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activeX/activeX5.xml" ContentType="application/vnd.ms-office.activeX+xml"/>
  <Override PartName="/xl/activeX/activeX6.xml" ContentType="application/vnd.ms-office.activeX+xml"/>
  <Default Extension="emf" ContentType="image/x-emf"/>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3.xml" ContentType="application/vnd.ms-office.activeX+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activeX/activeX9.bin" ContentType="application/vnd.ms-office.activeX"/>
  <Override PartName="/xl/comments1.xml" ContentType="application/vnd.openxmlformats-officedocument.spreadsheetml.comments+xml"/>
  <Default Extension="gif" ContentType="image/gif"/>
  <Default Extension="tiff" ContentType="image/tiff"/>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5.bin" ContentType="application/vnd.ms-office.activeX"/>
  <Override PartName="/xl/activeX/activeX6.bin" ContentType="application/vnd.ms-office.activeX"/>
  <Override PartName="/docProps/core.xml" ContentType="application/vnd.openxmlformats-package.core-properties+xml"/>
  <Default Extension="bin" ContentType="application/vnd.openxmlformats-officedocument.spreadsheetml.printerSettings"/>
  <Default Extension="png" ContentType="image/png"/>
  <Override PartName="/xl/activeX/activeX3.bin" ContentType="application/vnd.ms-office.activeX"/>
  <Override PartName="/xl/activeX/activeX1.bin" ContentType="application/vnd.ms-office.activeX"/>
  <Override PartName="/xl/activeX/activeX8.xml" ContentType="application/vnd.ms-office.activeX+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CF7912D4-E1FB-CFBD-DB76-401B14FF14DE}"/>
  <workbookPr codeName="ThisWorkbook" defaultThemeVersion="124226"/>
  <bookViews>
    <workbookView xWindow="7230" yWindow="375" windowWidth="11085" windowHeight="7680" firstSheet="3" activeTab="4"/>
  </bookViews>
  <sheets>
    <sheet name="contrato movil" sheetId="8" state="hidden" r:id="rId1"/>
    <sheet name="contrato anexo" sheetId="9" state="hidden" r:id="rId2"/>
    <sheet name="contrato adsl" sheetId="10" state="hidden" r:id="rId3"/>
    <sheet name="RESUMEN OPERACION" sheetId="1" r:id="rId4"/>
    <sheet name="DETALLE DE LINEAS" sheetId="4" r:id="rId5"/>
    <sheet name="VALIDACIONES " sheetId="6" state="hidden" r:id="rId6"/>
    <sheet name="SEPA" sheetId="11" state="hidden" r:id="rId7"/>
    <sheet name="PENALIZACIONES" sheetId="12" state="hidden" r:id="rId8"/>
    <sheet name="AEADE" sheetId="13" state="hidden" r:id="rId9"/>
    <sheet name="Agente" sheetId="14" state="hidden" r:id="rId10"/>
    <sheet name="DEPÓSITO" sheetId="22" state="hidden" r:id="rId11"/>
    <sheet name="VALID.CUMPLIMENTACIÓN" sheetId="25" state="hidden" r:id="rId12"/>
  </sheets>
  <externalReferences>
    <externalReference r:id="rId13"/>
    <externalReference r:id="rId14"/>
  </externalReferences>
  <definedNames>
    <definedName name="_xlnm._FilterDatabase" localSheetId="4" hidden="1">'DETALLE DE LINEAS'!#REF!</definedName>
    <definedName name="_xlnm._FilterDatabase" localSheetId="3" hidden="1">'RESUMEN OPERACION'!$C$66:$O$66</definedName>
    <definedName name="_xlnm._FilterDatabase" localSheetId="5" hidden="1">'VALIDACIONES '!$M$3:$Q$137</definedName>
    <definedName name="ADSL">[1]Auxiliar!$G$2:$G$4</definedName>
    <definedName name="_xlnm.Print_Area" localSheetId="8">AEADE!$A$1:$T$146</definedName>
    <definedName name="_xlnm.Print_Area" localSheetId="2">'contrato adsl'!$A$1:$AN$195</definedName>
    <definedName name="_xlnm.Print_Area" localSheetId="1">'contrato anexo'!$B$1:$BJ$188</definedName>
    <definedName name="_xlnm.Print_Area" localSheetId="4">'DETALLE DE LINEAS'!$B$4:$Q$63</definedName>
    <definedName name="_xlnm.Print_Area" localSheetId="7">PENALIZACIONES!$A$1:$M$41</definedName>
    <definedName name="_xlnm.Print_Area" localSheetId="3">'RESUMEN OPERACION'!$A$1:$BG$103</definedName>
    <definedName name="_xlnm.Print_Area" localSheetId="6">SEPA!$A$1:$M$130</definedName>
    <definedName name="CANGURO">'VALIDACIONES '!$E$37:$E$47</definedName>
    <definedName name="CPYMESAF">'VALIDACIONES '!$K$4:$K$30</definedName>
    <definedName name="DATOS">'VALIDACIONES '!#REF!</definedName>
    <definedName name="DedicaciónComercial">[2]Combos!$H$3:$H$5</definedName>
    <definedName name="DONANTE_ADSL">[1]Auxiliar!$H$2:$H$8</definedName>
    <definedName name="editableDetalle">'DETALLE DE LINEAS'!$C$5:$T$34,'DETALLE DE LINEAS'!$V$5:$AA$34,'DETALLE DE LINEAS'!$C$39:$S$45,'DETALLE DE LINEAS'!$C$50:$T$54,'DETALLE DE LINEAS'!$C$59:$S$63</definedName>
    <definedName name="EditablesResumen">'RESUMEN OPERACION'!$AE$8:$AF$8,'RESUMEN OPERACION'!$AN$8,'RESUMEN OPERACION'!$C$12:$V$12,'RESUMEN OPERACION'!$X$12:$AD$12,'RESUMEN OPERACION'!$AF$12:$AP$12,'RESUMEN OPERACION'!$AR$12:$BD$12,'RESUMEN OPERACION'!$Q$16:$R$16,'RESUMEN OPERACION'!$AD$16:$AE$16,'RESUMEN OPERACION'!$AP$16:$AS$16,'RESUMEN OPERACION'!$J$19:$AQ$19,'RESUMEN OPERACION'!$AW$19:$BD$19,'RESUMEN OPERACION'!$J$22:$AQ$22,'RESUMEN OPERACION'!$AW$22:$BD$22,'RESUMEN OPERACION'!$J$25:$AQ$25,'RESUMEN OPERACION'!$AW$25:$BD$25,'RESUMEN OPERACION'!$J$28:$Q$28,'RESUMEN OPERACION'!$W$28:$AF$28,'RESUMEN OPERACION'!$AL$28:$BD$28,'RESUMEN OPERACION'!$J$31:$AQ$31,'RESUMEN OPERACION'!$AW$31:$BD$31,'RESUMEN OPERACION'!$J$34:$AQ$34,'RESUMEN OPERACION'!$AW$34:$BD$34,'RESUMEN OPERACION'!$J$37:$AQ$37,'RESUMEN OPERACION'!$AW$37:$BD$37,'RESUMEN OPERACION'!$J$43:$AQ$43,'RESUMEN OPERACION'!$J$46:$AQ$46,'RESUMEN OPERACION'!$AW$43:$BD$43,'RESUMEN OPERACION'!$AW$46:$BD$46,'RESUMEN OPERACION'!$J$49:$M$49,'RESUMEN OPERACION'!$O$49:$R$49,'RESUMEN OPERACION'!$T$49:$U$49,'RESUMEN OPERACION'!$W$49:$AD$49,'RESUMEN OPERACION'!$G$60:$H$60,'RESUMEN OPERACION'!$L$60:$M$60,'RESUMEN OPERACION'!$P$60:$Q$60,'RESUMEN OPERACION'!$W$60:$X$60,'RESUMEN OPERACION'!$AC$60:$AD$60,'RESUMEN OPERACION'!$L$67:$O$67,'RESUMEN OPERACION'!$L$68:$O$68,'RESUMEN OPERACION'!$V$67:$BD$73,'RESUMEN OPERACION'!$AI$60:$AJ$60,'RESUMEN OPERACION'!$AO$60:$AP$60,'RESUMEN OPERACION'!$AV$60:$AW$60,'RESUMEN OPERACION'!$BB$60:$BC$60,'RESUMEN OPERACION'!$AV$62:$AW$62,'RESUMEN OPERACION'!$AO$62:$AP$62,'RESUMEN OPERACION'!$AH$62:$AI$62,'RESUMEN OPERACION'!$Z$62:$AA$62,'RESUMEN OPERACION'!$Q$62:$R$62,'RESUMEN OPERACION'!$I$62:$J$62,'RESUMEN OPERACION'!$C$82:$BD$100</definedName>
    <definedName name="fianza_promovil">'RESUMEN OPERACION'!$AZ$69</definedName>
    <definedName name="FIBRAADSL">'VALIDACIONES '!$G$4:$G$26</definedName>
    <definedName name="INT_EVERYWHERE">'VALIDACIONES '!$E$28:$E$32</definedName>
    <definedName name="msisdn">'DETALLE DE LINEAS'!$C$5:$C$34</definedName>
    <definedName name="OCE">'VALIDACIONES '!$E$50:$E$54</definedName>
    <definedName name="OPTIMA">'VALIDACIONES '!$E$12:$E$17</definedName>
    <definedName name="OPTIMA_RPV">'VALIDACIONES '!$E$4:$E$9</definedName>
    <definedName name="penalizacion_orange">'RESUMEN OPERACION'!$AZ$68</definedName>
    <definedName name="penalizacion_promovil">'RESUMEN OPERACION'!$AZ$67</definedName>
    <definedName name="planDePrecios">'DETALLE DE LINEAS'!$E$5:$E$34</definedName>
    <definedName name="PRODUCTO">'VALIDACIONES '!$C$4:$C$11</definedName>
    <definedName name="sfid">'RESUMEN OPERACION'!$AT$8</definedName>
    <definedName name="SOL_PERSONALIZADAS">'VALIDACIONES '!$E$20:$E$25</definedName>
    <definedName name="tarifas_voz">'VALIDACIONES '!$C$4:$C$41</definedName>
    <definedName name="terminal">'DETALLE DE LINEAS'!$F$5:$F$34</definedName>
    <definedName name="terminales">'VALIDACIONES '!$M$4:$M$144</definedName>
    <definedName name="TV">'VALIDACIONES '!$I$4:$I$7</definedName>
  </definedNames>
  <calcPr calcId="125725"/>
</workbook>
</file>

<file path=xl/calcChain.xml><?xml version="1.0" encoding="utf-8"?>
<calcChain xmlns="http://schemas.openxmlformats.org/spreadsheetml/2006/main">
  <c r="W6" i="4"/>
  <c r="X6" s="1"/>
  <c r="Y6"/>
  <c r="Z6"/>
  <c r="W7"/>
  <c r="X7" s="1"/>
  <c r="Y7"/>
  <c r="Z7"/>
  <c r="W8"/>
  <c r="X8" s="1"/>
  <c r="Y8"/>
  <c r="Z8"/>
  <c r="W9"/>
  <c r="X9" s="1"/>
  <c r="Y9"/>
  <c r="Z9"/>
  <c r="W10"/>
  <c r="X10" s="1"/>
  <c r="Y10"/>
  <c r="Z10"/>
  <c r="W11"/>
  <c r="X11" s="1"/>
  <c r="Y11"/>
  <c r="Z11"/>
  <c r="W12"/>
  <c r="X12" s="1"/>
  <c r="Y12"/>
  <c r="Z12"/>
  <c r="W13"/>
  <c r="X13" s="1"/>
  <c r="Y13"/>
  <c r="Z13"/>
  <c r="W14"/>
  <c r="X14" s="1"/>
  <c r="Y14"/>
  <c r="Z14"/>
  <c r="W15"/>
  <c r="X15" s="1"/>
  <c r="Y15"/>
  <c r="Z15"/>
  <c r="W16"/>
  <c r="X16" s="1"/>
  <c r="Y16"/>
  <c r="Z16"/>
  <c r="W17"/>
  <c r="X17" s="1"/>
  <c r="Y17"/>
  <c r="Z17"/>
  <c r="W18"/>
  <c r="X18" s="1"/>
  <c r="Y18"/>
  <c r="Z18"/>
  <c r="W19"/>
  <c r="X19" s="1"/>
  <c r="Y19"/>
  <c r="Z19"/>
  <c r="W20"/>
  <c r="X20" s="1"/>
  <c r="Y20"/>
  <c r="Z20"/>
  <c r="W21"/>
  <c r="X21" s="1"/>
  <c r="Y21"/>
  <c r="Z21"/>
  <c r="W22"/>
  <c r="X22" s="1"/>
  <c r="Y22"/>
  <c r="Z22"/>
  <c r="W23"/>
  <c r="X23" s="1"/>
  <c r="Y23"/>
  <c r="Z23"/>
  <c r="W24"/>
  <c r="X24" s="1"/>
  <c r="Y24"/>
  <c r="Z24"/>
  <c r="W25"/>
  <c r="X25" s="1"/>
  <c r="Y25"/>
  <c r="Z25"/>
  <c r="W26"/>
  <c r="X26" s="1"/>
  <c r="Y26"/>
  <c r="Z26"/>
  <c r="W27"/>
  <c r="X27" s="1"/>
  <c r="Y27"/>
  <c r="Z27"/>
  <c r="W28"/>
  <c r="X28" s="1"/>
  <c r="Y28"/>
  <c r="Z28"/>
  <c r="W29"/>
  <c r="X29" s="1"/>
  <c r="Y29"/>
  <c r="Z29"/>
  <c r="W30"/>
  <c r="X30" s="1"/>
  <c r="Y30"/>
  <c r="Z30"/>
  <c r="W31"/>
  <c r="X31" s="1"/>
  <c r="Y31"/>
  <c r="Z31"/>
  <c r="W32"/>
  <c r="X32" s="1"/>
  <c r="Y32"/>
  <c r="Z32"/>
  <c r="W33"/>
  <c r="X33" s="1"/>
  <c r="Y33"/>
  <c r="Z33"/>
  <c r="W34"/>
  <c r="X34" s="1"/>
  <c r="Y34"/>
  <c r="Z34"/>
  <c r="AD33" l="1"/>
  <c r="AE33" s="1"/>
  <c r="AD29"/>
  <c r="AE29" s="1"/>
  <c r="AD25"/>
  <c r="AE25" s="1"/>
  <c r="AD21"/>
  <c r="AE21" s="1"/>
  <c r="AD17"/>
  <c r="AE17" s="1"/>
  <c r="AD13"/>
  <c r="AE13" s="1"/>
  <c r="AD9"/>
  <c r="AE9" s="1"/>
  <c r="AD11"/>
  <c r="AE11" s="1"/>
  <c r="AD31"/>
  <c r="AE31" s="1"/>
  <c r="AD27"/>
  <c r="AE27" s="1"/>
  <c r="AD19"/>
  <c r="AE19" s="1"/>
  <c r="AD23"/>
  <c r="AE23" s="1"/>
  <c r="AD15"/>
  <c r="AE15" s="1"/>
  <c r="AD7"/>
  <c r="AE7" s="1"/>
  <c r="AD32"/>
  <c r="AE32" s="1"/>
  <c r="AD28"/>
  <c r="AE28" s="1"/>
  <c r="AD24"/>
  <c r="AE24" s="1"/>
  <c r="AD20"/>
  <c r="AE20" s="1"/>
  <c r="AD16"/>
  <c r="AE16" s="1"/>
  <c r="AD12"/>
  <c r="AE12" s="1"/>
  <c r="AD8"/>
  <c r="AE8" s="1"/>
  <c r="AD34"/>
  <c r="AE34" s="1"/>
  <c r="AD30"/>
  <c r="AE30" s="1"/>
  <c r="AD26"/>
  <c r="AE26" s="1"/>
  <c r="AD22"/>
  <c r="AE22" s="1"/>
  <c r="AD18"/>
  <c r="AE18" s="1"/>
  <c r="AD14"/>
  <c r="AE14" s="1"/>
  <c r="AD10"/>
  <c r="AE10" s="1"/>
  <c r="AD6"/>
  <c r="AE6" s="1"/>
  <c r="AE60"/>
  <c r="AA60" s="1"/>
  <c r="AE61"/>
  <c r="AA61" s="1"/>
  <c r="AE62"/>
  <c r="AA62" s="1"/>
  <c r="AE63"/>
  <c r="AA63" s="1"/>
  <c r="AE59"/>
  <c r="AA59" s="1"/>
  <c r="AE51"/>
  <c r="AA51" s="1"/>
  <c r="AE52"/>
  <c r="AA52" s="1"/>
  <c r="AE53"/>
  <c r="AA53" s="1"/>
  <c r="AE54"/>
  <c r="AA54" s="1"/>
  <c r="AE50"/>
  <c r="AA50" s="1"/>
  <c r="Y5"/>
  <c r="Z5"/>
  <c r="W5"/>
  <c r="X5" s="1"/>
  <c r="AD5" l="1"/>
  <c r="AE5" s="1"/>
  <c r="AA5" s="1"/>
  <c r="C5" i="25"/>
  <c r="C3"/>
  <c r="C4"/>
  <c r="A34" i="22"/>
  <c r="A27"/>
  <c r="A17"/>
  <c r="C10"/>
  <c r="F9" i="10" l="1"/>
  <c r="A20" i="12" l="1"/>
  <c r="E143" i="10" l="1"/>
  <c r="E78"/>
  <c r="E13"/>
  <c r="P141"/>
  <c r="P76"/>
  <c r="P11"/>
  <c r="I135" l="1"/>
  <c r="I70"/>
  <c r="I5"/>
  <c r="AY146" i="9"/>
  <c r="AY100"/>
  <c r="AX53"/>
  <c r="AX4"/>
  <c r="F9" i="8"/>
  <c r="L162" i="10" l="1"/>
  <c r="L6" i="4" l="1"/>
  <c r="L7"/>
  <c r="L8"/>
  <c r="L9"/>
  <c r="L10"/>
  <c r="L11"/>
  <c r="L12"/>
  <c r="L13"/>
  <c r="L14"/>
  <c r="L15"/>
  <c r="L16"/>
  <c r="L17"/>
  <c r="L18"/>
  <c r="L19"/>
  <c r="L20"/>
  <c r="L21"/>
  <c r="L22"/>
  <c r="L23"/>
  <c r="L24"/>
  <c r="L25"/>
  <c r="L26"/>
  <c r="L27"/>
  <c r="L28"/>
  <c r="L29"/>
  <c r="L30"/>
  <c r="L31"/>
  <c r="L32"/>
  <c r="L33"/>
  <c r="L34"/>
  <c r="L5"/>
  <c r="B4" i="14" l="1"/>
  <c r="B23" l="1"/>
  <c r="B20"/>
  <c r="B16"/>
  <c r="B15"/>
  <c r="B14" s="1"/>
  <c r="B13"/>
  <c r="B18" s="1"/>
  <c r="B12"/>
  <c r="B19" s="1"/>
  <c r="B11"/>
  <c r="B10"/>
  <c r="B5"/>
  <c r="B86" i="13" l="1"/>
  <c r="K86"/>
  <c r="B87"/>
  <c r="K87"/>
  <c r="B88"/>
  <c r="K88"/>
  <c r="B89"/>
  <c r="K89"/>
  <c r="B90"/>
  <c r="K90"/>
  <c r="B91"/>
  <c r="K91"/>
  <c r="B92"/>
  <c r="K92"/>
  <c r="B93"/>
  <c r="K93"/>
  <c r="B94"/>
  <c r="K94"/>
  <c r="B95"/>
  <c r="K95"/>
  <c r="B96"/>
  <c r="K96"/>
  <c r="B97"/>
  <c r="K97"/>
  <c r="B98"/>
  <c r="K98"/>
  <c r="B99"/>
  <c r="K99"/>
  <c r="B100"/>
  <c r="K100"/>
  <c r="B101"/>
  <c r="K101"/>
  <c r="B102"/>
  <c r="K102"/>
  <c r="K85"/>
  <c r="B85"/>
  <c r="O79"/>
  <c r="B57"/>
  <c r="K57"/>
  <c r="B58"/>
  <c r="K58"/>
  <c r="B59"/>
  <c r="K59"/>
  <c r="K49"/>
  <c r="K50"/>
  <c r="K51"/>
  <c r="K52"/>
  <c r="K53"/>
  <c r="K54"/>
  <c r="K55"/>
  <c r="K56"/>
  <c r="K48"/>
  <c r="B49"/>
  <c r="B50"/>
  <c r="B51"/>
  <c r="B52"/>
  <c r="B53"/>
  <c r="B54"/>
  <c r="B55"/>
  <c r="B56"/>
  <c r="B48"/>
  <c r="N1"/>
  <c r="L5"/>
  <c r="H5"/>
  <c r="G11"/>
  <c r="R10"/>
  <c r="M10"/>
  <c r="D10"/>
  <c r="P9"/>
  <c r="F9"/>
  <c r="C29" i="12"/>
  <c r="C28"/>
  <c r="C27"/>
  <c r="A11"/>
  <c r="A8"/>
  <c r="AD161" i="9"/>
  <c r="AD162"/>
  <c r="AD163"/>
  <c r="AD164"/>
  <c r="AD165"/>
  <c r="AD166"/>
  <c r="AD167"/>
  <c r="AD160"/>
  <c r="AD115"/>
  <c r="AD116"/>
  <c r="AD117"/>
  <c r="AD118"/>
  <c r="AD119"/>
  <c r="AD120"/>
  <c r="AD121"/>
  <c r="AD114"/>
  <c r="AD68"/>
  <c r="AD69"/>
  <c r="AD70"/>
  <c r="AD71"/>
  <c r="AD72"/>
  <c r="AD73"/>
  <c r="AD74"/>
  <c r="AD67"/>
  <c r="Z67"/>
  <c r="AD19"/>
  <c r="AD20"/>
  <c r="AD21"/>
  <c r="AD22"/>
  <c r="AD23"/>
  <c r="AD24"/>
  <c r="AD25"/>
  <c r="AD18"/>
  <c r="Z18"/>
  <c r="N60" i="8"/>
  <c r="F45" l="1"/>
  <c r="H38"/>
  <c r="Y38"/>
  <c r="AK150" i="9"/>
  <c r="AK104"/>
  <c r="AK57"/>
  <c r="AR148"/>
  <c r="AR102"/>
  <c r="AR55"/>
  <c r="AK8"/>
  <c r="AR6"/>
  <c r="P71" i="1" l="1"/>
  <c r="A14" i="12"/>
  <c r="A23" l="1"/>
  <c r="A17"/>
  <c r="L69" i="1" l="1"/>
  <c r="BC8" l="1"/>
  <c r="C112" i="11" l="1"/>
  <c r="C105"/>
  <c r="C103"/>
  <c r="C101"/>
  <c r="C99"/>
  <c r="C97"/>
  <c r="C122"/>
  <c r="C47"/>
  <c r="C40"/>
  <c r="C38"/>
  <c r="C57"/>
  <c r="C36"/>
  <c r="C34"/>
  <c r="C32"/>
  <c r="Z19" i="9" l="1"/>
  <c r="Z20"/>
  <c r="Z21"/>
  <c r="Z22"/>
  <c r="Z23"/>
  <c r="Z24"/>
  <c r="Z25"/>
  <c r="AH18"/>
  <c r="AH19"/>
  <c r="AH20"/>
  <c r="AH21"/>
  <c r="AH22"/>
  <c r="AH23"/>
  <c r="AH24"/>
  <c r="AH25"/>
  <c r="N8" l="1"/>
  <c r="W9"/>
  <c r="L97" i="10" l="1"/>
  <c r="L32"/>
  <c r="AJ10"/>
  <c r="W151" i="9"/>
  <c r="M9"/>
  <c r="M151" s="1"/>
  <c r="R5"/>
  <c r="W70" i="8"/>
  <c r="H163" i="10" l="1"/>
  <c r="G141"/>
  <c r="AJ140"/>
  <c r="H98"/>
  <c r="H33"/>
  <c r="G76"/>
  <c r="AJ75"/>
  <c r="G11"/>
  <c r="U24"/>
  <c r="U89" s="1"/>
  <c r="U154" s="1"/>
  <c r="Q24"/>
  <c r="Q89" s="1"/>
  <c r="Q154" s="1"/>
  <c r="M24"/>
  <c r="M89" s="1"/>
  <c r="M154" s="1"/>
  <c r="H24"/>
  <c r="H89" s="1"/>
  <c r="H154" s="1"/>
  <c r="V10"/>
  <c r="V75" s="1"/>
  <c r="F10"/>
  <c r="F140" s="1"/>
  <c r="F74"/>
  <c r="AH8"/>
  <c r="AH138" s="1"/>
  <c r="L8"/>
  <c r="L138" s="1"/>
  <c r="AC173" i="9"/>
  <c r="AC174"/>
  <c r="AC175"/>
  <c r="AC176"/>
  <c r="AC172"/>
  <c r="AH161"/>
  <c r="AH162"/>
  <c r="AH163"/>
  <c r="AH164"/>
  <c r="AH160"/>
  <c r="Z161"/>
  <c r="Z162"/>
  <c r="Z163"/>
  <c r="Z164"/>
  <c r="Z160"/>
  <c r="F161"/>
  <c r="F162"/>
  <c r="F163"/>
  <c r="F164"/>
  <c r="F160"/>
  <c r="W58"/>
  <c r="M58"/>
  <c r="N57"/>
  <c r="N150"/>
  <c r="AC127"/>
  <c r="AC128"/>
  <c r="AC129"/>
  <c r="AC130"/>
  <c r="AC131"/>
  <c r="AC132"/>
  <c r="AC133"/>
  <c r="AC126"/>
  <c r="AH115"/>
  <c r="AH116"/>
  <c r="AH117"/>
  <c r="AH118"/>
  <c r="AH119"/>
  <c r="AH120"/>
  <c r="AH121"/>
  <c r="AH114"/>
  <c r="Z115"/>
  <c r="Z116"/>
  <c r="Z117"/>
  <c r="Z118"/>
  <c r="Z119"/>
  <c r="Z120"/>
  <c r="Z121"/>
  <c r="Z114"/>
  <c r="F115"/>
  <c r="F116"/>
  <c r="F117"/>
  <c r="F118"/>
  <c r="F119"/>
  <c r="F120"/>
  <c r="F121"/>
  <c r="F114"/>
  <c r="W105"/>
  <c r="M105"/>
  <c r="N104"/>
  <c r="AC80"/>
  <c r="AC81"/>
  <c r="AC82"/>
  <c r="AC83"/>
  <c r="AC84"/>
  <c r="AC85"/>
  <c r="AC86"/>
  <c r="AC79"/>
  <c r="AH68"/>
  <c r="AH69"/>
  <c r="AH70"/>
  <c r="AH71"/>
  <c r="AH72"/>
  <c r="AH73"/>
  <c r="AH74"/>
  <c r="AH67"/>
  <c r="Z68"/>
  <c r="Z69"/>
  <c r="Z70"/>
  <c r="Z71"/>
  <c r="Z72"/>
  <c r="Z73"/>
  <c r="Z74"/>
  <c r="F68"/>
  <c r="F69"/>
  <c r="F70"/>
  <c r="F71"/>
  <c r="F72"/>
  <c r="F73"/>
  <c r="F74"/>
  <c r="F67"/>
  <c r="AC31"/>
  <c r="AC32"/>
  <c r="AC33"/>
  <c r="AC34"/>
  <c r="AC35"/>
  <c r="AC36"/>
  <c r="AC37"/>
  <c r="AC30"/>
  <c r="F18"/>
  <c r="F19"/>
  <c r="F20"/>
  <c r="F21"/>
  <c r="F22"/>
  <c r="F23"/>
  <c r="F24"/>
  <c r="F25"/>
  <c r="R147"/>
  <c r="Q64" i="8"/>
  <c r="F60"/>
  <c r="L56"/>
  <c r="G56"/>
  <c r="Z34"/>
  <c r="W34"/>
  <c r="T34"/>
  <c r="P34"/>
  <c r="AB17"/>
  <c r="R17"/>
  <c r="D17"/>
  <c r="D16"/>
  <c r="F15"/>
  <c r="H14"/>
  <c r="N6" i="9" s="1"/>
  <c r="N102" s="1"/>
  <c r="Y11" i="8"/>
  <c r="H11"/>
  <c r="Y12"/>
  <c r="I12"/>
  <c r="R14" l="1"/>
  <c r="V6" i="9" s="1"/>
  <c r="V140" i="10"/>
  <c r="F75"/>
  <c r="F139"/>
  <c r="AH73"/>
  <c r="N148" i="9"/>
  <c r="N55"/>
  <c r="R54"/>
  <c r="R101"/>
  <c r="L73" i="10"/>
  <c r="V148" i="9" l="1"/>
  <c r="V102"/>
  <c r="V55"/>
  <c r="AA7" i="4"/>
  <c r="AA8"/>
  <c r="AA9"/>
  <c r="AA10"/>
  <c r="AA11"/>
  <c r="AA12"/>
  <c r="AA13"/>
  <c r="AA14"/>
  <c r="AA15"/>
  <c r="AA16"/>
  <c r="AA17"/>
  <c r="AA18"/>
  <c r="AA19"/>
  <c r="AA20"/>
  <c r="AA21"/>
  <c r="AA22"/>
  <c r="AA23"/>
  <c r="AA24"/>
  <c r="AA25"/>
  <c r="AA26"/>
  <c r="AA27"/>
  <c r="AA28"/>
  <c r="AA29"/>
  <c r="AA30"/>
  <c r="AA31"/>
  <c r="AA32"/>
  <c r="AA33"/>
  <c r="AA34"/>
  <c r="AA6" l="1"/>
  <c r="AA35" s="1"/>
  <c r="Q35"/>
  <c r="T35"/>
  <c r="AF58" i="1"/>
  <c r="S35" i="4"/>
  <c r="R35"/>
  <c r="AZ63" i="1"/>
  <c r="AR63"/>
  <c r="AK63"/>
  <c r="AA64" i="4" l="1"/>
  <c r="AA55"/>
  <c r="L66" i="1"/>
  <c r="L71" s="1"/>
  <c r="L70" s="1"/>
  <c r="L73" l="1"/>
  <c r="R68"/>
</calcChain>
</file>

<file path=xl/comments1.xml><?xml version="1.0" encoding="utf-8"?>
<comments xmlns="http://schemas.openxmlformats.org/spreadsheetml/2006/main">
  <authors>
    <author>Jorge Barrón</author>
    <author>Juan Manuel Rodes</author>
    <author>Marcelo Quiroga</author>
  </authors>
  <commentList>
    <comment ref="M16" authorId="0">
      <text>
        <r>
          <rPr>
            <b/>
            <sz val="9"/>
            <color indexed="81"/>
            <rFont val="Tahoma"/>
            <family val="2"/>
          </rPr>
          <t>cliente cif o nif con 10 o más líneas. (si las que tiene más las que le doy hacen 10 o más)</t>
        </r>
      </text>
    </comment>
    <comment ref="AW25" authorId="1">
      <text>
        <r>
          <rPr>
            <b/>
            <sz val="10"/>
            <color indexed="81"/>
            <rFont val="Arial"/>
            <family val="2"/>
          </rPr>
          <t>CAMPO OBLIGATORIO</t>
        </r>
      </text>
    </comment>
    <comment ref="AL28" authorId="1">
      <text>
        <r>
          <rPr>
            <b/>
            <sz val="11"/>
            <color indexed="81"/>
            <rFont val="Arial"/>
            <family val="2"/>
          </rPr>
          <t>CAMPO OBLIGATORIO</t>
        </r>
        <r>
          <rPr>
            <sz val="9"/>
            <color indexed="81"/>
            <rFont val="Tahoma"/>
            <family val="2"/>
          </rPr>
          <t xml:space="preserve">
</t>
        </r>
      </text>
    </comment>
    <comment ref="AW34" authorId="2">
      <text>
        <r>
          <rPr>
            <b/>
            <sz val="9"/>
            <color indexed="81"/>
            <rFont val="Tahoma"/>
            <family val="2"/>
          </rPr>
          <t>CAMPO OBLIGATORIO</t>
        </r>
      </text>
    </comment>
    <comment ref="V66" authorId="0">
      <text>
        <r>
          <rPr>
            <b/>
            <sz val="9"/>
            <color indexed="81"/>
            <rFont val="Tahoma"/>
            <family val="2"/>
          </rPr>
          <t xml:space="preserve">Indicar aquí. Cualquier tipo de pago adicional que implique la operación. Hay dos filas reservadas para pago Promovil Penalizaciones y Pago Orange Penalizaciones. </t>
        </r>
        <r>
          <rPr>
            <sz val="9"/>
            <color indexed="81"/>
            <rFont val="Tahoma"/>
            <family val="2"/>
          </rPr>
          <t xml:space="preserve">
</t>
        </r>
      </text>
    </comment>
  </commentList>
</comments>
</file>

<file path=xl/comments2.xml><?xml version="1.0" encoding="utf-8"?>
<comments xmlns="http://schemas.openxmlformats.org/spreadsheetml/2006/main">
  <authors>
    <author>Jorge Barrón</author>
    <author>Juan Manuel Rodes</author>
  </authors>
  <commentList>
    <comment ref="H4" authorId="0">
      <text>
        <r>
          <rPr>
            <b/>
            <sz val="9"/>
            <color indexed="81"/>
            <rFont val="Tahoma"/>
            <family val="2"/>
          </rPr>
          <t>rellenar únicamente en caso de multilínea</t>
        </r>
      </text>
    </comment>
    <comment ref="J4" authorId="1">
      <text>
        <r>
          <rPr>
            <b/>
            <sz val="16"/>
            <color indexed="81"/>
            <rFont val="Tahoma"/>
            <family val="2"/>
          </rPr>
          <t>Módulo Centralita Virtual</t>
        </r>
      </text>
    </comment>
    <comment ref="Q4" authorId="0">
      <text>
        <r>
          <rPr>
            <b/>
            <sz val="9"/>
            <color indexed="81"/>
            <rFont val="Tahoma"/>
            <family val="2"/>
          </rPr>
          <t>rentabilidad línea a linea que arroja el configurador</t>
        </r>
      </text>
    </comment>
  </commentList>
</comments>
</file>

<file path=xl/sharedStrings.xml><?xml version="1.0" encoding="utf-8"?>
<sst xmlns="http://schemas.openxmlformats.org/spreadsheetml/2006/main" count="4687" uniqueCount="1905">
  <si>
    <t>COMERCIAL</t>
  </si>
  <si>
    <t>DATOS DEL GESTOR</t>
  </si>
  <si>
    <t>DATOS DEL CLIENTE</t>
  </si>
  <si>
    <t>SERVICIOS DEL CLIENTE</t>
  </si>
  <si>
    <t>OBSERVACIONES</t>
  </si>
  <si>
    <t>TELEFONO C.</t>
  </si>
  <si>
    <t>FECHA FIRMA CONTRATO</t>
  </si>
  <si>
    <t>FECHA ENVIO ACTIVACIONES</t>
  </si>
  <si>
    <t>CANTIDAD</t>
  </si>
  <si>
    <t>EMPRESA:</t>
  </si>
  <si>
    <t>AUTORIZADO:</t>
  </si>
  <si>
    <t>AUTONOMO :</t>
  </si>
  <si>
    <t xml:space="preserve">DIRECCION : </t>
  </si>
  <si>
    <t>CP</t>
  </si>
  <si>
    <t>LOCALIDAD :</t>
  </si>
  <si>
    <t>PROV.</t>
  </si>
  <si>
    <t>TEL FIJO :</t>
  </si>
  <si>
    <t>EMAIL:</t>
  </si>
  <si>
    <t>CIF :</t>
  </si>
  <si>
    <t>CP :</t>
  </si>
  <si>
    <t>DNI/NIE/PAS</t>
  </si>
  <si>
    <t>C.PYME</t>
  </si>
  <si>
    <t>SIM</t>
  </si>
  <si>
    <t>C.P.</t>
  </si>
  <si>
    <t>DATOS DE ENVIO DE FACTURA (rellenar solo en caso de ser diferente a la dirección fiscal)</t>
  </si>
  <si>
    <t>LIBERACIONES</t>
  </si>
  <si>
    <t>VENTA A PLAZOS</t>
  </si>
  <si>
    <t>Fijo a Portar</t>
  </si>
  <si>
    <t>Op. Donante</t>
  </si>
  <si>
    <t>Titular de la Línea</t>
  </si>
  <si>
    <t>DNI/CIF</t>
  </si>
  <si>
    <t>Tipo de Línea</t>
  </si>
  <si>
    <t>Dirección de Utilización (Dirección completa, Código Postal, Población y Provincia)</t>
  </si>
  <si>
    <t>Titular de la Línea (Donante)</t>
  </si>
  <si>
    <t>Dirección de Instalación (Dirección, Cód Postal, Población y Provincia)</t>
  </si>
  <si>
    <t>Activación de los MFO's:</t>
  </si>
  <si>
    <t>Detalle de líneas, planes, terminales.</t>
  </si>
  <si>
    <t>IEW</t>
  </si>
  <si>
    <t>SMART SIM</t>
  </si>
  <si>
    <t>NUEVAS</t>
  </si>
  <si>
    <t>ADSL</t>
  </si>
  <si>
    <t>MFO</t>
  </si>
  <si>
    <t>RESUMEN SERVICIOS CONTRATADOS</t>
  </si>
  <si>
    <t>MI FIJO</t>
  </si>
  <si>
    <t>Móvil</t>
  </si>
  <si>
    <t>Plan de precios</t>
  </si>
  <si>
    <t>Seguro</t>
  </si>
  <si>
    <t>Op. Donante Móvil</t>
  </si>
  <si>
    <t>Titular donante</t>
  </si>
  <si>
    <t>Cif/Nif</t>
  </si>
  <si>
    <t>Pago Único</t>
  </si>
  <si>
    <t>Cuota inicial</t>
  </si>
  <si>
    <t>Cuota mensual</t>
  </si>
  <si>
    <t>CONTACTO:</t>
  </si>
  <si>
    <t>TEL. MOVIL</t>
  </si>
  <si>
    <t xml:space="preserve">   TEL MOVIL</t>
  </si>
  <si>
    <t>CLIENTE PAGA</t>
  </si>
  <si>
    <t>EXTRAS VARIOS</t>
  </si>
  <si>
    <t xml:space="preserve">TOTAL </t>
  </si>
  <si>
    <t>TMK / REFERIDOS</t>
  </si>
  <si>
    <t>O+</t>
  </si>
  <si>
    <t>PORTAS</t>
  </si>
  <si>
    <t>C.VIRTUAL</t>
  </si>
  <si>
    <t>VAP / SUBV.</t>
  </si>
  <si>
    <t>Ampliación</t>
  </si>
  <si>
    <t>Módulos</t>
  </si>
  <si>
    <t>Fijo/Extensión</t>
  </si>
  <si>
    <t>Numero Existente</t>
  </si>
  <si>
    <t>TP ILI+1GB</t>
  </si>
  <si>
    <t>TP 150'+600MB</t>
  </si>
  <si>
    <t>RENTA. LINEAS</t>
  </si>
  <si>
    <t>RENTA. MEDIA X LINEA</t>
  </si>
  <si>
    <t>Rentabilidad</t>
  </si>
  <si>
    <t>Conecta Pymes 2A</t>
  </si>
  <si>
    <t>Conecta Pymes 2A Centralita</t>
  </si>
  <si>
    <t>Conecta Pymes 2D</t>
  </si>
  <si>
    <t>Conecta Pymes 3A Centralita</t>
  </si>
  <si>
    <t>Conecta Pymes 3A Centralita (2+1)</t>
  </si>
  <si>
    <t>Conecta pymes 4A</t>
  </si>
  <si>
    <t>Conecta Pymes 4A Centralita</t>
  </si>
  <si>
    <t>Conecta Pymes 4A Centralita (3+1)</t>
  </si>
  <si>
    <t>Conecta Pymes 4D</t>
  </si>
  <si>
    <t>Conecta Pymes 6D</t>
  </si>
  <si>
    <t>Conecta Pymes 8D</t>
  </si>
  <si>
    <t>Conecta Pymes IP</t>
  </si>
  <si>
    <t>Conecta Pymes (Línea + Llamadas)</t>
  </si>
  <si>
    <t>HTC Desire 626 4G</t>
  </si>
  <si>
    <t>Huawei Mediapad T1 10 4G</t>
  </si>
  <si>
    <t>Huawei Mediapad T1 8.0 Pro 4G</t>
  </si>
  <si>
    <t>Huawei P8 Lite 4G</t>
  </si>
  <si>
    <t>iPhone 6S 128GB 4G</t>
  </si>
  <si>
    <t>iPhone 6S Plus 128GB 4G</t>
  </si>
  <si>
    <t>LG K10 4G</t>
  </si>
  <si>
    <t>Orange Gama 100</t>
  </si>
  <si>
    <t>Orange Gama 202</t>
  </si>
  <si>
    <t>Samsung Galaxy S7 32GB 4G</t>
  </si>
  <si>
    <t>Samsung Galaxy S7 Edge 32GB 4G</t>
  </si>
  <si>
    <t>SPC Felicity</t>
  </si>
  <si>
    <t xml:space="preserve">CONCEPTO / DETALLE DE PENALIZACIONES </t>
  </si>
  <si>
    <t>Alcatel OT-2045</t>
  </si>
  <si>
    <t>Huawei P9 4G</t>
  </si>
  <si>
    <t>LG Television 32"</t>
  </si>
  <si>
    <t>Orange Cardphone</t>
  </si>
  <si>
    <t>Samsung Galaxy A3 2016 4G</t>
  </si>
  <si>
    <t>Samsung Galaxy A5 2016 4G</t>
  </si>
  <si>
    <t>Samsung Television 32"</t>
  </si>
  <si>
    <t>Samsung Television 55"</t>
  </si>
  <si>
    <t>Canguro Sin Fronteras Pro</t>
  </si>
  <si>
    <t>Canguro Negocio Ilimitado</t>
  </si>
  <si>
    <t>Canguro Ilimitado Pro</t>
  </si>
  <si>
    <t>Canguro Ahorro Pro</t>
  </si>
  <si>
    <t>Canguro Negocio 150</t>
  </si>
  <si>
    <t>Ballena Pro</t>
  </si>
  <si>
    <t>Ballena 100 Pro</t>
  </si>
  <si>
    <t>Ardilla Pro</t>
  </si>
  <si>
    <t>OCE (Localización)</t>
  </si>
  <si>
    <t>OCE (Disco Compartido)</t>
  </si>
  <si>
    <t>OCE (Toma de Datos)</t>
  </si>
  <si>
    <t>OCE (Fuerza de Ventas)</t>
  </si>
  <si>
    <t>OCE (Videocolaboración)</t>
  </si>
  <si>
    <t>M2M</t>
  </si>
  <si>
    <t xml:space="preserve">TV </t>
  </si>
  <si>
    <t>TV</t>
  </si>
  <si>
    <t>TV Bares (HORECA)</t>
  </si>
  <si>
    <t>TV Canales Temáticos</t>
  </si>
  <si>
    <t>TV Futbol</t>
  </si>
  <si>
    <t>TV BeIN Sports</t>
  </si>
  <si>
    <t>Tipo de CPYME/SAF</t>
  </si>
  <si>
    <t>Activación de CPYME/SAF</t>
  </si>
  <si>
    <t>Alcatel OT POP 4+ 4G</t>
  </si>
  <si>
    <t>iPhone SE 16GB 4G</t>
  </si>
  <si>
    <t>iPhone SE 64GB 4G</t>
  </si>
  <si>
    <t>LG Television 43"</t>
  </si>
  <si>
    <t>Orange Neva 80 4G</t>
  </si>
  <si>
    <t>Alcatel Idol 4 VR 4G</t>
  </si>
  <si>
    <t>Huawei P9 Lite 4G</t>
  </si>
  <si>
    <t>Huawei Y5 II 4G</t>
  </si>
  <si>
    <t>iPhone 5S 16GB 4G</t>
  </si>
  <si>
    <t>Orange Rise 31 3G</t>
  </si>
  <si>
    <t>Samsung Galaxy J3 2016 4G</t>
  </si>
  <si>
    <t>Sony Xperia E5 4G</t>
  </si>
  <si>
    <t>Sony Xperia XA 4G</t>
  </si>
  <si>
    <t>Nextivity Celfi Pro Quad Band</t>
  </si>
  <si>
    <t>Canguro Básico Pro</t>
  </si>
  <si>
    <t>Delfín Pro</t>
  </si>
  <si>
    <t>Tucán Pro</t>
  </si>
  <si>
    <t>COMERCIALES</t>
  </si>
  <si>
    <t>PRODUCTO</t>
  </si>
  <si>
    <t>OPTIMA_RPV</t>
  </si>
  <si>
    <t>FIBRA/ADSL</t>
  </si>
  <si>
    <t>CPYME/SAF</t>
  </si>
  <si>
    <t>AMLT - ADSL Pro + Llam. Fax Indirecto (CONVERGENTE)</t>
  </si>
  <si>
    <t>OPTIMA</t>
  </si>
  <si>
    <t>150 min + 600 mb</t>
  </si>
  <si>
    <t>AMLT - ADSL Pro + Llam. Fax Indirecto (1 Mb) (CONVERGENTE)</t>
  </si>
  <si>
    <t>SOL_PERSONALIZADAS</t>
  </si>
  <si>
    <t>Ilimitadas + 1 gb</t>
  </si>
  <si>
    <t>AMLT - ADSL Pro + Llam. Fax Indirecto (4 Mb) (CONVERGENTE)</t>
  </si>
  <si>
    <t>INT_EVERYWHERE</t>
  </si>
  <si>
    <t>AMLT - ADSL Pro + Llam. Fax Indirecto (6 Mb) (CONVERGENTE)</t>
  </si>
  <si>
    <t>AMLT - ADSL Pro + Llamadas Fax Directo (CONVERGENTE)</t>
  </si>
  <si>
    <t>CANGURO</t>
  </si>
  <si>
    <t>ULL - ADSL Pro (solo datos) (CONVERGENTE)</t>
  </si>
  <si>
    <t>OCE</t>
  </si>
  <si>
    <t>ULL - ADSL Pro + Llam. VoIP (CONVERGENTE)</t>
  </si>
  <si>
    <t>AMLT - ADSL Pro + Llam. Fax Indirecto (INDIVIDUAL)</t>
  </si>
  <si>
    <t>AMLT - ADSL Pro + Llam. Fax Indirecto (1 Mb) (INDIVIDUAL)</t>
  </si>
  <si>
    <t>AMLT - ADSL Pro + Llam. Fax Indirecto (4 Mb) (INDIVIDUAL)</t>
  </si>
  <si>
    <t>AMLT - ADSL Pro + Llam. Fax Indirecto (6 Mb) (INDIVIDUAL)</t>
  </si>
  <si>
    <t>AMLT - ADSL Pro + Llamadas Fax Directo (INDIVIDUAL)</t>
  </si>
  <si>
    <t>ULL - ADSL Pro (solo datos) (INDIVIDUAL)</t>
  </si>
  <si>
    <t>ULL - ADSL Pro + Llam. VoIP (INDIVIDUAL)</t>
  </si>
  <si>
    <t>Fibra Propia 300 Mb (CONVERGENTE)</t>
  </si>
  <si>
    <t>Fibra Propia 50 Mb (CONVERGENTE)</t>
  </si>
  <si>
    <t>Fibra Neba 30 Mb (CONVERGENTE)</t>
  </si>
  <si>
    <t>Fibra ONO bitstream 100 Mb (CONVERGENTE)</t>
  </si>
  <si>
    <t>Fibra Propia 300 Mb (INDIVIDUAL)</t>
  </si>
  <si>
    <t>Fibra Propia 50 Mb (INDIVIDUAL)</t>
  </si>
  <si>
    <t>móvil (sólo VPN)</t>
  </si>
  <si>
    <t>Fibra Neba 30 Mb (INDIVIDUAL)</t>
  </si>
  <si>
    <t>asimétrico</t>
  </si>
  <si>
    <t>Fibra ONO bitstream 100 Mb (INDIVIDUAL)</t>
  </si>
  <si>
    <t>simétrico on-net (SHDSL)</t>
  </si>
  <si>
    <t>simétrico off-net (ORLA)</t>
  </si>
  <si>
    <t>ethernet 10M on-net</t>
  </si>
  <si>
    <t>1 GB</t>
  </si>
  <si>
    <t>ethernet 10M off-net</t>
  </si>
  <si>
    <t>5 GB</t>
  </si>
  <si>
    <t>ethernet 100M on-net</t>
  </si>
  <si>
    <t>10 GB</t>
  </si>
  <si>
    <t>ethernet 100M off-net</t>
  </si>
  <si>
    <t>4G EN TU NEGOCIO</t>
  </si>
  <si>
    <t>4G EN TU OFICINA</t>
  </si>
  <si>
    <t>CALCULO DE PUNTOS</t>
  </si>
  <si>
    <t>ALTA/PORTAB.</t>
  </si>
  <si>
    <t>TIPO TERMINAL</t>
  </si>
  <si>
    <t>PUNTOS</t>
  </si>
  <si>
    <t>Total puntos</t>
  </si>
  <si>
    <t>LEAD TIENDA</t>
  </si>
  <si>
    <t>PUNTOS CONCATENAR</t>
  </si>
  <si>
    <t>Activación de FIBRA/ADSL</t>
  </si>
  <si>
    <t>Tipo de FIBRA/ADSL</t>
  </si>
  <si>
    <t>Alcatel 2008</t>
  </si>
  <si>
    <t>Alcatel 2051</t>
  </si>
  <si>
    <t>Alcatel One Touch Pixi 4 7.0 WiFi</t>
  </si>
  <si>
    <t>Alcatel Plus 10 4G</t>
  </si>
  <si>
    <t>BQ Aquaris X5 Plus 16GB 4G</t>
  </si>
  <si>
    <t>iPhone 6S 32GB 4G</t>
  </si>
  <si>
    <t>iPhone 6S Plus 32GB 4G</t>
  </si>
  <si>
    <t>Iphone 7 128GB 4G</t>
  </si>
  <si>
    <t>Iphone 7 256GB 4G</t>
  </si>
  <si>
    <t>Iphone 7 32GB 4G</t>
  </si>
  <si>
    <t>Iphone 7 Plus 128GB 4G</t>
  </si>
  <si>
    <t>Iphone 7 Plus 256GB 4G</t>
  </si>
  <si>
    <t>Iphone 7 Plus 32GB 4G</t>
  </si>
  <si>
    <t>Orange Dive 71 4G</t>
  </si>
  <si>
    <t>Orange Rise 51 4G</t>
  </si>
  <si>
    <t>Samsung Galaxy J5 2016 4G</t>
  </si>
  <si>
    <t>Samsung Galaxy Tab A 2016 10.1 4G</t>
  </si>
  <si>
    <t>Samsung Television 50"</t>
  </si>
  <si>
    <t>Sony Xperia XZ 4G</t>
  </si>
  <si>
    <t>Nextivity Celfi Prime Dual Band</t>
  </si>
  <si>
    <t>Internet 4G En tu Oficina</t>
  </si>
  <si>
    <t>Internet 4G en tu Negocio</t>
  </si>
  <si>
    <t>IEW Pro 10Gb</t>
  </si>
  <si>
    <t>Love Negocio Total+ ADSL</t>
  </si>
  <si>
    <t>Love Negocio Total+ Fibra</t>
  </si>
  <si>
    <t>Love Negocio Total ADSL</t>
  </si>
  <si>
    <t>Love Negocio Sin Límites Fibra</t>
  </si>
  <si>
    <t>Love Negocio Esencial Fibra</t>
  </si>
  <si>
    <t>BQ Aquaris U 4G</t>
  </si>
  <si>
    <t>Huawei Mate 9 4G</t>
  </si>
  <si>
    <t>Huawei Mediapad M2 10 4G</t>
  </si>
  <si>
    <t>LG X Power 4G</t>
  </si>
  <si>
    <t>Samsung Television 49"</t>
  </si>
  <si>
    <t>Sony PS4 Slim 500GB</t>
  </si>
  <si>
    <t>Sony PS4 Slim 1TB</t>
  </si>
  <si>
    <t>Modem Huawei E5577C IEW 4G</t>
  </si>
  <si>
    <t>Router TP Link MR 200 IEW 4G</t>
  </si>
  <si>
    <t>Modem Huawei Car-WiFi IEW 4G</t>
  </si>
  <si>
    <t>Alcatel Plus 10 IEW 4G</t>
  </si>
  <si>
    <t>Huawei Mediapad M2 10 IEW 4G</t>
  </si>
  <si>
    <t>Huawei Mediapad T1 10 IEW 4G</t>
  </si>
  <si>
    <t>Huawei Mediapad T1 8.0 Pro IEW 4G</t>
  </si>
  <si>
    <t>Samsung Galaxy Tab A 2016 10.1 IEW 4G</t>
  </si>
  <si>
    <t>operador donante</t>
  </si>
  <si>
    <t xml:space="preserve">nº 004-2 </t>
  </si>
  <si>
    <t>nº de contrato</t>
  </si>
  <si>
    <r>
      <rPr>
        <sz val="22"/>
        <color indexed="51"/>
        <rFont val="HelveticaNeueLT Std Lt"/>
        <family val="2"/>
      </rPr>
      <t>contrato empresa de telefonía móvi</t>
    </r>
    <r>
      <rPr>
        <sz val="22"/>
        <color indexed="51"/>
        <rFont val="He"/>
      </rPr>
      <t>l</t>
    </r>
  </si>
  <si>
    <t>código destr. (SFID)</t>
  </si>
  <si>
    <t>alta</t>
  </si>
  <si>
    <t>portabilidad</t>
  </si>
  <si>
    <t>migración</t>
  </si>
  <si>
    <t>ampliacíon</t>
  </si>
  <si>
    <t>datos del cliente</t>
  </si>
  <si>
    <t>empresa denominacion social</t>
  </si>
  <si>
    <t>CIF</t>
  </si>
  <si>
    <t>persona autorizada(nombre y apellidos)</t>
  </si>
  <si>
    <t>NIE/t resid/pasap</t>
  </si>
  <si>
    <t>nacionalidad</t>
  </si>
  <si>
    <t>fecha nacimiento</t>
  </si>
  <si>
    <t>cargo</t>
  </si>
  <si>
    <t>autonomo /profesional:nombre</t>
  </si>
  <si>
    <t>apellidos:</t>
  </si>
  <si>
    <t>epígrafe IAE</t>
  </si>
  <si>
    <t>fecha de alta IAE</t>
  </si>
  <si>
    <t>domicilio</t>
  </si>
  <si>
    <t>nº</t>
  </si>
  <si>
    <t>localidad</t>
  </si>
  <si>
    <t>provincia</t>
  </si>
  <si>
    <t>código postal</t>
  </si>
  <si>
    <t>*daros de cumplimentacíon opcional para autónomos o profecionales</t>
  </si>
  <si>
    <t>*estado civil</t>
  </si>
  <si>
    <t>*nº de personas a su cargo</t>
  </si>
  <si>
    <t>*nºde empleados</t>
  </si>
  <si>
    <t>*situación de su vivienda habitual</t>
  </si>
  <si>
    <t>propiedad</t>
  </si>
  <si>
    <t>familiar</t>
  </si>
  <si>
    <t>alquiler</t>
  </si>
  <si>
    <t>*situacion de su local de negocios:</t>
  </si>
  <si>
    <t>*tarjetas de credito que posee</t>
  </si>
  <si>
    <t>*antigüedad del negocio</t>
  </si>
  <si>
    <t>*años de residencia en su localidad</t>
  </si>
  <si>
    <t>datos de contacto(envío de factura,otras comunicaciones):</t>
  </si>
  <si>
    <t>nombre</t>
  </si>
  <si>
    <t>apellidos</t>
  </si>
  <si>
    <t>dirección</t>
  </si>
  <si>
    <t>escalera</t>
  </si>
  <si>
    <t>piso</t>
  </si>
  <si>
    <t>puerta</t>
  </si>
  <si>
    <t>taléfono de contacto</t>
  </si>
  <si>
    <t>email</t>
  </si>
  <si>
    <t>fax</t>
  </si>
  <si>
    <t>datos de pago</t>
  </si>
  <si>
    <t>forma de pago</t>
  </si>
  <si>
    <t>entidad financiera</t>
  </si>
  <si>
    <t>sucursal</t>
  </si>
  <si>
    <t>DC</t>
  </si>
  <si>
    <t>cuenta</t>
  </si>
  <si>
    <t>:</t>
  </si>
  <si>
    <r>
      <rPr>
        <b/>
        <sz val="8"/>
        <color indexed="53"/>
        <rFont val="Arial"/>
        <family val="2"/>
      </rPr>
      <t>datos del titular de la línea en operador donante</t>
    </r>
    <r>
      <rPr>
        <sz val="7"/>
        <rFont val="Arial"/>
        <family val="2"/>
      </rPr>
      <t>(cumplimentar solo en caso de portabilidad)</t>
    </r>
  </si>
  <si>
    <t>empresa: denominación social</t>
  </si>
  <si>
    <t>tipo documento (NIF/T.resid./pasap.)</t>
  </si>
  <si>
    <t>notario</t>
  </si>
  <si>
    <t>fecha de escritura</t>
  </si>
  <si>
    <t>nº de protocolo</t>
  </si>
  <si>
    <r>
      <rPr>
        <b/>
        <sz val="9"/>
        <color indexed="53"/>
        <rFont val="Arial"/>
        <family val="2"/>
      </rPr>
      <t>datos del operador donante</t>
    </r>
    <r>
      <rPr>
        <sz val="9"/>
        <rFont val="Arial"/>
        <family val="2"/>
      </rPr>
      <t xml:space="preserve">  (cumplimentar solo en caso de portabilidad)</t>
    </r>
  </si>
  <si>
    <t>operador receptor</t>
  </si>
  <si>
    <t>Orange</t>
  </si>
  <si>
    <t>fecha de firma:   día</t>
  </si>
  <si>
    <t>mes</t>
  </si>
  <si>
    <t>año</t>
  </si>
  <si>
    <t>hora</t>
  </si>
  <si>
    <t xml:space="preserve">marcar la modalidad de pago en operador donante: </t>
  </si>
  <si>
    <t>tarjeta</t>
  </si>
  <si>
    <t>(indicar con una T)</t>
  </si>
  <si>
    <t>contrato</t>
  </si>
  <si>
    <t>(indicar con una C)</t>
  </si>
  <si>
    <t>número a portar</t>
  </si>
  <si>
    <t>núnero de serie tarjeta SIM operador donante</t>
  </si>
  <si>
    <t>8 9 3 4</t>
  </si>
  <si>
    <r>
      <rPr>
        <b/>
        <sz val="10"/>
        <color indexed="53"/>
        <rFont val="Arial"/>
        <family val="2"/>
      </rPr>
      <t>datos de Orange</t>
    </r>
    <r>
      <rPr>
        <b/>
        <sz val="10"/>
        <rFont val="Arial"/>
        <family val="2"/>
      </rPr>
      <t xml:space="preserve">  </t>
    </r>
    <r>
      <rPr>
        <sz val="10"/>
        <rFont val="Arial"/>
        <family val="2"/>
      </rPr>
      <t xml:space="preserve"> (cumplimentar solo en caso de portabilidad)</t>
    </r>
  </si>
  <si>
    <t>fecha deseada para portar :</t>
  </si>
  <si>
    <t>dia</t>
  </si>
  <si>
    <t xml:space="preserve">(En caso de dejar en blanco esta casilla el plazo máximo para la tramitación de la solicitud será de un día hábil contando a partir de la entrega por el abonado de la solicitud) </t>
  </si>
  <si>
    <t>datos de  los servicios contratados</t>
  </si>
  <si>
    <t>nº total de líneas a contratar</t>
  </si>
  <si>
    <t>nº de teléfono Orange</t>
  </si>
  <si>
    <t>nº de tarjeta SIM</t>
  </si>
  <si>
    <t>tarjeta ECO</t>
  </si>
  <si>
    <t>nº tarjeta SIM 2</t>
  </si>
  <si>
    <t>tarjeta Smart SIM</t>
  </si>
  <si>
    <t>nombre de la tarifa</t>
  </si>
  <si>
    <t>opción</t>
  </si>
  <si>
    <t>tarifa  GPRS</t>
  </si>
  <si>
    <t xml:space="preserve">acceso prefijos 907 y 803/806/807 (seguidos de 6 a 9) </t>
  </si>
  <si>
    <t xml:space="preserve"> bloqueo accedso prefijos 905 y 803/806/807 (seguidos de 0 a 5) </t>
  </si>
  <si>
    <t>Red Privada Virtual</t>
  </si>
  <si>
    <t>llamadas internacionales no</t>
  </si>
  <si>
    <t xml:space="preserve">roaming internacional no </t>
  </si>
  <si>
    <t>Tranquilidad Orange</t>
  </si>
  <si>
    <t>módulo de ahorro</t>
  </si>
  <si>
    <t>cambio de tarjeta a contrato</t>
  </si>
  <si>
    <t>compromiso de permanencia  en :</t>
  </si>
  <si>
    <t>Operador</t>
  </si>
  <si>
    <t>tarifa</t>
  </si>
  <si>
    <t>tarifa exclusiva de datos</t>
  </si>
  <si>
    <t>factura:</t>
  </si>
  <si>
    <t>online</t>
  </si>
  <si>
    <t xml:space="preserve">papel </t>
  </si>
  <si>
    <t>electrónica</t>
  </si>
  <si>
    <t>datos del terminal</t>
  </si>
  <si>
    <t>IMEI</t>
  </si>
  <si>
    <t>terminal cedido/precio promocional:</t>
  </si>
  <si>
    <r>
      <t xml:space="preserve">sí  </t>
    </r>
    <r>
      <rPr>
        <sz val="7"/>
        <rFont val="Arial"/>
        <family val="2"/>
      </rPr>
      <t>X</t>
    </r>
  </si>
  <si>
    <t>no</t>
  </si>
  <si>
    <t>marca/modelo</t>
  </si>
  <si>
    <t>IMEI 2</t>
  </si>
  <si>
    <t>sí</t>
  </si>
  <si>
    <t>X</t>
  </si>
  <si>
    <t>rellenar estas casillas en caso de venta de terminal a plazos</t>
  </si>
  <si>
    <t>PVP. Terminal :</t>
  </si>
  <si>
    <t>pago inicial :</t>
  </si>
  <si>
    <t>importe cuota mensual:</t>
  </si>
  <si>
    <t>nº cuotas:</t>
  </si>
  <si>
    <r>
      <rPr>
        <sz val="18"/>
        <color indexed="52"/>
        <rFont val="HelveticaNeueLT Std Lt"/>
        <family val="2"/>
      </rPr>
      <t>anexo contrato empresa de telefonía móvi</t>
    </r>
    <r>
      <rPr>
        <sz val="18"/>
        <color indexed="52"/>
        <rFont val="He"/>
      </rPr>
      <t>l</t>
    </r>
  </si>
  <si>
    <t>código distr. (SFID)</t>
  </si>
  <si>
    <t>empresa : denominación social</t>
  </si>
  <si>
    <t>DATOS DEL TITULAR DE LA LÍNEA EN OPERADOR DONANTE:</t>
  </si>
  <si>
    <t>nombre:</t>
  </si>
  <si>
    <t>nº de teléfono</t>
  </si>
  <si>
    <t>nº de fax</t>
  </si>
  <si>
    <t>NIF/resid./pasap.</t>
  </si>
  <si>
    <t>fecha escritura</t>
  </si>
  <si>
    <t>número                           teléfono</t>
  </si>
  <si>
    <t>número SIM                                               6 primeros dígitos de cada nº SIM    893401</t>
  </si>
  <si>
    <t xml:space="preserve">número SIM                                                     operador donante                                              4 primeros dígitos de cada nº Sim:      8934              </t>
  </si>
  <si>
    <r>
      <t xml:space="preserve">cambio desde tarjeta a contrato                      </t>
    </r>
    <r>
      <rPr>
        <sz val="4"/>
        <color indexed="55"/>
        <rFont val="Arial"/>
        <family val="2"/>
      </rPr>
      <t xml:space="preserve"> marca con x</t>
    </r>
  </si>
  <si>
    <r>
      <t xml:space="preserve">servicios suplementarios                                                                                                </t>
    </r>
    <r>
      <rPr>
        <sz val="6"/>
        <color indexed="55"/>
        <rFont val="Arial"/>
        <family val="2"/>
      </rPr>
      <t>marca con x</t>
    </r>
  </si>
  <si>
    <t>tarífa                                     de datos                         GPRS</t>
  </si>
  <si>
    <t>operador</t>
  </si>
  <si>
    <t>tarífa</t>
  </si>
  <si>
    <t>datos</t>
  </si>
  <si>
    <t>acceso a prefijos 907          y 803/806/807                 (segiodos de 6 a 9)</t>
  </si>
  <si>
    <t>bloqueo acceso prefijos                                    905                                         y 803/806/807                 (segiodos de 0 a 5)</t>
  </si>
  <si>
    <t>RPV</t>
  </si>
  <si>
    <t>tarheta SIM 2</t>
  </si>
  <si>
    <t>tarjeta MultiSIM</t>
  </si>
  <si>
    <t>terminal 1</t>
  </si>
  <si>
    <t>terminal 2</t>
  </si>
  <si>
    <t>número SIM 2                                              6 primeros dígitos de cada nº SIM: 893401</t>
  </si>
  <si>
    <r>
      <t xml:space="preserve">llamadas   internac.  no     </t>
    </r>
    <r>
      <rPr>
        <sz val="4"/>
        <color indexed="55"/>
        <rFont val="Arial"/>
        <family val="2"/>
      </rPr>
      <t>marca con x</t>
    </r>
  </si>
  <si>
    <r>
      <t xml:space="preserve">roaming no </t>
    </r>
    <r>
      <rPr>
        <sz val="4.5"/>
        <color indexed="55"/>
        <rFont val="Arial"/>
        <family val="2"/>
      </rPr>
      <t xml:space="preserve">  marca con x</t>
    </r>
  </si>
  <si>
    <t>precio promocional</t>
  </si>
  <si>
    <t>marca                  modelo</t>
  </si>
  <si>
    <t>venta de terminales a plazos</t>
  </si>
  <si>
    <t>P.V.P. terminal</t>
  </si>
  <si>
    <t>pago inicial</t>
  </si>
  <si>
    <t>importe cuota mensual</t>
  </si>
  <si>
    <t>nº cuotas</t>
  </si>
  <si>
    <t>formulario de contratación para los servicios</t>
  </si>
  <si>
    <t>ADSL Orange del mercado empresa</t>
  </si>
  <si>
    <t>código distr. (SFID</t>
  </si>
  <si>
    <t>nombre y apellidos o razón social</t>
  </si>
  <si>
    <t xml:space="preserve">NIF/NIE/CIF/pasaporte  </t>
  </si>
  <si>
    <t>portal</t>
  </si>
  <si>
    <t>población</t>
  </si>
  <si>
    <t xml:space="preserve">código postal   </t>
  </si>
  <si>
    <t xml:space="preserve">teléfonos: </t>
  </si>
  <si>
    <t xml:space="preserve">fijo                 </t>
  </si>
  <si>
    <t>móvil</t>
  </si>
  <si>
    <t xml:space="preserve">f.nacimiento </t>
  </si>
  <si>
    <t xml:space="preserve">nombre y apellidos del apoderado  </t>
  </si>
  <si>
    <t xml:space="preserve">NIF/NIE/CIF/pasaporte del apoderado  </t>
  </si>
  <si>
    <t>fecha del poder</t>
  </si>
  <si>
    <t xml:space="preserve">nº de protocolo                     </t>
  </si>
  <si>
    <r>
      <t xml:space="preserve">datos del abonado de la línea telefónica fija </t>
    </r>
    <r>
      <rPr>
        <sz val="5.5"/>
        <color indexed="63"/>
        <rFont val="Arial"/>
        <family val="2"/>
      </rPr>
      <t>(a rellenar únicamente  si los datos del abonado de la línea son diferentes a los datos de cliente)</t>
    </r>
  </si>
  <si>
    <r>
      <t xml:space="preserve">datos de facturación del titular de la cuenta bancaria </t>
    </r>
    <r>
      <rPr>
        <sz val="5.5"/>
        <color indexed="63"/>
        <rFont val="Arial"/>
        <family val="2"/>
      </rPr>
      <t>(a rellenar únicamente  si los datos del titular de la cuenta bancaria son diferentes a los datos de cliente)</t>
    </r>
  </si>
  <si>
    <t xml:space="preserve">autorizo a la entidad bancaria a pagar de la cuenta indicada los recibos presentados al cobro mensualmente por Orange Espagne S.A. sociedad unipersonal </t>
  </si>
  <si>
    <r>
      <t xml:space="preserve">datos de entrega de equipos </t>
    </r>
    <r>
      <rPr>
        <sz val="5.5"/>
        <color indexed="63"/>
        <rFont val="Arial"/>
        <family val="2"/>
      </rPr>
      <t>(a rellenar únicamente  si fueran distintos de los datos del cliente)</t>
    </r>
  </si>
  <si>
    <t>datos de contratación</t>
  </si>
  <si>
    <r>
      <t xml:space="preserve">línea para la que contrata el servicio </t>
    </r>
    <r>
      <rPr>
        <u/>
        <sz val="7"/>
        <color indexed="63"/>
        <rFont val="Arial"/>
        <family val="2"/>
      </rPr>
      <t xml:space="preserve">    </t>
    </r>
    <r>
      <rPr>
        <sz val="7"/>
        <color indexed="63"/>
        <rFont val="Arial"/>
        <family val="2"/>
      </rPr>
      <t xml:space="preserve"> </t>
    </r>
    <r>
      <rPr>
        <u/>
        <sz val="7"/>
        <color indexed="63"/>
        <rFont val="Arial"/>
        <family val="2"/>
      </rPr>
      <t xml:space="preserve">    </t>
    </r>
    <r>
      <rPr>
        <sz val="7"/>
        <color indexed="63"/>
        <rFont val="Arial"/>
        <family val="2"/>
      </rPr>
      <t xml:space="preserve"> </t>
    </r>
    <r>
      <rPr>
        <u/>
        <sz val="7"/>
        <color indexed="63"/>
        <rFont val="Arial"/>
        <family val="2"/>
      </rPr>
      <t xml:space="preserve">    </t>
    </r>
    <r>
      <rPr>
        <sz val="7"/>
        <color indexed="63"/>
        <rFont val="Arial"/>
        <family val="2"/>
      </rPr>
      <t xml:space="preserve"> </t>
    </r>
    <r>
      <rPr>
        <u/>
        <sz val="7"/>
        <color indexed="63"/>
        <rFont val="Arial"/>
        <family val="2"/>
      </rPr>
      <t xml:space="preserve"> </t>
    </r>
  </si>
  <si>
    <t>modalidad</t>
  </si>
  <si>
    <t xml:space="preserve">Preselección Global Extendida  </t>
  </si>
  <si>
    <t>servicio contratado</t>
  </si>
  <si>
    <t>productos adicionales</t>
  </si>
  <si>
    <t>oferta sujeta a compromiso de permanencia de</t>
  </si>
  <si>
    <t>meses</t>
  </si>
  <si>
    <t>fecha:</t>
  </si>
  <si>
    <t>firma del abonado de la línea telefónica</t>
  </si>
  <si>
    <t>firma del cliente</t>
  </si>
  <si>
    <t>Orange Espagne S.A. sociedad unipersonal</t>
  </si>
  <si>
    <t>(solo si es diferente del abonado de la línea telefónica)</t>
  </si>
  <si>
    <t>copia Orange</t>
  </si>
  <si>
    <t xml:space="preserve">Orange es una marca registrada del Grupo Orange, al que pertenece Orange Espagne S.A. sociedad unipersonal, domiciliada en Parque Empresarial La Finca, Paseo del Club Deportivo, 1 Edificio 8,                                                                                 28223 - Pozuelo de Alarcón, Madrid, e inscrita en el Registro Mercantil de Madrid, Tomo 13.183, Folio 129, Hoja M-213468, C.I.F. A82009812.
</t>
  </si>
  <si>
    <t>Samsung Galaxy J7 2016 4G</t>
  </si>
  <si>
    <t>servicios suplementarios</t>
  </si>
  <si>
    <t>Navegación</t>
  </si>
  <si>
    <t>fecha</t>
  </si>
  <si>
    <t>orden de domiciliación de adeudo directo SEPA</t>
  </si>
  <si>
    <t>SEPA Direct Debit Mandate</t>
  </si>
  <si>
    <r>
      <t xml:space="preserve">a cumplimentar por el acreedor / </t>
    </r>
    <r>
      <rPr>
        <sz val="11"/>
        <color rgb="FF939598"/>
        <rFont val="Arial"/>
        <family val="2"/>
      </rPr>
      <t>to be completed by the creditor</t>
    </r>
  </si>
  <si>
    <t>ES91011A82009812</t>
  </si>
  <si>
    <t>Parque Empresarial La Finca, Paseo del Club Deportivo, 1 Edificio 8</t>
  </si>
  <si>
    <t>España / Spain</t>
  </si>
  <si>
    <t>Mediante la firma de esta orden de domiciliación, el deudor autoriza (A) al acreedor a enviar instrucciones a la entidad del deudor para adeudar su cuenta   y (B) a la entidad para efectuar los adeudos en su cuenta siguiendo las instrucciones del acreedor. Como parte de sus derechos, el deudor está legitimado al reembolso por su entidad en los términos y condiciones del contrato suscrito con la misma. La solicitud de reembolso deberá efectuarse dentro de las ocho semanas que siguen a la fecha de adeudo en cuenta. Puede obtener información adicional sobre sus derechos en su entidad financiera.</t>
  </si>
  <si>
    <t>By signing this mandate form, you authorise (A) the Creditor to send instructions to your bank to debit your account and (B) your bank to debit your account in accordance with the instructions from the Creditor. As part of your rights, you are entitled to a refund from your bank under the terms and conditions of your agreement with your bank. A refund must be claimed within eigth weeks starting from the date on which your account was debited. Your rights are explained in a statement that you can obtain from your bank.</t>
  </si>
  <si>
    <r>
      <t xml:space="preserve">a cumplimentar por el deudor / </t>
    </r>
    <r>
      <rPr>
        <sz val="11"/>
        <color rgb="FF939598"/>
        <rFont val="Arial"/>
        <family val="2"/>
      </rPr>
      <t>to be completed by the debtor</t>
    </r>
  </si>
  <si>
    <r>
      <t xml:space="preserve">nombre del deudor/es / </t>
    </r>
    <r>
      <rPr>
        <sz val="10"/>
        <color rgb="FF939598"/>
        <rFont val="Calibri"/>
        <family val="2"/>
        <scheme val="minor"/>
      </rPr>
      <t>debtor’s name</t>
    </r>
  </si>
  <si>
    <t>(titular/es de la cuenta de cargo)</t>
  </si>
  <si>
    <r>
      <t xml:space="preserve">NIF/t. resid./pasap / </t>
    </r>
    <r>
      <rPr>
        <sz val="10"/>
        <color rgb="FF939598"/>
        <rFont val="Calibri"/>
        <family val="2"/>
        <scheme val="minor"/>
      </rPr>
      <t xml:space="preserve">NIF/res.card/passp </t>
    </r>
    <r>
      <rPr>
        <sz val="10"/>
        <color rgb="FF231F20"/>
        <rFont val="Calibri"/>
        <family val="2"/>
        <scheme val="minor"/>
      </rPr>
      <t xml:space="preserve">dirección del deudor / </t>
    </r>
    <r>
      <rPr>
        <sz val="10"/>
        <color rgb="FF939598"/>
        <rFont val="Calibri"/>
        <family val="2"/>
        <scheme val="minor"/>
      </rPr>
      <t>address of the debtor</t>
    </r>
  </si>
  <si>
    <r>
      <t xml:space="preserve">swift BIC (puede contener 8 u 11 posiciones) / </t>
    </r>
    <r>
      <rPr>
        <sz val="10"/>
        <color rgb="FF939598"/>
        <rFont val="Calibri"/>
        <family val="2"/>
        <scheme val="minor"/>
      </rPr>
      <t>swift BIC (up to 8 or 11 characters)</t>
    </r>
  </si>
  <si>
    <r>
      <t xml:space="preserve">número de cuenta - IBAN / </t>
    </r>
    <r>
      <rPr>
        <sz val="10"/>
        <color rgb="FF939598"/>
        <rFont val="Calibri"/>
        <family val="2"/>
        <scheme val="minor"/>
      </rPr>
      <t>account number - IBAN</t>
    </r>
  </si>
  <si>
    <t>tipo de pago:</t>
  </si>
  <si>
    <t>type of payment</t>
  </si>
  <si>
    <t>pago recurente</t>
  </si>
  <si>
    <t>recurrent payment</t>
  </si>
  <si>
    <t>o</t>
  </si>
  <si>
    <t>or</t>
  </si>
  <si>
    <r>
      <t xml:space="preserve">fecha – localidad / </t>
    </r>
    <r>
      <rPr>
        <sz val="10"/>
        <color rgb="FF939598"/>
        <rFont val="Calibri"/>
        <family val="2"/>
        <scheme val="minor"/>
      </rPr>
      <t xml:space="preserve">date </t>
    </r>
    <r>
      <rPr>
        <sz val="10"/>
        <color rgb="FF939598"/>
        <rFont val="Times New Roman"/>
        <family val="1"/>
      </rPr>
      <t>-</t>
    </r>
    <r>
      <rPr>
        <sz val="10"/>
        <color rgb="FF939598"/>
        <rFont val="Calibri"/>
        <family val="2"/>
        <scheme val="minor"/>
      </rPr>
      <t xml:space="preserve"> location in which you are signing</t>
    </r>
  </si>
  <si>
    <r>
      <t xml:space="preserve">firma del deudor / </t>
    </r>
    <r>
      <rPr>
        <sz val="10"/>
        <color rgb="FF939598"/>
        <rFont val="Calibri"/>
        <family val="2"/>
        <scheme val="minor"/>
      </rPr>
      <t>signature of the debtor</t>
    </r>
  </si>
  <si>
    <t xml:space="preserve">                              en España el IBAN consta de 24 posiciones comenzando siempre por ES </t>
  </si>
  <si>
    <t xml:space="preserve">                              Spanish IBAN of 24 positions always starting ES</t>
  </si>
  <si>
    <t xml:space="preserve">Todos los campos han de ser cumplimentados obligatoriamente. Una vez firmada esta orden de domiciliación debe ser enviada al acreedor para su custodia.  </t>
  </si>
  <si>
    <t>All gaps are mandatory. Once this mandate has been signed must be sent to creditor for  storage.</t>
  </si>
  <si>
    <t xml:space="preserve"> pago único</t>
  </si>
  <si>
    <r>
      <t xml:space="preserve">código SFID </t>
    </r>
    <r>
      <rPr>
        <b/>
        <u/>
        <sz val="10"/>
        <color rgb="FF231F20"/>
        <rFont val="Arial"/>
        <family val="2"/>
      </rPr>
      <t xml:space="preserve">    </t>
    </r>
    <r>
      <rPr>
        <b/>
        <sz val="10"/>
        <color rgb="FF231F20"/>
        <rFont val="Arial"/>
        <family val="2"/>
      </rPr>
      <t xml:space="preserve"> </t>
    </r>
    <r>
      <rPr>
        <b/>
        <u/>
        <sz val="10"/>
        <color rgb="FF231F20"/>
        <rFont val="Arial"/>
        <family val="2"/>
      </rPr>
      <t xml:space="preserve">    </t>
    </r>
    <r>
      <rPr>
        <b/>
        <sz val="10"/>
        <color rgb="FF231F20"/>
        <rFont val="Arial"/>
        <family val="2"/>
      </rPr>
      <t xml:space="preserve"> </t>
    </r>
    <r>
      <rPr>
        <b/>
        <u/>
        <sz val="10"/>
        <color rgb="FF231F20"/>
        <rFont val="Arial"/>
        <family val="2"/>
      </rPr>
      <t xml:space="preserve">    </t>
    </r>
    <r>
      <rPr>
        <b/>
        <sz val="10"/>
        <color rgb="FF231F20"/>
        <rFont val="Arial"/>
        <family val="2"/>
      </rPr>
      <t xml:space="preserve"> </t>
    </r>
    <r>
      <rPr>
        <b/>
        <u/>
        <sz val="10"/>
        <color rgb="FF231F20"/>
        <rFont val="Arial"/>
        <family val="2"/>
      </rPr>
      <t xml:space="preserve">    </t>
    </r>
    <r>
      <rPr>
        <b/>
        <sz val="10"/>
        <color rgb="FF231F20"/>
        <rFont val="Arial"/>
        <family val="2"/>
      </rPr>
      <t xml:space="preserve"> </t>
    </r>
    <r>
      <rPr>
        <b/>
        <u/>
        <sz val="10"/>
        <color rgb="FF231F20"/>
        <rFont val="Arial"/>
        <family val="2"/>
      </rPr>
      <t xml:space="preserve">    </t>
    </r>
    <r>
      <rPr>
        <b/>
        <sz val="10"/>
        <color rgb="FF231F20"/>
        <rFont val="Arial"/>
        <family val="2"/>
      </rPr>
      <t xml:space="preserve"> </t>
    </r>
    <r>
      <rPr>
        <b/>
        <u/>
        <sz val="10"/>
        <color rgb="FF231F20"/>
        <rFont val="Arial"/>
        <family val="2"/>
      </rPr>
      <t xml:space="preserve">    </t>
    </r>
    <r>
      <rPr>
        <b/>
        <sz val="10"/>
        <color rgb="FF231F20"/>
        <rFont val="Arial"/>
        <family val="2"/>
      </rPr>
      <t xml:space="preserve"> </t>
    </r>
    <r>
      <rPr>
        <b/>
        <u/>
        <sz val="10"/>
        <color rgb="FF231F20"/>
        <rFont val="Arial"/>
        <family val="2"/>
      </rPr>
      <t xml:space="preserve">    </t>
    </r>
    <r>
      <rPr>
        <b/>
        <sz val="10"/>
        <color rgb="FF231F20"/>
        <rFont val="Arial"/>
        <family val="2"/>
      </rPr>
      <t xml:space="preserve"> </t>
    </r>
    <r>
      <rPr>
        <b/>
        <u/>
        <sz val="10"/>
        <color rgb="FF231F20"/>
        <rFont val="Arial"/>
        <family val="2"/>
      </rPr>
      <t xml:space="preserve"> </t>
    </r>
  </si>
  <si>
    <r>
      <t xml:space="preserve">referencia de la orden de domiciliación / </t>
    </r>
    <r>
      <rPr>
        <sz val="11"/>
        <color rgb="FF939598"/>
        <rFont val="Calibri"/>
        <family val="2"/>
        <scheme val="minor"/>
      </rPr>
      <t>mandate reference</t>
    </r>
  </si>
  <si>
    <r>
      <t xml:space="preserve">identificador del acreedor / </t>
    </r>
    <r>
      <rPr>
        <sz val="11"/>
        <color rgb="FF939598"/>
        <rFont val="Calibri"/>
        <family val="2"/>
        <scheme val="minor"/>
      </rPr>
      <t>creditor Identifier</t>
    </r>
  </si>
  <si>
    <r>
      <t xml:space="preserve">nombre del acreedor / </t>
    </r>
    <r>
      <rPr>
        <sz val="11"/>
        <color rgb="FF939598"/>
        <rFont val="Calibri"/>
        <family val="2"/>
        <scheme val="minor"/>
      </rPr>
      <t>creditor´s name</t>
    </r>
  </si>
  <si>
    <r>
      <t xml:space="preserve">dirección / </t>
    </r>
    <r>
      <rPr>
        <sz val="11"/>
        <color rgb="FF939598"/>
        <rFont val="Calibri"/>
        <family val="2"/>
        <scheme val="minor"/>
      </rPr>
      <t>address</t>
    </r>
  </si>
  <si>
    <r>
      <t xml:space="preserve">código postal - población - provincia / </t>
    </r>
    <r>
      <rPr>
        <sz val="11"/>
        <color rgb="FF939598"/>
        <rFont val="Calibri"/>
        <family val="2"/>
        <scheme val="minor"/>
      </rPr>
      <t>postal code - city - town</t>
    </r>
  </si>
  <si>
    <r>
      <t xml:space="preserve">CP 28223 </t>
    </r>
    <r>
      <rPr>
        <sz val="11"/>
        <color rgb="FF231F20"/>
        <rFont val="Times New Roman"/>
        <family val="1"/>
      </rPr>
      <t>-</t>
    </r>
    <r>
      <rPr>
        <sz val="11"/>
        <color rgb="FF231F20"/>
        <rFont val="Calibri"/>
        <family val="2"/>
        <scheme val="minor"/>
      </rPr>
      <t xml:space="preserve"> Pozuelo de Alarcón </t>
    </r>
    <r>
      <rPr>
        <sz val="11"/>
        <color rgb="FF231F20"/>
        <rFont val="Times New Roman"/>
        <family val="1"/>
      </rPr>
      <t>-</t>
    </r>
    <r>
      <rPr>
        <sz val="11"/>
        <color rgb="FF231F20"/>
        <rFont val="Calibri"/>
        <family val="2"/>
        <scheme val="minor"/>
      </rPr>
      <t xml:space="preserve"> Madrid</t>
    </r>
  </si>
  <si>
    <r>
      <t xml:space="preserve">país / </t>
    </r>
    <r>
      <rPr>
        <sz val="11"/>
        <color rgb="FF939598"/>
        <rFont val="Calibri"/>
        <family val="2"/>
        <scheme val="minor"/>
      </rPr>
      <t>country</t>
    </r>
  </si>
  <si>
    <t xml:space="preserve">     one-off payment</t>
  </si>
  <si>
    <r>
      <t xml:space="preserve">dirección del deudor / </t>
    </r>
    <r>
      <rPr>
        <sz val="10"/>
        <color rgb="FF939598"/>
        <rFont val="Calibri"/>
        <family val="2"/>
        <scheme val="minor"/>
      </rPr>
      <t>adress of the debtor</t>
    </r>
  </si>
  <si>
    <r>
      <t xml:space="preserve">código postal </t>
    </r>
    <r>
      <rPr>
        <sz val="10"/>
        <color rgb="FF231F20"/>
        <rFont val="Times New Roman"/>
        <family val="1"/>
      </rPr>
      <t>-</t>
    </r>
    <r>
      <rPr>
        <sz val="10"/>
        <color rgb="FF231F20"/>
        <rFont val="Calibri"/>
        <family val="2"/>
        <scheme val="minor"/>
      </rPr>
      <t xml:space="preserve"> población </t>
    </r>
    <r>
      <rPr>
        <sz val="10"/>
        <color rgb="FF231F20"/>
        <rFont val="Times New Roman"/>
        <family val="1"/>
      </rPr>
      <t>-</t>
    </r>
    <r>
      <rPr>
        <sz val="10"/>
        <color rgb="FF231F20"/>
        <rFont val="Calibri"/>
        <family val="2"/>
        <scheme val="minor"/>
      </rPr>
      <t xml:space="preserve"> provincia / </t>
    </r>
    <r>
      <rPr>
        <sz val="10"/>
        <color rgb="FF939598"/>
        <rFont val="Calibri"/>
        <family val="2"/>
        <scheme val="minor"/>
      </rPr>
      <t xml:space="preserve">postal code </t>
    </r>
    <r>
      <rPr>
        <sz val="10"/>
        <color rgb="FF939598"/>
        <rFont val="Times New Roman"/>
        <family val="1"/>
      </rPr>
      <t>-</t>
    </r>
    <r>
      <rPr>
        <sz val="10"/>
        <color rgb="FF939598"/>
        <rFont val="Calibri"/>
        <family val="2"/>
        <scheme val="minor"/>
      </rPr>
      <t xml:space="preserve"> city </t>
    </r>
    <r>
      <rPr>
        <sz val="10"/>
        <color rgb="FF939598"/>
        <rFont val="Times New Roman"/>
        <family val="1"/>
      </rPr>
      <t>-</t>
    </r>
    <r>
      <rPr>
        <sz val="10"/>
        <color rgb="FF939598"/>
        <rFont val="Calibri"/>
        <family val="2"/>
        <scheme val="minor"/>
      </rPr>
      <t xml:space="preserve"> town</t>
    </r>
  </si>
  <si>
    <r>
      <t xml:space="preserve">país del deudor / </t>
    </r>
    <r>
      <rPr>
        <sz val="10"/>
        <color rgb="FF939598"/>
        <rFont val="Calibri"/>
        <family val="2"/>
        <scheme val="minor"/>
      </rPr>
      <t>country of the debtor</t>
    </r>
  </si>
  <si>
    <t>CTA BANC.:</t>
  </si>
  <si>
    <t>copia cliente</t>
  </si>
  <si>
    <t>Sin datos</t>
  </si>
  <si>
    <t>Plan Mi fijo</t>
  </si>
  <si>
    <t>L.Adicional Love - Sin Límites</t>
  </si>
  <si>
    <t>L.Adicional Love - Esencial</t>
  </si>
  <si>
    <t>L.Adicional Love - básico</t>
  </si>
  <si>
    <t>L.Adicional Love - Total+ Ilimitada</t>
  </si>
  <si>
    <t>L.Adicional Love - Total+ 250 min</t>
  </si>
  <si>
    <t>L.Adicional Love - datos</t>
  </si>
  <si>
    <t>Modelo de terminal</t>
  </si>
  <si>
    <t>DOCUMENTO DE PAGO DE PENALIZACIONES</t>
  </si>
  <si>
    <t>Firma y Sello del Distribuidor</t>
  </si>
  <si>
    <t>Firma y Sello del Cliente</t>
  </si>
  <si>
    <t>PROYECTOS MÓVILES SANTA CLARA SL</t>
  </si>
  <si>
    <t xml:space="preserve">POL. IND. LA HINIESTA - C/LABRADOR </t>
  </si>
  <si>
    <t>El cliente tendrá un plazo máximo de 6 meses desde la fecha de firma de este contrato para reclamar el abono de estos importes. Pasado este plazo, si no se ha reclamado el pago de estas penalizaciones, y justificado con la correspondiente documentación anteriormente mencionada, GRUPO PROMOVIL SL quedará exento de la obligación de pago de dichos conceptos.</t>
  </si>
  <si>
    <t>PARC. 15B, 49024, ZAMORA</t>
  </si>
  <si>
    <t>CAJON</t>
  </si>
  <si>
    <r>
      <t xml:space="preserve">PAGO PENALIZACIONES </t>
    </r>
    <r>
      <rPr>
        <b/>
        <sz val="12"/>
        <color rgb="FF0070C0"/>
        <rFont val="Calibri"/>
        <family val="2"/>
      </rPr>
      <t>PROMOVIL</t>
    </r>
  </si>
  <si>
    <r>
      <t xml:space="preserve">PAGO PENALIZACIONES </t>
    </r>
    <r>
      <rPr>
        <b/>
        <sz val="12"/>
        <color rgb="FFE37929"/>
        <rFont val="Calibri"/>
        <family val="2"/>
      </rPr>
      <t>ORANGE</t>
    </r>
  </si>
  <si>
    <t>Datos del cliente</t>
  </si>
  <si>
    <t>NOMBRE/RAZON SOCIAL:</t>
  </si>
  <si>
    <t>DOMICILIO:</t>
  </si>
  <si>
    <t>CP:</t>
  </si>
  <si>
    <t>POBLACIÓN/PCIA:</t>
  </si>
  <si>
    <t>TELEFONOS DE CONTACTO:</t>
  </si>
  <si>
    <t>Nº DE CONTRATO ORANGE:</t>
  </si>
  <si>
    <t>Condiciones del Contrato</t>
  </si>
  <si>
    <t>Qué PROYECTOS MÓVILES SANTA CLARA SL aplicará un descuento del 100% sobre el precio de los servicios administrativos y de gestión contratados siempre y cuando el cliente cumpla todas las siguientes condiciones:</t>
  </si>
  <si>
    <r>
      <rPr>
        <b/>
        <sz val="8"/>
        <color theme="1"/>
        <rFont val="Calibri"/>
        <family val="2"/>
        <scheme val="minor"/>
      </rPr>
      <t xml:space="preserve">OBJETO DEL CONTRATO: </t>
    </r>
    <r>
      <rPr>
        <sz val="8"/>
        <color theme="1"/>
        <rFont val="Calibri"/>
        <family val="2"/>
        <scheme val="minor"/>
      </rPr>
      <t>El cliente solicita en este mismo momento los servicios administrativos y de gestión de PROYECTOS MÓVILES SANTA CLARA SL, para que se realicen las gestiones correspondientes y necesarias para la obtención de la portabilidad de sus líneas telefónicas o la activación de líneas nuevas a la operadora Orange, a cuyo efecto firma el contrato de servicios de telefonía y se compromete a aportar a PROYECTOS MÓVILES SANTA CLARA SL cuanta documentación sea necesaria para proceder al alta del servicio antes mencionado, dentro de los 15 días siguientes a la fecha del presente contrato, encomendándole cuantas gestiones se refieran al alta o altas mencionadas.</t>
    </r>
  </si>
  <si>
    <r>
      <rPr>
        <b/>
        <sz val="8"/>
        <color theme="1"/>
        <rFont val="Calibri"/>
        <family val="2"/>
        <scheme val="minor"/>
      </rPr>
      <t>CONDICIONES ECONÓMICAS</t>
    </r>
    <r>
      <rPr>
        <sz val="8"/>
        <color theme="1"/>
        <rFont val="Calibri"/>
        <family val="2"/>
        <scheme val="minor"/>
      </rPr>
      <t>: Ambas partes convienen en valorar el precio de los servicios administrativos, de gestión, logística y personal contratados, en la suma de 100€ por cada servicio contratado, que serán devengados desde el momento de la solicitud de los servicios contratados.</t>
    </r>
  </si>
  <si>
    <t xml:space="preserve">A.- No desista del objeto del presente contrato de arrendamiento de servicios, solicitando que se anulen las gestiones de portabilidad o de activación de líneas nuevas iniciadas.
B.- Abone las facturas del operador en tiempo y forma.
C.- No modifique las condiciones contratadas con el operador de telefonía móvil, y cuyo contrato, una vez formalizado, se adjuntará como parte integrante del presente.
D.- Mantenga cada línea contratada durante un plazo de 7 meses a partir de la fecha efectiva del alta del servicio con la operadora, si bien puede solicitar la baja en cualquier momento.
E.- Durante los tres primeros meses desde su activación tengan todas las líneas un tráfico mínimo de 20 llamadas al mes y 10 conexiones de datos en caso de tener activados datos en la línea.
</t>
  </si>
  <si>
    <t>OBLIGACIONES PROYECTOS MOVILES SANTA CLARA:</t>
  </si>
  <si>
    <t xml:space="preserve">1.- Realizar los trabajos administrativos y de gestión encomendados por el cliente en el plazo de 15 días desde la fecha de recep ción de los documentos e información que debe facilitar el cliente. El cliente será Indemnizado en la suma de 100€ por servicio contratado en el supuesto de que no iniciase los trabajos administrativos y de gestión encomendados en el plazo mencionado. No corresponderá indemnización alguna al cliente en el supuesto de que la portabilidad solicitada sea denegada por la operadora, no pudiera formalizarse por falta de documentación solicitada al cliente, o por cualquier otra causa ajena a PROYECTOS MÓVILES SANTA CLARA SL
2.- Hacer entrega al CLIENTE, que lo recibe a su entera satisfacción, del/los siguientes/s teléfono/s:
</t>
  </si>
  <si>
    <t>Tipo de Gestión</t>
  </si>
  <si>
    <t>Marca/Modelo</t>
  </si>
  <si>
    <t>Precio Equipo</t>
  </si>
  <si>
    <t>Nº IMEI y Nº Teléfono</t>
  </si>
  <si>
    <t>Cantidad Entregada</t>
  </si>
  <si>
    <t>EMPRESA</t>
  </si>
  <si>
    <t>AUTÓNOMO</t>
  </si>
  <si>
    <t>PARTICULAR</t>
  </si>
  <si>
    <r>
      <t xml:space="preserve">CONTRATO DE ARRENDAMIENTO DE SERVICIOS   </t>
    </r>
    <r>
      <rPr>
        <i/>
        <sz val="8"/>
        <color theme="1"/>
        <rFont val="Arial Narrow"/>
        <family val="2"/>
      </rPr>
      <t>FECHA:</t>
    </r>
  </si>
  <si>
    <t>Por el presente contrato, la persona cuyos datos se recogen más adelante denominada en lo sucesivo EL CLIENTE, suscribe con PROYECTOS MÓVILES SANTA CLARA SL, con domicilio a estos efectos en c/ Antonio Lopez 236, 4º en Madrid, y con CIF B49196538, en base a las siguientes estipulaciones:</t>
  </si>
  <si>
    <t xml:space="preserve">OPCIONES DE PAGO DEL TERMINAL POR PARTE DEL CLIENTE: </t>
  </si>
  <si>
    <t>SOLICITO PAGO AL CONTADO DEL/LOS TERMINALES. El cliente abona en este acto el importe real del terminal.</t>
  </si>
  <si>
    <t xml:space="preserve">SOLICITO PAGO PROMOCIONAL, CONDICIONADO A LA PERMANENCIA DEL ALTA DURANTE 7 MESES. 
En el supuesto de que el cliente incumpla dicho compromiso abonará a PROMOVIL, el importe real de cada terminal suministrado, y los gastos de gestión, logística y personal, valorados en 100€ por servicio contratado, de conformidad con lo estipulado anteriormente.
</t>
  </si>
  <si>
    <t>El abajo firmante declara que suscribe el presente documento en su propio nombre, que todos y cada uno de los anteriores datos e informacion es son correctos y que ha leído todas las condiciones establecidas en el presente contrato.</t>
  </si>
  <si>
    <t>EL CLIENTE (FIRMA Y SELLO)</t>
  </si>
  <si>
    <t>PROYECTOS MÓVILES SANTA CLARA SL (FIRMA Y SELLO)</t>
  </si>
  <si>
    <t>Los datos personales del cliente recogidos en este contrato están incorporados a un fichero informatizado perteneciente a PROYECTOS MÓVILES SANTA CLARA SL creado y utilizado con la finalidad de llevar a cabo acciones promocionales. De acuerdo con la legislación vigente, los interesados podrán acceder, rectificar, cancelar y oponerse a dichos datos dirigiendo un e-mail a la dirección de correo electrónico: protecciondatospromovil@promovil.es    CONTRATO Nº 201_ / _ _ _ _  _  + ANEXO Nº 201_/ _ _ _ _ _  / _</t>
  </si>
  <si>
    <t>ANEXO Nº 201_ / _  _  _  _  _  /  _</t>
  </si>
  <si>
    <t xml:space="preserve">El cliente solicita al Suministrador realizar, además, las gestiones comerciales y administrativas de/los siguiente/s numero/s de teléfono/s:          </t>
  </si>
  <si>
    <t xml:space="preserve">   (Indique la opción correspondiente)</t>
  </si>
  <si>
    <t>ASIGNACION AGENTE PERSONAL</t>
  </si>
  <si>
    <t>DATOS PETICIONARIO:</t>
  </si>
  <si>
    <t>ENVIAR PLANTILLA POR MAIL A "asignacion.agente@orange.com" INDICANDO EN ASUNTO DEL CORREO: "ASIGNACION AGENTE PERSONAL"</t>
  </si>
  <si>
    <t>SFID</t>
  </si>
  <si>
    <t>NOMBRE COMERCIAL</t>
  </si>
  <si>
    <t>MAIL DHO</t>
  </si>
  <si>
    <t>TELEFONO CONTACTO</t>
  </si>
  <si>
    <t>DATOS CLIENTE 1</t>
  </si>
  <si>
    <t>RAZON SOCIAL</t>
  </si>
  <si>
    <t>NIF</t>
  </si>
  <si>
    <t>NOMBRE / APELLIDOS CLIENTE</t>
  </si>
  <si>
    <t>CLIENTE NUEVO</t>
  </si>
  <si>
    <t>AMPLIACION</t>
  </si>
  <si>
    <t>TOTAL LINEAS CLIENTE</t>
  </si>
  <si>
    <t>DATOS DEL AUTORIZADO 1</t>
  </si>
  <si>
    <t>NOMBRE/APELLIDOS AUTORIZADO 1</t>
  </si>
  <si>
    <t>TELEFONO 1</t>
  </si>
  <si>
    <t>TELEFONO 2</t>
  </si>
  <si>
    <t>TELEFONO 3</t>
  </si>
  <si>
    <t>E-MAIL</t>
  </si>
  <si>
    <t>NOMBRE/APELLIDOS AUTORIZADO 2</t>
  </si>
  <si>
    <t>NOMBRE/APELLIDOS AUTORIZADO 3</t>
  </si>
  <si>
    <t>Modem Airbox MW40 IEW 4G</t>
  </si>
  <si>
    <t>Samsung Galaxy A3 2017 4G</t>
  </si>
  <si>
    <t>Samsung Galaxy A5 2017 4G</t>
  </si>
  <si>
    <t>Xacom EasyGate</t>
  </si>
  <si>
    <t>Xacom Track Digital RDSI</t>
  </si>
  <si>
    <t>Fibra NEBA 300 Mb</t>
  </si>
  <si>
    <t>otros conceptos (escribir)</t>
  </si>
  <si>
    <t>Domiciliación</t>
  </si>
  <si>
    <t>L.Adicional Love - Total Ilimitada</t>
  </si>
  <si>
    <t>L.Adicional Love - Total 250 min</t>
  </si>
  <si>
    <t>Plan Mi fijo Pro</t>
  </si>
  <si>
    <t>iPad Pro 128 GB 4G</t>
  </si>
  <si>
    <t>Nokia 150</t>
  </si>
  <si>
    <t>FECHA NACIMIENTO</t>
  </si>
  <si>
    <t>Cliente 21+</t>
  </si>
  <si>
    <t>Alcatel A5 Led 4G</t>
  </si>
  <si>
    <t>Bundle Huawei P10 + Huawei Watch 2</t>
  </si>
  <si>
    <t>Huawei P10 4G</t>
  </si>
  <si>
    <t>Huawei P10 Lite 4G</t>
  </si>
  <si>
    <t>Huawei P8 Lite 2017 4G</t>
  </si>
  <si>
    <t>Huawei Watch 2 4G</t>
  </si>
  <si>
    <t>LG K4 2017 4G</t>
  </si>
  <si>
    <t>Samsung Galaxy S8 4G</t>
  </si>
  <si>
    <t>Samsung Galaxy S8 Plus 4G</t>
  </si>
  <si>
    <t>Samsung Gear S3 Classic</t>
  </si>
  <si>
    <t>SPC Felicity 2017</t>
  </si>
  <si>
    <t>iPad Pro 128 GB IEW 4G</t>
  </si>
  <si>
    <t>Go Negocio Total+</t>
  </si>
  <si>
    <t>L.Adicional Go Total+</t>
  </si>
  <si>
    <t>Go Negocio Sin Límites</t>
  </si>
  <si>
    <t>Go Negocio Esencial</t>
  </si>
  <si>
    <t>Go Negocio Básico</t>
  </si>
  <si>
    <t>Ilimitadas + 20 gb</t>
  </si>
  <si>
    <t>Ilimitadas +8 gb</t>
  </si>
  <si>
    <t>Ilimitadas +3 gb</t>
  </si>
  <si>
    <t>Ilimitadas + 3 gb</t>
  </si>
  <si>
    <t>Ilimitadas + 8gb</t>
  </si>
  <si>
    <t>Ilimitadas + 20gb</t>
  </si>
  <si>
    <t>Ilimitadas + 8 gb</t>
  </si>
  <si>
    <t>Alcatel OT-2038</t>
  </si>
  <si>
    <t>Amazon Kindle PaperWhite</t>
  </si>
  <si>
    <t>BQ Aquaris Xpro 64GB 4G</t>
  </si>
  <si>
    <t>Bundle Galaxy S8 + DeX</t>
  </si>
  <si>
    <t>Bundle Galaxy S8 Plus + DeX</t>
  </si>
  <si>
    <t>Bundle Huawei Y6 2017 + altavoz JBL GO BT</t>
  </si>
  <si>
    <t>Bundle Sony Xperia XA1 + Auriculares</t>
  </si>
  <si>
    <t>Bundle Sony Xperia XZ Premium + PS4 Slim 500GB</t>
  </si>
  <si>
    <t>Chromecast</t>
  </si>
  <si>
    <t>Huawei Mediapad T3 10.0 4G</t>
  </si>
  <si>
    <t>Huawei Mediapad T3 8.0 4G</t>
  </si>
  <si>
    <t>Huawei Y6 2017 4G</t>
  </si>
  <si>
    <t>iPad 32GB</t>
  </si>
  <si>
    <t>iPhone SE 128GB 4G</t>
  </si>
  <si>
    <t>iPhone SE 32GB 4G</t>
  </si>
  <si>
    <t>LG G6 4G</t>
  </si>
  <si>
    <t>LG K10 2017 4G</t>
  </si>
  <si>
    <t>LG K8 2017 4G</t>
  </si>
  <si>
    <t>Microsoft Xbox One 500GB</t>
  </si>
  <si>
    <t>Motorola Moto G4 Play 4G</t>
  </si>
  <si>
    <t>Motorola Moto Z Play 4G</t>
  </si>
  <si>
    <t>Nintendo Switch Hw + juego Zelda</t>
  </si>
  <si>
    <t>Orange gafas VR1</t>
  </si>
  <si>
    <t>Orange Gama 203</t>
  </si>
  <si>
    <t>Samsung DeX Station</t>
  </si>
  <si>
    <t>Samsung Galaxy J5 2017 4G</t>
  </si>
  <si>
    <t>Samsung Galaxy J7 2017 4G</t>
  </si>
  <si>
    <t>Samsung Gear Fit2</t>
  </si>
  <si>
    <t>Sony Xperia L1 4G</t>
  </si>
  <si>
    <t>Sony Xperia XA1 4G</t>
  </si>
  <si>
    <t>Huawei Mediapad T3 10.0 IEW 4G</t>
  </si>
  <si>
    <t>Huawei Mediapad T3 8.0 IEW 4G</t>
  </si>
  <si>
    <t>iPad 32GB IEW</t>
  </si>
  <si>
    <t>Conecta Pymes 2A - Fibra Neba 300 Mb</t>
  </si>
  <si>
    <t>Conecta Pymes 2A - Fibra Propia 500 Mb</t>
  </si>
  <si>
    <t>Conecta Pymes 4D - Fibra Neba 300 Mb</t>
  </si>
  <si>
    <t>Conecta Pymes 4D - Fibra Propia 500 Mb</t>
  </si>
  <si>
    <t>Conecta Pymes IP - Fibra Neba 300 Mb</t>
  </si>
  <si>
    <t>Conecta Pymes IP - Fibra Propia 500 Mb</t>
  </si>
  <si>
    <t>LEAD RURAL</t>
  </si>
  <si>
    <t>SIN DATOS</t>
  </si>
  <si>
    <t>SOL_PERSONALIZADAS_RPV</t>
  </si>
  <si>
    <t>Internet Móvil 2Gb Empresas</t>
  </si>
  <si>
    <t>Cliente 10+</t>
  </si>
  <si>
    <t>PROYECTOS MOVILES SANTA CLARA – (EMPRESA)</t>
  </si>
  <si>
    <t>ACUERDO INTERNO PARA DEPOSITOS ORANGE</t>
  </si>
  <si>
    <t xml:space="preserve">                           </t>
  </si>
  <si>
    <t xml:space="preserve">En Zamora, a </t>
  </si>
  <si>
    <t xml:space="preserve">REUNIDOS: </t>
  </si>
  <si>
    <r>
      <t xml:space="preserve">De una parte PROYECTOS MOVILES SANTA CLARA (en Adelante PROMOVIL) con CIF B49196538, con domicilio en Zamora, Ampliación del Polígono Industrial de la Hiniesta, Calle Labrador, parcela 15 B, y en su nombre y representación don Raúl Benayas Boyano, con DNI </t>
    </r>
    <r>
      <rPr>
        <sz val="9"/>
        <rFont val="Calibri"/>
        <family val="2"/>
      </rPr>
      <t xml:space="preserve">71030578T, en calidad de Administrador Solidario. </t>
    </r>
  </si>
  <si>
    <t xml:space="preserve">Manifiestan: </t>
  </si>
  <si>
    <t xml:space="preserve">1º.- Que PROMOVIL es Distribuidor Homologado de Orange Empresas, sin restricción alguna, para la venta y activación de sus productos y servicios en todo el territorio nacional. </t>
  </si>
  <si>
    <t xml:space="preserve">2º.- Que EL CLIENTE, desea contratar los servicios y productos de Orange, a través de PROMOVIL, según estipulan los correspondientes contratos para la prestación de servicios, debidamente cumplimentados y firmados. </t>
  </si>
  <si>
    <t xml:space="preserve">Tanto EL CLIENTE como PROYECTOS MOVILES SANTA CLARA llegan a los siguientes ACUERDOS: </t>
  </si>
  <si>
    <t xml:space="preserve">2º.- Que EL CLIENTE, se compromete al pago sin incidencias ni retrasos como mínimo de los 9 primeros meses, con el objetivo de que Orange devuelva dicho depósito, a quien lo generó, en su caso PROMOVIL. </t>
  </si>
  <si>
    <t xml:space="preserve">3º.- Si EL CLIENTE no respeta el anterior punto, y comete incidencias o retrasos de pagos de cualquiera de sus nueve primeras facturas con Orange, generando un retraso en la devolución del depósito, EL CLIENTE se compromete a abonar dicho depósito a PROMOVIL; en su caso PROMOVIL devolvería nuevamente al CLIENTE dicha cantidad una vez Orange haya realizado la devolución correspondiente. </t>
  </si>
  <si>
    <t xml:space="preserve">Y para que conste y en prueba de conformidad, firman el presente ACUERDO por duplicado y a un único efecto, de un folio, escrito por una sola cara, suscrito al pie de esta página, en la ciudad y fecha expresadas en el encabezamiento. </t>
  </si>
  <si>
    <r>
      <t xml:space="preserve">   </t>
    </r>
    <r>
      <rPr>
        <sz val="9"/>
        <color theme="1"/>
        <rFont val="Calibri"/>
        <family val="2"/>
      </rPr>
      <t xml:space="preserve">       EL CLIENTE                                                                                                         PROMOVIL</t>
    </r>
  </si>
  <si>
    <r>
      <t xml:space="preserve">DEPÓSITOS </t>
    </r>
    <r>
      <rPr>
        <b/>
        <sz val="12"/>
        <color theme="3" tint="0.39997558519241921"/>
        <rFont val="Calibri"/>
        <family val="2"/>
      </rPr>
      <t>(FIANZAS)</t>
    </r>
  </si>
  <si>
    <t>ORIGEN (LEADS)</t>
  </si>
  <si>
    <t>ASESOR/GESTOR</t>
  </si>
  <si>
    <t>Nº LÍNEAS CLIENTE</t>
  </si>
  <si>
    <t xml:space="preserve">4º.- Que dicho depósito, le será devuelto por Orange al cliente, transcurridos 9 meses sin incidencias ni retrasos en el pago de las facturas generadas por Orange pertenecientes a los servicios contratados por el cliente. </t>
  </si>
  <si>
    <t>TP ILI+3GB</t>
  </si>
  <si>
    <t>TP ILI+8GB</t>
  </si>
  <si>
    <t>TP ILI+20GB</t>
  </si>
  <si>
    <t>Orange Gama 501</t>
  </si>
  <si>
    <t>Orange Gama 800</t>
  </si>
  <si>
    <t>Sin Terminal</t>
  </si>
  <si>
    <t>Modelo de Subvencón</t>
  </si>
  <si>
    <t>Navegacion</t>
  </si>
  <si>
    <t>Terminal móvil</t>
  </si>
  <si>
    <t>Conecta Pymes 2A - Fibra Neba 2</t>
  </si>
  <si>
    <t>Conecta Pymes 2A - Fibra Propia 30</t>
  </si>
  <si>
    <t>Conecta Pymes 2A - Fibra Propia 50</t>
  </si>
  <si>
    <t>Conecta Pymes 2A Centra</t>
  </si>
  <si>
    <t>Conecta Pymes 3A Centra</t>
  </si>
  <si>
    <t>Conecta Pymes 4A Centra</t>
  </si>
  <si>
    <t>Conecta Pymes 4A Centralita (</t>
  </si>
  <si>
    <t>1,7 POR PUESTO</t>
  </si>
  <si>
    <t>1,6 POR PUESTO</t>
  </si>
  <si>
    <t>1,8 POR PUESTO</t>
  </si>
  <si>
    <t>ethernet 100M off</t>
  </si>
  <si>
    <t>ethernet 100M on</t>
  </si>
  <si>
    <t>ethernet 10M off</t>
  </si>
  <si>
    <t>ethernet 10M on</t>
  </si>
  <si>
    <t>Fibra Neba 30 Mb (CONVERGE</t>
  </si>
  <si>
    <t>Fibra Neba 30 Mb (INDIVID</t>
  </si>
  <si>
    <t>Fibra NEBA 30</t>
  </si>
  <si>
    <t>Fibra Neba 50mb_Desconocido_Sin terminal_Sin terminal_Orange TV (móvil),Orange Futbol ( Cartera ),Bein Sports</t>
  </si>
  <si>
    <t>Fibra ONO bitstream 100 Mb (CONVERGE</t>
  </si>
  <si>
    <t>Fibra ONO bitstream 100 Mb (INDIVID</t>
  </si>
  <si>
    <t>Fibra Propia 300 Mb (CONVERGE</t>
  </si>
  <si>
    <t>Fibra Propia 300 Mb (INDIVID</t>
  </si>
  <si>
    <t>Fibra Propia 50 Mb (CONVERGE</t>
  </si>
  <si>
    <t>Fibra Propia 50 Mb (INDIVID</t>
  </si>
  <si>
    <t>Internet Móvil 2Gb Empresas_Portabilidad Postpago_Terminal móvil_Subvencionado_Internet Móvil 2Gb Empresas</t>
  </si>
  <si>
    <t>IEW Pro 8GB_Captación_Terminal móvil_Subvencionado_IEW Pro 8GB</t>
  </si>
  <si>
    <t>Love Negocio Sin Límites_Captación_Sin terminal_Venta a plazos_Love Negocio Sin Límites</t>
  </si>
  <si>
    <t>Love Negocio Total_Migración_Sin terminal_Venta a plazos_Love Negocio Total</t>
  </si>
  <si>
    <t>Love Negocio Total_Migración_Terminal móvil_Subvencionado_Love Negocio Total</t>
  </si>
  <si>
    <t>Love Negocio Total_Portabilidad Postpago_Sin terminal_Venta a plazos_Love Negocio Total</t>
  </si>
  <si>
    <t>Love Negocio Total_Portabilidad Postpago_Terminal móvil_Subvencionado_Love Negocio Total</t>
  </si>
  <si>
    <t>Love Negocio Total_Portabilidad Prepago_Sin terminal_Venta a plazos_Love Negocio Total</t>
  </si>
  <si>
    <t>Love Negocio Total_Portabilidad Prepago_Terminal móvil_Subvencionado_Love Negocio Total</t>
  </si>
  <si>
    <t>M2M_Captación_Sin terminal_Sin terminal_M2M</t>
  </si>
  <si>
    <t xml:space="preserve">móvil (sólo </t>
  </si>
  <si>
    <t>simétrico off-net (O</t>
  </si>
  <si>
    <t>simétrico on-net (SH</t>
  </si>
  <si>
    <t>ULL - ADSL Pro (solo datos) (CONVERGE</t>
  </si>
  <si>
    <t>ULL - ADSL Pro (solo datos) (INDIVID</t>
  </si>
  <si>
    <t>ULL - ADSL Pro + Llam. VoIP (CONVERGE</t>
  </si>
  <si>
    <t>ULL - ADSL Pro + Llam. VoIP (INDIVID</t>
  </si>
  <si>
    <t>Internet Móvil 2Gb Empresas_Captación_Terminal móvil_Venta a plazos_Ilimitadas +3 gb</t>
  </si>
  <si>
    <t>Love Negocio Sin Fronteras _Migración_Sin terminal_Sin terminal_Ilimitadas +8 gb</t>
  </si>
  <si>
    <t>Love Negocio Sin Fronteras _Migración_Terminal móvil_Venta a plazos_Ilimitadas +8 gb</t>
  </si>
  <si>
    <t>Love Negocio Sin Fronteras _Portabilidad Postpago_Sin terminal_Sin terminal_Ilimitadas +8 gb</t>
  </si>
  <si>
    <t>Love Negocio Sin Fronteras _Portabilidad Postpago_Terminal móvil_Venta a plazos_Ilimitadas +8 gb</t>
  </si>
  <si>
    <t>Love Negocio Sin Fronteras _Portabilidad Prepago_Sin terminal_Sin terminal_Ilimitadas +8 gb</t>
  </si>
  <si>
    <t>Love Negocio Sin Fronteras _Portabilidad Prepago_Terminal móvil_Venta a plazos_Ilimitadas +8 gb</t>
  </si>
  <si>
    <t>Love Negocio Sin Límites_Migración_Sin terminal_Sin terminal_Ilimitadas +8 gb</t>
  </si>
  <si>
    <t>Love Negocio Sin Límites_Portabilidad Postpago_Sin terminal_Sin terminal_Ilimitadas +8 gb</t>
  </si>
  <si>
    <t>Love Negocio Sin Límites_Portabilidad Prepago_Sin terminal_Sin terminal_Ilimitadas +8 gb</t>
  </si>
  <si>
    <t>Love Negocio Total+ _Migración_Sin terminal_Sin terminal_Ilimitadas +8 gb</t>
  </si>
  <si>
    <t>Love Negocio Total+ _Migración_Terminal móvil_Venta a plazos_Ilimitadas +8 gb</t>
  </si>
  <si>
    <t>Love Negocio Total+ _Portabilidad Postpago_Sin terminal_Sin terminal_Ilimitadas +8 gb</t>
  </si>
  <si>
    <t>Love Negocio Total+ _Portabilidad Postpago_Terminal móvil_Venta a plazos_Ilimitadas +8 gb</t>
  </si>
  <si>
    <t>Love Negocio Total+ _Portabilidad Prepago_Sin terminal_Sin terminal_Ilimitadas +8 gb</t>
  </si>
  <si>
    <t>Love Negocio Total+ _Portabilidad Prepago_Terminal móvil_Venta a plazos_Ilimitadas +8 gb</t>
  </si>
  <si>
    <t>OPTIMA 500_Portabilidad Postpago_Sin terminal_Sin terminal_Ilimitadas +3 gb</t>
  </si>
  <si>
    <t>OPTIMA 500_Portabilidad Postpago_Terminal móvil_Subvencionado_Ilimitadas +3 gb</t>
  </si>
  <si>
    <t>OPTIMA 500_Portabilidad Postpago_Terminal móvil_Subvencionado_Ilimitadas +8 gb</t>
  </si>
  <si>
    <t>OPTIMA_Captación_Fixed_Subvencionado_150 min + 600 mb</t>
  </si>
  <si>
    <t>OPTIMA_Captación_Fixed_Subvencionado_Ilimitadas + 20 gb</t>
  </si>
  <si>
    <t>OPTIMA_Captación_Fixed_Subvencionado_Ilimitadas + 1 gb</t>
  </si>
  <si>
    <t>OPTIMA_Captación_Fixed_Subvencionado_Ilimitadas +3 gb</t>
  </si>
  <si>
    <t>OPTIMA_Captación_Fixed_Subvencionado_Ilimitadas +8 gb</t>
  </si>
  <si>
    <t>OPTIMA_Captación_Fixed_Venta a plazos_150 min + 600 mb</t>
  </si>
  <si>
    <t>OPTIMA_Captación_Fixed_Venta a plazos_Ilimitadas + 20 gb</t>
  </si>
  <si>
    <t>OPTIMA_Captación_Fixed_Venta a plazos_Ilimitadas + 1 gb</t>
  </si>
  <si>
    <t>OPTIMA_Captación_Fixed_Venta a plazos_Ilimitadas +3 gb</t>
  </si>
  <si>
    <t>OPTIMA_Captación_Fixed_Venta a plazos_Ilimitadas +8 gb</t>
  </si>
  <si>
    <t>OPTIMA_Captación_Sin terminal_Sin terminal_150 min + 600 mb</t>
  </si>
  <si>
    <t>OPTIMA_Captación_Sin terminal_Sin terminal_Ilimitadas + 20 gb</t>
  </si>
  <si>
    <t>OPTIMA_Captación_Sin terminal_Sin terminal_Ilimitadas + 1 gb</t>
  </si>
  <si>
    <t>OPTIMA_Captación_Sin terminal_Sin terminal_Ilimitadas +3 gb</t>
  </si>
  <si>
    <t>OPTIMA_Captación_Sin terminal_Sin terminal_Ilimitadas +8 gb</t>
  </si>
  <si>
    <t>OPTIMA_Captación_Sin terminal_Subvencionado_Ilimitadas + 1 gb</t>
  </si>
  <si>
    <t>OPTIMA_Captación_Terminal móvil_Subvencionado_150 min + 600 mb</t>
  </si>
  <si>
    <t>OPTIMA_Captación_Terminal móvil_Subvencionado_Ilimitadas + 20 gb</t>
  </si>
  <si>
    <t>OPTIMA_Captación_Terminal móvil_Subvencionado_Ilimitadas + 1 gb</t>
  </si>
  <si>
    <t>OPTIMA_Captación_Terminal móvil_Subvencionado_Ilimitadas +3 gb</t>
  </si>
  <si>
    <t>OPTIMA_Captación_Terminal móvil_Subvencionado_Ilimitadas +8 gb</t>
  </si>
  <si>
    <t>OPTIMA_Captación_Terminal móvil_Venta a plazos_150 min + 600 mb</t>
  </si>
  <si>
    <t>OPTIMA_Captación_Terminal móvil_Venta a plazos_Ilimitadas + 20 gb</t>
  </si>
  <si>
    <t>OPTIMA_Captación_Terminal móvil_Venta a plazos_Ilimitadas + 1 gb</t>
  </si>
  <si>
    <t>OPTIMA_Captación_Terminal móvil_Venta a plazos_Ilimitadas +3 gb</t>
  </si>
  <si>
    <t>OPTIMA_Captación_Terminal móvil_Venta a plazos_Ilimitadas +8 gb</t>
  </si>
  <si>
    <t>OPTIMA_Migración_Fixed_Subvencionado_150 min + 600 mb</t>
  </si>
  <si>
    <t>OPTIMA_Migración_Fixed_Subvencionado_Ilimitadas + 20 gb</t>
  </si>
  <si>
    <t>OPTIMA_Migración_Fixed_Subvencionado_Ilimitadas + 1 gb</t>
  </si>
  <si>
    <t>OPTIMA_Migración_Fixed_Subvencionado_Ilimitadas +3 gb</t>
  </si>
  <si>
    <t>OPTIMA_Migración_Fixed_Subvencionado_Ilimitadas +8 gb</t>
  </si>
  <si>
    <t>OPTIMA_Migración_Fixed_Venta a plazos_150 min + 600 mb</t>
  </si>
  <si>
    <t>OPTIMA_Migración_Fixed_Venta a plazos_Ilimitadas + 20 gb</t>
  </si>
  <si>
    <t>OPTIMA_Migración_Fixed_Venta a plazos_Ilimitadas + 1 gb</t>
  </si>
  <si>
    <t>OPTIMA_Migración_Fixed_Venta a plazos_Ilimitadas +3 gb</t>
  </si>
  <si>
    <t>OPTIMA_Migración_Fixed_Venta a plazos_Ilimitadas +8 gb</t>
  </si>
  <si>
    <t>OPTIMA_Migración_Sin terminal_Sin terminal_150 min + 600 mb</t>
  </si>
  <si>
    <t>OPTIMA_Migración_Sin terminal_Sin terminal_Ilimitadas + 20 gb</t>
  </si>
  <si>
    <t>OPTIMA_Migración_Sin terminal_Sin terminal_Ilimitadas + 1 gb</t>
  </si>
  <si>
    <t>OPTIMA_Migración_Sin terminal_Sin terminal_Ilimitadas +3 gb</t>
  </si>
  <si>
    <t>OPTIMA_Migración_Sin terminal_Sin terminal_Ilimitadas +8 gb</t>
  </si>
  <si>
    <t>OPTIMA_Migración_Sin terminal_Subvencionado_Ilimitadas + 1 gb</t>
  </si>
  <si>
    <t>OPTIMA_Migración_Terminal móvil_Subvencionado_150 min + 600 mb</t>
  </si>
  <si>
    <t>OPTIMA_Migración_Terminal móvil_Subvencionado_Ilimitadas + 20 gb</t>
  </si>
  <si>
    <t>OPTIMA_Migración_Terminal móvil_Subvencionado_Ilimitadas + 1 gb</t>
  </si>
  <si>
    <t>OPTIMA_Migración_Terminal móvil_Subvencionado_Ilimitadas +3 gb</t>
  </si>
  <si>
    <t>OPTIMA_Migración_Terminal móvil_Subvencionado_Ilimitadas +8 gb</t>
  </si>
  <si>
    <t>OPTIMA_Migración_Terminal móvil_Venta a plazos_150 min + 600 mb</t>
  </si>
  <si>
    <t>OPTIMA_Migración_Terminal móvil_Venta a plazos_Ilimitadas + 20 gb</t>
  </si>
  <si>
    <t>OPTIMA_Migración_Terminal móvil_Venta a plazos_Ilimitadas + 1 gb</t>
  </si>
  <si>
    <t>OPTIMA_Migración_Terminal móvil_Venta a plazos_Ilimitadas +3 gb</t>
  </si>
  <si>
    <t>OPTIMA_Migración_Terminal móvil_Venta a plazos_Ilimitadas +8 gb</t>
  </si>
  <si>
    <t>OPTIMA_Portabilidad Postpago_Fixed_Subvencionado_150 min + 600 mb</t>
  </si>
  <si>
    <t>OPTIMA_Portabilidad Postpago_Fixed_Subvencionado_Ilimitadas + 20 gb</t>
  </si>
  <si>
    <t>OPTIMA_Portabilidad Postpago_Fixed_Subvencionado_Ilimitadas + 1 gb</t>
  </si>
  <si>
    <t>OPTIMA_Portabilidad Postpago_Fixed_Subvencionado_Ilimitadas +3 gb</t>
  </si>
  <si>
    <t>OPTIMA_Portabilidad Postpago_Fixed_Subvencionado_Ilimitadas +8 gb</t>
  </si>
  <si>
    <t>OPTIMA_Portabilidad Postpago_Fixed_Venta a plazos_150 min + 600 mb</t>
  </si>
  <si>
    <t>OPTIMA_Portabilidad Postpago_Fixed_Venta a plazos_Ilimitadas + 20 gb</t>
  </si>
  <si>
    <t>OPTIMA_Portabilidad Postpago_Fixed_Venta a plazos_Ilimitadas + 1 gb</t>
  </si>
  <si>
    <t>OPTIMA_Portabilidad Postpago_Fixed_Venta a plazos_Ilimitadas +3 gb</t>
  </si>
  <si>
    <t>OPTIMA_Portabilidad Postpago_Fixed_Venta a plazos_Ilimitadas +8 gb</t>
  </si>
  <si>
    <t>OPTIMA_Portabilidad Postpago_Sin terminal_Sin terminal_150 min + 600 mb</t>
  </si>
  <si>
    <t>OPTIMA_Portabilidad Postpago_Sin terminal_Sin terminal_Ilimitadas + 20 gb</t>
  </si>
  <si>
    <t>OPTIMA_Portabilidad Postpago_Sin terminal_Sin terminal_Ilimitadas + 1 gb</t>
  </si>
  <si>
    <t>OPTIMA_Portabilidad Postpago_Sin terminal_Sin terminal_Ilimitadas +3 gb</t>
  </si>
  <si>
    <t>OPTIMA_Portabilidad Postpago_Sin terminal_Sin terminal_Ilimitadas +8 gb</t>
  </si>
  <si>
    <t>OPTIMA_Portabilidad Postpago_Terminal móvil_Subvencionado_150 min + 600 mb</t>
  </si>
  <si>
    <t>OPTIMA_Portabilidad Postpago_Terminal móvil_Subvencionado_Ilimitadas + 20 gb</t>
  </si>
  <si>
    <t>OPTIMA_Portabilidad Postpago_Terminal móvil_Subvencionado_Ilimitadas + 1 gb</t>
  </si>
  <si>
    <t>OPTIMA_Portabilidad Postpago_Terminal móvil_Subvencionado_Ilimitadas +3 gb</t>
  </si>
  <si>
    <t>OPTIMA_Portabilidad Postpago_Terminal móvil_Subvencionado_Ilimitadas +8 gb</t>
  </si>
  <si>
    <t>OPTIMA_Portabilidad Postpago_Terminal móvil_Venta a plazos_150 min + 600 mb</t>
  </si>
  <si>
    <t>OPTIMA_Portabilidad Postpago_Terminal móvil_Venta a plazos_Ilimitadas + 20 gb</t>
  </si>
  <si>
    <t>OPTIMA_Portabilidad Postpago_Terminal móvil_Venta a plazos_Ilimitadas + 1 gb</t>
  </si>
  <si>
    <t>OPTIMA_Portabilidad Postpago_Terminal móvil_Venta a plazos_Ilimitadas +3 gb</t>
  </si>
  <si>
    <t>OPTIMA_Portabilidad Postpago_Terminal móvil_Venta a plazos_Ilimitadas +8 gb</t>
  </si>
  <si>
    <t>OPTIMA_Portabilidad Prepago_Fixed_Subvencionado_150 min + 600 mb</t>
  </si>
  <si>
    <t>OPTIMA_Portabilidad Prepago_Fixed_Subvencionado_Ilimitadas + 20 gb</t>
  </si>
  <si>
    <t>OPTIMA_Portabilidad Prepago_Fixed_Subvencionado_Ilimitadas + 1 gb</t>
  </si>
  <si>
    <t>OPTIMA_Portabilidad Prepago_Fixed_Subvencionado_Ilimitadas +3 gb</t>
  </si>
  <si>
    <t>OPTIMA_Portabilidad Prepago_Fixed_Subvencionado_Ilimitadas +8 gb</t>
  </si>
  <si>
    <t>OPTIMA_Portabilidad Prepago_Fixed_Venta a plazos_150 min + 600 mb</t>
  </si>
  <si>
    <t>OPTIMA_Portabilidad Prepago_Fixed_Venta a plazos_Ilimitadas + 20 gb</t>
  </si>
  <si>
    <t>OPTIMA_Portabilidad Prepago_Fixed_Venta a plazos_Ilimitadas + 1 gb</t>
  </si>
  <si>
    <t>OPTIMA_Portabilidad Prepago_Fixed_Venta a plazos_Ilimitadas +3 gb</t>
  </si>
  <si>
    <t>OPTIMA_Portabilidad Prepago_Fixed_Venta a plazos_Ilimitadas +8 gb</t>
  </si>
  <si>
    <t>OPTIMA_Portabilidad Prepago_Sin terminal_Sin terminal_150 min + 600 mb</t>
  </si>
  <si>
    <t>OPTIMA_Portabilidad Prepago_Sin terminal_Sin terminal_Ilimitadas + 20 gb</t>
  </si>
  <si>
    <t>OPTIMA_Portabilidad Prepago_Sin terminal_Sin terminal_Ilimitadas + 1 gb</t>
  </si>
  <si>
    <t>OPTIMA_Portabilidad Prepago_Sin terminal_Sin terminal_Ilimitadas +3 gb</t>
  </si>
  <si>
    <t>OPTIMA_Portabilidad Prepago_Sin terminal_Sin terminal_Ilimitadas +8 gb</t>
  </si>
  <si>
    <t>OPTIMA_Portabilidad Prepago_Sin terminal_Subvencionado_Ilimitadas + 1 gb</t>
  </si>
  <si>
    <t>OPTIMA_Portabilidad Prepago_Terminal móvil_Subvencionado_150 min + 600 mb</t>
  </si>
  <si>
    <t>OPTIMA_Portabilidad Prepago_Terminal móvil_Subvencionado_Ilimitadas + 20 gb</t>
  </si>
  <si>
    <t>OPTIMA_Portabilidad Prepago_Terminal móvil_Subvencionado_Ilimitadas + 1 gb</t>
  </si>
  <si>
    <t>OPTIMA_Portabilidad Prepago_Terminal móvil_Subvencionado_Ilimitadas +3 gb</t>
  </si>
  <si>
    <t>OPTIMA_Portabilidad Prepago_Terminal móvil_Subvencionado_Ilimitadas +8 gb</t>
  </si>
  <si>
    <t>OPTIMA_Portabilidad Prepago_Terminal móvil_Venta a plazos_150 min + 600 mb</t>
  </si>
  <si>
    <t>OPTIMA_Portabilidad Prepago_Terminal móvil_Venta a plazos_Ilimitadas + 20 gb</t>
  </si>
  <si>
    <t>OPTIMA_Portabilidad Prepago_Terminal móvil_Venta a plazos_Ilimitadas + 1 gb</t>
  </si>
  <si>
    <t>OPTIMA_Portabilidad Prepago_Terminal móvil_Venta a plazos_Ilimitadas +3 gb</t>
  </si>
  <si>
    <t>OPTIMA_Portabilidad Prepago_Terminal móvil_Venta a plazos_Ilimitadas +8 gb</t>
  </si>
  <si>
    <t>SOL_PERSONALIZADAS_RPV_Captación_Fixed_Subvencionado_150 min + 600 mb</t>
  </si>
  <si>
    <t>SOL_PERSONALIZADAS_RPV_Captación_Fixed_Subvencionado_Ilimitadas + 20 gb</t>
  </si>
  <si>
    <t>SOL_PERSONALIZADAS_RPV_Captación_Fixed_Subvencionado_Ilimitadas + 1 gb</t>
  </si>
  <si>
    <t>SOL_PERSONALIZADAS_RPV_Captación_Fixed_Subvencionado_Ilimitadas +3 gb</t>
  </si>
  <si>
    <t>SOL_PERSONALIZADAS_RPV_Captación_Fixed_Subvencionado_Ilimitadas +8 gb</t>
  </si>
  <si>
    <t>SOL_PERSONALIZADAS_RPV_Captación_Fixed_Venta a plazos_150 min + 600 mb</t>
  </si>
  <si>
    <t>SOL_PERSONALIZADAS_RPV_Captación_Fixed_Venta a plazos_Ilimitadas + 20 gb</t>
  </si>
  <si>
    <t>SOL_PERSONALIZADAS_RPV_Captación_Fixed_Venta a plazos_Ilimitadas + 1 gb</t>
  </si>
  <si>
    <t>SOL_PERSONALIZADAS_RPV_Captación_Fixed_Venta a plazos_Ilimitadas +3 gb</t>
  </si>
  <si>
    <t>SOL_PERSONALIZADAS_RPV_Captación_Fixed_Venta a plazos_Ilimitadas +8 gb</t>
  </si>
  <si>
    <t>SOL_PERSONALIZADAS_RPV_Captación_Sin terminal_Sin terminal_150 min + 600 mb</t>
  </si>
  <si>
    <t>SOL_PERSONALIZADAS_RPV_Captación_Sin terminal_Sin terminal_Ilimitadas + 20 gb</t>
  </si>
  <si>
    <t>SOL_PERSONALIZADAS_RPV_Captación_Sin terminal_Sin terminal_Ilimitadas + 1 gb</t>
  </si>
  <si>
    <t>SOL_PERSONALIZADAS_RPV_Captación_Sin terminal_Sin terminal_Ilimitadas +3 gb</t>
  </si>
  <si>
    <t>SOL_PERSONALIZADAS_RPV_Captación_Sin terminal_Sin terminal_Ilimitadas +8 gb</t>
  </si>
  <si>
    <t>SOL_PERSONALIZADAS_RPV_Captación_Terminal móvil_Subvencionado_150 min + 600 mb</t>
  </si>
  <si>
    <t>SOL_PERSONALIZADAS_RPV_Captación_Terminal móvil_Subvencionado_Ilimitadas + 20 gb</t>
  </si>
  <si>
    <t>SOL_PERSONALIZADAS_RPV_Captación_Terminal móvil_Subvencionado_Ilimitadas + 1 gb</t>
  </si>
  <si>
    <t>SOL_PERSONALIZADAS_RPV_Captación_Terminal móvil_Subvencionado_Ilimitadas +3 gb</t>
  </si>
  <si>
    <t>SOL_PERSONALIZADAS_RPV_Captación_Terminal móvil_Subvencionado_Ilimitadas +8 gb</t>
  </si>
  <si>
    <t>SOL_PERSONALIZADAS_RPV_Captación_Terminal móvil_Venta a plazos_150 min + 600 mb</t>
  </si>
  <si>
    <t>SOL_PERSONALIZADAS_RPV_Captación_Terminal móvil_Venta a plazos_Ilimitadas + 20 gb</t>
  </si>
  <si>
    <t>SOL_PERSONALIZADAS_RPV_Captación_Terminal móvil_Venta a plazos_Ilimitadas + 1 gb</t>
  </si>
  <si>
    <t>SOL_PERSONALIZADAS_RPV_Captación_Terminal móvil_Venta a plazos_Ilimitadas +3 gb</t>
  </si>
  <si>
    <t>SOL_PERSONALIZADAS_RPV_Captación_Terminal móvil_Venta a plazos_Ilimitadas +8 gb</t>
  </si>
  <si>
    <t>SOL_PERSONALIZADAS_RPV_Migración_Fixed_Subvencionado_150 min + 600 mb</t>
  </si>
  <si>
    <t>SOL_PERSONALIZADAS_RPV_Migración_Fixed_Subvencionado_Ilimitadas + 20 gb</t>
  </si>
  <si>
    <t>SOL_PERSONALIZADAS_RPV_Migración_Fixed_Subvencionado_Ilimitadas + 1 gb</t>
  </si>
  <si>
    <t>SOL_PERSONALIZADAS_RPV_Migración_Fixed_Subvencionado_Ilimitadas +3 gb</t>
  </si>
  <si>
    <t>SOL_PERSONALIZADAS_RPV_Migración_Fixed_Subvencionado_Ilimitadas +8 gb</t>
  </si>
  <si>
    <t>SOL_PERSONALIZADAS_RPV_Migración_Fixed_Venta a plazos_150 min + 600 mb</t>
  </si>
  <si>
    <t>SOL_PERSONALIZADAS_RPV_Migración_Fixed_Venta a plazos_Ilimitadas + 20 gb</t>
  </si>
  <si>
    <t>SOL_PERSONALIZADAS_RPV_Migración_Fixed_Venta a plazos_Ilimitadas + 1 gb</t>
  </si>
  <si>
    <t>SOL_PERSONALIZADAS_RPV_Migración_Fixed_Venta a plazos_Ilimitadas +3 gb</t>
  </si>
  <si>
    <t>SOL_PERSONALIZADAS_RPV_Migración_Fixed_Venta a plazos_Ilimitadas +8 gb</t>
  </si>
  <si>
    <t>SOL_PERSONALIZADAS_RPV_Migración_Sin terminal_Sin terminal_150 min + 600 mb</t>
  </si>
  <si>
    <t>SOL_PERSONALIZADAS_RPV_Migración_Sin terminal_Sin terminal_Ilimitadas + 20 gb</t>
  </si>
  <si>
    <t>SOL_PERSONALIZADAS_RPV_Migración_Sin terminal_Sin terminal_Ilimitadas + 1 gb</t>
  </si>
  <si>
    <t>SOL_PERSONALIZADAS_RPV_Migración_Sin terminal_Sin terminal_Ilimitadas +3 gb</t>
  </si>
  <si>
    <t>SOL_PERSONALIZADAS_RPV_Migración_Sin terminal_Sin terminal_Ilimitadas +8 gb</t>
  </si>
  <si>
    <t>SOL_PERSONALIZADAS_RPV_Migración_Terminal móvil_Subvencionado_150 min + 600 mb</t>
  </si>
  <si>
    <t>SOL_PERSONALIZADAS_RPV_Migración_Terminal móvil_Subvencionado_Ilimitadas + 20 gb</t>
  </si>
  <si>
    <t>SOL_PERSONALIZADAS_RPV_Migración_Terminal móvil_Subvencionado_Ilimitadas + 1 gb</t>
  </si>
  <si>
    <t>SOL_PERSONALIZADAS_RPV_Migración_Terminal móvil_Subvencionado_Ilimitadas +3 gb</t>
  </si>
  <si>
    <t>SOL_PERSONALIZADAS_RPV_Migración_Terminal móvil_Subvencionado_Ilimitadas +8 gb</t>
  </si>
  <si>
    <t>SOL_PERSONALIZADAS_RPV_Migración_Terminal móvil_Venta a plazos_150 min + 600 mb</t>
  </si>
  <si>
    <t>SOL_PERSONALIZADAS_RPV_Migración_Terminal móvil_Venta a plazos_Ilimitadas + 20 gb</t>
  </si>
  <si>
    <t>SOL_PERSONALIZADAS_RPV_Migración_Terminal móvil_Venta a plazos_Ilimitadas + 1 gb</t>
  </si>
  <si>
    <t>SOL_PERSONALIZADAS_RPV_Migración_Terminal móvil_Venta a plazos_Ilimitadas +3 gb</t>
  </si>
  <si>
    <t>SOL_PERSONALIZADAS_RPV_Migración_Terminal móvil_Venta a plazos_Ilimitadas +8 gb</t>
  </si>
  <si>
    <t>SOL_PERSONALIZADAS_RPV_Portabilidad Postpago_Fixed_Subvencionado_150 min + 600 mb</t>
  </si>
  <si>
    <t>SOL_PERSONALIZADAS_RPV_Portabilidad Postpago_Fixed_Subvencionado_Ilimitadas + 20 gb</t>
  </si>
  <si>
    <t>SOL_PERSONALIZADAS_RPV_Portabilidad Postpago_Fixed_Subvencionado_Ilimitadas + 1 gb</t>
  </si>
  <si>
    <t>SOL_PERSONALIZADAS_RPV_Portabilidad Postpago_Fixed_Subvencionado_Ilimitadas +3 gb</t>
  </si>
  <si>
    <t>SOL_PERSONALIZADAS_RPV_Portabilidad Postpago_Fixed_Subvencionado_Ilimitadas +8 gb</t>
  </si>
  <si>
    <t>SOL_PERSONALIZADAS_RPV_Portabilidad Postpago_Fixed_Venta a plazos_150 min + 600 mb</t>
  </si>
  <si>
    <t>SOL_PERSONALIZADAS_RPV_Portabilidad Postpago_Fixed_Venta a plazos_Ilimitadas + 20 gb</t>
  </si>
  <si>
    <t>SOL_PERSONALIZADAS_RPV_Portabilidad Postpago_Fixed_Venta a plazos_Ilimitadas + 1 gb</t>
  </si>
  <si>
    <t>SOL_PERSONALIZADAS_RPV_Portabilidad Postpago_Fixed_Venta a plazos_Ilimitadas +3 gb</t>
  </si>
  <si>
    <t>SOL_PERSONALIZADAS_RPV_Portabilidad Postpago_Fixed_Venta a plazos_Ilimitadas +8 gb</t>
  </si>
  <si>
    <t>SOL_PERSONALIZADAS_RPV_Portabilidad Postpago_Sin terminal_Sin terminal_150 min + 600 mb</t>
  </si>
  <si>
    <t>SOL_PERSONALIZADAS_RPV_Portabilidad Postpago_Sin terminal_Sin terminal_Ilimitadas + 20 gb</t>
  </si>
  <si>
    <t>SOL_PERSONALIZADAS_RPV_Portabilidad Postpago_Sin terminal_Sin terminal_Ilimitadas + 1 gb</t>
  </si>
  <si>
    <t>SOL_PERSONALIZADAS_RPV_Portabilidad Postpago_Sin terminal_Sin terminal_Ilimitadas +3 gb</t>
  </si>
  <si>
    <t>SOL_PERSONALIZADAS_RPV_Portabilidad Postpago_Sin terminal_Sin terminal_Ilimitadas +8 gb</t>
  </si>
  <si>
    <t>SOL_PERSONALIZADAS_RPV_Portabilidad Postpago_Terminal móvil_Subvencionado_150 min + 600 mb</t>
  </si>
  <si>
    <t>SOL_PERSONALIZADAS_RPV_Portabilidad Postpago_Terminal móvil_Subvencionado_Ilimitadas + 20 gb</t>
  </si>
  <si>
    <t>SOL_PERSONALIZADAS_RPV_Portabilidad Postpago_Terminal móvil_Subvencionado_Ilimitadas + 1 gb</t>
  </si>
  <si>
    <t>SOL_PERSONALIZADAS_RPV_Portabilidad Postpago_Terminal móvil_Subvencionado_Ilimitadas +3 gb</t>
  </si>
  <si>
    <t>SOL_PERSONALIZADAS_RPV_Portabilidad Postpago_Terminal móvil_Subvencionado_Ilimitadas +8 gb</t>
  </si>
  <si>
    <t>SOL_PERSONALIZADAS_RPV_Portabilidad Postpago_Terminal móvil_Venta a plazos_150 min + 600 mb</t>
  </si>
  <si>
    <t>SOL_PERSONALIZADAS_RPV_Portabilidad Postpago_Terminal móvil_Venta a plazos_Ilimitadas + 20 gb</t>
  </si>
  <si>
    <t>SOL_PERSONALIZADAS_RPV_Portabilidad Postpago_Terminal móvil_Venta a plazos_Ilimitadas + 1 gb</t>
  </si>
  <si>
    <t>SOL_PERSONALIZADAS_RPV_Portabilidad Postpago_Terminal móvil_Venta a plazos_Ilimitadas +3 gb</t>
  </si>
  <si>
    <t>SOL_PERSONALIZADAS_RPV_Portabilidad Postpago_Terminal móvil_Venta a plazos_Ilimitadas +8 gb</t>
  </si>
  <si>
    <t>SOL_PERSONALIZADAS_RPV_Portabilidad Prepago_Fixed_Subvencionado_150 min + 600 mb</t>
  </si>
  <si>
    <t>SOL_PERSONALIZADAS_RPV_Portabilidad Prepago_Fixed_Subvencionado_Ilimitadas + 20 gb</t>
  </si>
  <si>
    <t>SOL_PERSONALIZADAS_RPV_Portabilidad Prepago_Fixed_Subvencionado_Ilimitadas + 1 gb</t>
  </si>
  <si>
    <t>SOL_PERSONALIZADAS_RPV_Portabilidad Prepago_Fixed_Subvencionado_Ilimitadas +3 gb</t>
  </si>
  <si>
    <t>SOL_PERSONALIZADAS_RPV_Portabilidad Prepago_Fixed_Subvencionado_Ilimitadas +8 gb</t>
  </si>
  <si>
    <t>SOL_PERSONALIZADAS_RPV_Portabilidad Prepago_Fixed_Venta a plazos_150 min + 600 mb</t>
  </si>
  <si>
    <t>SOL_PERSONALIZADAS_RPV_Portabilidad Prepago_Fixed_Venta a plazos_Ilimitadas + 20 gb</t>
  </si>
  <si>
    <t>SOL_PERSONALIZADAS_RPV_Portabilidad Prepago_Fixed_Venta a plazos_Ilimitadas + 1 gb</t>
  </si>
  <si>
    <t>SOL_PERSONALIZADAS_RPV_Portabilidad Prepago_Fixed_Venta a plazos_Ilimitadas +3 gb</t>
  </si>
  <si>
    <t>SOL_PERSONALIZADAS_RPV_Portabilidad Prepago_Fixed_Venta a plazos_Ilimitadas +8 gb</t>
  </si>
  <si>
    <t>SOL_PERSONALIZADAS_RPV_Portabilidad Prepago_Sin terminal_Sin terminal_150 min + 600 mb</t>
  </si>
  <si>
    <t>SOL_PERSONALIZADAS_RPV_Portabilidad Prepago_Sin terminal_Sin terminal_Ilimitadas + 20 gb</t>
  </si>
  <si>
    <t>SOL_PERSONALIZADAS_RPV_Portabilidad Prepago_Sin terminal_Sin terminal_Ilimitadas + 1 gb</t>
  </si>
  <si>
    <t>SOL_PERSONALIZADAS_RPV_Portabilidad Prepago_Sin terminal_Sin terminal_Ilimitadas +3 gb</t>
  </si>
  <si>
    <t>SOL_PERSONALIZADAS_RPV_Portabilidad Prepago_Sin terminal_Sin terminal_Ilimitadas +8 gb</t>
  </si>
  <si>
    <t>SOL_PERSONALIZADAS_RPV_Portabilidad Prepago_Terminal móvil_Subvencionado_150 min + 600 mb</t>
  </si>
  <si>
    <t>SOL_PERSONALIZADAS_RPV_Portabilidad Prepago_Terminal móvil_Subvencionado_Ilimitadas + 20 gb</t>
  </si>
  <si>
    <t>SOL_PERSONALIZADAS_RPV_Portabilidad Prepago_Terminal móvil_Subvencionado_Ilimitadas + 1 gb</t>
  </si>
  <si>
    <t>SOL_PERSONALIZADAS_RPV_Portabilidad Prepago_Terminal móvil_Subvencionado_Ilimitadas +3 gb</t>
  </si>
  <si>
    <t>SOL_PERSONALIZADAS_RPV_Portabilidad Prepago_Terminal móvil_Subvencionado_Ilimitadas +8 gb</t>
  </si>
  <si>
    <t>SOL_PERSONALIZADAS_RPV_Portabilidad Prepago_Terminal móvil_Venta a plazos_150 min + 600 mb</t>
  </si>
  <si>
    <t>SOL_PERSONALIZADAS_RPV_Portabilidad Prepago_Terminal móvil_Venta a plazos_Ilimitadas + 20 gb</t>
  </si>
  <si>
    <t>SOL_PERSONALIZADAS_RPV_Portabilidad Prepago_Terminal móvil_Venta a plazos_Ilimitadas + 1 gb</t>
  </si>
  <si>
    <t>SOL_PERSONALIZADAS_RPV_Portabilidad Prepago_Terminal móvil_Venta a plazos_Ilimitadas +3 gb</t>
  </si>
  <si>
    <t>SOL_PERSONALIZADAS_RPV_Portabilidad Prepago_Terminal móvil_Venta a plazos_Ilimitadas +8 gb</t>
  </si>
  <si>
    <t>Solución Personalizada_Captación_Fixed_Subvencionado_Ilimitadas + 1 gb</t>
  </si>
  <si>
    <t>Solución Personalizada_Captación_Sin terminal_Sin terminal_150 min + 600 mb</t>
  </si>
  <si>
    <t>Solución Personalizada_Captación_Terminal móvil_Subvencionado_Ilimitadas + 20 gb</t>
  </si>
  <si>
    <t>Solución Personalizada_Captación_Terminal móvil_Subvencionado_Ilimitadas + 1 gb</t>
  </si>
  <si>
    <t>Solución Personalizada_Captación_Terminal móvil_Subvencionado_Ilimitadas +3 gb</t>
  </si>
  <si>
    <t>Solución Personalizada_Migración_Terminal móvil_Subvencionado_Ilimitadas + 20 gb</t>
  </si>
  <si>
    <t>Solución Personalizada_Migración_Terminal móvil_Subvencionado_Ilimitadas + 1 gb</t>
  </si>
  <si>
    <t>Solución Personalizada_Migración_Terminal móvil_Subvencionado_Ilimitadas +3 gb</t>
  </si>
  <si>
    <t>Solución Personalizada_Portabilidad Postpago_Fixed_Subvencionado_Ilimitadas + 1 gb</t>
  </si>
  <si>
    <t>Solución Personalizada_Portabilidad Postpago_Terminal móvil_Subvencionado_150 min + 600 mb</t>
  </si>
  <si>
    <t>Solución Personalizada_Portabilidad Postpago_Terminal móvil_Subvencionado_Ilimitadas + 20 gb</t>
  </si>
  <si>
    <t>Solución Personalizada_Portabilidad Postpago_Terminal móvil_Subvencionado_Ilimitadas + 1 gb</t>
  </si>
  <si>
    <t>Solución Personalizada_Portabilidad Postpago_Terminal móvil_Subvencionado_Ilimitadas +3 gb</t>
  </si>
  <si>
    <t>Solución Personalizada_Portabilidad Postpago_Terminal móvil_Subvencionado_Ilimitadas +8 gb</t>
  </si>
  <si>
    <t>Solución Personalizada_Portabilidad Prepago_Terminal móvil_Subvencionado_Ilimitadas + 1 gb</t>
  </si>
  <si>
    <t>Solución Personalizada_Portabilidad Prepago_Terminal móvil_Subvencionado_Ilimitadas +3 gb</t>
  </si>
  <si>
    <t>Comprobación</t>
  </si>
  <si>
    <t>Internet 4G en tu Negocio_Captación_Sin terminal_Sin terminal_Sin datos</t>
  </si>
  <si>
    <t>Internet 4G en tu Negocio_Captación_Sin terminal_Subvencionado_Sin datos</t>
  </si>
  <si>
    <t>Internet 4G en tu Negocio_Captación_Terminal móvil_Subvencionado_Sin datos</t>
  </si>
  <si>
    <t>Internet 4G en tu Negocio_Captación_Terminal móvil_Venta a plazos_Sin datos</t>
  </si>
  <si>
    <t>Internet 4G en tu Negocio_Migración_Sin terminal_Sin terminal_Sin datos</t>
  </si>
  <si>
    <t>Internet 4G en tu Negocio_Migración_Terminal móvil_Subvencionado_Sin datos</t>
  </si>
  <si>
    <t>Internet 4G en tu Negocio_Migración_Terminal móvil_Venta a plazos_Sin datos</t>
  </si>
  <si>
    <t>Internet 4G en tu Negocio_Portabilidad Postpago_Sin terminal_Sin terminal_Sin datos</t>
  </si>
  <si>
    <t>Internet 4G en tu Negocio_Portabilidad Postpago_Terminal móvil_Subvencionado_Sin datos</t>
  </si>
  <si>
    <t>Internet 4G en tu Negocio_Portabilidad Postpago_Terminal móvil_Venta a plazos_Sin datos</t>
  </si>
  <si>
    <t>Internet 4G en tu Negocio_Portabilidad Prepago_Sin terminal_Sin terminal_Sin datos</t>
  </si>
  <si>
    <t>Internet 4G en tu Negocio_Portabilidad Prepago_Terminal móvil_Subvencionado_Sin datos</t>
  </si>
  <si>
    <t>Internet 4G en tu Negocio_Portabilidad Prepago_Terminal móvil_Venta a plazos_Sin datos</t>
  </si>
  <si>
    <t>Internet 4G En tu Oficina_Captación_Sin terminal_Sin terminal_Sin datos</t>
  </si>
  <si>
    <t>Internet 4G En tu Oficina_Captación_Terminal móvil_Subvencionado_Sin datos</t>
  </si>
  <si>
    <t>Internet 4G En tu Oficina_Captación_Terminal móvil_Venta a plazos_Sin datos</t>
  </si>
  <si>
    <t>Internet 4G En tu Oficina_Migración_Sin terminal_Sin terminal_Sin datos</t>
  </si>
  <si>
    <t>Internet 4G En tu Oficina_Migración_Terminal móvil_Subvencionado_Sin datos</t>
  </si>
  <si>
    <t>Internet 4G En tu Oficina_Migración_Terminal móvil_Venta a plazos_Sin datos</t>
  </si>
  <si>
    <t>Internet 4G En tu Oficina_Portabilidad Postpago_Sin terminal_Sin terminal_Sin datos</t>
  </si>
  <si>
    <t>Internet 4G En tu Oficina_Portabilidad Postpago_Terminal móvil_Subvencionado_Sin datos</t>
  </si>
  <si>
    <t>Internet 4G En tu Oficina_Portabilidad Postpago_Terminal móvil_Venta a plazos_Sin datos</t>
  </si>
  <si>
    <t>Internet 4G En tu Oficina_Portabilidad Prepago_Sin terminal_Sin terminal_Sin datos</t>
  </si>
  <si>
    <t>Internet 4G En tu Oficina_Portabilidad Prepago_Terminal móvil_Subvencionado_Sin datos</t>
  </si>
  <si>
    <t>Internet 4G En tu Oficina_Portabilidad Prepago_Terminal móvil_Venta a plazos_Sin datos</t>
  </si>
  <si>
    <t>Conecta Pymes 2A - Fibra Neba 25 Mb_Captación_Sin terminal_Sin terminal_Sin datos</t>
  </si>
  <si>
    <t>Conecta Pymes 2A - Fibra Neba 25 Mb_Desconocido_Sin terminal_Sin terminal_Sin datos</t>
  </si>
  <si>
    <t>Conecta Pymes 2A - Fibra Neba 25 Mb_Portabilidad Postpago_Sin terminal_Sin terminal_Sin datos</t>
  </si>
  <si>
    <t>Conecta Pymes 2A - Fibra Propia 300 Mb_Captación_Sin terminal_Sin terminal_Sin datos</t>
  </si>
  <si>
    <t>Conecta Pymes 2A - Fibra Propia 300 Mb_Desconocido_Sin terminal_Sin terminal_Sin datos</t>
  </si>
  <si>
    <t>Conecta Pymes 2A - Fibra Propia 300 Mb_Portabilidad Postpago_Sin terminal_Sin terminal_Sin datos</t>
  </si>
  <si>
    <t>Conecta Pymes 2A - Fibra Propia 500 Mb_Captación_Sin terminal_Sin terminal_Sin datos</t>
  </si>
  <si>
    <t>Conecta Pymes 2A - Fibra Propia 500 Mb_Desconocido_Sin terminal_Sin terminal_Sin datos</t>
  </si>
  <si>
    <t>Conecta Pymes 2A - Fibra Propia 500 Mb_Portabilidad Postpago_Sin terminal_Sin terminal_Sin datos</t>
  </si>
  <si>
    <t>Conecta Pymes 2A Centralita_Portabilidad Postpago_Sin terminal_Sin terminal_Sin datos</t>
  </si>
  <si>
    <t>Conecta Pymes 2A fibra propia 300MB_Captación_Sin terminal_Sin terminal_Sin datos</t>
  </si>
  <si>
    <t>Conecta Pymes 2A fibra propia 500MB_Captación_Sin terminal_Sin terminal_Sin datos</t>
  </si>
  <si>
    <t>Conecta Pymes 2A_Captación_Sin terminal_Sin terminal_Sin datos</t>
  </si>
  <si>
    <t>Conecta Pymes 2A_Desconocido_Sin terminal_Sin terminal_Sin datos</t>
  </si>
  <si>
    <t>Conecta Pymes 2A_Portabilidad Postpago_Sin terminal_Sin terminal_Sin datos</t>
  </si>
  <si>
    <t>Conecta Pymes 2D_Captación_Sin terminal_Sin terminal_Sin datos</t>
  </si>
  <si>
    <t>Conecta Pymes 2D_Desconocido_Sin terminal_Sin terminal_Sin datos</t>
  </si>
  <si>
    <t>Conecta Pymes 2D_Portabilidad Postpago_Sin terminal_Sin terminal_Sin datos</t>
  </si>
  <si>
    <t>Conecta Pymes 4A Centralita (3+1)_Captación_Sin terminal_Sin terminal_Sin datos</t>
  </si>
  <si>
    <t>Conecta Pymes 4A_Desconocido_Sin terminal_Sin terminal_Sin datos</t>
  </si>
  <si>
    <t>Conecta Pymes 4D - Fibra Neba 10 Mb_Captación_Sin terminal_Sin terminal_Sin datos</t>
  </si>
  <si>
    <t>Conecta Pymes 4D - Fibra Neba 10 Mb_Portabilidad Postpago_Sin terminal_Sin terminal_Sin datos</t>
  </si>
  <si>
    <t>Conecta Pymes 4D - Fibra Propia 100 Mb_Captación_Sin terminal_Sin terminal_Sin datos</t>
  </si>
  <si>
    <t>Conecta Pymes 4D - Fibra Propia 100 Mb_Desconocido_Sin terminal_Sin terminal_Sin datos</t>
  </si>
  <si>
    <t>Conecta Pymes 4D - Fibra Propia 100 Mb_Portabilidad Postpago_Sin terminal_Sin terminal_Sin datos</t>
  </si>
  <si>
    <t>Conecta Pymes 4D Fibra Indirecta_Captación_Sin terminal_Sin terminal_Sin datos</t>
  </si>
  <si>
    <t>Conecta Pymes 4D Fibra Indirecta_Desconocido_Sin terminal_Sin terminal_Sin datos</t>
  </si>
  <si>
    <t>Conecta Pymes 4D Fibra Indirecta_Portabilidad Postpago_Sin terminal_Sin terminal_Sin datos</t>
  </si>
  <si>
    <t>Conecta Pymes 4D fibra propia 500MB_Captación_Sin terminal_Sin terminal_Sin datos</t>
  </si>
  <si>
    <t>Conecta Pymes 4D_Captación_Sin terminal_Sin terminal_Sin datos</t>
  </si>
  <si>
    <t>Conecta Pymes 4D_Desconocido_Sin terminal_Sin terminal_Sin datos</t>
  </si>
  <si>
    <t>Conecta Pymes 4D_Portabilidad Postpago_Sin terminal_Sin terminal_Sin datos</t>
  </si>
  <si>
    <t>Conecta Pymes 6D_Captación_Sin terminal_Sin terminal_Sin datos</t>
  </si>
  <si>
    <t>Conecta Pymes 6D_Portabilidad Postpago_Sin terminal_Sin terminal_Sin datos</t>
  </si>
  <si>
    <t>Conecta Pymes 8D_Captación_Sin terminal_Sin terminal_Sin datos</t>
  </si>
  <si>
    <t>Conecta Pymes 8D_Portabilidad Postpago_Sin terminal_Sin terminal_Sin datos</t>
  </si>
  <si>
    <t>Conecta Pymes IP - Fibra Neba 10 Mb_Captación_Sin terminal_Sin terminal_Sin datos</t>
  </si>
  <si>
    <t>Conecta Pymes IP - Fibra Neba 10 Mb_Desconocido_Sin terminal_Sin terminal_Sin datos</t>
  </si>
  <si>
    <t>Conecta Pymes IP - Fibra Neba 10 Mb_Portabilidad Postpago_Sin terminal_Sin terminal_Sin datos</t>
  </si>
  <si>
    <t>Conecta Pymes IP - Fibra NEBA 25 Mb_Captación_Sin terminal_Sin terminal_Sin datos</t>
  </si>
  <si>
    <t>Conecta Pymes IP - Fibra NEBA 25 Mb_Desconocido_Sin terminal_Sin terminal_Sin datos</t>
  </si>
  <si>
    <t>Conecta Pymes IP - Fibra NEBA 25 Mb_Portabilidad Postpago_Sin terminal_Sin terminal_Sin datos</t>
  </si>
  <si>
    <t>Conecta Pymes IP - Fibra Propia 100 Mb_Captación_Sin terminal_Sin terminal_Sin datos</t>
  </si>
  <si>
    <t>Conecta Pymes IP - Fibra Propia 100 Mb_Desconocido_Sin terminal_Sin terminal_Sin datos</t>
  </si>
  <si>
    <t>Conecta Pymes IP - Fibra Propia 100 Mb_Portabilidad Postpago_Sin terminal_Sin terminal_Sin datos</t>
  </si>
  <si>
    <t>Conecta Pymes IP - Fibra Propia 500 Mb_Captación_Sin terminal_Sin terminal_Sin datos</t>
  </si>
  <si>
    <t>Conecta Pymes IP - Fibra Propia 500 Mb_Desconocido_Sin terminal_Sin terminal_Sin datos</t>
  </si>
  <si>
    <t>Conecta Pymes IP - Fibra Propia 500 Mb_Portabilidad Postpago_Sin terminal_Sin terminal_Sin datos</t>
  </si>
  <si>
    <t>Conecta Pymes IP_Captación_Sin terminal_Sin terminal_Sin datos</t>
  </si>
  <si>
    <t>Conecta Pymes IP_Desconocido_Sin terminal_Sin terminal_Sin datos</t>
  </si>
  <si>
    <t>Conecta Pymes IP_Portabilidad Postpago_Sin terminal_Sin terminal_Sin datos</t>
  </si>
  <si>
    <t>Cpymes Centralita ADSL Gama 2-3-4 puestos_Captación_Sin terminal_Sin terminal_Sin datos</t>
  </si>
  <si>
    <t>Cpymes Centralita ADSL Gama 2-3-4 puestos_Desconocido_Sin terminal_Sin terminal_Sin datos</t>
  </si>
  <si>
    <t>Cpymes Centralita ADSL Gama 5-6-7 puestos_Captación_Sin terminal_Sin terminal_Sin datos</t>
  </si>
  <si>
    <t>Cpymes Centralita ADSL Gama 5-6-7 puestos_Desconocido_Sin terminal_Sin terminal_Sin datos</t>
  </si>
  <si>
    <t>Cpymes Centralita ADSL Gama 8+ puestos_Captación_Sin terminal_Sin terminal_Sin datos</t>
  </si>
  <si>
    <t>Cpymes Centralita ADSL Gama 8+ puestos_Desconocido_Sin terminal_Sin terminal_Sin datos</t>
  </si>
  <si>
    <t>Cpymes Centralita FIBRA Gama 2-3-4 puestos_Captación_Sin terminal_Sin terminal_Sin datos</t>
  </si>
  <si>
    <t>Cpymes Centralita FIBRA Gama 2-3-4 puestos_Desconocido_Sin terminal_Sin terminal_Sin datos</t>
  </si>
  <si>
    <t>Cpymes Centralita FIBRA Gama 5-6-7 puestos_Captación_Sin terminal_Sin terminal_Sin datos</t>
  </si>
  <si>
    <t>Cpymes Centralita FIBRA Gama 5-6-7 puestos_Desconocido_Sin terminal_Sin terminal_Sin datos</t>
  </si>
  <si>
    <t>Cpymes Centralita FIBRA Gama 8+ puestos_Captación_Sin terminal_Sin terminal_Sin datos</t>
  </si>
  <si>
    <t>Cpymes Centralita FIBRA Gama 8+ puestos_Desconocido_Sin terminal_Sin terminal_Sin datos</t>
  </si>
  <si>
    <t>Delfin Pro_Captación_Sin terminal_Sin terminal_Sin datos</t>
  </si>
  <si>
    <t>Delfin Pro_Captación_Terminal móvil_Venta a plazos_Sin datos</t>
  </si>
  <si>
    <t>Delfín Pro_Captación_Terminal móvil_Venta a plazos_Sin datos</t>
  </si>
  <si>
    <t>Delfin Pro_Migración_Sin terminal_Sin terminal_Sin datos</t>
  </si>
  <si>
    <t>Delfín Pro_Migración_Sin terminal_Sin terminal_Sin datos</t>
  </si>
  <si>
    <t>Delfin Pro_Migración_Terminal móvil_Venta a plazos_Sin datos</t>
  </si>
  <si>
    <t>Delfín Pro_Migración_Terminal móvil_Venta a plazos_Sin datos</t>
  </si>
  <si>
    <t>Delfin Pro_Portabilidad Postpago_Sin terminal_Sin terminal_Sin datos</t>
  </si>
  <si>
    <t>Delfín Pro_Portabilidad Postpago_Sin terminal_Sin terminal_Sin datos</t>
  </si>
  <si>
    <t>Delfín Pro_Portabilidad Postpago_Sin terminal_Venta a plazos_Sin datos</t>
  </si>
  <si>
    <t>Delfin Pro_Portabilidad Postpago_Terminal móvil_Venta a plazos_Sin datos</t>
  </si>
  <si>
    <t>Delfín Pro_Portabilidad Postpago_Terminal móvil_Venta a plazos_Sin datos</t>
  </si>
  <si>
    <t>Delfin Pro_Portabilidad Prepago_Sin terminal_Sin terminal_Sin datos</t>
  </si>
  <si>
    <t>Delfín Pro_Portabilidad Prepago_Sin terminal_Sin terminal_Sin datos</t>
  </si>
  <si>
    <t>Delfin Pro_Portabilidad Prepago_Terminal móvil_Venta a plazos_Sin datos</t>
  </si>
  <si>
    <t>Delfín Pro_Portabilidad Prepago_Terminal móvil_Venta a plazos_Sin datos</t>
  </si>
  <si>
    <t>FIBRA 30MB+ Profesional VoIP_Captación_Sin terminal_Sin terminal_Sin datos</t>
  </si>
  <si>
    <t>FIBRA 30MB+ Profesional VoIP_Desconocido_Sin terminal_Sin terminal_Sin datos</t>
  </si>
  <si>
    <t>FIBRA 30MB+ Profesional VoIP_Portabilidad Postpago_Sin terminal_Sin terminal_Sin datos</t>
  </si>
  <si>
    <t>FIBRA 50MB+ Profesional VoIP_Captación_Sin terminal_Sin terminal_Sin datos</t>
  </si>
  <si>
    <t>FIBRA 50MB+ Profesional VoIP_Desconocido_Sin terminal_Sin terminal_Sin datos</t>
  </si>
  <si>
    <t>FIBRA 50MB+ Profesional VoIP_Portabilidad Postpago_Sin terminal_Sin terminal_Sin datos</t>
  </si>
  <si>
    <t>Fibra Neba 100 Mb (INDIVIDUAL)_Portabilidad Postpago_Sin terminal_Sin terminal_Sin datos</t>
  </si>
  <si>
    <t>Fibra Neba 100 Mb_Portabilidad Postpago_Sin terminal_Sin terminal_Sin datos</t>
  </si>
  <si>
    <t>Fibra Neba 25 Mb_Captación_Sin terminal_Sin terminal_Sin datos</t>
  </si>
  <si>
    <t>Fibra Neba 30 Mb (CONVERGENTE)_Captación_Sin terminal_Sin terminal_Sin datos</t>
  </si>
  <si>
    <t>Fibra Neba 30 Mb (CONVERGENTE)_Portabilidad Postpago_Sin terminal_Sin terminal_Sin datos</t>
  </si>
  <si>
    <t>Fibra Neba 30 Mb (INDIVIDUAL)_Captación_Sin terminal_Sin terminal_Sin datos</t>
  </si>
  <si>
    <t>Fibra Neba 30 Mb (INDIVIDUAL)_Portabilidad Postpago_Sin terminal_Sin terminal_Sin datos</t>
  </si>
  <si>
    <t>Fibra Neba 30 Mb_Captación_Sin terminal_Sin terminal_Sin datos</t>
  </si>
  <si>
    <t>Fibra Neba 30 Mb_Portabilidad Postpago_Sin terminal_Sin terminal_Sin datos</t>
  </si>
  <si>
    <t>Fibra Neba 300 Mb _Captación_Sin terminal_Sin terminal_Sin datos</t>
  </si>
  <si>
    <t>Fibra Neba 300 Mb _Portabilidad Postpago_Sin terminal_Sin terminal_Sin datos</t>
  </si>
  <si>
    <t>Fibra Neba 30mb_Captación_Sin terminal_Sin terminal_Sin datos</t>
  </si>
  <si>
    <t>Fibra Neba 30mb_Desconocido_Sin terminal_Sin terminal_Sin datos</t>
  </si>
  <si>
    <t>Fibra Neba 30mb_Portabilidad Postpago_Sin terminal_Sin terminal_Sin datos</t>
  </si>
  <si>
    <t>Fibra Neba 50mb_Captación_Sin terminal_Sin terminal_Sin datos</t>
  </si>
  <si>
    <t>Fibra Neba 50mb_Desconocido_Sin terminal_Sin terminal_Sin datos</t>
  </si>
  <si>
    <t>Fibra Neba 50mb_Portabilidad Postpago_Sin terminal_Sin terminal_Sin datos</t>
  </si>
  <si>
    <t>Fibra ONO bitstream 100 Mb (CONVERGENTE)_Captación_Sin terminal_Sin terminal_Sin datos</t>
  </si>
  <si>
    <t>Fibra ONO bitstream 100 Mb (CONVERGENTE)_Portabilidad Postpago_Sin terminal_Sin terminal_Sin datos</t>
  </si>
  <si>
    <t>Fibra Propia 100 Mb (CONVERGENTE)_Portabilidad Postpago_Sin terminal_Sin terminal_Sin datos</t>
  </si>
  <si>
    <t>Fibra Propia 300 Mb_Captación_Sin terminal_Sin terminal_Sin datos</t>
  </si>
  <si>
    <t>Fibra Propia 300 Mb_Portabilidad Postpago_Sin terminal_Sin terminal_Sin datos</t>
  </si>
  <si>
    <t>Fibra Propia 50 Mb (CONVERGENTE)_Captación_Sin terminal_Sin terminal_Sin datos</t>
  </si>
  <si>
    <t>Fibra Propia 50 Mb (CONVERGENTE)_Portabilidad Postpago_Sin terminal_Sin terminal_Sin datos</t>
  </si>
  <si>
    <t>Fibra Propia 50 Mb (INDIVIDUAL)_Captación_Sin terminal_Sin terminal_Sin datos</t>
  </si>
  <si>
    <t>Fibra Propia 50 Mb (INDIVIDUAL)_Portabilidad Postpago_Sin terminal_Sin terminal_Sin datos</t>
  </si>
  <si>
    <t>Fibra Propia 50 Mb_Captación_Sin terminal_Sin terminal_Sin datos</t>
  </si>
  <si>
    <t>Fibra Propia 50 Mb_Portabilidad Postpago_Sin terminal_Sin terminal_Sin datos</t>
  </si>
  <si>
    <t>Fibra Propia 500 Mb_Captación_Sin terminal_Sin terminal_Sin datos</t>
  </si>
  <si>
    <t>Fibra Propia 500 Mb_Desconocido_Sin terminal_Sin terminal_Sin datos</t>
  </si>
  <si>
    <t>Go Negocio Básico_Captación_fix_Subvencionado_Sin datos</t>
  </si>
  <si>
    <t>Go Negocio Básico_Captación_fix_Venta a plazos_Sin datos</t>
  </si>
  <si>
    <t>Go Negocio Básico_Captación_movil_Subvencionado_Sin datos</t>
  </si>
  <si>
    <t>Go Negocio Básico_Captación_movil_Venta a plazos_Sin datos</t>
  </si>
  <si>
    <t>Go Negocio Básico_Captación_Sin terminal_Sin terminal_Sin datos</t>
  </si>
  <si>
    <t>Go Negocio Básico_migración_fix_Subvencionado_Sin datos</t>
  </si>
  <si>
    <t>Go Negocio Básico_migración_fix_Venta a plazos_Sin datos</t>
  </si>
  <si>
    <t>Go Negocio Básico_migración_movil_Subvencionado_Sin datos</t>
  </si>
  <si>
    <t>Go Negocio Básico_migración_movil_Venta a plazos_Sin datos</t>
  </si>
  <si>
    <t>Go Negocio Básico_migración_Sin terminal_Sin terminal_Sin datos</t>
  </si>
  <si>
    <t>Go Negocio Básico_Portabilidad Postpago_Sin terminal_Sin terminal_Sin datos</t>
  </si>
  <si>
    <t>Go Negocio Básico_Portabilidad Postpago_Terminal móvil_Venta a plazos_Sin datos</t>
  </si>
  <si>
    <t>Go Negocio Básico_postpago_fix_Subvencionado_Sin datos</t>
  </si>
  <si>
    <t>Go Negocio Básico_postpago_fix_Venta a plazos_Sin datos</t>
  </si>
  <si>
    <t>Go Negocio Básico_postpago_movil_Subvencionado_Sin datos</t>
  </si>
  <si>
    <t>Go Negocio Básico_postpago_movil_Venta a plazos_Sin datos</t>
  </si>
  <si>
    <t>Go Negocio Básico_postpago_Sin terminal_Sin terminal_Sin datos</t>
  </si>
  <si>
    <t>Go Negocio Básico_prepago_fix_Subvencionado_Sin datos</t>
  </si>
  <si>
    <t>Go Negocio Básico_prepago_fix_Venta a plazos_Sin datos</t>
  </si>
  <si>
    <t>Go Negocio Básico_prepago_movil_Subvencionado_Sin datos</t>
  </si>
  <si>
    <t>Go Negocio Básico_prepago_movil_Venta a plazos_Sin datos</t>
  </si>
  <si>
    <t>Go Negocio Básico_prepago_Sin terminal_Sin terminal_Sin datos</t>
  </si>
  <si>
    <t>Go Negocio Esencial_Captación_fix_Subvencionado_Sin datos</t>
  </si>
  <si>
    <t>Go Negocio Esencial_Captación_fix_Venta a plazos_Sin datos</t>
  </si>
  <si>
    <t>Go Negocio Esencial_Captación_movil_Subvencionado_Sin datos</t>
  </si>
  <si>
    <t>Go Negocio Esencial_Captación_movil_Venta a plazos_Sin datos</t>
  </si>
  <si>
    <t>Go Negocio Esencial_Captación_Sin terminal_Sin terminal_Sin datos</t>
  </si>
  <si>
    <t>Go Negocio Esencial_migración_fix_Subvencionado_Sin datos</t>
  </si>
  <si>
    <t>Go Negocio Esencial_migración_fix_Venta a plazos_Sin datos</t>
  </si>
  <si>
    <t>Go Negocio Esencial_migración_movil_Subvencionado_Sin datos</t>
  </si>
  <si>
    <t>Go Negocio Esencial_migración_movil_Venta a plazos_Sin datos</t>
  </si>
  <si>
    <t>Go Negocio Esencial_migración_Sin terminal_Sin terminal_Sin datos</t>
  </si>
  <si>
    <t>Go Negocio Esencial_Portabilidad Postpago_Sin terminal_Sin terminal_Sin datos</t>
  </si>
  <si>
    <t>Go Negocio Esencial_Portabilidad Postpago_Terminal móvil_Subvencionado_Sin datos</t>
  </si>
  <si>
    <t>Go Negocio Esencial_Portabilidad Postpago_Terminal móvil_Venta a plazos_Sin datos</t>
  </si>
  <si>
    <t>Go Negocio Esencial_postpago_fix_Subvencionado_Sin datos</t>
  </si>
  <si>
    <t>Go Negocio Esencial_postpago_fix_Venta a plazos_Sin datos</t>
  </si>
  <si>
    <t>Go Negocio Esencial_postpago_movil_Subvencionado_Sin datos</t>
  </si>
  <si>
    <t>Go Negocio Esencial_postpago_movil_Venta a plazos_Sin datos</t>
  </si>
  <si>
    <t>Go Negocio Esencial_postpago_Sin terminal_Sin terminal_Sin datos</t>
  </si>
  <si>
    <t>Go Negocio Esencial_prepago_fix_Subvencionado_Sin datos</t>
  </si>
  <si>
    <t>Go Negocio Esencial_prepago_fix_Venta a plazos_Sin datos</t>
  </si>
  <si>
    <t>Go Negocio Esencial_prepago_movil_Subvencionado_Sin datos</t>
  </si>
  <si>
    <t>Go Negocio Esencial_prepago_movil_Venta a plazos_Sin datos</t>
  </si>
  <si>
    <t>Go Negocio Esencial_prepago_Sin terminal_Sin terminal_Sin datos</t>
  </si>
  <si>
    <t>Go Negocio Sin Límites_Captación_fix_Subvencionado_Sin datos</t>
  </si>
  <si>
    <t>Go Negocio Sin Límites_Captación_fix_Venta a plazos_Sin datos</t>
  </si>
  <si>
    <t>Go Negocio Sin Límites_Captación_movil_Subvencionado_Sin datos</t>
  </si>
  <si>
    <t>Go Negocio Sin Límites_Captación_movil_Venta a plazos_Sin datos</t>
  </si>
  <si>
    <t>Go Negocio Sin Límites_Captación_Sin terminal_Sin terminal_Sin datos</t>
  </si>
  <si>
    <t>Go Negocio Sin Límites_migración_fix_Subvencionado_Sin datos</t>
  </si>
  <si>
    <t>Go Negocio Sin Límites_migración_fix_Venta a plazos_Sin datos</t>
  </si>
  <si>
    <t>Go Negocio Sin Límites_migración_movil_Subvencionado_Sin datos</t>
  </si>
  <si>
    <t>Go Negocio Sin Límites_migración_movil_Venta a plazos_Sin datos</t>
  </si>
  <si>
    <t>Go Negocio Sin Límites_migración_Sin terminal_Sin terminal_Sin datos</t>
  </si>
  <si>
    <t>Go Negocio Sin Límites_Portabilidad Postpago_Sin terminal_Sin terminal_Sin datos</t>
  </si>
  <si>
    <t>Go Negocio Sin Límites_Portabilidad Postpago_Terminal móvil_Venta a plazos_Sin datos</t>
  </si>
  <si>
    <t>Go Negocio Sin Límites_postpago_fix_Subvencionado_Sin datos</t>
  </si>
  <si>
    <t>Go Negocio Sin Límites_postpago_fix_Venta a plazos_Sin datos</t>
  </si>
  <si>
    <t>Go Negocio Sin Límites_postpago_movil_Subvencionado_Sin datos</t>
  </si>
  <si>
    <t>Go Negocio Sin Límites_postpago_movil_Venta a plazos_Sin datos</t>
  </si>
  <si>
    <t>Go Negocio Sin Límites_postpago_Sin terminal_Sin terminal_Sin datos</t>
  </si>
  <si>
    <t>Go Negocio Sin Límites_prepago_fix_Subvencionado_Sin datos</t>
  </si>
  <si>
    <t>Go Negocio Sin Límites_prepago_fix_Venta a plazos_Sin datos</t>
  </si>
  <si>
    <t>Go Negocio Sin Límites_prepago_movil_Subvencionado_Sin datos</t>
  </si>
  <si>
    <t>Go Negocio Sin Límites_prepago_movil_Venta a plazos_Sin datos</t>
  </si>
  <si>
    <t>Go Negocio Sin Límites_prepago_Sin terminal_Sin terminal_Sin datos</t>
  </si>
  <si>
    <t>IEW Pro 10GB_Captación_Sin terminal_Sin terminal_Sin datos</t>
  </si>
  <si>
    <t>IEW Pro 10GB_Captación_Terminal móvil_Subvencionado_Sin datos</t>
  </si>
  <si>
    <t>IEW Pro 10GB_Captación_Terminal móvil_Venta a plazos_Sin datos</t>
  </si>
  <si>
    <t>IEW Pro 10GB_Migración_Sin terminal_Sin terminal_Sin datos</t>
  </si>
  <si>
    <t>IEW Pro 10GB_Migración_Terminal móvil_Subvencionado_Sin datos</t>
  </si>
  <si>
    <t>IEW Pro 10GB_Migración_Terminal móvil_Venta a plazos_Sin datos</t>
  </si>
  <si>
    <t>IEW Pro 10GB_Portabilidad Postpago_Sin terminal_Sin terminal_Sin datos</t>
  </si>
  <si>
    <t>IEW Pro 10GB_Portabilidad Postpago_Terminal móvil_Subvencionado_Sin datos</t>
  </si>
  <si>
    <t>IEW Pro 10GB_Portabilidad Postpago_Terminal móvil_Venta a plazos_Sin datos</t>
  </si>
  <si>
    <t>IEW Pro 10GB_Portabilidad Prepago_Sin terminal_Sin terminal_Sin datos</t>
  </si>
  <si>
    <t>IEW Pro 10GB_Portabilidad Prepago_Terminal móvil_Subvencionado_Sin datos</t>
  </si>
  <si>
    <t>IEW Pro 10GB_Portabilidad Prepago_Terminal móvil_Venta a plazos_Sin datos</t>
  </si>
  <si>
    <t>IEW Pro 1GB_Captación_Terminal móvil_Subvencionado_Sin datos</t>
  </si>
  <si>
    <t>IEW Pro 1GB_Captación_Terminal móvil_Venta a plazos_Sin datos</t>
  </si>
  <si>
    <t>Internet Móvil 2Gb Empresas (nueva - mayo 2017)_Captación_Sin terminal_Sin terminal_Sin datos</t>
  </si>
  <si>
    <t>Internet Móvil 2Gb Empresas (nueva - mayo 2017)_Captación_Terminal móvil_Subvencionado_Sin datos</t>
  </si>
  <si>
    <t>Internet Móvil 2Gb Empresas (nueva - mayo 2017)_Portabilidad Postpago_Terminal móvil_Subvencionado_Sin datos</t>
  </si>
  <si>
    <t>Internet Móvil 2Gb Empresas_Captación_Sin terminal_Sin terminal_Sin datos</t>
  </si>
  <si>
    <t>Internet Móvil 2Gb Empresas_Captación_Sin terminal_Subvencionado_Sin datos</t>
  </si>
  <si>
    <t>Internet Móvil 2Gb Empresas_Captación_Terminal móvil_Subvencionado_Sin datos</t>
  </si>
  <si>
    <t>Internet Móvil 2Gb Empresas_Captación_Terminal móvil_Venta a plazos_Sin datos</t>
  </si>
  <si>
    <t>Internet Móvil 2Gb Empresas_Migración_Sin terminal_Sin terminal_Sin datos</t>
  </si>
  <si>
    <t>Internet Móvil 2Gb Empresas_Migración_Terminal móvil_Subvencionado_Sin datos</t>
  </si>
  <si>
    <t>Internet Móvil 2Gb Empresas_Migración_Terminal móvil_Venta a plazos_Sin datos</t>
  </si>
  <si>
    <t>Internet Móvil 2Gb Empresas_Portabilidad Postpago_Sin terminal_Sin terminal_Sin datos</t>
  </si>
  <si>
    <t>Internet Móvil 2Gb Empresas_Portabilidad Postpago_Sin terminal_Subvencionado_Sin datos</t>
  </si>
  <si>
    <t>Internet Móvil 2Gb Empresas_Portabilidad Postpago_Terminal móvil_Subvencionado_Sin datos</t>
  </si>
  <si>
    <t>Internet Móvil 2Gb Empresas_Portabilidad Postpago_Terminal móvil_Venta a plazos_Sin datos</t>
  </si>
  <si>
    <t>Internet Móvil 2Gb Empresas_Portabilidad Prepago_Sin terminal_Sin terminal_Sin datos</t>
  </si>
  <si>
    <t>Internet Móvil 2Gb Empresas_Portabilidad Prepago_Terminal móvil_Subvencionado_Sin datos</t>
  </si>
  <si>
    <t>Internet Móvil 2Gb Empresas_Portabilidad Prepago_Terminal móvil_Venta a plazos_Sin datos</t>
  </si>
  <si>
    <t>IEW Pro 8GB_Captación_Sin terminal_Sin terminal_Sin datos</t>
  </si>
  <si>
    <t>IEW Pro 8GB_Captación_Terminal móvil_Subvencionado_Sin datos</t>
  </si>
  <si>
    <t>IEW Pro 8GB_Captación_Terminal móvil_Venta a plazos_Sin datos</t>
  </si>
  <si>
    <t>IEW Pro 8GB_Migración_Sin terminal_Sin terminal_Sin datos</t>
  </si>
  <si>
    <t>IEW Pro 8GB_Migración_Terminal móvil_Subvencionado_Sin datos</t>
  </si>
  <si>
    <t>IEW Pro 8GB_Migración_Terminal móvil_Venta a plazos_Sin datos</t>
  </si>
  <si>
    <t>IEW Pro 8GB_Portabilidad Postpago_Sin terminal_Sin terminal_Sin datos</t>
  </si>
  <si>
    <t>IEW Pro 8GB_Portabilidad Postpago_Terminal móvil_Subvencionado_Sin datos</t>
  </si>
  <si>
    <t>IEW Pro 8GB_Portabilidad Postpago_Terminal móvil_Venta a plazos_Sin datos</t>
  </si>
  <si>
    <t>IEW Pro 8GB_Portabilidad Prepago_Sin terminal_Sin terminal_Sin datos</t>
  </si>
  <si>
    <t>IEW Pro 8GB_Portabilidad Prepago_Terminal móvil_Subvencionado_Sin datos</t>
  </si>
  <si>
    <t>IEW Pro 8GB_Portabilidad Prepago_Terminal móvil_Venta a plazos_Sin datos</t>
  </si>
  <si>
    <t>L.Adicional Love - básico_Captación_Sin terminal_Sin terminal_Sin datos</t>
  </si>
  <si>
    <t>L.Adicional Love - básico_Captación_Terminal móvil_Venta a plazos_Sin datos</t>
  </si>
  <si>
    <t>L.Adicional Love - básico_Migración_Sin terminal_Sin terminal_Sin datos</t>
  </si>
  <si>
    <t>L.Adicional Love - básico_Migración_Terminal móvil_Venta a plazos_Sin datos</t>
  </si>
  <si>
    <t>L.Adicional Love - básico_Portabilidad Postpago_Sin terminal_Sin terminal_Sin datos</t>
  </si>
  <si>
    <t>L.Adicional Love - básico_Portabilidad Postpago_Terminal móvil_Venta a plazos_Sin datos</t>
  </si>
  <si>
    <t>L.Adicional Love - básico_Portabilidad Prepago_Sin terminal_Sin terminal_Sin datos</t>
  </si>
  <si>
    <t>L.Adicional Love - básico_Portabilidad Prepago_Terminal móvil_Venta a plazos_Sin datos</t>
  </si>
  <si>
    <t>L.Adicional Love - datos_Captación_Sin terminal_Sin terminal_Sin datos</t>
  </si>
  <si>
    <t>L.Adicional Love - datos_Captación_Terminal móvil_Venta a plazos_Sin datos</t>
  </si>
  <si>
    <t>L.Adicional Love - datos_Migración_Sin terminal_Sin terminal_Sin datos</t>
  </si>
  <si>
    <t>L.Adicional Love - datos_Migración_Terminal móvil_Venta a plazos_Sin datos</t>
  </si>
  <si>
    <t>L.Adicional Love - datos_Portabilidad Postpago_Sin terminal_Sin terminal_Sin datos</t>
  </si>
  <si>
    <t>L.Adicional Love - datos_Portabilidad Postpago_Terminal móvil_Venta a plazos_Sin datos</t>
  </si>
  <si>
    <t>L.Adicional Love - datos_Portabilidad Prepago_Sin terminal_Sin terminal_Sin datos</t>
  </si>
  <si>
    <t>L.Adicional Love - datos_Portabilidad Prepago_Terminal móvil_Venta a plazos_Sin datos</t>
  </si>
  <si>
    <t>L.Adicional Love - Esencial_Captación_Sin terminal_Sin terminal_Sin datos</t>
  </si>
  <si>
    <t>L.Adicional Love - Esencial_Captación_Terminal móvil_Venta a plazos_Sin datos</t>
  </si>
  <si>
    <t>L.Adicional Love - Esencial_Migración_Sin terminal_Sin terminal_Sin datos</t>
  </si>
  <si>
    <t>L.Adicional Love - Esencial_Migración_Terminal móvil_Venta a plazos_Sin datos</t>
  </si>
  <si>
    <t>L.Adicional Love - Esencial_Portabilidad Postpago_Sin terminal_Sin terminal_Sin datos</t>
  </si>
  <si>
    <t>L.Adicional Love - Esencial_Portabilidad Postpago_Terminal móvil_Venta a plazos_Sin datos</t>
  </si>
  <si>
    <t>L.Adicional Love - Esencial_Portabilidad Prepago_Sin terminal_Sin terminal_Sin datos</t>
  </si>
  <si>
    <t>L.Adicional Love - Esencial_Portabilidad Prepago_Terminal móvil_Venta a plazos_Sin datos</t>
  </si>
  <si>
    <t>L.Adicional Love - Sin Fronteras Ilimitada_Captación_Sin terminal_Sin terminal_Sin datos</t>
  </si>
  <si>
    <t>L.Adicional Love - Sin Fronteras Ilimitada_Captación_Terminal móvil_Venta a plazos_Sin datos</t>
  </si>
  <si>
    <t>L.Adicional Love - Sin Fronteras Ilimitada_Migración_Sin terminal_Sin terminal_Sin datos</t>
  </si>
  <si>
    <t>L.Adicional Love - Sin Fronteras Ilimitada_Migración_Terminal móvil_Venta a plazos_Sin datos</t>
  </si>
  <si>
    <t>L.Adicional Love - Sin Fronteras Ilimitada_Portabilidad Postpago_Sin terminal_Sin terminal_Sin datos</t>
  </si>
  <si>
    <t>L.Adicional Love - Sin Fronteras Ilimitada_Portabilidad Postpago_Terminal móvil_Venta a plazos_Sin datos</t>
  </si>
  <si>
    <t>L.Adicional Love - Sin Fronteras Ilimitada_Portabilidad Prepago_Sin terminal_Sin terminal_Sin datos</t>
  </si>
  <si>
    <t>L.Adicional Love - Sin Fronteras Ilimitada_Portabilidad Prepago_Terminal móvil_Venta a plazos_Sin datos</t>
  </si>
  <si>
    <t>L.Adicional Love - Sin Límites_Captación_Sin terminal_Sin terminal_Sin datos</t>
  </si>
  <si>
    <t>L.Adicional Love - Sin Límites_Captación_Terminal móvil_Venta a plazos_Sin datos</t>
  </si>
  <si>
    <t>L.Adicional Love - Sin Límites_Migración_Sin terminal_Sin terminal_Sin datos</t>
  </si>
  <si>
    <t>L.Adicional Love - Sin Límites_Migración_Terminal móvil_Venta a plazos_Sin datos</t>
  </si>
  <si>
    <t>L.Adicional Love - Sin Límites_Portabilidad Postpago_Sin terminal_Sin terminal_Sin datos</t>
  </si>
  <si>
    <t>L.Adicional Love - Sin Límites_Portabilidad Postpago_Terminal móvil_Venta a plazos_Sin datos</t>
  </si>
  <si>
    <t>L.Adicional Love - Sin Límites_Portabilidad Prepago_Sin terminal_Sin terminal_Sin datos</t>
  </si>
  <si>
    <t>L.Adicional Love - Sin Límites_Portabilidad Prepago_Terminal móvil_Venta a plazos_Sin datos</t>
  </si>
  <si>
    <t>L.Adicional Love - Total 250 min_Captación_Sin terminal_Sin terminal_Sin datos</t>
  </si>
  <si>
    <t>L.Adicional Love - Total 250 min_Captación_Terminal móvil_Venta a plazos_Sin datos</t>
  </si>
  <si>
    <t>L.Adicional Love - Total 250 min_Migración_Sin terminal_Sin terminal_Sin datos</t>
  </si>
  <si>
    <t>L.Adicional Love - Total 250 min_Migración_Terminal móvil_Venta a plazos_Sin datos</t>
  </si>
  <si>
    <t>L.Adicional Love - Total 250 min_Portabilidad Postpago_Sin terminal_Sin terminal_Sin datos</t>
  </si>
  <si>
    <t>L.Adicional Love - Total 250 min_Portabilidad Postpago_Terminal móvil_Venta a plazos_Sin datos</t>
  </si>
  <si>
    <t>L.Adicional Love - Total 250 min_Portabilidad Prepago_Sin terminal_Sin terminal_Sin datos</t>
  </si>
  <si>
    <t>L.Adicional Love - Total 250 min_Portabilidad Prepago_Terminal móvil_Venta a plazos_Sin datos</t>
  </si>
  <si>
    <t>L.Adicional Love - Total Ilimitada_Captación_Sin terminal_Sin terminal_Sin datos</t>
  </si>
  <si>
    <t>L.Adicional Love - Total Ilimitada_Captación_Terminal móvil_Venta a plazos_Sin datos</t>
  </si>
  <si>
    <t>L.Adicional Love - Total Ilimitada_Migración_Sin terminal_Sin terminal_Sin datos</t>
  </si>
  <si>
    <t>L.Adicional Love - Total Ilimitada_Migración_Terminal móvil_Venta a plazos_Sin datos</t>
  </si>
  <si>
    <t>L.Adicional Love - Total Ilimitada_Portabilidad Postpago_Sin terminal_Sin terminal_Sin datos</t>
  </si>
  <si>
    <t>L.Adicional Love - Total Ilimitada_Portabilidad Postpago_Terminal móvil_Venta a plazos_Sin datos</t>
  </si>
  <si>
    <t>L.Adicional Love - Total Ilimitada_Portabilidad Prepago_Sin terminal_Sin terminal_Sin datos</t>
  </si>
  <si>
    <t>L.Adicional Love - Total Ilimitada_Portabilidad Prepago_Terminal móvil_Venta a plazos_Sin datos</t>
  </si>
  <si>
    <t>L.Adicional Love - Total+ 250 min_Captación_Sin terminal_Sin terminal_Sin datos</t>
  </si>
  <si>
    <t>L.Adicional Love - Total+ 250 min_Captación_Terminal móvil_Venta a plazos_Sin datos</t>
  </si>
  <si>
    <t>L.Adicional Love - Total+ 250 min_Migración_Sin terminal_Sin terminal_Sin datos</t>
  </si>
  <si>
    <t>L.Adicional Love - Total+ 250 min_Migración_Terminal móvil_Venta a plazos_Sin datos</t>
  </si>
  <si>
    <t>L.Adicional Love - Total+ 250 min_Portabilidad Postpago_Sin terminal_Sin terminal_Sin datos</t>
  </si>
  <si>
    <t>L.Adicional Love - Total+ 250 min_Portabilidad Postpago_Terminal móvil_Venta a plazos_Sin datos</t>
  </si>
  <si>
    <t>L.Adicional Love - Total+ 250 min_Portabilidad Prepago_Sin terminal_Sin terminal_Sin datos</t>
  </si>
  <si>
    <t>L.Adicional Love - Total+ 250 min_Portabilidad Prepago_Terminal móvil_Venta a plazos_Sin datos</t>
  </si>
  <si>
    <t>L.Adicional Love - Total+ Ilimitada_Captación_Sin terminal_Sin terminal_Sin datos</t>
  </si>
  <si>
    <t>L.Adicional Love - Total+ Ilimitada_Captación_Terminal móvil_Venta a plazos_Sin datos</t>
  </si>
  <si>
    <t>L.Adicional Love - Total+ Ilimitada_Migración_Sin terminal_Sin terminal_Sin datos</t>
  </si>
  <si>
    <t>L.Adicional Love - Total+ Ilimitada_Migración_Terminal móvil_Venta a plazos_Sin datos</t>
  </si>
  <si>
    <t>L.Adicional Love - Total+ Ilimitada_Portabilidad Postpago_Sin terminal_Sin terminal_Sin datos</t>
  </si>
  <si>
    <t>L.Adicional Love - Total+ Ilimitada_Portabilidad Postpago_Terminal móvil_Venta a plazos_Sin datos</t>
  </si>
  <si>
    <t>L.Adicional Love - Total+ Ilimitada_Portabilidad Prepago_Sin terminal_Sin terminal_Sin datos</t>
  </si>
  <si>
    <t>L.Adicional Love - Total+ Ilimitada_Portabilidad Prepago_Terminal móvil_Venta a plazos_Sin datos</t>
  </si>
  <si>
    <t>Love Familia Sin Límites_Captación_Sin terminal_Sin terminal_Sin datos</t>
  </si>
  <si>
    <t>Love Familia Sin Límites_Desconocido_Sin terminal_Sin terminal_Sin datos</t>
  </si>
  <si>
    <t>Love Familia Sin Límites_Portabilidad Postpago_Sin terminal_Sin terminal_Sin datos</t>
  </si>
  <si>
    <t>Love Negocio Básico _Captación_Sin terminal_Sin terminal_Sin datos</t>
  </si>
  <si>
    <t>Love Negocio Básico _Desconocido_Sin terminal_Sin terminal_Sin datos</t>
  </si>
  <si>
    <t>Love Negocio Básico _Migración_Sin terminal_Sin terminal_Sin datos</t>
  </si>
  <si>
    <t>Love Negocio Básico _Portabilidad Postpago_Sin terminal_Sin terminal_Sin datos</t>
  </si>
  <si>
    <t>Love Negocio Básico _Portabilidad Postpago_Terminal móvil_Venta a plazos_Sin datos</t>
  </si>
  <si>
    <t>Love Negocio Básico _Portabilidad Prepago_Sin terminal_Sin terminal_Sin datos</t>
  </si>
  <si>
    <t>Love Negocio Esencial _Captación_Sin terminal_Sin terminal_Sin datos</t>
  </si>
  <si>
    <t>Love Negocio Esencial _Captación_Terminal móvil_Subvencionado_Sin datos</t>
  </si>
  <si>
    <t>Love Negocio Esencial _Captación_Terminal móvil_Venta a plazos_Sin datos</t>
  </si>
  <si>
    <t>Love Negocio Esencial _Migración_Sin terminal_Sin terminal_Sin datos</t>
  </si>
  <si>
    <t>Love Negocio Esencial _Migración_Terminal móvil_Venta a plazos_Sin datos</t>
  </si>
  <si>
    <t>Love Negocio Esencial _Portabilidad Postpago_Sin terminal_Sin terminal_Sin datos</t>
  </si>
  <si>
    <t>Love Negocio Esencial _Portabilidad Postpago_Terminal móvil_Venta a plazos_Sin datos</t>
  </si>
  <si>
    <t>Love Negocio Esencial _Portabilidad Prepago_Sin terminal_Sin terminal_Sin datos</t>
  </si>
  <si>
    <t>Love Negocio Esencial _Portabilidad Prepago_Terminal móvil_Venta a plazos_Sin datos</t>
  </si>
  <si>
    <t>Love Negocio Esencial ADSL_Captación_Sin terminal_Sin terminal_Sin datos</t>
  </si>
  <si>
    <t>Love Negocio Esencial ADSL_Captación_Terminal móvil_Venta a plazos_Sin datos</t>
  </si>
  <si>
    <t>Love Negocio Esencial ADSL_Migración_Sin terminal_Sin terminal_Sin datos</t>
  </si>
  <si>
    <t>Love Negocio Esencial ADSL_Migración_Terminal móvil_Venta a plazos_Sin datos</t>
  </si>
  <si>
    <t>Love Negocio Esencial ADSL_Portabilidad Postpago_Sin terminal_Sin terminal_Sin datos</t>
  </si>
  <si>
    <t>Love Negocio Esencial ADSL_Portabilidad Postpago_Terminal móvil_Venta a plazos_Sin datos</t>
  </si>
  <si>
    <t>Love Negocio Esencial ADSL_Portabilidad Prepago_Sin terminal_Sin terminal_Sin datos</t>
  </si>
  <si>
    <t>Love Negocio Esencial ADSL_Portabilidad Prepago_Terminal móvil_Venta a plazos_Sin datos</t>
  </si>
  <si>
    <t>Love Negocio Esencial Fibra_Captación_Sin terminal_Sin terminal_Sin datos</t>
  </si>
  <si>
    <t>Love Negocio Esencial Fibra_Captación_Terminal móvil_Venta a plazos_Sin datos</t>
  </si>
  <si>
    <t>Love Negocio Esencial Fibra_Migración_Sin terminal_Sin terminal_Sin datos</t>
  </si>
  <si>
    <t>Love Negocio Esencial Fibra_Migración_Terminal móvil_Venta a plazos_Sin datos</t>
  </si>
  <si>
    <t>Love Negocio Esencial Fibra_Portabilidad Postpago_Sin terminal_Sin terminal_Sin datos</t>
  </si>
  <si>
    <t>Love Negocio Esencial Fibra_Portabilidad Postpago_Terminal móvil_Venta a plazos_Sin datos</t>
  </si>
  <si>
    <t>Love Negocio Esencial Fibra_Portabilidad Prepago_Sin terminal_Sin terminal_Sin datos</t>
  </si>
  <si>
    <t>Love Negocio Esencial Fibra_Portabilidad Prepago_Terminal móvil_Venta a plazos_Sin datos</t>
  </si>
  <si>
    <t>Love Negocio Sin Fronteras _Captación_Sin terminal_Sin terminal_Sin datos</t>
  </si>
  <si>
    <t>Love Negocio Sin Fronteras _Captación_Terminal móvil_Subvencionado_Sin datos</t>
  </si>
  <si>
    <t>Love Negocio Sin Fronteras _Captación_Terminal móvil_Venta a plazos_Sin datos</t>
  </si>
  <si>
    <t>Love Negocio Sin Fronteras _Migración_Sin terminal_Sin terminal_Sin datos</t>
  </si>
  <si>
    <t>Love Negocio Sin Fronteras _Migración_Terminal móvil_Subvencionado_Sin datos</t>
  </si>
  <si>
    <t>Love Negocio Sin Fronteras _Migración_Terminal móvil_Venta a plazos_Sin datos</t>
  </si>
  <si>
    <t>Love Negocio Sin Fronteras _Portabilidad Postpago_Sin terminal_Sin terminal_Sin datos</t>
  </si>
  <si>
    <t>Love Negocio Sin Fronteras _Portabilidad Postpago_Terminal móvil_Subvencionado_Sin datos</t>
  </si>
  <si>
    <t>Love Negocio Sin Fronteras _Portabilidad Postpago_Terminal móvil_Venta a plazos_Sin datos</t>
  </si>
  <si>
    <t>Love Negocio Sin Fronteras _Portabilidad Prepago_Sin terminal_Sin terminal_Sin datos</t>
  </si>
  <si>
    <t>Love Negocio Sin Fronteras _Portabilidad Prepago_Terminal móvil_Subvencionado_Sin datos</t>
  </si>
  <si>
    <t>Love Negocio Sin Fronteras _Portabilidad Prepago_Terminal móvil_Venta a plazos_Sin datos</t>
  </si>
  <si>
    <t>Love Negocio Sin Fronteras ADSL_Captación_Sin terminal_Sin terminal_Sin datos</t>
  </si>
  <si>
    <t>Love Negocio Sin Fronteras ADSL_Captación_Terminal móvil_Venta a plazos_Sin datos</t>
  </si>
  <si>
    <t>Love Negocio Sin Fronteras ADSL_Migración_Sin terminal_Sin terminal_Sin datos</t>
  </si>
  <si>
    <t>Love Negocio Sin Fronteras ADSL_Migración_Terminal móvil_Venta a plazos_Sin datos</t>
  </si>
  <si>
    <t>Love Negocio Sin Fronteras ADSL_Portabilidad Postpago_Sin terminal_Sin terminal_Sin datos</t>
  </si>
  <si>
    <t>Love Negocio Sin Fronteras ADSL_Portabilidad Postpago_Terminal móvil_Venta a plazos_Sin datos</t>
  </si>
  <si>
    <t>Love Negocio Sin Fronteras ADSL_Portabilidad Prepago_Sin terminal_Sin terminal_Sin datos</t>
  </si>
  <si>
    <t>Love Negocio Sin Fronteras ADSL_Portabilidad Prepago_Terminal móvil_Venta a plazos_Sin datos</t>
  </si>
  <si>
    <t>Love Negocio Sin Fronteras Fibra_Captación_Sin terminal_Sin terminal_Sin datos</t>
  </si>
  <si>
    <t>Love Negocio Sin Fronteras Fibra_Captación_Terminal móvil_Venta a plazos_Sin datos</t>
  </si>
  <si>
    <t>Love Negocio Sin Fronteras Fibra_Migración_Sin terminal_Sin terminal_Sin datos</t>
  </si>
  <si>
    <t>Love Negocio Sin Fronteras Fibra_Migración_Terminal móvil_Venta a plazos_Sin datos</t>
  </si>
  <si>
    <t>Love Negocio Sin Fronteras Fibra_Portabilidad Postpago_Sin terminal_Sin terminal_Sin datos</t>
  </si>
  <si>
    <t>Love Negocio Sin Fronteras Fibra_Portabilidad Postpago_Terminal móvil_Venta a plazos_Sin datos</t>
  </si>
  <si>
    <t>Love Negocio Sin Fronteras Fibra_Portabilidad Prepago_Sin terminal_Sin terminal_Sin datos</t>
  </si>
  <si>
    <t>Love Negocio Sin Fronteras Fibra_Portabilidad Prepago_Terminal móvil_Venta a plazos_Sin datos</t>
  </si>
  <si>
    <t>Love Negocio Sin Límites ADSL_Captación_Sin terminal_Sin terminal_Sin datos</t>
  </si>
  <si>
    <t>Love Negocio Sin Límites ADSL_Captación_Terminal móvil_Venta a plazos_Sin datos</t>
  </si>
  <si>
    <t>Love Negocio Sin Límites ADSL_Migración_Sin terminal_Sin terminal_Sin datos</t>
  </si>
  <si>
    <t>Love Negocio Sin Límites ADSL_Migración_Terminal móvil_Venta a plazos_Sin datos</t>
  </si>
  <si>
    <t>Love Negocio Sin Límites ADSL_Portabilidad Postpago_Sin terminal_Sin terminal_Sin datos</t>
  </si>
  <si>
    <t>Love Negocio Sin Límites ADSL_Portabilidad Postpago_Terminal móvil_Venta a plazos_Sin datos</t>
  </si>
  <si>
    <t>Love Negocio Sin Límites ADSL_Portabilidad Prepago_Sin terminal_Sin terminal_Sin datos</t>
  </si>
  <si>
    <t>Love Negocio Sin Límites ADSL_Portabilidad Prepago_Terminal móvil_Venta a plazos_Sin datos</t>
  </si>
  <si>
    <t>Love Negocio Sin Límites Fibra_Captación_Sin terminal_Sin terminal_Sin datos</t>
  </si>
  <si>
    <t>Love Negocio Sin Límites Fibra_Captación_Terminal móvil_Venta a plazos_Sin datos</t>
  </si>
  <si>
    <t>Love Negocio Sin Límites Fibra_Migración_Sin terminal_Sin terminal_Sin datos</t>
  </si>
  <si>
    <t>Love Negocio Sin Límites Fibra_Migración_Terminal móvil_Venta a plazos_Sin datos</t>
  </si>
  <si>
    <t>Love Negocio Sin Límites Fibra_Portabilidad Postpago_Sin terminal_Sin terminal_Sin datos</t>
  </si>
  <si>
    <t>Love Negocio Sin Límites Fibra_Portabilidad Postpago_Terminal móvil_Venta a plazos_Sin datos</t>
  </si>
  <si>
    <t>Love Negocio Sin Límites Fibra_Portabilidad Prepago_Sin terminal_Sin terminal_Sin datos</t>
  </si>
  <si>
    <t>Love Negocio Sin Límites Fibra_Portabilidad Prepago_Terminal móvil_Venta a plazos_Sin datos</t>
  </si>
  <si>
    <t>Love Negocio Sin Límites_Captación_Sin terminal_Sin terminal_Sin datos</t>
  </si>
  <si>
    <t>Love Negocio Sin Límites_Captación_Terminal móvil_Venta a plazos_Sin datos</t>
  </si>
  <si>
    <t>Love Negocio Sin Límites_Desconocido_Sin terminal_Sin terminal_Sin datos</t>
  </si>
  <si>
    <t>Love Negocio Sin Límites_Migración_Sin terminal_Sin terminal_Sin datos</t>
  </si>
  <si>
    <t>Love Negocio Sin Límites_Migración_Sin terminal_Venta a plazos_Sin datos</t>
  </si>
  <si>
    <t>Love Negocio Sin Límites_Migración_Terminal móvil_Subvencionado_Sin datos</t>
  </si>
  <si>
    <t>Love Negocio Sin Límites_Migración_Terminal móvil_Venta a plazos_Sin datos</t>
  </si>
  <si>
    <t>Love Negocio Sin Límites_Portabilidad Postpago_Sin terminal_Sin terminal_Sin datos</t>
  </si>
  <si>
    <t>Love Negocio Sin Límites_Portabilidad Postpago_Sin terminal_Venta a plazos_Sin datos</t>
  </si>
  <si>
    <t>Love Negocio Sin Límites_Portabilidad Postpago_Terminal móvil_Subvencionado_Sin datos</t>
  </si>
  <si>
    <t>Love Negocio Sin Límites_Portabilidad Postpago_Terminal móvil_Venta a plazos_Sin datos</t>
  </si>
  <si>
    <t>Love Negocio Sin Límites_Portabilidad Postpago_TV_Sin terminal_Sin datos</t>
  </si>
  <si>
    <t>Love Negocio Sin Límites_Portabilidad Prepago_Sin terminal_Sin terminal_Sin datos</t>
  </si>
  <si>
    <t>Love Negocio Sin Límites_Portabilidad Prepago_Sin terminal_Venta a plazos_Sin datos</t>
  </si>
  <si>
    <t>Love Negocio Sin Límites_Portabilidad Prepago_Terminal móvil_Subvencionado_Sin datos</t>
  </si>
  <si>
    <t>Love Negocio Sin Límites_Portabilidad Prepago_Terminal móvil_Venta a plazos_Sin datos</t>
  </si>
  <si>
    <t>Love Negocio Total _Migración_Sin terminal_Sin terminal_Sin datos</t>
  </si>
  <si>
    <t>Love Negocio Total _Migración_Terminal móvil_Venta a plazos_Sin datos</t>
  </si>
  <si>
    <t>Love Negocio Total _Portabilidad Postpago_Sin terminal_Sin terminal_Sin datos</t>
  </si>
  <si>
    <t>Love Negocio Total _Portabilidad Postpago_Terminal móvil_Venta a plazos_Sin datos</t>
  </si>
  <si>
    <t>Love Negocio Total _Portabilidad Prepago_Sin terminal_Sin terminal_Sin datos</t>
  </si>
  <si>
    <t>Love Negocio Total _Portabilidad Prepago_Terminal móvil_Venta a plazos_Sin datos</t>
  </si>
  <si>
    <t>Love Negocio Total 200min_Captación_Sin terminal_Sin terminal_Sin datos</t>
  </si>
  <si>
    <t>Love Negocio Total 200min_Migración_Sin terminal_Sin terminal_Sin datos</t>
  </si>
  <si>
    <t>Love Negocio Total 200min_Portabilidad Postpago_Sin terminal_Sin terminal_Sin datos</t>
  </si>
  <si>
    <t>Love Negocio Total 200min_Portabilidad Prepago_Sin terminal_Sin terminal_Sin datos</t>
  </si>
  <si>
    <t>Love Negocio Total 250min_Captación_Sin terminal_Sin terminal_Sin datos</t>
  </si>
  <si>
    <t>Love Negocio Total 250min_Portabilidad Postpago_Sin terminal_Sin terminal_Sin datos</t>
  </si>
  <si>
    <t>Love Negocio Total 250min_Portabilidad Postpago_Terminal móvil_Venta a plazos_Sin datos</t>
  </si>
  <si>
    <t>Love Negocio Total ADSL_Captación_Sin terminal_Sin terminal_Sin datos</t>
  </si>
  <si>
    <t>Love Negocio Total ADSL_Captación_Terminal móvil_Venta a plazos_Sin datos</t>
  </si>
  <si>
    <t>Love Negocio Total ADSL_Migración_Sin terminal_Sin terminal_Sin datos</t>
  </si>
  <si>
    <t>Love Negocio Total ADSL_Migración_Terminal móvil_Venta a plazos_Sin datos</t>
  </si>
  <si>
    <t>Love Negocio Total ADSL_Portabilidad Postpago_Sin terminal_Sin terminal_Sin datos</t>
  </si>
  <si>
    <t>Love Negocio Total ADSL_Portabilidad Postpago_Terminal móvil_Venta a plazos_Sin datos</t>
  </si>
  <si>
    <t>Love Negocio Total ADSL_Portabilidad Prepago_Sin terminal_Sin terminal_Sin datos</t>
  </si>
  <si>
    <t>Love Negocio Total ADSL_Portabilidad Prepago_Terminal móvil_Venta a plazos_Sin datos</t>
  </si>
  <si>
    <t>Love Negocio Total Fibra_Captación_Sin terminal_Sin terminal_Sin datos</t>
  </si>
  <si>
    <t>Love Negocio Total Fibra_Captación_Terminal móvil_Venta a plazos_Sin datos</t>
  </si>
  <si>
    <t>Love Negocio Total Fibra_Migración_Sin terminal_Sin terminal_Sin datos</t>
  </si>
  <si>
    <t>Love Negocio Total Fibra_Migración_Terminal móvil_Venta a plazos_Sin datos</t>
  </si>
  <si>
    <t>Love Negocio Total Fibra_Portabilidad Postpago_Sin terminal_Sin terminal_Sin datos</t>
  </si>
  <si>
    <t>Love Negocio Total Fibra_Portabilidad Postpago_Terminal móvil_Venta a plazos_Sin datos</t>
  </si>
  <si>
    <t>Love Negocio Total Fibra_Portabilidad Prepago_Sin terminal_Sin terminal_Sin datos</t>
  </si>
  <si>
    <t>Love Negocio Total Fibra_Portabilidad Prepago_Terminal móvil_Venta a plazos_Sin datos</t>
  </si>
  <si>
    <t>Love Negocio Total_Captación_Sin terminal_Sin terminal_Sin datos</t>
  </si>
  <si>
    <t>Love Negocio Total_Migración_Sin terminal_Sin terminal_Sin datos</t>
  </si>
  <si>
    <t>Love Negocio Total_Migración_Terminal móvil_Venta a plazos_Sin datos</t>
  </si>
  <si>
    <t>Love Negocio Total_Portabilidad Postpago_Sin terminal_Sin terminal_Sin datos</t>
  </si>
  <si>
    <t>Love Negocio Total_Portabilidad Postpago_Terminal móvil_Venta a plazos_Sin datos</t>
  </si>
  <si>
    <t>Love Negocio Total_Portabilidad Prepago_Sin terminal_Sin terminal_Sin datos</t>
  </si>
  <si>
    <t>Love Negocio Total_Portabilidad Prepago_Terminal móvil_Venta a plazos_Sin datos</t>
  </si>
  <si>
    <t>Love Negocio Total+ _Captación_Sin terminal_Sin terminal_Sin datos</t>
  </si>
  <si>
    <t>Love Negocio Total+ _Captación_Terminal móvil_Subvencionado_Sin datos</t>
  </si>
  <si>
    <t>Love Negocio Total+ _Captación_Terminal móvil_Venta a plazos_Sin datos</t>
  </si>
  <si>
    <t>Love Negocio Total+ _Migración_Sin terminal_Sin terminal_Sin datos</t>
  </si>
  <si>
    <t>Love Negocio Total+ _Migración_Terminal móvil_Subvencionado_Sin datos</t>
  </si>
  <si>
    <t>Love Negocio Total+ _Migración_Terminal móvil_Venta a plazos_Sin datos</t>
  </si>
  <si>
    <t>Love Negocio Total+ _Portabilidad Postpago_Sin terminal_Sin terminal_Sin datos</t>
  </si>
  <si>
    <t>Love Negocio Total+ _Portabilidad Postpago_Terminal móvil_Subvencionado_Sin datos</t>
  </si>
  <si>
    <t>Love Negocio Total+ _Portabilidad Postpago_Terminal móvil_Venta a plazos_Sin datos</t>
  </si>
  <si>
    <t>Love Negocio Total+ _Portabilidad Postpago_TV_Venta a plazos_Sin datos</t>
  </si>
  <si>
    <t>Love Negocio Total+ _Portabilidad Prepago_Sin terminal_Sin terminal_Sin datos</t>
  </si>
  <si>
    <t>Love Negocio Total+ _Portabilidad Prepago_Terminal móvil_Subvencionado_Sin datos</t>
  </si>
  <si>
    <t>Love Negocio Total+ _Portabilidad Prepago_Terminal móvil_Venta a plazos_Sin datos</t>
  </si>
  <si>
    <t>Love Negocio Total+ 200min_Migración_Sin terminal_Sin terminal_Sin datos</t>
  </si>
  <si>
    <t>Love Negocio Total+ 200min_Migración_Terminal móvil_Venta a plazos_Sin datos</t>
  </si>
  <si>
    <t>Love Negocio Total+ 200min_Portabilidad Postpago_Sin terminal_Sin terminal_Sin datos</t>
  </si>
  <si>
    <t>Love Negocio Total+ 200min_Portabilidad Postpago_Terminal móvil_Venta a plazos_Sin datos</t>
  </si>
  <si>
    <t>Love Negocio Total+ 200min_Portabilidad Prepago_Sin terminal_Sin terminal_Sin datos</t>
  </si>
  <si>
    <t>Love Negocio Total+ 200min_Portabilidad Prepago_Terminal móvil_Venta a plazos_Sin datos</t>
  </si>
  <si>
    <t>Love Negocio Total+ 250min_Captación_Sin terminal_Sin terminal_Sin datos</t>
  </si>
  <si>
    <t>Love Negocio Total+ 250min_Captación_Terminal móvil_Venta a plazos_Sin datos</t>
  </si>
  <si>
    <t>Love Negocio Total+ 250min_Migración_Sin terminal_Sin terminal_Sin datos</t>
  </si>
  <si>
    <t>Love Negocio Total+ 250min_Migración_Terminal móvil_Venta a plazos_Sin datos</t>
  </si>
  <si>
    <t>Love Negocio Total+ 250min_Portabilidad Postpago_Sin terminal_Sin terminal_Sin datos</t>
  </si>
  <si>
    <t>Love Negocio Total+ 250min_Portabilidad Postpago_Terminal móvil_Venta a plazos_Sin datos</t>
  </si>
  <si>
    <t>Love Negocio Total+ 250min_Portabilidad Prepago_Sin terminal_Sin terminal_Sin datos</t>
  </si>
  <si>
    <t>Love Negocio Total+ 250min_Portabilidad Prepago_Terminal móvil_Venta a plazos_Sin datos</t>
  </si>
  <si>
    <t>Love Negocio Total+ ADSL_Captación_Sin terminal_Sin terminal_Sin datos</t>
  </si>
  <si>
    <t>Love Negocio Total+ ADSL_Captación_Terminal móvil_Venta a plazos_Sin datos</t>
  </si>
  <si>
    <t>Love Negocio Total+ ADSL_Migración_Sin terminal_Sin terminal_Sin datos</t>
  </si>
  <si>
    <t>Love Negocio Total+ ADSL_Migración_Terminal móvil_Venta a plazos_Sin datos</t>
  </si>
  <si>
    <t>Love Negocio Total+ ADSL_Portabilidad Postpago_Sin terminal_Sin terminal_Sin datos</t>
  </si>
  <si>
    <t>Love Negocio Total+ ADSL_Portabilidad Postpago_Terminal móvil_Venta a plazos_Sin datos</t>
  </si>
  <si>
    <t>Love Negocio Total+ ADSL_Portabilidad Prepago_Sin terminal_Sin terminal_Sin datos</t>
  </si>
  <si>
    <t>Love Negocio Total+ ADSL_Portabilidad Prepago_Terminal móvil_Venta a plazos_Sin datos</t>
  </si>
  <si>
    <t>Love Negocio Total+ Fibra_Captación_Sin terminal_Sin terminal_Sin datos</t>
  </si>
  <si>
    <t>Love Negocio Total+ Fibra_Captación_Terminal móvil_Venta a plazos_Sin datos</t>
  </si>
  <si>
    <t>Love Negocio Total+ Fibra_Migración_Sin terminal_Sin terminal_Sin datos</t>
  </si>
  <si>
    <t>Love Negocio Total+ Fibra_Migración_Terminal móvil_Venta a plazos_Sin datos</t>
  </si>
  <si>
    <t>Love Negocio Total+ Fibra_Portabilidad Postpago_Sin terminal_Sin terminal_Sin datos</t>
  </si>
  <si>
    <t>Love Negocio Total+ Fibra_Portabilidad Postpago_Terminal móvil_Venta a plazos_Sin datos</t>
  </si>
  <si>
    <t>Love Negocio Total+ Fibra_Portabilidad Prepago_Sin terminal_Sin terminal_Sin datos</t>
  </si>
  <si>
    <t>Love Negocio Total+ Fibra_Portabilidad Prepago_Terminal móvil_Venta a plazos_Sin datos</t>
  </si>
  <si>
    <t>M2M_Captación_Sin terminal_Sin terminal_Sin datos</t>
  </si>
  <si>
    <t>M2M_Captación_Terminal móvil_Venta a plazos_Sin datos</t>
  </si>
  <si>
    <t>M2M_Migración_Sin terminal_Sin terminal_Sin datos</t>
  </si>
  <si>
    <t>M2M_Migración_Terminal móvil_Venta a plazos_Sin datos</t>
  </si>
  <si>
    <t>M2M_Portabilidad Postpago_Sin terminal_Sin terminal_Sin datos</t>
  </si>
  <si>
    <t>M2M_Portabilidad Postpago_Terminal móvil_Venta a plazos_Sin datos</t>
  </si>
  <si>
    <t>M2M_Portabilidad Prepago_Sin terminal_Sin terminal_Sin datos</t>
  </si>
  <si>
    <t>M2M_Portabilidad Prepago_Terminal móvil_Venta a plazos_Sin datos</t>
  </si>
  <si>
    <t>MFO_Captación_Sin terminal_Sin terminal_Sin datos</t>
  </si>
  <si>
    <t>MFO_Migración_Sin terminal_Sin terminal_Sin datos</t>
  </si>
  <si>
    <t>MFO_Portabilidad Postpago_Sin terminal_Sin terminal_Sin datos</t>
  </si>
  <si>
    <t>Mi Fijo Pro_Captación_Fixed_Subvencionado_Sin datos</t>
  </si>
  <si>
    <t>Mi Fijo Pro_Captación_Sin terminal_Sin terminal_Sin datos</t>
  </si>
  <si>
    <t>Mi Fijo Pro_Captación_Terminal móvil_Subvencionado_Sin datos</t>
  </si>
  <si>
    <t>Mi Fijo Pro_Portabilidad Postpago_Sin terminal_Sin terminal_Sin datos</t>
  </si>
  <si>
    <t>Mi Fijo_Captación_Fixed_Subvencionado_Sin datos</t>
  </si>
  <si>
    <t>Mi Fijo_Captación_Sin terminal_Sin terminal_Sin datos</t>
  </si>
  <si>
    <t>Mi Fijo_Captación_Terminal móvil_Subvencionado_Sin datos</t>
  </si>
  <si>
    <t>Mi Fijo_Desconocido_Sin terminal_Sin terminal_Sin datos</t>
  </si>
  <si>
    <t>Mi Fijo_Migración_Terminal móvil_Subvencionado_Sin datos</t>
  </si>
  <si>
    <t>Mi Fijo_Portabilidad Postpago_Fixed_Subvencionado_Sin datos</t>
  </si>
  <si>
    <t>OPTIMA_Captación_Fixed_Subvencionado_Sin datos</t>
  </si>
  <si>
    <t>OPTIMA_Captación_Fixed_Venta a plazos_Sin datos</t>
  </si>
  <si>
    <t>OPTIMA_Captación_Sin terminal_Sin terminal_Sin datos</t>
  </si>
  <si>
    <t>OPTIMA_Captación_Terminal móvil_Subvencionado_Sin datos</t>
  </si>
  <si>
    <t>OPTIMA_Captación_Terminal móvil_Venta a plazos_Sin datos</t>
  </si>
  <si>
    <t>OPTIMA_Migración_Fixed_Subvencionado_Sin datos</t>
  </si>
  <si>
    <t>OPTIMA_Migración_Fixed_Venta a plazos_Sin datos</t>
  </si>
  <si>
    <t>OPTIMA_Migración_Sin terminal_Sin terminal_Sin datos</t>
  </si>
  <si>
    <t>OPTIMA_Migración_Terminal móvil_Subvencionado_Sin datos</t>
  </si>
  <si>
    <t>OPTIMA_Migración_Terminal móvil_Venta a plazos_Sin datos</t>
  </si>
  <si>
    <t>OPTIMA_Portabilidad Postpago_Fixed_Subvencionado_Sin datos</t>
  </si>
  <si>
    <t>OPTIMA_Portabilidad Postpago_Fixed_Venta a plazos_Sin datos</t>
  </si>
  <si>
    <t>OPTIMA_Portabilidad Postpago_Sin terminal_Sin terminal_Sin datos</t>
  </si>
  <si>
    <t>OPTIMA_Portabilidad Postpago_Terminal móvil_Subvencionado_Sin datos</t>
  </si>
  <si>
    <t>OPTIMA_Portabilidad Postpago_Terminal móvil_Venta a plazos_Sin datos</t>
  </si>
  <si>
    <t>OPTIMA_Portabilidad Prepago_Fixed_Subvencionado_Sin datos</t>
  </si>
  <si>
    <t>OPTIMA_Portabilidad Prepago_Fixed_Venta a plazos_Sin datos</t>
  </si>
  <si>
    <t>OPTIMA_Portabilidad Prepago_Sin terminal_Sin terminal_Sin datos</t>
  </si>
  <si>
    <t>OPTIMA_Portabilidad Prepago_Terminal móvil_Subvencionado_Sin datos</t>
  </si>
  <si>
    <t>OPTIMA_Portabilidad Prepago_Terminal móvil_Venta a plazos_Sin datos</t>
  </si>
  <si>
    <t>Plan Mi fijo Pro_Captación_Sin terminal_Sin terminal_Sin datos</t>
  </si>
  <si>
    <t>Plan Mi fijo Pro_Captación_Terminal móvil_Venta a plazos_Sin datos</t>
  </si>
  <si>
    <t>Plan Mi fijo Pro_Migración_Sin terminal_Sin terminal_Sin datos</t>
  </si>
  <si>
    <t>Plan Mi fijo Pro_Migración_Terminal móvil_Venta a plazos_Sin datos</t>
  </si>
  <si>
    <t>Plan Mi fijo Pro_Portabilidad Postpago_Sin terminal_Sin terminal_Sin datos</t>
  </si>
  <si>
    <t>Plan Mi fijo Pro_Portabilidad Postpago_Terminal móvil_Venta a plazos_Sin datos</t>
  </si>
  <si>
    <t>Plan Mi fijo Pro_Portabilidad Prepago_Sin terminal_Sin terminal_Sin datos</t>
  </si>
  <si>
    <t>Plan Mi fijo Pro_Portabilidad Prepago_Terminal móvil_Venta a plazos_Sin datos</t>
  </si>
  <si>
    <t>Plan Mi fijo_Captación_Sin terminal_Sin terminal_Sin datos</t>
  </si>
  <si>
    <t>Plan Mi fijo_Captación_Terminal móvil_Venta a plazos_Sin datos</t>
  </si>
  <si>
    <t>Plan Mi fijo_Migración_Sin terminal_Sin terminal_Sin datos</t>
  </si>
  <si>
    <t>Plan Mi fijo_Migración_Terminal móvil_Venta a plazos_Sin datos</t>
  </si>
  <si>
    <t>Plan Mi fijo_Portabilidad Postpago_Sin terminal_Sin terminal_Sin datos</t>
  </si>
  <si>
    <t>Plan Mi fijo_Portabilidad Postpago_Terminal móvil_Venta a plazos_Sin datos</t>
  </si>
  <si>
    <t>Plan Mi fijo_Portabilidad Prepago_Sin terminal_Sin terminal_Sin datos</t>
  </si>
  <si>
    <t>Plan Mi fijo_Portabilidad Prepago_Terminal móvil_Venta a plazos_Sin datos</t>
  </si>
  <si>
    <t>SOL_PERSONALIZADAS_RPV_Captación_Fixed_Subvencionado_Sin datos</t>
  </si>
  <si>
    <t>SOL_PERSONALIZADAS_RPV_Captación_Fixed_Venta a plazos_Sin datos</t>
  </si>
  <si>
    <t>SOL_PERSONALIZADAS_RPV_Captación_Sin terminal_Sin terminal_Sin datos</t>
  </si>
  <si>
    <t>SOL_PERSONALIZADAS_RPV_Captación_Terminal móvil_Subvencionado_Sin datos</t>
  </si>
  <si>
    <t>SOL_PERSONALIZADAS_RPV_Captación_Terminal móvil_Venta a plazos_Sin datos</t>
  </si>
  <si>
    <t>SOL_PERSONALIZADAS_RPV_Migración_Fixed_Subvencionado_Sin datos</t>
  </si>
  <si>
    <t>SOL_PERSONALIZADAS_RPV_Migración_Fixed_Venta a plazos_Sin datos</t>
  </si>
  <si>
    <t>SOL_PERSONALIZADAS_RPV_Migración_Sin terminal_Sin terminal_Sin datos</t>
  </si>
  <si>
    <t>SOL_PERSONALIZADAS_RPV_Migración_Terminal móvil_Subvencionado_Sin datos</t>
  </si>
  <si>
    <t>SOL_PERSONALIZADAS_RPV_Migración_Terminal móvil_Venta a plazos_Sin datos</t>
  </si>
  <si>
    <t>SOL_PERSONALIZADAS_RPV_Portabilidad Postpago_Fixed_Subvencionado_Sin datos</t>
  </si>
  <si>
    <t>SOL_PERSONALIZADAS_RPV_Portabilidad Postpago_Fixed_Venta a plazos_Sin datos</t>
  </si>
  <si>
    <t>SOL_PERSONALIZADAS_RPV_Portabilidad Postpago_Sin terminal_Sin terminal_Sin datos</t>
  </si>
  <si>
    <t>SOL_PERSONALIZADAS_RPV_Portabilidad Postpago_Terminal móvil_Subvencionado_Sin datos</t>
  </si>
  <si>
    <t>SOL_PERSONALIZADAS_RPV_Portabilidad Postpago_Terminal móvil_Venta a plazos_Sin datos</t>
  </si>
  <si>
    <t>SOL_PERSONALIZADAS_RPV_Portabilidad Prepago_Fixed_Subvencionado_Sin datos</t>
  </si>
  <si>
    <t>SOL_PERSONALIZADAS_RPV_Portabilidad Prepago_Fixed_Venta a plazos_Sin datos</t>
  </si>
  <si>
    <t>SOL_PERSONALIZADAS_RPV_Portabilidad Prepago_Sin terminal_Sin terminal_Sin datos</t>
  </si>
  <si>
    <t>SOL_PERSONALIZADAS_RPV_Portabilidad Prepago_Terminal móvil_Subvencionado_Sin datos</t>
  </si>
  <si>
    <t>SOL_PERSONALIZADAS_RPV_Portabilidad Prepago_Terminal móvil_Venta a plazos_Sin datos</t>
  </si>
  <si>
    <t>Solución Personalizada_Captación_Fixed_Subvencionado_Sin datos</t>
  </si>
  <si>
    <t>Solución Personalizada_Captación_Sin terminal_Sin terminal_Sin datos</t>
  </si>
  <si>
    <t>Solución Personalizada_Captación_Terminal móvil_Subvencionado_Sin datos</t>
  </si>
  <si>
    <t>Solución Personalizada_Migración_Fixed_Subvencionado_Sin datos</t>
  </si>
  <si>
    <t>Solución Personalizada_Migración_Sin terminal_Sin terminal_Sin datos</t>
  </si>
  <si>
    <t>Solución Personalizada_Migración_Terminal móvil_Subvencionado_Sin datos</t>
  </si>
  <si>
    <t>Solución Personalizada_Portabilidad Prepago_Fixed_Subvencionado_Sin datos</t>
  </si>
  <si>
    <t>Solución Personalizada_Portabilidad Prepago_Sin terminal_Sin terminal_Sin datos</t>
  </si>
  <si>
    <t>Solución Personalizada_Portabilidad Prepago_Terminal móvil_Subvencionado_Sin datos</t>
  </si>
  <si>
    <t>Tucan Pro_Captación_Sin terminal_Sin terminal_Sin datos</t>
  </si>
  <si>
    <t>Tucán Pro_Captación_Sin terminal_Sin terminal_Sin datos</t>
  </si>
  <si>
    <t>Tucan Pro_Captación_Terminal móvil_Venta a plazos_Sin datos</t>
  </si>
  <si>
    <t>Tucán Pro_Captación_Terminal móvil_Venta a plazos_Sin datos</t>
  </si>
  <si>
    <t>Tucan Pro_Migración_Sin terminal_Sin terminal_Sin datos</t>
  </si>
  <si>
    <t>Tucán Pro_Migración_Sin terminal_Sin terminal_Sin datos</t>
  </si>
  <si>
    <t>Tucan Pro_Migración_Terminal móvil_Venta a plazos_Sin datos</t>
  </si>
  <si>
    <t>Tucán Pro_Migración_Terminal móvil_Venta a plazos_Sin datos</t>
  </si>
  <si>
    <t>Tucan Pro_Portabilidad Postpago_Sin terminal_Sin terminal_Sin datos</t>
  </si>
  <si>
    <t>Tucán Pro_Portabilidad Postpago_Sin terminal_Sin terminal_Sin datos</t>
  </si>
  <si>
    <t>Tucan Pro_Portabilidad Postpago_Terminal móvil_Venta a plazos_Sin datos</t>
  </si>
  <si>
    <t>Tucán Pro_Portabilidad Postpago_Terminal móvil_Venta a plazos_Sin datos</t>
  </si>
  <si>
    <t>Tucan Pro_Portabilidad Prepago_Sin terminal_Sin terminal_Sin datos</t>
  </si>
  <si>
    <t>Tucán Pro_Portabilidad Prepago_Sin terminal_Sin terminal_Sin datos</t>
  </si>
  <si>
    <t>Tucan Pro_Portabilidad Prepago_Terminal móvil_Venta a plazos_Sin datos</t>
  </si>
  <si>
    <t>Tucán Pro_Portabilidad Prepago_Terminal móvil_Venta a plazos_Sin datos</t>
  </si>
  <si>
    <t>ULL - ADSL Pro (solo datos) (CONVERGENTE)_Captación_Sin terminal_Sin terminal_Sin datos</t>
  </si>
  <si>
    <t>ULL - ADSL Pro (solo datos) (CONVERGENTE)_Portabilidad Postpago_Sin terminal_Sin terminal_Sin datos</t>
  </si>
  <si>
    <t>ULL - ADSL Pro (solo datos) (INDIVIDUAL)_Captación_Sin terminal_Sin terminal_Sin datos</t>
  </si>
  <si>
    <t>ULL - ADSL Pro + Llam. VoIP (CONVERGENTE)_Captación_Sin terminal_Sin terminal_Sin datos</t>
  </si>
  <si>
    <t>ULL - ADSL Pro + Llam. VoIP (CONVERGENTE)_Portabilidad Postpago_Sin terminal_Sin terminal_Sin datos</t>
  </si>
  <si>
    <t>ULL - ADSL Pro + Llam. VoIP (INDIVIDUAL)_Captación_Sin terminal_Sin terminal_Sin datos</t>
  </si>
  <si>
    <t>ULL - ADSL Pro + Llam. VoIP (INDIVIDUAL)_Portabilidad Postpago_Sin terminal_Sin terminal_Sin datos</t>
  </si>
  <si>
    <t>OPTIMA_RPV_Captación_Fixed_Subvencionado_150 min + 600 mb</t>
  </si>
  <si>
    <t>OPTIMA_RPV_Captación_Fixed_Subvencionado_Ilimitadas + 20 gb</t>
  </si>
  <si>
    <t>OPTIMA_RPV_Captación_Fixed_Subvencionado_Ilimitadas + 1 gb</t>
  </si>
  <si>
    <t>OPTIMA_RPV_Captación_Fixed_Subvencionado_Ilimitadas +3 gb</t>
  </si>
  <si>
    <t>OPTIMA_RPV_Captación_Fixed_Subvencionado_Ilimitadas +8 gb</t>
  </si>
  <si>
    <t>OPTIMA_RPV_Captación_Fixed_Venta a plazos_150 min + 600 mb</t>
  </si>
  <si>
    <t>OPTIMA_RPV_Captación_Fixed_Venta a plazos_Ilimitadas + 20 gb</t>
  </si>
  <si>
    <t>OPTIMA_RPV_Captación_Fixed_Venta a plazos_Ilimitadas + 1 gb</t>
  </si>
  <si>
    <t>OPTIMA_RPV_Captación_Fixed_Venta a plazos_Ilimitadas +3 gb</t>
  </si>
  <si>
    <t>OPTIMA_RPV_Captación_Fixed_Venta a plazos_Ilimitadas +8 gb</t>
  </si>
  <si>
    <t>OPTIMA_RPV_Captación_Sin terminal_Sin terminal_150 min + 600 mb</t>
  </si>
  <si>
    <t>OPTIMA_RPV_Captación_Sin terminal_Sin terminal_Ilimitadas + 20 gb</t>
  </si>
  <si>
    <t>OPTIMA_RPV_Captación_Sin terminal_Sin terminal_Ilimitadas + 1 gb</t>
  </si>
  <si>
    <t>OPTIMA_RPV_Captación_Sin terminal_Sin terminal_Ilimitadas +3 gb</t>
  </si>
  <si>
    <t>OPTIMA_RPV_Captación_Sin terminal_Sin terminal_Ilimitadas +8 gb</t>
  </si>
  <si>
    <t>OPTIMA_RPV_Captación_Sin terminal_Subvencionado_Ilimitadas + 1 gb</t>
  </si>
  <si>
    <t>OPTIMA_RPV_Captación_Terminal móvil_Subvencionado_150 min + 600 mb</t>
  </si>
  <si>
    <t>OPTIMA_RPV_Captación_Terminal móvil_Subvencionado_Ilimitadas + 20 gb</t>
  </si>
  <si>
    <t>OPTIMA_RPV_Captación_Terminal móvil_Subvencionado_Ilimitadas + 1 gb</t>
  </si>
  <si>
    <t>OPTIMA_RPV_Captación_Terminal móvil_Subvencionado_Ilimitadas +3 gb</t>
  </si>
  <si>
    <t>OPTIMA_RPV_Captación_Terminal móvil_Subvencionado_Ilimitadas +8 gb</t>
  </si>
  <si>
    <t>OPTIMA_RPV_Captación_Terminal móvil_Venta a plazos_150 min + 600 mb</t>
  </si>
  <si>
    <t>OPTIMA_RPV_Captación_Terminal móvil_Venta a plazos_Ilimitadas + 20 gb</t>
  </si>
  <si>
    <t>OPTIMA_RPV_Captación_Terminal móvil_Venta a plazos_Ilimitadas + 1 gb</t>
  </si>
  <si>
    <t>OPTIMA_RPV_Captación_Terminal móvil_Venta a plazos_Ilimitadas +3 gb</t>
  </si>
  <si>
    <t>OPTIMA_RPV_Captación_Terminal móvil_Venta a plazos_Ilimitadas +8 gb</t>
  </si>
  <si>
    <t>OPTIMA_RPV_Captación_TV_Subvencionado_Ilimitadas + 1 gb</t>
  </si>
  <si>
    <t>OPTIMA_RPV_Migración_Fixed_Subvencionado_150 min + 600 mb</t>
  </si>
  <si>
    <t>OPTIMA_RPV_Migración_Fixed_Subvencionado_Ilimitadas + 20 gb</t>
  </si>
  <si>
    <t>OPTIMA_RPV_Migración_Fixed_Subvencionado_Ilimitadas + 1 gb</t>
  </si>
  <si>
    <t>OPTIMA_RPV_Migración_Fixed_Subvencionado_Ilimitadas +3 gb</t>
  </si>
  <si>
    <t>OPTIMA_RPV_Migración_Fixed_Subvencionado_Ilimitadas +8 gb</t>
  </si>
  <si>
    <t>OPTIMA_RPV_Migración_Fixed_Venta a plazos_150 min + 600 mb</t>
  </si>
  <si>
    <t>OPTIMA_RPV_Migración_Fixed_Venta a plazos_Ilimitadas + 20 gb</t>
  </si>
  <si>
    <t>OPTIMA_RPV_Migración_Fixed_Venta a plazos_Ilimitadas + 1 gb</t>
  </si>
  <si>
    <t>OPTIMA_RPV_Migración_Fixed_Venta a plazos_Ilimitadas +3 gb</t>
  </si>
  <si>
    <t>OPTIMA_RPV_Migración_Fixed_Venta a plazos_Ilimitadas +8 gb</t>
  </si>
  <si>
    <t>OPTIMA_RPV_Migración_Sin terminal_Sin terminal_150 min + 600 mb</t>
  </si>
  <si>
    <t>OPTIMA_RPV_Migración_Sin terminal_Sin terminal_Ilimitadas + 20 gb</t>
  </si>
  <si>
    <t>OPTIMA_RPV_Migración_Sin terminal_Sin terminal_Ilimitadas + 1 gb</t>
  </si>
  <si>
    <t>OPTIMA_RPV_Migración_Sin terminal_Sin terminal_Ilimitadas +3 gb</t>
  </si>
  <si>
    <t>OPTIMA_RPV_Migración_Sin terminal_Sin terminal_Ilimitadas +8 gb</t>
  </si>
  <si>
    <t>OPTIMA_RPV_Migración_Sin terminal_Subvencionado_Ilimitadas + 1 gb</t>
  </si>
  <si>
    <t>OPTIMA_RPV_Migración_Terminal móvil_Sin terminal_Ilimitadas + 1 gb</t>
  </si>
  <si>
    <t>OPTIMA_RPV_Migración_Terminal móvil_Subvencionado_150 min + 600 mb</t>
  </si>
  <si>
    <t>OPTIMA_RPV_Migración_Terminal móvil_Subvencionado_Ilimitadas + 20 gb</t>
  </si>
  <si>
    <t>OPTIMA_RPV_Migración_Terminal móvil_Subvencionado_Ilimitadas + 1 gb</t>
  </si>
  <si>
    <t>OPTIMA_RPV_Migración_Terminal móvil_Subvencionado_Ilimitadas +3 gb</t>
  </si>
  <si>
    <t>OPTIMA_RPV_Migración_Terminal móvil_Subvencionado_Ilimitadas +8 gb</t>
  </si>
  <si>
    <t>OPTIMA_RPV_Migración_Terminal móvil_Venta a plazos_150 min + 600 mb</t>
  </si>
  <si>
    <t>OPTIMA_RPV_Migración_Terminal móvil_Venta a plazos_Ilimitadas + 20 gb</t>
  </si>
  <si>
    <t>OPTIMA_RPV_Migración_Terminal móvil_Venta a plazos_Ilimitadas + 1 gb</t>
  </si>
  <si>
    <t>OPTIMA_RPV_Migración_Terminal móvil_Venta a plazos_Ilimitadas +3 gb</t>
  </si>
  <si>
    <t>OPTIMA_RPV_Migración_Terminal móvil_Venta a plazos_Ilimitadas +8 gb</t>
  </si>
  <si>
    <t>OPTIMA_RPV_Portabilidad Postpago_Fixed_Subvencionado_150 min + 600 mb</t>
  </si>
  <si>
    <t>OPTIMA_RPV_Portabilidad Postpago_Fixed_Subvencionado_Ilimitadas + 20 gb</t>
  </si>
  <si>
    <t>OPTIMA_RPV_Portabilidad Postpago_Fixed_Subvencionado_Ilimitadas + 1 gb</t>
  </si>
  <si>
    <t>OPTIMA_RPV_Portabilidad Postpago_Fixed_Subvencionado_Ilimitadas +3 gb</t>
  </si>
  <si>
    <t>OPTIMA_RPV_Portabilidad Postpago_Fixed_Subvencionado_Ilimitadas +8 gb</t>
  </si>
  <si>
    <t>OPTIMA_RPV_Portabilidad Postpago_Fixed_Venta a plazos_150 min + 600 mb</t>
  </si>
  <si>
    <t>OPTIMA_RPV_Portabilidad Postpago_Fixed_Venta a plazos_Ilimitadas + 20 gb</t>
  </si>
  <si>
    <t>OPTIMA_RPV_Portabilidad Postpago_Fixed_Venta a plazos_Ilimitadas + 1 gb</t>
  </si>
  <si>
    <t>OPTIMA_RPV_Portabilidad Postpago_Fixed_Venta a plazos_Ilimitadas +3 gb</t>
  </si>
  <si>
    <t>OPTIMA_RPV_Portabilidad Postpago_Fixed_Venta a plazos_Ilimitadas +8 gb</t>
  </si>
  <si>
    <t>OPTIMA_RPV_Portabilidad Postpago_Sin terminal_Sin terminal_150 min + 600 mb</t>
  </si>
  <si>
    <t>OPTIMA_RPV_Portabilidad Postpago_Sin terminal_Sin terminal_Ilimitadas + 20 gb</t>
  </si>
  <si>
    <t>OPTIMA_RPV_Portabilidad Postpago_Sin terminal_Sin terminal_Ilimitadas + 1 gb</t>
  </si>
  <si>
    <t>OPTIMA_RPV_Portabilidad Postpago_Sin terminal_Sin terminal_Ilimitadas +3 gb</t>
  </si>
  <si>
    <t>OPTIMA_RPV_Portabilidad Postpago_Sin terminal_Sin terminal_Ilimitadas +8 gb</t>
  </si>
  <si>
    <t>OPTIMA_RPV_Portabilidad Postpago_Sin terminal_Subvencionado_Ilimitadas + 20 gb</t>
  </si>
  <si>
    <t>OPTIMA_RPV_Portabilidad Postpago_Sin terminal_Subvencionado_Ilimitadas + 1 gb</t>
  </si>
  <si>
    <t>OPTIMA_RPV_Portabilidad Postpago_Sin terminal_Subvencionado_Ilimitadas +3 gb</t>
  </si>
  <si>
    <t>OPTIMA_RPV_Portabilidad Postpago_Terminal móvil_Subvencionado_150 min + 600 mb</t>
  </si>
  <si>
    <t>OPTIMA_RPV_Portabilidad Postpago_Terminal móvil_Subvencionado_Ilimitadas + 20 gb</t>
  </si>
  <si>
    <t>OPTIMA_RPV_Portabilidad Postpago_Terminal móvil_Subvencionado_Ilimitadas + 1 gb</t>
  </si>
  <si>
    <t>OPTIMA_RPV_Portabilidad Postpago_Terminal móvil_Subvencionado_Ilimitadas +3 gb</t>
  </si>
  <si>
    <t>OPTIMA_RPV_Portabilidad Postpago_Terminal móvil_Subvencionado_Ilimitadas +8 gb</t>
  </si>
  <si>
    <t>OPTIMA_RPV_Portabilidad Postpago_Terminal móvil_Venta a plazos_150 min + 600 mb</t>
  </si>
  <si>
    <t>OPTIMA_RPV_Portabilidad Postpago_Terminal móvil_Venta a plazos_Ilimitadas + 20 gb</t>
  </si>
  <si>
    <t>OPTIMA_RPV_Portabilidad Postpago_Terminal móvil_Venta a plazos_Ilimitadas + 1 gb</t>
  </si>
  <si>
    <t>OPTIMA_RPV_Portabilidad Postpago_Terminal móvil_Venta a plazos_Ilimitadas +3 gb</t>
  </si>
  <si>
    <t>OPTIMA_RPV_Portabilidad Postpago_Terminal móvil_Venta a plazos_Ilimitadas +8 gb</t>
  </si>
  <si>
    <t>OPTIMA_RPV_Portabilidad Postpago_TV_Subvencionado_Ilimitadas + 1 gb</t>
  </si>
  <si>
    <t>OPTIMA_RPV_Portabilidad Prepago_Fixed_Subvencionado_150 min + 600 mb</t>
  </si>
  <si>
    <t>OPTIMA_RPV_Portabilidad Prepago_Fixed_Subvencionado_Ilimitadas + 20 gb</t>
  </si>
  <si>
    <t>OPTIMA_RPV_Portabilidad Prepago_Fixed_Subvencionado_Ilimitadas + 1 gb</t>
  </si>
  <si>
    <t>OPTIMA_RPV_Portabilidad Prepago_Fixed_Subvencionado_Ilimitadas +3 gb</t>
  </si>
  <si>
    <t>OPTIMA_RPV_Portabilidad Prepago_Fixed_Subvencionado_Ilimitadas +8 gb</t>
  </si>
  <si>
    <t>OPTIMA_RPV_Portabilidad Prepago_Fixed_Venta a plazos_150 min + 600 mb</t>
  </si>
  <si>
    <t>OPTIMA_RPV_Portabilidad Prepago_Fixed_Venta a plazos_Ilimitadas + 20 gb</t>
  </si>
  <si>
    <t>OPTIMA_RPV_Portabilidad Prepago_Fixed_Venta a plazos_Ilimitadas + 1 gb</t>
  </si>
  <si>
    <t>OPTIMA_RPV_Portabilidad Prepago_Fixed_Venta a plazos_Ilimitadas +3 gb</t>
  </si>
  <si>
    <t>OPTIMA_RPV_Portabilidad Prepago_Fixed_Venta a plazos_Ilimitadas +8 gb</t>
  </si>
  <si>
    <t>OPTIMA_RPV_Portabilidad Prepago_Sin terminal_Sin terminal_150 min + 600 mb</t>
  </si>
  <si>
    <t>OPTIMA_RPV_Portabilidad Prepago_Sin terminal_Sin terminal_Ilimitadas + 20 gb</t>
  </si>
  <si>
    <t>OPTIMA_RPV_Portabilidad Prepago_Sin terminal_Sin terminal_Ilimitadas + 1 gb</t>
  </si>
  <si>
    <t>OPTIMA_RPV_Portabilidad Prepago_Sin terminal_Sin terminal_Ilimitadas +3 gb</t>
  </si>
  <si>
    <t>OPTIMA_RPV_Portabilidad Prepago_Sin terminal_Sin terminal_Ilimitadas +8 gb</t>
  </si>
  <si>
    <t>OPTIMA_RPV_Portabilidad Prepago_Terminal móvil_Subvencionado_150 min + 600 mb</t>
  </si>
  <si>
    <t>OPTIMA_RPV_Portabilidad Prepago_Terminal móvil_Subvencionado_Ilimitadas + 20 gb</t>
  </si>
  <si>
    <t>OPTIMA_RPV_Portabilidad Prepago_Terminal móvil_Subvencionado_Ilimitadas + 1 gb</t>
  </si>
  <si>
    <t>OPTIMA_RPV_Portabilidad Prepago_Terminal móvil_Subvencionado_Ilimitadas +3 gb</t>
  </si>
  <si>
    <t>OPTIMA_RPV_Portabilidad Prepago_Terminal móvil_Subvencionado_Ilimitadas +8 gb</t>
  </si>
  <si>
    <t>OPTIMA_RPV_Portabilidad Prepago_Terminal móvil_Venta a plazos_150 min + 600 mb</t>
  </si>
  <si>
    <t>OPTIMA_RPV_Portabilidad Prepago_Terminal móvil_Venta a plazos_Ilimitadas + 20 gb</t>
  </si>
  <si>
    <t>OPTIMA_RPV_Portabilidad Prepago_Terminal móvil_Venta a plazos_Ilimitadas + 1 gb</t>
  </si>
  <si>
    <t>OPTIMA_RPV_Portabilidad Prepago_Terminal móvil_Venta a plazos_Ilimitadas +3 gb</t>
  </si>
  <si>
    <t>OPTIMA_RPV_Portabilidad Prepago_Terminal móvil_Venta a plazos_Ilimitadas +8 gb</t>
  </si>
  <si>
    <t>OPTIMA_RPV_Captación_Fixed_Subvencionado_Sin datos</t>
  </si>
  <si>
    <t>OPTIMA_RPV_Captación_Fixed_Venta a plazos_Sin datos</t>
  </si>
  <si>
    <t>OPTIMA_RPV_Captación_Sin terminal_Sin terminal_Sin datos</t>
  </si>
  <si>
    <t>OPTIMA_RPV_Captación_Terminal móvil_Subvencionado_Sin datos</t>
  </si>
  <si>
    <t>OPTIMA_RPV_Captación_Terminal móvil_Venta a plazos_Sin datos</t>
  </si>
  <si>
    <t>OPTIMA_RPV_Migración_Fixed_Subvencionado_Sin datos</t>
  </si>
  <si>
    <t>OPTIMA_RPV_Migración_Fixed_Venta a plazos_Sin datos</t>
  </si>
  <si>
    <t>OPTIMA_RPV_Migración_Sin terminal_Sin terminal_Sin datos</t>
  </si>
  <si>
    <t>OPTIMA_RPV_Migración_Terminal móvil_Subvencionado_Sin datos</t>
  </si>
  <si>
    <t>OPTIMA_RPV_Migración_Terminal móvil_Venta a plazos_Sin datos</t>
  </si>
  <si>
    <t>OPTIMA_RPV_Portabilidad Postpago_Fixed_Subvencionado_Sin datos</t>
  </si>
  <si>
    <t>OPTIMA_RPV_Portabilidad Postpago_Fixed_Venta a plazos_Sin datos</t>
  </si>
  <si>
    <t>OPTIMA_RPV_Portabilidad Postpago_Sin terminal_Sin terminal_Sin datos</t>
  </si>
  <si>
    <t>OPTIMA_RPV_Portabilidad Postpago_Sin terminal_Subvencionado_Sin datos</t>
  </si>
  <si>
    <t>OPTIMA_RPV_Portabilidad Postpago_Terminal móvil_Subvencionado_Sin datos</t>
  </si>
  <si>
    <t>OPTIMA_RPV_Portabilidad Postpago_Terminal móvil_Venta a plazos_Sin datos</t>
  </si>
  <si>
    <t>OPTIMA_RPV_Portabilidad Prepago_Fixed_Subvencionado_Sin datos</t>
  </si>
  <si>
    <t>OPTIMA_RPV_Portabilidad Prepago_Fixed_Venta a plazos_Sin datos</t>
  </si>
  <si>
    <t>OPTIMA_RPV_Portabilidad Prepago_Sin terminal_Sin terminal_Sin datos</t>
  </si>
  <si>
    <t>OPTIMA_RPV_Portabilidad Prepago_Terminal móvil_Subvencionado_Sin datos</t>
  </si>
  <si>
    <t>OPTIMA_RPV_Portabilidad Prepago_Terminal móvil_Venta a plazos_Sin datos</t>
  </si>
  <si>
    <t>Fixed</t>
  </si>
  <si>
    <t>OPTIMA_RPV_Captación_Terminal móvil_Venta a Plazos_150 min + 600 mb</t>
  </si>
  <si>
    <t>SOL_PERSONALIZADAS_Captación_Fixed_Subvencionado_150 min + 600 mb</t>
  </si>
  <si>
    <t>SOL_PERSONALIZADAS_Captación_Fixed_Subvencionado_Ilimitadas + 20 gb</t>
  </si>
  <si>
    <t>SOL_PERSONALIZADAS_Captación_Fixed_Subvencionado_Ilimitadas + 1 gb</t>
  </si>
  <si>
    <t>SOL_PERSONALIZADAS_Captación_Fixed_Subvencionado_Ilimitadas +3 gb</t>
  </si>
  <si>
    <t>SOL_PERSONALIZADAS_Captación_Fixed_Subvencionado_Ilimitadas +8 gb</t>
  </si>
  <si>
    <t>SOL_PERSONALIZADAS_Captación_Fixed_Subvencionado_Sin datos</t>
  </si>
  <si>
    <t>SOL_PERSONALIZADAS_Captación_Fixed_Venta a plazos_150 min + 600 mb</t>
  </si>
  <si>
    <t>SOL_PERSONALIZADAS_Captación_Fixed_Venta a plazos_Ilimitadas + 20 gb</t>
  </si>
  <si>
    <t>SOL_PERSONALIZADAS_Captación_Fixed_Venta a plazos_Ilimitadas + 1 gb</t>
  </si>
  <si>
    <t>SOL_PERSONALIZADAS_Captación_Fixed_Venta a plazos_Ilimitadas +3 gb</t>
  </si>
  <si>
    <t>SOL_PERSONALIZADAS_Captación_Fixed_Venta a plazos_Ilimitadas +8 gb</t>
  </si>
  <si>
    <t>SOL_PERSONALIZADAS_Captación_Fixed_Venta a plazos_Sin datos</t>
  </si>
  <si>
    <t>SOL_PERSONALIZADAS_Captación_Sin terminal_Sin terminal_150 min + 600 mb</t>
  </si>
  <si>
    <t>SOL_PERSONALIZADAS_Captación_Sin terminal_Sin terminal_Ilimitadas + 20 gb</t>
  </si>
  <si>
    <t>SOL_PERSONALIZADAS_Captación_Sin terminal_Sin terminal_Ilimitadas + 1 gb</t>
  </si>
  <si>
    <t>SOL_PERSONALIZADAS_Captación_Sin terminal_Sin terminal_Ilimitadas +3 gb</t>
  </si>
  <si>
    <t>SOL_PERSONALIZADAS_Captación_Sin terminal_Sin terminal_Ilimitadas +8 gb</t>
  </si>
  <si>
    <t>SOL_PERSONALIZADAS_Captación_Sin terminal_Sin terminal_Sin datos</t>
  </si>
  <si>
    <t>SOL_PERSONALIZADAS_Captación_Terminal móvil_Subvencionado_150 min + 600 mb</t>
  </si>
  <si>
    <t>SOL_PERSONALIZADAS_Captación_Terminal móvil_Subvencionado_Ilimitadas + 20 gb</t>
  </si>
  <si>
    <t>SOL_PERSONALIZADAS_Captación_Terminal móvil_Subvencionado_Ilimitadas + 1 gb</t>
  </si>
  <si>
    <t>SOL_PERSONALIZADAS_Captación_Terminal móvil_Subvencionado_Ilimitadas +3 gb</t>
  </si>
  <si>
    <t>SOL_PERSONALIZADAS_Captación_Terminal móvil_Subvencionado_Ilimitadas +8 gb</t>
  </si>
  <si>
    <t>SOL_PERSONALIZADAS_Captación_Terminal móvil_Subvencionado_Sin datos</t>
  </si>
  <si>
    <t>SOL_PERSONALIZADAS_Captación_Terminal móvil_Venta a plazos_150 min + 600 mb</t>
  </si>
  <si>
    <t>SOL_PERSONALIZADAS_Captación_Terminal móvil_Venta a plazos_Ilimitadas + 20 gb</t>
  </si>
  <si>
    <t>SOL_PERSONALIZADAS_Captación_Terminal móvil_Venta a plazos_Ilimitadas + 1 gb</t>
  </si>
  <si>
    <t>SOL_PERSONALIZADAS_Captación_Terminal móvil_Venta a plazos_Ilimitadas +3 gb</t>
  </si>
  <si>
    <t>SOL_PERSONALIZADAS_Captación_Terminal móvil_Venta a plazos_Ilimitadas +8 gb</t>
  </si>
  <si>
    <t>SOL_PERSONALIZADAS_Captación_Terminal móvil_Venta a plazos_Sin datos</t>
  </si>
  <si>
    <t>SOL_PERSONALIZADAS_Migración_Fixed_Subvencionado_150 min + 600 mb</t>
  </si>
  <si>
    <t>SOL_PERSONALIZADAS_Migración_Fixed_Subvencionado_Ilimitadas + 20 gb</t>
  </si>
  <si>
    <t>SOL_PERSONALIZADAS_Migración_Fixed_Subvencionado_Ilimitadas + 1 gb</t>
  </si>
  <si>
    <t>SOL_PERSONALIZADAS_Migración_Fixed_Subvencionado_Ilimitadas +3 gb</t>
  </si>
  <si>
    <t>SOL_PERSONALIZADAS_Migración_Fixed_Subvencionado_Ilimitadas +8 gb</t>
  </si>
  <si>
    <t>SOL_PERSONALIZADAS_Migración_Fixed_Subvencionado_Sin datos</t>
  </si>
  <si>
    <t>SOL_PERSONALIZADAS_Migración_Fixed_Venta a plazos_150 min + 600 mb</t>
  </si>
  <si>
    <t>SOL_PERSONALIZADAS_Migración_Fixed_Venta a plazos_Ilimitadas + 20 gb</t>
  </si>
  <si>
    <t>SOL_PERSONALIZADAS_Migración_Fixed_Venta a plazos_Ilimitadas + 1 gb</t>
  </si>
  <si>
    <t>SOL_PERSONALIZADAS_Migración_Fixed_Venta a plazos_Ilimitadas +3 gb</t>
  </si>
  <si>
    <t>SOL_PERSONALIZADAS_Migración_Fixed_Venta a plazos_Ilimitadas +8 gb</t>
  </si>
  <si>
    <t>SOL_PERSONALIZADAS_Migración_Fixed_Venta a plazos_Sin datos</t>
  </si>
  <si>
    <t>SOL_PERSONALIZADAS_Migración_Sin terminal_Sin terminal_150 min + 600 mb</t>
  </si>
  <si>
    <t>SOL_PERSONALIZADAS_Migración_Sin terminal_Sin terminal_Ilimitadas + 20 gb</t>
  </si>
  <si>
    <t>SOL_PERSONALIZADAS_Migración_Sin terminal_Sin terminal_Ilimitadas + 1 gb</t>
  </si>
  <si>
    <t>SOL_PERSONALIZADAS_Migración_Sin terminal_Sin terminal_Ilimitadas +3 gb</t>
  </si>
  <si>
    <t>SOL_PERSONALIZADAS_Migración_Sin terminal_Sin terminal_Ilimitadas +8 gb</t>
  </si>
  <si>
    <t>SOL_PERSONALIZADAS_Migración_Sin terminal_Sin terminal_Sin datos</t>
  </si>
  <si>
    <t>SOL_PERSONALIZADAS_Migración_Terminal móvil_Subvencionado_150 min + 600 mb</t>
  </si>
  <si>
    <t>SOL_PERSONALIZADAS_Migración_Terminal móvil_Subvencionado_Ilimitadas + 20 gb</t>
  </si>
  <si>
    <t>SOL_PERSONALIZADAS_Migración_Terminal móvil_Subvencionado_Ilimitadas + 1 gb</t>
  </si>
  <si>
    <t>SOL_PERSONALIZADAS_Migración_Terminal móvil_Subvencionado_Ilimitadas +3 gb</t>
  </si>
  <si>
    <t>SOL_PERSONALIZADAS_Migración_Terminal móvil_Subvencionado_Ilimitadas +8 gb</t>
  </si>
  <si>
    <t>SOL_PERSONALIZADAS_Migración_Terminal móvil_Subvencionado_Sin datos</t>
  </si>
  <si>
    <t>SOL_PERSONALIZADAS_Migración_Terminal móvil_Venta a plazos_150 min + 600 mb</t>
  </si>
  <si>
    <t>SOL_PERSONALIZADAS_Migración_Terminal móvil_Venta a plazos_Ilimitadas + 20 gb</t>
  </si>
  <si>
    <t>SOL_PERSONALIZADAS_Migración_Terminal móvil_Venta a plazos_Ilimitadas + 1 gb</t>
  </si>
  <si>
    <t>SOL_PERSONALIZADAS_Migración_Terminal móvil_Venta a plazos_Ilimitadas +3 gb</t>
  </si>
  <si>
    <t>SOL_PERSONALIZADAS_Migración_Terminal móvil_Venta a plazos_Ilimitadas +8 gb</t>
  </si>
  <si>
    <t>SOL_PERSONALIZADAS_Migración_Terminal móvil_Venta a plazos_Sin datos</t>
  </si>
  <si>
    <t>SOL_PERSONALIZADAS_Portabilidad Postpago_Fixed_Subvencionado_150 min + 600 mb</t>
  </si>
  <si>
    <t>SOL_PERSONALIZADAS_Portabilidad Postpago_Fixed_Subvencionado_Ilimitadas + 20 gb</t>
  </si>
  <si>
    <t>SOL_PERSONALIZADAS_Portabilidad Postpago_Fixed_Subvencionado_Ilimitadas + 1 gb</t>
  </si>
  <si>
    <t>SOL_PERSONALIZADAS_Portabilidad Postpago_Fixed_Subvencionado_Ilimitadas +3 gb</t>
  </si>
  <si>
    <t>SOL_PERSONALIZADAS_Portabilidad Postpago_Fixed_Subvencionado_Ilimitadas +8 gb</t>
  </si>
  <si>
    <t>SOL_PERSONALIZADAS_Portabilidad Postpago_Fixed_Subvencionado_Sin datos</t>
  </si>
  <si>
    <t>SOL_PERSONALIZADAS_Portabilidad Postpago_Fixed_Venta a plazos_150 min + 600 mb</t>
  </si>
  <si>
    <t>SOL_PERSONALIZADAS_Portabilidad Postpago_Fixed_Venta a plazos_Ilimitadas + 20 gb</t>
  </si>
  <si>
    <t>SOL_PERSONALIZADAS_Portabilidad Postpago_Fixed_Venta a plazos_Ilimitadas + 1 gb</t>
  </si>
  <si>
    <t>SOL_PERSONALIZADAS_Portabilidad Postpago_Fixed_Venta a plazos_Ilimitadas +3 gb</t>
  </si>
  <si>
    <t>SOL_PERSONALIZADAS_Portabilidad Postpago_Fixed_Venta a plazos_Ilimitadas +8 gb</t>
  </si>
  <si>
    <t>SOL_PERSONALIZADAS_Portabilidad Postpago_Fixed_Venta a plazos_Sin datos</t>
  </si>
  <si>
    <t>SOL_PERSONALIZADAS_Portabilidad Postpago_Sin terminal_Sin terminal_150 min + 600 mb</t>
  </si>
  <si>
    <t>SOL_PERSONALIZADAS_Portabilidad Postpago_Sin terminal_Sin terminal_Ilimitadas + 20 gb</t>
  </si>
  <si>
    <t>SOL_PERSONALIZADAS_Portabilidad Postpago_Sin terminal_Sin terminal_Ilimitadas + 1 gb</t>
  </si>
  <si>
    <t>SOL_PERSONALIZADAS_Portabilidad Postpago_Sin terminal_Sin terminal_Ilimitadas +3 gb</t>
  </si>
  <si>
    <t>SOL_PERSONALIZADAS_Portabilidad Postpago_Sin terminal_Sin terminal_Ilimitadas +8 gb</t>
  </si>
  <si>
    <t>SOL_PERSONALIZADAS_Portabilidad Postpago_Sin terminal_Sin terminal_Sin datos</t>
  </si>
  <si>
    <t>SOL_PERSONALIZADAS_Portabilidad Postpago_Terminal móvil_Subvencionado_150 min + 600 mb</t>
  </si>
  <si>
    <t>SOL_PERSONALIZADAS_Portabilidad Postpago_Terminal móvil_Subvencionado_Ilimitadas + 20 gb</t>
  </si>
  <si>
    <t>SOL_PERSONALIZADAS_Portabilidad Postpago_Terminal móvil_Subvencionado_Ilimitadas + 1 gb</t>
  </si>
  <si>
    <t>SOL_PERSONALIZADAS_Portabilidad Postpago_Terminal móvil_Subvencionado_Ilimitadas +3 gb</t>
  </si>
  <si>
    <t>SOL_PERSONALIZADAS_Portabilidad Postpago_Terminal móvil_Subvencionado_Ilimitadas +8 gb</t>
  </si>
  <si>
    <t>SOL_PERSONALIZADAS_Portabilidad Postpago_Terminal móvil_Subvencionado_Sin datos</t>
  </si>
  <si>
    <t>SOL_PERSONALIZADAS_Portabilidad Postpago_Terminal móvil_Venta a plazos_150 min + 600 mb</t>
  </si>
  <si>
    <t>SOL_PERSONALIZADAS_Portabilidad Postpago_Terminal móvil_Venta a plazos_Ilimitadas + 20 gb</t>
  </si>
  <si>
    <t>SOL_PERSONALIZADAS_Portabilidad Postpago_Terminal móvil_Venta a plazos_Ilimitadas + 1 gb</t>
  </si>
  <si>
    <t>SOL_PERSONALIZADAS_Portabilidad Postpago_Terminal móvil_Venta a plazos_Ilimitadas +3 gb</t>
  </si>
  <si>
    <t>SOL_PERSONALIZADAS_Portabilidad Postpago_Terminal móvil_Venta a plazos_Ilimitadas +8 gb</t>
  </si>
  <si>
    <t>SOL_PERSONALIZADAS_Portabilidad Postpago_Terminal móvil_Venta a plazos_Sin datos</t>
  </si>
  <si>
    <t>SOL_PERSONALIZADAS_Portabilidad Prepago_Fixed_Subvencionado_150 min + 600 mb</t>
  </si>
  <si>
    <t>SOL_PERSONALIZADAS_Portabilidad Prepago_Fixed_Subvencionado_Ilimitadas + 20 gb</t>
  </si>
  <si>
    <t>SOL_PERSONALIZADAS_Portabilidad Prepago_Fixed_Subvencionado_Ilimitadas + 1 gb</t>
  </si>
  <si>
    <t>SOL_PERSONALIZADAS_Portabilidad Prepago_Fixed_Subvencionado_Ilimitadas +3 gb</t>
  </si>
  <si>
    <t>SOL_PERSONALIZADAS_Portabilidad Prepago_Fixed_Subvencionado_Ilimitadas +8 gb</t>
  </si>
  <si>
    <t>SOL_PERSONALIZADAS_Portabilidad Prepago_Fixed_Subvencionado_Sin datos</t>
  </si>
  <si>
    <t>SOL_PERSONALIZADAS_Portabilidad Prepago_Fixed_Venta a plazos_150 min + 600 mb</t>
  </si>
  <si>
    <t>SOL_PERSONALIZADAS_Portabilidad Prepago_Fixed_Venta a plazos_Ilimitadas + 20 gb</t>
  </si>
  <si>
    <t>SOL_PERSONALIZADAS_Portabilidad Prepago_Fixed_Venta a plazos_Ilimitadas + 1 gb</t>
  </si>
  <si>
    <t>SOL_PERSONALIZADAS_Portabilidad Prepago_Fixed_Venta a plazos_Ilimitadas +3 gb</t>
  </si>
  <si>
    <t>SOL_PERSONALIZADAS_Portabilidad Prepago_Fixed_Venta a plazos_Ilimitadas +8 gb</t>
  </si>
  <si>
    <t>SOL_PERSONALIZADAS_Portabilidad Prepago_Fixed_Venta a plazos_Sin datos</t>
  </si>
  <si>
    <t>SOL_PERSONALIZADAS_Portabilidad Prepago_Sin terminal_Sin terminal_150 min + 600 mb</t>
  </si>
  <si>
    <t>SOL_PERSONALIZADAS_Portabilidad Prepago_Sin terminal_Sin terminal_Ilimitadas + 20 gb</t>
  </si>
  <si>
    <t>SOL_PERSONALIZADAS_Portabilidad Prepago_Sin terminal_Sin terminal_Ilimitadas + 1 gb</t>
  </si>
  <si>
    <t>SOL_PERSONALIZADAS_Portabilidad Prepago_Sin terminal_Sin terminal_Ilimitadas +3 gb</t>
  </si>
  <si>
    <t>SOL_PERSONALIZADAS_Portabilidad Prepago_Sin terminal_Sin terminal_Ilimitadas +8 gb</t>
  </si>
  <si>
    <t>SOL_PERSONALIZADAS_Portabilidad Prepago_Sin terminal_Sin terminal_Sin datos</t>
  </si>
  <si>
    <t>SOL_PERSONALIZADAS_Portabilidad Prepago_Terminal móvil_Subvencionado_150 min + 600 mb</t>
  </si>
  <si>
    <t>SOL_PERSONALIZADAS_Portabilidad Prepago_Terminal móvil_Subvencionado_Ilimitadas + 20 gb</t>
  </si>
  <si>
    <t>SOL_PERSONALIZADAS_Portabilidad Prepago_Terminal móvil_Subvencionado_Ilimitadas + 1 gb</t>
  </si>
  <si>
    <t>SOL_PERSONALIZADAS_Portabilidad Prepago_Terminal móvil_Subvencionado_Ilimitadas +3 gb</t>
  </si>
  <si>
    <t>SOL_PERSONALIZADAS_Portabilidad Prepago_Terminal móvil_Subvencionado_Ilimitadas +8 gb</t>
  </si>
  <si>
    <t>SOL_PERSONALIZADAS_Portabilidad Prepago_Terminal móvil_Subvencionado_Sin datos</t>
  </si>
  <si>
    <t>SOL_PERSONALIZADAS_Portabilidad Prepago_Terminal móvil_Venta a plazos_150 min + 600 mb</t>
  </si>
  <si>
    <t>SOL_PERSONALIZADAS_Portabilidad Prepago_Terminal móvil_Venta a plazos_Ilimitadas + 20 gb</t>
  </si>
  <si>
    <t>SOL_PERSONALIZADAS_Portabilidad Prepago_Terminal móvil_Venta a plazos_Ilimitadas + 1 gb</t>
  </si>
  <si>
    <t>SOL_PERSONALIZADAS_Portabilidad Prepago_Terminal móvil_Venta a plazos_Ilimitadas +3 gb</t>
  </si>
  <si>
    <t>SOL_PERSONALIZADAS_Portabilidad Prepago_Terminal móvil_Venta a plazos_Ilimitadas +8 gb</t>
  </si>
  <si>
    <t>SOL_PERSONALIZADAS_Portabilidad Prepago_Terminal móvil_Venta a plazos_Sin datos</t>
  </si>
  <si>
    <t>IEW Pro 8Gb</t>
  </si>
  <si>
    <t>Love Negocio Total Fibra</t>
  </si>
  <si>
    <t>Love Negocio Sin Límites ADSL</t>
  </si>
  <si>
    <t>Love Negocio Esencial ADSL</t>
  </si>
  <si>
    <t>Go Negocio Total+_Captación_fix_Subvencionado_Sin datos</t>
  </si>
  <si>
    <t>Go Negocio Total+_Captación_fix_Venta a plazos_Sin datos</t>
  </si>
  <si>
    <t>Go Negocio Total+_Captación_movil_Subvencionado_Sin datos</t>
  </si>
  <si>
    <t>Go Negocio Total+_Captación_movil_Venta a plazos_Sin datos</t>
  </si>
  <si>
    <t>Go Negocio Total+_Captación_Sin terminal_Sin terminal_Sin datos</t>
  </si>
  <si>
    <t>Go Negocio Total+_migración_fix_Subvencionado_Sin datos</t>
  </si>
  <si>
    <t>Go Negocio Total+_migración_fix_Venta a plazos_Sin datos</t>
  </si>
  <si>
    <t>Go Negocio Total+_migración_movil_Subvencionado_Sin datos</t>
  </si>
  <si>
    <t>Go Negocio Total+_migración_movil_Venta a plazos_Sin datos</t>
  </si>
  <si>
    <t>Go Negocio Total+_migración_Sin terminal_Sin terminal_Sin datos</t>
  </si>
  <si>
    <t>Go Negocio Total+_Portabilidad Postpago_Sin terminal_Sin terminal_Sin datos</t>
  </si>
  <si>
    <t>Go Negocio Total+_Portabilidad Postpago_Terminal móvil_Venta a plazos_Sin datos</t>
  </si>
  <si>
    <t>Go Negocio Total+_postpago_fix_Subvencionado_Sin datos</t>
  </si>
  <si>
    <t>Go Negocio Total+_postpago_fix_Venta a plazos_Sin datos</t>
  </si>
  <si>
    <t>Go Negocio Total+_postpago_movil_Subvencionado_Sin datos</t>
  </si>
  <si>
    <t>Go Negocio Total+_postpago_movil_Venta a plazos_Sin datos</t>
  </si>
  <si>
    <t>Go Negocio Total+_postpago_Sin terminal_Sin terminal_Sin datos</t>
  </si>
  <si>
    <t>Go Negocio Total+_prepago_fix_Subvencionado_Sin datos</t>
  </si>
  <si>
    <t>Go Negocio Total+_prepago_fix_Venta a plazos_Sin datos</t>
  </si>
  <si>
    <t>Go Negocio Total+_prepago_movil_Subvencionado_Sin datos</t>
  </si>
  <si>
    <t>Go Negocio Total+_prepago_movil_Venta a plazos_Sin datos</t>
  </si>
  <si>
    <t>Go Negocio Total+_prepago_Sin terminal_Sin terminal_Sin datos</t>
  </si>
  <si>
    <t>Love Negocio Total Fibra _Captación_Sin terminal_Sin terminal_Sin datos</t>
  </si>
  <si>
    <t>Love Negocio Total Fibra _Porta Postpago_Sin terminal_Sin terminal_Sin datos</t>
  </si>
  <si>
    <t>Love Negocio Total Fibra _Porta Postpago_Terminal móvil_Falta rellenar modelo de subvención_Sin datos</t>
  </si>
  <si>
    <t>Love Negocio Total Fibra _Porta Postpago_Terminal móvil_Venta a Plazos_Sin datos</t>
  </si>
  <si>
    <t>L.Adicional Go Total+_Captación_fix_Subvencionado_Sin datos</t>
  </si>
  <si>
    <t>L.Adicional Go Total+_Captación_fix_Venta a plazos_Sin datos</t>
  </si>
  <si>
    <t>L.Adicional Go Total+_Captación_movil_Subvencionado_Sin datos</t>
  </si>
  <si>
    <t>L.Adicional Go Total+_Captación_movil_Venta a plazos_Sin datos</t>
  </si>
  <si>
    <t>L.Adicional Go Total+_Captación_Sin terminal_Sin terminal_Sin datos</t>
  </si>
  <si>
    <t>L.Adicional Go Total+_migración_fix_Subvencionado_Sin datos</t>
  </si>
  <si>
    <t>L.Adicional Go Total+_migración_fix_Venta a plazos_Sin datos</t>
  </si>
  <si>
    <t>L.Adicional Go Total+_migración_movil_Subvencionado_Sin datos</t>
  </si>
  <si>
    <t>L.Adicional Go Total+_migración_movil_Venta a plazos_Sin datos</t>
  </si>
  <si>
    <t>L.Adicional Go Total+_migración_Sin terminal_Sin terminal_Sin datos</t>
  </si>
  <si>
    <t>L.Adicional Go Total+_Portabilidad Postpago_Sin terminal_Sin terminal_Sin datos</t>
  </si>
  <si>
    <t>L.Adicional Go Total+_Portabilidad Postpago_Terminal móvil_Venta a plazos_Sin datos</t>
  </si>
  <si>
    <t>L.Adicional Go Total+_postpago_fix_Subvencionado_Sin datos</t>
  </si>
  <si>
    <t>L.Adicional Go Total+_postpago_fix_Venta a plazos_Sin datos</t>
  </si>
  <si>
    <t>L.Adicional Go Total+_postpago_movil_Subvencionado_Sin datos</t>
  </si>
  <si>
    <t>L.Adicional Go Total+_postpago_movil_Venta a plazos_Sin datos</t>
  </si>
  <si>
    <t>L.Adicional Go Total+_postpago_Sin terminal_Sin terminal_Sin datos</t>
  </si>
  <si>
    <t>L.Adicional Go Total+_prepago_fix_Subvencionado_Sin datos</t>
  </si>
  <si>
    <t>L.Adicional Go Total+_prepago_fix_Venta a plazos_Sin datos</t>
  </si>
  <si>
    <t>L.Adicional Go Total+_prepago_movil_Subvencionado_Sin datos</t>
  </si>
  <si>
    <t>L.Adicional Go Total+_prepago_movil_Venta a plazos_Sin datos</t>
  </si>
  <si>
    <t>L.Adicional Go Total+_prepago_Sin terminal_Sin terminal_Sin datos</t>
  </si>
  <si>
    <t>TOTAL PUNTOS</t>
  </si>
  <si>
    <t>VOZ</t>
  </si>
  <si>
    <t>SPH-4G</t>
  </si>
  <si>
    <t>WIFI</t>
  </si>
  <si>
    <t>FIX</t>
  </si>
  <si>
    <t>SPH-3G</t>
  </si>
  <si>
    <t>-</t>
  </si>
  <si>
    <t>IEW-4G</t>
  </si>
  <si>
    <t>TAB-4G</t>
  </si>
  <si>
    <t>Alcatel A3 4G</t>
  </si>
  <si>
    <t>Huawei Y7 4G</t>
  </si>
  <si>
    <t>iPad Pro 12.9 256GB 4G</t>
  </si>
  <si>
    <t>iPad Pro 12.9 256GB IEW 4G</t>
  </si>
  <si>
    <t>LG Q6 4G</t>
  </si>
  <si>
    <t>Motorola Moto E4 4G</t>
  </si>
  <si>
    <t>Sony Xperia XZ Premium 4G</t>
  </si>
  <si>
    <r>
      <t xml:space="preserve">Modelo </t>
    </r>
    <r>
      <rPr>
        <sz val="10"/>
        <color indexed="12"/>
        <rFont val="Arial"/>
        <family val="2"/>
      </rPr>
      <t>(Novedades)</t>
    </r>
  </si>
  <si>
    <t>Gama</t>
  </si>
  <si>
    <t>Bundle Huawei P10 + Mediapad T1 8.0 Pro 4G</t>
  </si>
  <si>
    <t>Bundle Huawei P10 + Mediapad T3 8.0 Pro 4G</t>
  </si>
  <si>
    <t>iPhone 8 64GB 4G</t>
  </si>
  <si>
    <t>iPhone 8 256GB 4G</t>
  </si>
  <si>
    <t>iPhone 8 Plus 64GB 4G</t>
  </si>
  <si>
    <t>iPhone 8 Plus 256GB 4G</t>
  </si>
  <si>
    <t>Nokia 3 4G</t>
  </si>
  <si>
    <t>Samsung Galaxy Note 8 4G</t>
  </si>
  <si>
    <t>Alcatel 1035</t>
  </si>
  <si>
    <t>Doro 820 mini 3G</t>
  </si>
  <si>
    <r>
      <t xml:space="preserve">HOJA DE ACTIVACIONES </t>
    </r>
    <r>
      <rPr>
        <b/>
        <i/>
        <vertAlign val="superscript"/>
        <sz val="18"/>
        <color rgb="FFFF0000"/>
        <rFont val="Calibri"/>
        <family val="2"/>
      </rPr>
      <t>V3.3</t>
    </r>
  </si>
  <si>
    <t>NO</t>
  </si>
  <si>
    <t>MULTIVOZ/RAFAEL PIZARRO NAVAS</t>
  </si>
  <si>
    <t>SI</t>
  </si>
  <si>
    <t>MERSANT VIGILANCIA SL</t>
  </si>
  <si>
    <t>B90229790</t>
  </si>
  <si>
    <t>RAQUEL SERRANO DE MERGELINA</t>
  </si>
  <si>
    <t>30225594Y</t>
  </si>
  <si>
    <t>RAQUEL SERRANO</t>
  </si>
  <si>
    <t>CALLE ASTRONOMIA Nº1, ESC. 1, PLANTA 9, PUERTA 13</t>
  </si>
  <si>
    <t>SEVILLA</t>
  </si>
  <si>
    <t xml:space="preserve">ES69 0049 </t>
  </si>
  <si>
    <t>3255</t>
  </si>
  <si>
    <t>20</t>
  </si>
  <si>
    <t>2914025127</t>
  </si>
  <si>
    <t>SUBV.</t>
  </si>
  <si>
    <t>CABECERA OP.</t>
  </si>
  <si>
    <t>VODAFONE</t>
  </si>
  <si>
    <t>MERSANT VIGILANCIA S.L</t>
  </si>
  <si>
    <t>VIRTUAL</t>
  </si>
  <si>
    <t>ASTRONOMIA 1 BLOQUE 1 9º MODULO 13/41015/SEVILLA/SEVILLA</t>
  </si>
  <si>
    <t>ASTRONOMIA,1 BLOQUE 1 9º MODULO 13/41015/SEVILLA/SEVILLA</t>
  </si>
  <si>
    <t>rsmergelina@mersant.es</t>
  </si>
  <si>
    <t>EL CLIENTE LLEVA DESCUENTO DE SURPEVISOR Y DOS FACTURAS GRATIS POR LO QUE HABLO DAVID CON ELLOS.SE LE ENTREGA UN 501 Y CUATRO ORANGE RISE 31.SE LE SOLICITA UN IFAX DE UN NUMERO 901.</t>
  </si>
</sst>
</file>

<file path=xl/styles.xml><?xml version="1.0" encoding="utf-8"?>
<styleSheet xmlns="http://schemas.openxmlformats.org/spreadsheetml/2006/main">
  <numFmts count="11">
    <numFmt numFmtId="164" formatCode="_(* #,##0.00_);_(* \(#,##0.00\);_(* &quot;-&quot;??_);_(@_)"/>
    <numFmt numFmtId="165" formatCode="_(&quot;€&quot;* #,##0.00_);_(&quot;€&quot;* \(#,##0.00\);_(&quot;€&quot;* &quot;-&quot;??_);_(@_)"/>
    <numFmt numFmtId="166" formatCode="&quot;€&quot;#,##0.00_);[Red]\(&quot;€&quot;#,##0.00\)"/>
    <numFmt numFmtId="167" formatCode="&quot;€&quot;#,##0_);[Red]\(&quot;€&quot;#,##0\)"/>
    <numFmt numFmtId="168" formatCode="#,##0\ &quot;€&quot;"/>
    <numFmt numFmtId="169" formatCode="_-* #,##0.00\ [$€-1]_-;\-* #,##0.00\ [$€-1]_-;_-* &quot;-&quot;??\ [$€-1]_-"/>
    <numFmt numFmtId="170" formatCode="#,##0.00\ &quot;€&quot;"/>
    <numFmt numFmtId="171" formatCode="00000"/>
    <numFmt numFmtId="172" formatCode="[$-F800]dddd\,\ mmmm\ dd\,\ yyyy"/>
    <numFmt numFmtId="173" formatCode="[$-C0A]d\ &quot;de&quot;\ mmmm\ &quot;de&quot;\ yyyy;@"/>
    <numFmt numFmtId="174" formatCode="_-* #,##0.00\ [$€]_-;\-* #,##0.00\ [$€]_-;_-* &quot;-&quot;??\ [$€]_-;_-@_-"/>
  </numFmts>
  <fonts count="198">
    <font>
      <sz val="11"/>
      <color theme="1"/>
      <name val="Calibri"/>
      <family val="2"/>
      <scheme val="minor"/>
    </font>
    <font>
      <sz val="10"/>
      <color theme="1"/>
      <name val="Calibri"/>
      <family val="2"/>
    </font>
    <font>
      <sz val="10"/>
      <color theme="1"/>
      <name val="Calibri"/>
      <family val="2"/>
    </font>
    <font>
      <sz val="10"/>
      <color theme="1"/>
      <name val="Calibri"/>
      <family val="2"/>
    </font>
    <font>
      <sz val="10"/>
      <color theme="1"/>
      <name val="Calibri"/>
      <family val="2"/>
    </font>
    <font>
      <sz val="10"/>
      <color theme="1"/>
      <name val="Calibri"/>
      <family val="2"/>
    </font>
    <font>
      <sz val="8"/>
      <name val="Calibri"/>
      <family val="2"/>
    </font>
    <font>
      <sz val="9"/>
      <color indexed="81"/>
      <name val="Tahoma"/>
      <family val="2"/>
    </font>
    <font>
      <b/>
      <sz val="11"/>
      <color theme="0"/>
      <name val="Calibri"/>
      <family val="2"/>
      <scheme val="minor"/>
    </font>
    <font>
      <sz val="11"/>
      <color indexed="8"/>
      <name val="Calibri"/>
      <family val="2"/>
    </font>
    <font>
      <b/>
      <sz val="11"/>
      <color indexed="8"/>
      <name val="Calibri"/>
      <family val="2"/>
    </font>
    <font>
      <sz val="11"/>
      <color rgb="FFFF0000"/>
      <name val="Calibri"/>
      <family val="2"/>
    </font>
    <font>
      <sz val="11"/>
      <name val="Calibri"/>
      <family val="2"/>
      <scheme val="minor"/>
    </font>
    <font>
      <sz val="16"/>
      <color indexed="8"/>
      <name val="Calibri"/>
      <family val="2"/>
    </font>
    <font>
      <sz val="16"/>
      <color theme="0"/>
      <name val="Calibri"/>
      <family val="2"/>
      <scheme val="minor"/>
    </font>
    <font>
      <b/>
      <sz val="16"/>
      <color theme="0"/>
      <name val="Calibri"/>
      <family val="2"/>
      <scheme val="minor"/>
    </font>
    <font>
      <sz val="11"/>
      <name val="Calibri"/>
      <family val="2"/>
    </font>
    <font>
      <b/>
      <sz val="16"/>
      <color indexed="81"/>
      <name val="Tahoma"/>
      <family val="2"/>
    </font>
    <font>
      <sz val="10"/>
      <name val="Arial"/>
      <family val="2"/>
    </font>
    <font>
      <sz val="14"/>
      <color theme="0"/>
      <name val="Calibri"/>
      <family val="2"/>
    </font>
    <font>
      <sz val="12"/>
      <name val="Times New Roman"/>
      <family val="1"/>
    </font>
    <font>
      <sz val="11"/>
      <color theme="1"/>
      <name val="Calibri"/>
      <family val="2"/>
      <scheme val="minor"/>
    </font>
    <font>
      <b/>
      <sz val="11"/>
      <color theme="1"/>
      <name val="Calibri"/>
      <family val="2"/>
      <scheme val="minor"/>
    </font>
    <font>
      <sz val="10"/>
      <color indexed="8"/>
      <name val="MS Sans Serif"/>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0"/>
      <color indexed="8"/>
      <name val="Arial"/>
      <family val="2"/>
    </font>
    <font>
      <sz val="8"/>
      <color indexed="48"/>
      <name val="Arial"/>
      <family val="2"/>
    </font>
    <font>
      <b/>
      <sz val="18"/>
      <color indexed="56"/>
      <name val="Cambria"/>
      <family val="2"/>
    </font>
    <font>
      <sz val="11"/>
      <color indexed="10"/>
      <name val="Calibri"/>
      <family val="2"/>
    </font>
    <font>
      <sz val="11"/>
      <color rgb="FF000000"/>
      <name val="Calibri"/>
      <family val="2"/>
      <scheme val="minor"/>
    </font>
    <font>
      <b/>
      <sz val="11"/>
      <name val="Calibri"/>
      <family val="2"/>
      <scheme val="minor"/>
    </font>
    <font>
      <b/>
      <sz val="12"/>
      <color indexed="8"/>
      <name val="Calibri"/>
      <family val="2"/>
    </font>
    <font>
      <b/>
      <sz val="14"/>
      <color indexed="8"/>
      <name val="Calibri"/>
      <family val="2"/>
    </font>
    <font>
      <b/>
      <sz val="9"/>
      <color indexed="81"/>
      <name val="Tahoma"/>
      <family val="2"/>
    </font>
    <font>
      <b/>
      <sz val="18"/>
      <color indexed="8"/>
      <name val="Calibri"/>
      <family val="2"/>
    </font>
    <font>
      <sz val="10"/>
      <color rgb="FF0000FF"/>
      <name val="Arial"/>
      <family val="2"/>
    </font>
    <font>
      <sz val="7"/>
      <name val="Arial"/>
      <family val="2"/>
    </font>
    <font>
      <sz val="7"/>
      <color theme="0" tint="-0.499984740745262"/>
      <name val="Arial"/>
      <family val="2"/>
    </font>
    <font>
      <sz val="22"/>
      <color rgb="FFFFC000"/>
      <name val="He"/>
    </font>
    <font>
      <sz val="22"/>
      <color indexed="51"/>
      <name val="HelveticaNeueLT Std Lt"/>
      <family val="2"/>
    </font>
    <font>
      <sz val="22"/>
      <color indexed="51"/>
      <name val="He"/>
    </font>
    <font>
      <sz val="22"/>
      <color rgb="FFFFC000"/>
      <name val="Arial"/>
      <family val="2"/>
    </font>
    <font>
      <sz val="22"/>
      <color theme="9"/>
      <name val="Arial"/>
      <family val="2"/>
    </font>
    <font>
      <b/>
      <sz val="8"/>
      <color theme="9"/>
      <name val="Arial"/>
      <family val="2"/>
    </font>
    <font>
      <u/>
      <sz val="7"/>
      <color theme="0" tint="-0.499984740745262"/>
      <name val="Arial"/>
      <family val="2"/>
    </font>
    <font>
      <b/>
      <sz val="7"/>
      <color rgb="FF333333"/>
      <name val="Arial"/>
      <family val="2"/>
    </font>
    <font>
      <sz val="7"/>
      <color rgb="FF333333"/>
      <name val="Arial"/>
      <family val="2"/>
    </font>
    <font>
      <sz val="7"/>
      <color rgb="FF777777"/>
      <name val="Arial"/>
      <family val="2"/>
    </font>
    <font>
      <b/>
      <sz val="10"/>
      <color theme="9"/>
      <name val="Arial"/>
      <family val="2"/>
    </font>
    <font>
      <b/>
      <sz val="7"/>
      <color theme="9"/>
      <name val="Arial"/>
      <family val="2"/>
    </font>
    <font>
      <b/>
      <sz val="8"/>
      <color indexed="53"/>
      <name val="Arial"/>
      <family val="2"/>
    </font>
    <font>
      <sz val="9"/>
      <name val="Arial"/>
      <family val="2"/>
    </font>
    <font>
      <b/>
      <sz val="9"/>
      <color indexed="53"/>
      <name val="Arial"/>
      <family val="2"/>
    </font>
    <font>
      <sz val="6.5"/>
      <color rgb="FF777777"/>
      <name val="Arial"/>
      <family val="2"/>
    </font>
    <font>
      <sz val="6"/>
      <color rgb="FF777777"/>
      <name val="Arial"/>
      <family val="2"/>
    </font>
    <font>
      <sz val="9"/>
      <color rgb="FF777777"/>
      <name val="Arial"/>
      <family val="2"/>
    </font>
    <font>
      <b/>
      <sz val="10"/>
      <name val="Arial"/>
      <family val="2"/>
    </font>
    <font>
      <b/>
      <sz val="10"/>
      <color indexed="53"/>
      <name val="Arial"/>
      <family val="2"/>
    </font>
    <font>
      <sz val="18"/>
      <color rgb="FFFDA341"/>
      <name val="He"/>
    </font>
    <font>
      <sz val="18"/>
      <color indexed="52"/>
      <name val="HelveticaNeueLT Std Lt"/>
      <family val="2"/>
    </font>
    <font>
      <sz val="18"/>
      <color indexed="52"/>
      <name val="He"/>
    </font>
    <font>
      <sz val="7"/>
      <color rgb="FF5F5F5F"/>
      <name val="Arial"/>
      <family val="2"/>
    </font>
    <font>
      <sz val="6.5"/>
      <color rgb="FF5F5F5F"/>
      <name val="Arial"/>
      <family val="2"/>
    </font>
    <font>
      <sz val="6"/>
      <color rgb="FF5F5F5F"/>
      <name val="Arial"/>
      <family val="2"/>
    </font>
    <font>
      <sz val="6"/>
      <name val="Arial"/>
      <family val="2"/>
    </font>
    <font>
      <b/>
      <sz val="6"/>
      <color rgb="FFFDA341"/>
      <name val="Arial"/>
      <family val="2"/>
    </font>
    <font>
      <sz val="6"/>
      <color rgb="FFFDA341"/>
      <name val="Arial"/>
      <family val="2"/>
    </font>
    <font>
      <sz val="6"/>
      <color rgb="FFF07F02"/>
      <name val="Arial"/>
      <family val="2"/>
    </font>
    <font>
      <sz val="5"/>
      <color rgb="FFF07F02"/>
      <name val="Arial"/>
      <family val="2"/>
    </font>
    <font>
      <sz val="4"/>
      <color indexed="55"/>
      <name val="Arial"/>
      <family val="2"/>
    </font>
    <font>
      <sz val="6"/>
      <color indexed="55"/>
      <name val="Arial"/>
      <family val="2"/>
    </font>
    <font>
      <sz val="5"/>
      <color rgb="FF5F5F5F"/>
      <name val="Arial"/>
      <family val="2"/>
    </font>
    <font>
      <sz val="4"/>
      <color rgb="FFF07F02"/>
      <name val="Arial"/>
      <family val="2"/>
    </font>
    <font>
      <sz val="4.5"/>
      <color rgb="FFF07F02"/>
      <name val="Arial"/>
      <family val="2"/>
    </font>
    <font>
      <sz val="4.5"/>
      <color indexed="55"/>
      <name val="Arial"/>
      <family val="2"/>
    </font>
    <font>
      <sz val="3.5"/>
      <color rgb="FFF07F02"/>
      <name val="Arial"/>
      <family val="2"/>
    </font>
    <font>
      <sz val="22"/>
      <color rgb="FFF79A39"/>
      <name val="Arial"/>
      <family val="2"/>
    </font>
    <font>
      <sz val="8"/>
      <name val="Arial"/>
      <family val="2"/>
    </font>
    <font>
      <b/>
      <sz val="9"/>
      <color rgb="FFF79A39"/>
      <name val="Arial"/>
      <family val="2"/>
    </font>
    <font>
      <sz val="7"/>
      <color rgb="FF363435"/>
      <name val="Arial"/>
      <family val="2"/>
    </font>
    <font>
      <sz val="8"/>
      <color rgb="FF363435"/>
      <name val="Arial"/>
      <family val="2"/>
    </font>
    <font>
      <sz val="10"/>
      <color rgb="FF363435"/>
      <name val="Arial"/>
      <family val="2"/>
    </font>
    <font>
      <sz val="5.5"/>
      <color indexed="63"/>
      <name val="Arial"/>
      <family val="2"/>
    </font>
    <font>
      <u/>
      <sz val="7"/>
      <color indexed="63"/>
      <name val="Arial"/>
      <family val="2"/>
    </font>
    <font>
      <sz val="7"/>
      <color indexed="63"/>
      <name val="Arial"/>
      <family val="2"/>
    </font>
    <font>
      <sz val="6"/>
      <color rgb="FF363435"/>
      <name val="Arial"/>
      <family val="2"/>
    </font>
    <font>
      <sz val="10"/>
      <color theme="0"/>
      <name val="Arial"/>
      <family val="2"/>
    </font>
    <font>
      <b/>
      <sz val="8"/>
      <color theme="0"/>
      <name val="Arial"/>
      <family val="2"/>
    </font>
    <font>
      <sz val="6"/>
      <color theme="0"/>
      <name val="Arial"/>
      <family val="2"/>
    </font>
    <font>
      <sz val="12"/>
      <color theme="0"/>
      <name val="Arial"/>
      <family val="2"/>
    </font>
    <font>
      <sz val="5.5"/>
      <color theme="0"/>
      <name val="Arial"/>
      <family val="2"/>
    </font>
    <font>
      <sz val="12"/>
      <color indexed="8"/>
      <name val="Calibri"/>
      <family val="2"/>
    </font>
    <font>
      <sz val="12"/>
      <color theme="1"/>
      <name val="Calibri"/>
      <family val="2"/>
      <scheme val="minor"/>
    </font>
    <font>
      <b/>
      <sz val="12"/>
      <color theme="0"/>
      <name val="Calibri"/>
      <family val="2"/>
    </font>
    <font>
      <b/>
      <sz val="12"/>
      <name val="Calibri"/>
      <family val="2"/>
    </font>
    <font>
      <sz val="12"/>
      <name val="Calibri"/>
      <family val="2"/>
    </font>
    <font>
      <u/>
      <sz val="12"/>
      <color indexed="8"/>
      <name val="Calibri"/>
      <family val="2"/>
    </font>
    <font>
      <b/>
      <u/>
      <sz val="12"/>
      <color indexed="8"/>
      <name val="Calibri"/>
      <family val="2"/>
    </font>
    <font>
      <sz val="12"/>
      <color theme="0"/>
      <name val="Calibri"/>
      <family val="2"/>
    </font>
    <font>
      <b/>
      <sz val="7"/>
      <color theme="1"/>
      <name val="Arial"/>
      <family val="2"/>
    </font>
    <font>
      <b/>
      <sz val="11"/>
      <color indexed="81"/>
      <name val="Arial"/>
      <family val="2"/>
    </font>
    <font>
      <b/>
      <sz val="10"/>
      <color indexed="81"/>
      <name val="Arial"/>
      <family val="2"/>
    </font>
    <font>
      <u/>
      <sz val="11"/>
      <color theme="10"/>
      <name val="Calibri"/>
      <family val="2"/>
      <scheme val="minor"/>
    </font>
    <font>
      <sz val="6.5"/>
      <name val="Arial"/>
      <family val="2"/>
    </font>
    <font>
      <sz val="6.5"/>
      <color rgb="FF363435"/>
      <name val="Arial"/>
      <family val="2"/>
    </font>
    <font>
      <b/>
      <i/>
      <vertAlign val="superscript"/>
      <sz val="18"/>
      <color rgb="FFFF0000"/>
      <name val="Calibri"/>
      <family val="2"/>
    </font>
    <font>
      <sz val="11"/>
      <color rgb="FFF89727"/>
      <name val="Arial"/>
      <family val="2"/>
    </font>
    <font>
      <sz val="11"/>
      <color rgb="FF939598"/>
      <name val="Arial"/>
      <family val="2"/>
    </font>
    <font>
      <sz val="10"/>
      <color rgb="FF231F20"/>
      <name val="Calibri"/>
      <family val="2"/>
      <scheme val="minor"/>
    </font>
    <font>
      <sz val="10"/>
      <color rgb="FF939598"/>
      <name val="Calibri"/>
      <family val="2"/>
      <scheme val="minor"/>
    </font>
    <font>
      <sz val="7"/>
      <color rgb="FF231F20"/>
      <name val="Arial"/>
      <family val="2"/>
    </font>
    <font>
      <sz val="7"/>
      <color theme="0" tint="-0.34998626667073579"/>
      <name val="Arial"/>
      <family val="2"/>
    </font>
    <font>
      <sz val="8"/>
      <color rgb="FF231F20"/>
      <name val="Calibri"/>
      <family val="2"/>
      <scheme val="minor"/>
    </font>
    <font>
      <sz val="10"/>
      <color rgb="FF231F20"/>
      <name val="Times New Roman"/>
      <family val="1"/>
    </font>
    <font>
      <sz val="10"/>
      <color rgb="FF939598"/>
      <name val="Times New Roman"/>
      <family val="1"/>
    </font>
    <font>
      <sz val="7"/>
      <color rgb="FF231F20"/>
      <name val="Calibri"/>
      <family val="2"/>
      <scheme val="minor"/>
    </font>
    <font>
      <sz val="10"/>
      <color theme="0" tint="-0.34998626667073579"/>
      <name val="Calibri"/>
      <family val="2"/>
      <scheme val="minor"/>
    </font>
    <font>
      <sz val="8"/>
      <color theme="0" tint="-0.34998626667073579"/>
      <name val="Calibri"/>
      <family val="2"/>
      <scheme val="minor"/>
    </font>
    <font>
      <sz val="7"/>
      <color theme="0" tint="-0.34998626667073579"/>
      <name val="Calibri"/>
      <family val="2"/>
      <scheme val="minor"/>
    </font>
    <font>
      <b/>
      <sz val="11"/>
      <color rgb="FFF89727"/>
      <name val="Arial"/>
      <family val="2"/>
    </font>
    <font>
      <sz val="8"/>
      <color rgb="FF231F20"/>
      <name val="Arial"/>
      <family val="2"/>
    </font>
    <font>
      <sz val="22"/>
      <color rgb="FFF89727"/>
      <name val="Arial"/>
      <family val="2"/>
    </font>
    <font>
      <sz val="22"/>
      <color rgb="FF939598"/>
      <name val="Arial"/>
      <family val="2"/>
    </font>
    <font>
      <b/>
      <sz val="10"/>
      <color rgb="FF231F20"/>
      <name val="Arial"/>
      <family val="2"/>
    </font>
    <font>
      <b/>
      <u/>
      <sz val="10"/>
      <color rgb="FF231F20"/>
      <name val="Arial"/>
      <family val="2"/>
    </font>
    <font>
      <sz val="11"/>
      <color rgb="FF231F20"/>
      <name val="Calibri"/>
      <family val="2"/>
      <scheme val="minor"/>
    </font>
    <font>
      <sz val="11"/>
      <color rgb="FF939598"/>
      <name val="Calibri"/>
      <family val="2"/>
      <scheme val="minor"/>
    </font>
    <font>
      <sz val="11"/>
      <color rgb="FF231F20"/>
      <name val="Times New Roman"/>
      <family val="1"/>
    </font>
    <font>
      <b/>
      <sz val="12"/>
      <color theme="1" tint="4.9989318521683403E-2"/>
      <name val="Calibri"/>
      <family val="2"/>
    </font>
    <font>
      <b/>
      <sz val="16"/>
      <color theme="1"/>
      <name val="Calibri"/>
      <family val="2"/>
      <scheme val="minor"/>
    </font>
    <font>
      <b/>
      <sz val="12"/>
      <color rgb="FF0070C0"/>
      <name val="Calibri"/>
      <family val="2"/>
    </font>
    <font>
      <b/>
      <sz val="12"/>
      <color rgb="FFE37929"/>
      <name val="Calibri"/>
      <family val="2"/>
    </font>
    <font>
      <sz val="8"/>
      <color theme="1"/>
      <name val="Arial Narrow"/>
      <family val="2"/>
    </font>
    <font>
      <b/>
      <sz val="8"/>
      <color theme="1"/>
      <name val="Arial Narrow"/>
      <family val="2"/>
    </font>
    <font>
      <sz val="8"/>
      <color theme="1"/>
      <name val="Calibri"/>
      <family val="2"/>
      <scheme val="minor"/>
    </font>
    <font>
      <b/>
      <sz val="8"/>
      <color theme="1"/>
      <name val="Calibri"/>
      <family val="2"/>
      <scheme val="minor"/>
    </font>
    <font>
      <sz val="7"/>
      <color theme="1"/>
      <name val="Calibri"/>
      <family val="2"/>
      <scheme val="minor"/>
    </font>
    <font>
      <b/>
      <sz val="9"/>
      <color theme="1"/>
      <name val="Calibri"/>
      <family val="2"/>
      <scheme val="minor"/>
    </font>
    <font>
      <b/>
      <i/>
      <sz val="8"/>
      <color theme="1"/>
      <name val="Arial Narrow"/>
      <family val="2"/>
    </font>
    <font>
      <i/>
      <sz val="8"/>
      <color theme="1"/>
      <name val="Arial Narrow"/>
      <family val="2"/>
    </font>
    <font>
      <sz val="7"/>
      <color theme="0" tint="-0.499984740745262"/>
      <name val="Calibri"/>
      <family val="2"/>
      <scheme val="minor"/>
    </font>
    <font>
      <sz val="6"/>
      <color theme="1"/>
      <name val="Calibri"/>
      <family val="2"/>
      <scheme val="minor"/>
    </font>
    <font>
      <b/>
      <sz val="11"/>
      <color theme="0"/>
      <name val="Helvetica 45 Light"/>
      <family val="2"/>
    </font>
    <font>
      <sz val="11"/>
      <color theme="1"/>
      <name val="Helvetica 45 Light"/>
      <family val="2"/>
    </font>
    <font>
      <b/>
      <sz val="11"/>
      <color theme="1"/>
      <name val="Helvetica 45 Light"/>
      <family val="2"/>
    </font>
    <font>
      <sz val="11"/>
      <color theme="0" tint="-0.499984740745262"/>
      <name val="Helvetica 45 Light"/>
      <family val="2"/>
    </font>
    <font>
      <b/>
      <sz val="11"/>
      <color theme="0" tint="-0.499984740745262"/>
      <name val="Helvetica 45 Light"/>
      <family val="2"/>
    </font>
    <font>
      <sz val="10"/>
      <name val="Arial"/>
      <family val="2"/>
    </font>
    <font>
      <sz val="10"/>
      <color indexed="8"/>
      <name val="Calibri"/>
      <family val="2"/>
    </font>
    <font>
      <sz val="9"/>
      <color theme="1"/>
      <name val="Calibri"/>
      <family val="2"/>
    </font>
    <font>
      <b/>
      <sz val="9"/>
      <color theme="1"/>
      <name val="Calibri"/>
      <family val="2"/>
    </font>
    <font>
      <sz val="9"/>
      <color rgb="FF000000"/>
      <name val="Calibri"/>
      <family val="2"/>
    </font>
    <font>
      <sz val="9"/>
      <name val="Calibri"/>
      <family val="2"/>
    </font>
    <font>
      <b/>
      <sz val="9"/>
      <color rgb="FF000000"/>
      <name val="Calibri"/>
      <family val="2"/>
    </font>
    <font>
      <b/>
      <sz val="12"/>
      <color theme="3" tint="0.39997558519241921"/>
      <name val="Calibri"/>
      <family val="2"/>
    </font>
    <font>
      <b/>
      <sz val="18"/>
      <color theme="3"/>
      <name val="Cambria"/>
      <family val="2"/>
      <scheme val="major"/>
    </font>
    <font>
      <b/>
      <sz val="15"/>
      <color theme="3"/>
      <name val="Calibri"/>
      <family val="2"/>
    </font>
    <font>
      <b/>
      <sz val="13"/>
      <color theme="3"/>
      <name val="Calibri"/>
      <family val="2"/>
    </font>
    <font>
      <b/>
      <sz val="11"/>
      <color theme="3"/>
      <name val="Calibri"/>
      <family val="2"/>
    </font>
    <font>
      <sz val="10"/>
      <color rgb="FF006100"/>
      <name val="Calibri"/>
      <family val="2"/>
    </font>
    <font>
      <sz val="10"/>
      <color rgb="FF9C0006"/>
      <name val="Calibri"/>
      <family val="2"/>
    </font>
    <font>
      <sz val="10"/>
      <color rgb="FF9C6500"/>
      <name val="Calibri"/>
      <family val="2"/>
    </font>
    <font>
      <sz val="10"/>
      <color rgb="FF3F3F76"/>
      <name val="Calibri"/>
      <family val="2"/>
    </font>
    <font>
      <b/>
      <sz val="10"/>
      <color rgb="FF3F3F3F"/>
      <name val="Calibri"/>
      <family val="2"/>
    </font>
    <font>
      <b/>
      <sz val="10"/>
      <color rgb="FFFA7D00"/>
      <name val="Calibri"/>
      <family val="2"/>
    </font>
    <font>
      <sz val="10"/>
      <color rgb="FFFA7D00"/>
      <name val="Calibri"/>
      <family val="2"/>
    </font>
    <font>
      <b/>
      <sz val="10"/>
      <color theme="0"/>
      <name val="Calibri"/>
      <family val="2"/>
    </font>
    <font>
      <sz val="10"/>
      <color rgb="FFFF0000"/>
      <name val="Calibri"/>
      <family val="2"/>
    </font>
    <font>
      <i/>
      <sz val="10"/>
      <color rgb="FF7F7F7F"/>
      <name val="Calibri"/>
      <family val="2"/>
    </font>
    <font>
      <b/>
      <sz val="10"/>
      <color theme="1"/>
      <name val="Calibri"/>
      <family val="2"/>
    </font>
    <font>
      <sz val="10"/>
      <color theme="0"/>
      <name val="Calibri"/>
      <family val="2"/>
    </font>
    <font>
      <sz val="11"/>
      <color rgb="FF0070C0"/>
      <name val="Arial"/>
      <family val="2"/>
    </font>
    <font>
      <sz val="11"/>
      <name val="Arial"/>
      <family val="2"/>
    </font>
    <font>
      <b/>
      <sz val="10"/>
      <name val="Calibri"/>
      <family val="2"/>
    </font>
    <font>
      <sz val="10"/>
      <color theme="1"/>
      <name val="Comic Sans MS"/>
      <family val="2"/>
    </font>
    <font>
      <u/>
      <sz val="11"/>
      <color theme="10"/>
      <name val="Calibri"/>
      <family val="2"/>
    </font>
    <font>
      <u/>
      <sz val="8.5"/>
      <color theme="10"/>
      <name val="Arial"/>
      <family val="2"/>
    </font>
    <font>
      <u/>
      <sz val="10"/>
      <color theme="10"/>
      <name val="Calibri"/>
      <family val="2"/>
    </font>
    <font>
      <u/>
      <sz val="10"/>
      <color theme="10"/>
      <name val="Arial"/>
      <family val="2"/>
    </font>
    <font>
      <u/>
      <sz val="10"/>
      <color theme="11"/>
      <name val="Arial"/>
      <family val="2"/>
    </font>
    <font>
      <sz val="10"/>
      <color rgb="FF000000"/>
      <name val="Arial"/>
      <family val="2"/>
    </font>
    <font>
      <u/>
      <sz val="11"/>
      <color theme="11"/>
      <name val="Calibri"/>
      <family val="2"/>
      <scheme val="minor"/>
    </font>
    <font>
      <i/>
      <sz val="11"/>
      <color theme="1"/>
      <name val="Calibri"/>
      <family val="2"/>
      <scheme val="minor"/>
    </font>
    <font>
      <sz val="10"/>
      <name val="Arial"/>
      <family val="2"/>
    </font>
    <font>
      <sz val="10"/>
      <color indexed="12"/>
      <name val="Arial"/>
      <family val="2"/>
    </font>
    <font>
      <b/>
      <sz val="10"/>
      <color rgb="FFFFFF00"/>
      <name val="Arial"/>
      <family val="2"/>
    </font>
  </fonts>
  <fills count="74">
    <fill>
      <patternFill patternType="none"/>
    </fill>
    <fill>
      <patternFill patternType="gray125"/>
    </fill>
    <fill>
      <patternFill patternType="solid">
        <fgColor indexed="22"/>
        <bgColor indexed="64"/>
      </patternFill>
    </fill>
    <fill>
      <patternFill patternType="solid">
        <fgColor theme="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26"/>
      </patternFill>
    </fill>
    <fill>
      <patternFill patternType="solid">
        <fgColor theme="6" tint="0.79998168889431442"/>
        <bgColor indexed="64"/>
      </patternFill>
    </fill>
    <fill>
      <patternFill patternType="solid">
        <fgColor theme="0" tint="-0.14999847407452621"/>
        <bgColor indexed="64"/>
      </patternFill>
    </fill>
    <fill>
      <patternFill patternType="solid">
        <fgColor rgb="FFE9EAEB"/>
        <bgColor indexed="64"/>
      </patternFill>
    </fill>
    <fill>
      <patternFill patternType="solid">
        <fgColor theme="1"/>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indexed="9"/>
        <bgColor indexed="64"/>
      </patternFill>
    </fill>
    <fill>
      <patternFill patternType="solid">
        <fgColor rgb="FFFF6600"/>
        <bgColor indexed="64"/>
      </patternFill>
    </fill>
  </fills>
  <borders count="1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theme="0" tint="-0.499984740745262"/>
      </left>
      <right style="medium">
        <color theme="0" tint="-0.499984740745262"/>
      </right>
      <top/>
      <bottom/>
      <diagonal/>
    </border>
    <border>
      <left/>
      <right style="thin">
        <color indexed="64"/>
      </right>
      <top style="medium">
        <color indexed="64"/>
      </top>
      <bottom style="thin">
        <color indexed="64"/>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Dashed">
        <color indexed="64"/>
      </top>
      <bottom/>
      <diagonal/>
    </border>
    <border>
      <left/>
      <right/>
      <top/>
      <bottom style="thin">
        <color rgb="FF727376"/>
      </bottom>
      <diagonal/>
    </border>
    <border>
      <left/>
      <right/>
      <top style="thin">
        <color rgb="FF727376"/>
      </top>
      <bottom/>
      <diagonal/>
    </border>
    <border>
      <left/>
      <right/>
      <top style="thin">
        <color rgb="FF727376"/>
      </top>
      <bottom style="thin">
        <color rgb="FF727376"/>
      </bottom>
      <diagonal/>
    </border>
    <border>
      <left/>
      <right/>
      <top/>
      <bottom style="thin">
        <color indexed="64"/>
      </bottom>
      <diagonal/>
    </border>
    <border>
      <left style="thin">
        <color rgb="FF727376"/>
      </left>
      <right/>
      <top style="thin">
        <color rgb="FF727376"/>
      </top>
      <bottom/>
      <diagonal/>
    </border>
    <border>
      <left/>
      <right style="thin">
        <color rgb="FF727376"/>
      </right>
      <top style="thin">
        <color rgb="FF727376"/>
      </top>
      <bottom/>
      <diagonal/>
    </border>
    <border>
      <left style="thin">
        <color rgb="FF727376"/>
      </left>
      <right/>
      <top/>
      <bottom/>
      <diagonal/>
    </border>
    <border>
      <left/>
      <right style="thin">
        <color rgb="FF727376"/>
      </right>
      <top/>
      <bottom/>
      <diagonal/>
    </border>
    <border>
      <left style="thin">
        <color rgb="FF727376"/>
      </left>
      <right/>
      <top/>
      <bottom style="thin">
        <color rgb="FF727376"/>
      </bottom>
      <diagonal/>
    </border>
    <border>
      <left/>
      <right style="thin">
        <color rgb="FF727376"/>
      </right>
      <top/>
      <bottom style="thin">
        <color rgb="FF727376"/>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bottom style="dotted">
        <color auto="1"/>
      </bottom>
      <diagonal/>
    </border>
    <border>
      <left/>
      <right/>
      <top/>
      <bottom style="hair">
        <color auto="1"/>
      </bottom>
      <diagonal/>
    </border>
    <border>
      <left/>
      <right/>
      <top style="hair">
        <color auto="1"/>
      </top>
      <bottom style="hair">
        <color auto="1"/>
      </bottom>
      <diagonal/>
    </border>
    <border>
      <left/>
      <right/>
      <top/>
      <bottom style="hair">
        <color theme="0" tint="-0.24994659260841701"/>
      </bottom>
      <diagonal/>
    </border>
    <border>
      <left/>
      <right/>
      <top style="hair">
        <color auto="1"/>
      </top>
      <bottom style="hair">
        <color theme="0" tint="-0.24994659260841701"/>
      </bottom>
      <diagonal/>
    </border>
    <border>
      <left/>
      <right/>
      <top/>
      <bottom style="hair">
        <color theme="0" tint="-0.34998626667073579"/>
      </bottom>
      <diagonal/>
    </border>
    <border>
      <left style="dashed">
        <color theme="9" tint="-0.24994659260841701"/>
      </left>
      <right/>
      <top style="dashed">
        <color theme="9" tint="-0.24994659260841701"/>
      </top>
      <bottom/>
      <diagonal/>
    </border>
    <border>
      <left/>
      <right style="dashed">
        <color theme="9" tint="-0.24994659260841701"/>
      </right>
      <top style="dashed">
        <color theme="9" tint="-0.24994659260841701"/>
      </top>
      <bottom/>
      <diagonal/>
    </border>
    <border>
      <left style="dashed">
        <color theme="9" tint="-0.24994659260841701"/>
      </left>
      <right/>
      <top/>
      <bottom/>
      <diagonal/>
    </border>
    <border>
      <left/>
      <right style="dashed">
        <color theme="9" tint="-0.24994659260841701"/>
      </right>
      <top/>
      <bottom/>
      <diagonal/>
    </border>
    <border>
      <left style="medium">
        <color indexed="64"/>
      </left>
      <right style="medium">
        <color indexed="64"/>
      </right>
      <top/>
      <bottom/>
      <diagonal/>
    </border>
    <border>
      <left style="medium">
        <color indexed="64"/>
      </left>
      <right style="dashed">
        <color theme="9" tint="-0.24994659260841701"/>
      </right>
      <top/>
      <bottom/>
      <diagonal/>
    </border>
    <border>
      <left style="dashed">
        <color theme="9" tint="-0.24994659260841701"/>
      </left>
      <right style="medium">
        <color indexed="64"/>
      </right>
      <top/>
      <bottom/>
      <diagonal/>
    </border>
    <border>
      <left style="medium">
        <color indexed="64"/>
      </left>
      <right style="dashed">
        <color theme="9" tint="-0.24994659260841701"/>
      </right>
      <top/>
      <bottom style="medium">
        <color indexed="64"/>
      </bottom>
      <diagonal/>
    </border>
    <border>
      <left style="dashed">
        <color theme="9" tint="-0.24994659260841701"/>
      </left>
      <right style="medium">
        <color indexed="64"/>
      </right>
      <top/>
      <bottom style="medium">
        <color indexed="64"/>
      </bottom>
      <diagonal/>
    </border>
    <border>
      <left style="dashed">
        <color theme="9" tint="-0.24994659260841701"/>
      </left>
      <right style="thin">
        <color indexed="64"/>
      </right>
      <top/>
      <bottom/>
      <diagonal/>
    </border>
    <border>
      <left style="dashed">
        <color theme="9" tint="-0.24994659260841701"/>
      </left>
      <right/>
      <top/>
      <bottom style="dashed">
        <color theme="9" tint="-0.24994659260841701"/>
      </bottom>
      <diagonal/>
    </border>
    <border>
      <left/>
      <right style="dashed">
        <color theme="9" tint="-0.24994659260841701"/>
      </right>
      <top/>
      <bottom style="dashed">
        <color theme="9" tint="-0.24994659260841701"/>
      </bottom>
      <diagonal/>
    </border>
    <border>
      <left style="medium">
        <color indexed="64"/>
      </left>
      <right style="dashed">
        <color theme="9" tint="-0.24994659260841701"/>
      </right>
      <top/>
      <bottom style="dashed">
        <color theme="9" tint="-0.24994659260841701"/>
      </bottom>
      <diagonal/>
    </border>
    <border>
      <left style="dashed">
        <color theme="9" tint="-0.24994659260841701"/>
      </left>
      <right style="thin">
        <color indexed="64"/>
      </right>
      <top/>
      <bottom style="dashed">
        <color theme="9" tint="-0.24994659260841701"/>
      </bottom>
      <diagonal/>
    </border>
    <border>
      <left style="medium">
        <color indexed="64"/>
      </left>
      <right style="dashed">
        <color theme="9" tint="-0.24994659260841701"/>
      </right>
      <top style="dashed">
        <color theme="9" tint="-0.24994659260841701"/>
      </top>
      <bottom/>
      <diagonal/>
    </border>
    <border>
      <left style="dashed">
        <color theme="9" tint="-0.24994659260841701"/>
      </left>
      <right style="medium">
        <color indexed="64"/>
      </right>
      <top style="dashed">
        <color theme="9" tint="-0.24994659260841701"/>
      </top>
      <bottom/>
      <diagonal/>
    </border>
    <border>
      <left style="dashed">
        <color theme="9" tint="-0.24994659260841701"/>
      </left>
      <right style="medium">
        <color indexed="64"/>
      </right>
      <top/>
      <bottom style="dashed">
        <color theme="9"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style="thick">
        <color theme="0" tint="-0.34998626667073579"/>
      </top>
      <bottom/>
      <diagonal/>
    </border>
    <border>
      <left style="medium">
        <color indexed="64"/>
      </left>
      <right/>
      <top style="thick">
        <color theme="0" tint="-0.34998626667073579"/>
      </top>
      <bottom/>
      <diagonal/>
    </border>
    <border>
      <left style="thin">
        <color auto="1"/>
      </left>
      <right/>
      <top style="thin">
        <color auto="1"/>
      </top>
      <bottom/>
      <diagonal/>
    </border>
    <border>
      <left style="thin">
        <color auto="1"/>
      </left>
      <right/>
      <top style="medium">
        <color theme="9"/>
      </top>
      <bottom/>
      <diagonal/>
    </border>
    <border>
      <left style="thin">
        <color indexed="64"/>
      </left>
      <right/>
      <top/>
      <bottom/>
      <diagonal/>
    </border>
    <border>
      <left style="thin">
        <color indexed="64"/>
      </left>
      <right/>
      <top style="medium">
        <color auto="1"/>
      </top>
      <bottom/>
      <diagonal/>
    </border>
    <border>
      <left style="thin">
        <color indexed="64"/>
      </left>
      <right style="thin">
        <color indexed="64"/>
      </right>
      <top/>
      <bottom/>
      <diagonal/>
    </border>
    <border>
      <left style="dashDot">
        <color theme="0" tint="-0.34998626667073579"/>
      </left>
      <right/>
      <top style="dashDot">
        <color theme="0" tint="-0.34998626667073579"/>
      </top>
      <bottom style="dashDot">
        <color theme="0" tint="-0.34998626667073579"/>
      </bottom>
      <diagonal/>
    </border>
    <border>
      <left/>
      <right/>
      <top style="dashDot">
        <color theme="0" tint="-0.34998626667073579"/>
      </top>
      <bottom style="dashDot">
        <color theme="0" tint="-0.34998626667073579"/>
      </bottom>
      <diagonal/>
    </border>
    <border>
      <left/>
      <right style="dashDot">
        <color theme="0" tint="-0.34998626667073579"/>
      </right>
      <top style="dashDot">
        <color theme="0" tint="-0.34998626667073579"/>
      </top>
      <bottom style="dashDot">
        <color theme="0" tint="-0.34998626667073579"/>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medium">
        <color theme="0" tint="-0.499984740745262"/>
      </left>
      <right/>
      <top/>
      <bottom/>
      <diagonal/>
    </border>
  </borders>
  <cellStyleXfs count="29939">
    <xf numFmtId="0" fontId="0" fillId="0" borderId="0"/>
    <xf numFmtId="0" fontId="18" fillId="0" borderId="0"/>
    <xf numFmtId="0" fontId="18" fillId="0" borderId="0"/>
    <xf numFmtId="0" fontId="20" fillId="0" borderId="0" applyBorder="0"/>
    <xf numFmtId="0" fontId="18" fillId="0" borderId="0" applyNumberFormat="0" applyFill="0" applyBorder="0" applyAlignment="0" applyProtection="0"/>
    <xf numFmtId="0" fontId="18" fillId="0" borderId="0" applyNumberFormat="0" applyFill="0" applyBorder="0" applyAlignment="0" applyProtection="0"/>
    <xf numFmtId="0" fontId="18"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8" fillId="0" borderId="0"/>
    <xf numFmtId="0" fontId="18" fillId="0" borderId="0"/>
    <xf numFmtId="0" fontId="23" fillId="0" borderId="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2" borderId="0" applyNumberFormat="0" applyBorder="0" applyAlignment="0" applyProtection="0"/>
    <xf numFmtId="0" fontId="9" fillId="15" borderId="0" applyNumberFormat="0" applyBorder="0" applyAlignment="0" applyProtection="0"/>
    <xf numFmtId="0" fontId="9" fillId="18" borderId="0" applyNumberFormat="0" applyBorder="0" applyAlignment="0" applyProtection="0"/>
    <xf numFmtId="0" fontId="24" fillId="19"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6" borderId="0" applyNumberFormat="0" applyBorder="0" applyAlignment="0" applyProtection="0"/>
    <xf numFmtId="0" fontId="25" fillId="10" borderId="0" applyNumberFormat="0" applyBorder="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7" fillId="28" borderId="31" applyNumberFormat="0" applyAlignment="0" applyProtection="0"/>
    <xf numFmtId="0" fontId="23" fillId="0" borderId="0"/>
    <xf numFmtId="169" fontId="18" fillId="0" borderId="0" applyFont="0" applyFill="0" applyBorder="0" applyAlignment="0" applyProtection="0"/>
    <xf numFmtId="0" fontId="28" fillId="0" borderId="0" applyNumberFormat="0" applyFill="0" applyBorder="0" applyAlignment="0" applyProtection="0"/>
    <xf numFmtId="0" fontId="29" fillId="11" borderId="0" applyNumberFormat="0" applyBorder="0" applyAlignment="0" applyProtection="0"/>
    <xf numFmtId="0" fontId="30" fillId="0" borderId="32" applyNumberFormat="0" applyFill="0" applyAlignment="0" applyProtection="0"/>
    <xf numFmtId="0" fontId="31" fillId="0" borderId="33" applyNumberFormat="0" applyFill="0" applyAlignment="0" applyProtection="0"/>
    <xf numFmtId="0" fontId="32" fillId="0" borderId="34" applyNumberFormat="0" applyFill="0" applyAlignment="0" applyProtection="0"/>
    <xf numFmtId="0" fontId="32" fillId="0" borderId="0" applyNumberFormat="0" applyFill="0" applyBorder="0" applyAlignment="0" applyProtection="0"/>
    <xf numFmtId="0" fontId="33" fillId="14" borderId="29" applyNumberFormat="0" applyAlignment="0" applyProtection="0"/>
    <xf numFmtId="0" fontId="33" fillId="14" borderId="29" applyNumberFormat="0" applyAlignment="0" applyProtection="0"/>
    <xf numFmtId="0" fontId="34" fillId="0" borderId="35" applyNumberFormat="0" applyFill="0" applyAlignment="0" applyProtection="0"/>
    <xf numFmtId="0" fontId="35" fillId="29" borderId="0" applyNumberFormat="0" applyBorder="0" applyAlignment="0" applyProtection="0"/>
    <xf numFmtId="0" fontId="21" fillId="0" borderId="0"/>
    <xf numFmtId="0" fontId="21" fillId="0" borderId="0"/>
    <xf numFmtId="0" fontId="21" fillId="0" borderId="0"/>
    <xf numFmtId="0" fontId="21" fillId="0" borderId="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7" fillId="31" borderId="30" applyNumberFormat="0" applyProtection="0">
      <alignment horizontal="center" vertical="center"/>
    </xf>
    <xf numFmtId="0" fontId="38" fillId="31" borderId="30" applyNumberFormat="0" applyProtection="0">
      <alignment horizontal="center" vertical="center"/>
    </xf>
    <xf numFmtId="0" fontId="39" fillId="0" borderId="0" applyNumberFormat="0" applyFill="0" applyBorder="0" applyAlignment="0" applyProtection="0"/>
    <xf numFmtId="0" fontId="10" fillId="0" borderId="38" applyNumberFormat="0" applyFill="0" applyAlignment="0" applyProtection="0"/>
    <xf numFmtId="0" fontId="10" fillId="0" borderId="38" applyNumberFormat="0" applyFill="0" applyAlignment="0" applyProtection="0"/>
    <xf numFmtId="0" fontId="40" fillId="0" borderId="0" applyNumberFormat="0" applyFill="0" applyBorder="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0" borderId="0" applyNumberFormat="0" applyFill="0" applyBorder="0" applyAlignment="0" applyProtection="0"/>
    <xf numFmtId="0" fontId="114" fillId="0" borderId="0" applyNumberFormat="0" applyFill="0" applyBorder="0" applyAlignment="0" applyProtection="0"/>
    <xf numFmtId="0" fontId="5"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4" fillId="0" borderId="0"/>
    <xf numFmtId="0" fontId="159" fillId="0" borderId="0"/>
    <xf numFmtId="0" fontId="159" fillId="0" borderId="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2" borderId="0" applyNumberFormat="0" applyBorder="0" applyAlignment="0" applyProtection="0"/>
    <xf numFmtId="0" fontId="9" fillId="15" borderId="0" applyNumberFormat="0" applyBorder="0" applyAlignment="0" applyProtection="0"/>
    <xf numFmtId="0" fontId="9" fillId="18" borderId="0" applyNumberFormat="0" applyBorder="0" applyAlignment="0" applyProtection="0"/>
    <xf numFmtId="0" fontId="24" fillId="19"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9" fillId="11" borderId="0" applyNumberFormat="0" applyBorder="0" applyAlignment="0" applyProtection="0"/>
    <xf numFmtId="0" fontId="26" fillId="27" borderId="29" applyNumberFormat="0" applyAlignment="0" applyProtection="0"/>
    <xf numFmtId="0" fontId="27" fillId="28" borderId="31" applyNumberFormat="0" applyAlignment="0" applyProtection="0"/>
    <xf numFmtId="0" fontId="34" fillId="0" borderId="35" applyNumberFormat="0" applyFill="0" applyAlignment="0" applyProtection="0"/>
    <xf numFmtId="0" fontId="32" fillId="0" borderId="0" applyNumberFormat="0" applyFill="0" applyBorder="0" applyAlignment="0" applyProtection="0"/>
    <xf numFmtId="0" fontId="24" fillId="23"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6" borderId="0" applyNumberFormat="0" applyBorder="0" applyAlignment="0" applyProtection="0"/>
    <xf numFmtId="0" fontId="33" fillId="14" borderId="29" applyNumberFormat="0" applyAlignment="0" applyProtection="0"/>
    <xf numFmtId="0" fontId="25" fillId="10" borderId="0" applyNumberFormat="0" applyBorder="0" applyAlignment="0" applyProtection="0"/>
    <xf numFmtId="164" fontId="159" fillId="0" borderId="0" applyFont="0" applyFill="0" applyBorder="0" applyAlignment="0" applyProtection="0"/>
    <xf numFmtId="0" fontId="159" fillId="30" borderId="36" applyNumberFormat="0" applyFont="0" applyAlignment="0" applyProtection="0"/>
    <xf numFmtId="0" fontId="36" fillId="27" borderId="37" applyNumberFormat="0" applyAlignment="0" applyProtection="0"/>
    <xf numFmtId="0" fontId="40" fillId="0" borderId="0" applyNumberFormat="0" applyFill="0" applyBorder="0" applyAlignment="0" applyProtection="0"/>
    <xf numFmtId="0" fontId="28" fillId="0" borderId="0" applyNumberFormat="0" applyFill="0" applyBorder="0" applyAlignment="0" applyProtection="0"/>
    <xf numFmtId="0" fontId="39" fillId="0" borderId="0" applyNumberFormat="0" applyFill="0" applyBorder="0" applyAlignment="0" applyProtection="0"/>
    <xf numFmtId="0" fontId="30" fillId="0" borderId="32" applyNumberFormat="0" applyFill="0" applyAlignment="0" applyProtection="0"/>
    <xf numFmtId="0" fontId="31" fillId="0" borderId="33" applyNumberFormat="0" applyFill="0" applyAlignment="0" applyProtection="0"/>
    <xf numFmtId="0" fontId="32" fillId="0" borderId="34" applyNumberFormat="0" applyFill="0" applyAlignment="0" applyProtection="0"/>
    <xf numFmtId="164" fontId="18" fillId="0" borderId="0" applyFont="0" applyFill="0" applyBorder="0" applyAlignment="0" applyProtection="0"/>
    <xf numFmtId="0" fontId="18" fillId="0" borderId="0" applyNumberFormat="0" applyFill="0" applyBorder="0" applyAlignment="0" applyProtection="0"/>
    <xf numFmtId="0" fontId="20" fillId="0" borderId="0" applyBorder="0"/>
    <xf numFmtId="0" fontId="21" fillId="0" borderId="0"/>
    <xf numFmtId="0" fontId="21" fillId="0" borderId="0"/>
    <xf numFmtId="0" fontId="4" fillId="0" borderId="0"/>
    <xf numFmtId="0" fontId="3" fillId="0" borderId="0"/>
    <xf numFmtId="0" fontId="167" fillId="0" borderId="0" applyNumberFormat="0" applyFill="0" applyBorder="0" applyAlignment="0" applyProtection="0"/>
    <xf numFmtId="0" fontId="168" fillId="0" borderId="99" applyNumberFormat="0" applyFill="0" applyAlignment="0" applyProtection="0"/>
    <xf numFmtId="0" fontId="169" fillId="0" borderId="100" applyNumberFormat="0" applyFill="0" applyAlignment="0" applyProtection="0"/>
    <xf numFmtId="0" fontId="170" fillId="0" borderId="101" applyNumberFormat="0" applyFill="0" applyAlignment="0" applyProtection="0"/>
    <xf numFmtId="0" fontId="170" fillId="0" borderId="0" applyNumberFormat="0" applyFill="0" applyBorder="0" applyAlignment="0" applyProtection="0"/>
    <xf numFmtId="0" fontId="171" fillId="38" borderId="0" applyNumberFormat="0" applyBorder="0" applyAlignment="0" applyProtection="0"/>
    <xf numFmtId="0" fontId="172" fillId="39" borderId="0" applyNumberFormat="0" applyBorder="0" applyAlignment="0" applyProtection="0"/>
    <xf numFmtId="0" fontId="173" fillId="40" borderId="0" applyNumberFormat="0" applyBorder="0" applyAlignment="0" applyProtection="0"/>
    <xf numFmtId="0" fontId="174" fillId="41" borderId="102" applyNumberFormat="0" applyAlignment="0" applyProtection="0"/>
    <xf numFmtId="0" fontId="175" fillId="42" borderId="103" applyNumberFormat="0" applyAlignment="0" applyProtection="0"/>
    <xf numFmtId="0" fontId="176" fillId="42" borderId="102" applyNumberFormat="0" applyAlignment="0" applyProtection="0"/>
    <xf numFmtId="0" fontId="177" fillId="0" borderId="104" applyNumberFormat="0" applyFill="0" applyAlignment="0" applyProtection="0"/>
    <xf numFmtId="0" fontId="178" fillId="43" borderId="105" applyNumberFormat="0" applyAlignment="0" applyProtection="0"/>
    <xf numFmtId="0" fontId="179" fillId="0" borderId="0" applyNumberFormat="0" applyFill="0" applyBorder="0" applyAlignment="0" applyProtection="0"/>
    <xf numFmtId="0" fontId="180" fillId="0" borderId="0" applyNumberFormat="0" applyFill="0" applyBorder="0" applyAlignment="0" applyProtection="0"/>
    <xf numFmtId="0" fontId="181" fillId="0" borderId="107" applyNumberFormat="0" applyFill="0" applyAlignment="0" applyProtection="0"/>
    <xf numFmtId="0" fontId="1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82" fillId="48" borderId="0" applyNumberFormat="0" applyBorder="0" applyAlignment="0" applyProtection="0"/>
    <xf numFmtId="0" fontId="1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182" fillId="52" borderId="0" applyNumberFormat="0" applyBorder="0" applyAlignment="0" applyProtection="0"/>
    <xf numFmtId="0" fontId="182" fillId="53"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82" fillId="56" borderId="0" applyNumberFormat="0" applyBorder="0" applyAlignment="0" applyProtection="0"/>
    <xf numFmtId="0" fontId="182" fillId="5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82" fillId="60" borderId="0" applyNumberFormat="0" applyBorder="0" applyAlignment="0" applyProtection="0"/>
    <xf numFmtId="0" fontId="182" fillId="61"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182" fillId="64" borderId="0" applyNumberFormat="0" applyBorder="0" applyAlignment="0" applyProtection="0"/>
    <xf numFmtId="0" fontId="182" fillId="65"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182" fillId="68" borderId="0" applyNumberFormat="0" applyBorder="0" applyAlignment="0" applyProtection="0"/>
    <xf numFmtId="0" fontId="2" fillId="0" borderId="0"/>
    <xf numFmtId="0" fontId="21" fillId="0" borderId="0"/>
    <xf numFmtId="0" fontId="21" fillId="0" borderId="0"/>
    <xf numFmtId="0" fontId="21" fillId="0" borderId="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 fillId="0" borderId="0"/>
    <xf numFmtId="0" fontId="10" fillId="0" borderId="38" applyNumberFormat="0" applyFill="0" applyAlignment="0" applyProtection="0"/>
    <xf numFmtId="0" fontId="2" fillId="0" borderId="0"/>
    <xf numFmtId="0" fontId="18" fillId="0" borderId="0"/>
    <xf numFmtId="0" fontId="18" fillId="0" borderId="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0" fillId="0" borderId="38" applyNumberFormat="0" applyFill="0" applyAlignment="0" applyProtection="0"/>
    <xf numFmtId="164" fontId="18" fillId="0" borderId="0" applyFont="0" applyFill="0" applyBorder="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0" fillId="0" borderId="38" applyNumberFormat="0" applyFill="0" applyAlignment="0" applyProtection="0"/>
    <xf numFmtId="0" fontId="2" fillId="0" borderId="0"/>
    <xf numFmtId="0" fontId="2" fillId="0" borderId="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2" fillId="0" borderId="34"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32" fillId="0" borderId="34"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0" applyBorder="0"/>
    <xf numFmtId="0" fontId="10" fillId="0" borderId="38" applyNumberFormat="0" applyFill="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18" fillId="0" borderId="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0" fillId="0" borderId="0" applyBorder="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0" borderId="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18" fillId="0" borderId="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0" borderId="0"/>
    <xf numFmtId="0" fontId="18" fillId="0" borderId="30" applyNumberFormat="0" applyFont="0" applyFill="0" applyProtection="0">
      <alignment horizontal="center" vertical="center"/>
    </xf>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0" borderId="0"/>
    <xf numFmtId="0" fontId="26" fillId="27" borderId="29" applyNumberFormat="0" applyAlignment="0" applyProtection="0"/>
    <xf numFmtId="0" fontId="18" fillId="0" borderId="0"/>
    <xf numFmtId="0" fontId="18" fillId="0" borderId="0" applyBorder="0"/>
    <xf numFmtId="0" fontId="18" fillId="0" borderId="30" applyNumberFormat="0" applyFont="0" applyFill="0" applyProtection="0">
      <alignment horizontal="center" vertical="center"/>
    </xf>
    <xf numFmtId="0" fontId="36" fillId="27" borderId="37" applyNumberFormat="0" applyAlignment="0" applyProtection="0"/>
    <xf numFmtId="0" fontId="18" fillId="0" borderId="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0" borderId="0"/>
    <xf numFmtId="0" fontId="26" fillId="27" borderId="29" applyNumberFormat="0" applyAlignment="0" applyProtection="0"/>
    <xf numFmtId="0" fontId="18" fillId="30" borderId="36" applyNumberFormat="0" applyFont="0" applyAlignment="0" applyProtection="0"/>
    <xf numFmtId="0" fontId="18" fillId="0" borderId="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18" fillId="0" borderId="0"/>
    <xf numFmtId="0" fontId="26" fillId="27" borderId="29" applyNumberFormat="0" applyAlignment="0" applyProtection="0"/>
    <xf numFmtId="0" fontId="18" fillId="30" borderId="36" applyNumberFormat="0" applyFont="0" applyAlignment="0" applyProtection="0"/>
    <xf numFmtId="0" fontId="188" fillId="0" borderId="0" applyNumberFormat="0" applyFill="0" applyBorder="0" applyAlignment="0" applyProtection="0">
      <alignment vertical="top"/>
      <protection locked="0"/>
    </xf>
    <xf numFmtId="0" fontId="26" fillId="27" borderId="29" applyNumberFormat="0" applyAlignment="0" applyProtection="0"/>
    <xf numFmtId="0" fontId="18" fillId="0" borderId="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8" fillId="0" borderId="30" applyNumberFormat="0" applyFont="0" applyFill="0" applyProtection="0">
      <alignment horizontal="center" vertical="center"/>
    </xf>
    <xf numFmtId="0" fontId="18" fillId="0" borderId="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0" fillId="0" borderId="0" applyBorder="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18" fillId="0" borderId="0" applyBorder="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0" borderId="0" applyNumberFormat="0" applyFill="0" applyBorder="0" applyAlignment="0" applyProtection="0"/>
    <xf numFmtId="0" fontId="18" fillId="0" borderId="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30" borderId="36" applyNumberFormat="0" applyFon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0" fillId="0" borderId="38" applyNumberFormat="0" applyFill="0" applyAlignment="0" applyProtection="0"/>
    <xf numFmtId="0" fontId="18" fillId="0" borderId="0"/>
    <xf numFmtId="0" fontId="10" fillId="0" borderId="38" applyNumberFormat="0" applyFill="0" applyAlignment="0" applyProtection="0"/>
    <xf numFmtId="0" fontId="26" fillId="27" borderId="29" applyNumberFormat="0" applyAlignment="0" applyProtection="0"/>
    <xf numFmtId="0" fontId="18" fillId="0" borderId="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0" borderId="0"/>
    <xf numFmtId="0" fontId="33" fillId="14" borderId="29"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20" fillId="0" borderId="0" applyBorder="0"/>
    <xf numFmtId="0" fontId="18" fillId="0" borderId="30" applyNumberFormat="0" applyFont="0" applyFill="0" applyProtection="0">
      <alignment horizontal="center" vertical="center"/>
    </xf>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0" borderId="0" applyNumberFormat="0" applyFill="0" applyBorder="0" applyAlignment="0" applyProtection="0"/>
    <xf numFmtId="0" fontId="10" fillId="0" borderId="38" applyNumberFormat="0" applyFill="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0" borderId="30" applyNumberFormat="0" applyFont="0" applyFill="0" applyProtection="0">
      <alignment horizontal="center" vertical="center"/>
    </xf>
    <xf numFmtId="0" fontId="18" fillId="0" borderId="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0" borderId="0" applyNumberFormat="0" applyFill="0" applyBorder="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18" fillId="0" borderId="0" applyBorder="0"/>
    <xf numFmtId="0" fontId="18" fillId="0" borderId="0"/>
    <xf numFmtId="0" fontId="18" fillId="30" borderId="36" applyNumberFormat="0" applyFont="0" applyAlignment="0" applyProtection="0"/>
    <xf numFmtId="0" fontId="36" fillId="27" borderId="37" applyNumberFormat="0" applyAlignment="0" applyProtection="0"/>
    <xf numFmtId="0" fontId="18" fillId="0" borderId="0"/>
    <xf numFmtId="0" fontId="18" fillId="0" borderId="0" applyNumberFormat="0" applyFill="0" applyBorder="0" applyAlignment="0" applyProtection="0"/>
    <xf numFmtId="0" fontId="18" fillId="0" borderId="0"/>
    <xf numFmtId="0" fontId="18" fillId="0" borderId="30" applyNumberFormat="0" applyFont="0" applyFill="0" applyProtection="0">
      <alignment horizontal="center" vertical="center"/>
    </xf>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20" fillId="0" borderId="0" applyBorder="0"/>
    <xf numFmtId="0" fontId="21" fillId="0" borderId="0"/>
    <xf numFmtId="0" fontId="20" fillId="0" borderId="0" applyBorder="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0" borderId="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3" fillId="14" borderId="29" applyNumberFormat="0" applyAlignment="0" applyProtection="0"/>
    <xf numFmtId="0" fontId="18" fillId="0" borderId="0" applyNumberFormat="0" applyFont="0" applyFill="0" applyBorder="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0" fontId="18" fillId="0" borderId="0"/>
    <xf numFmtId="0" fontId="18" fillId="0" borderId="0" applyNumberFormat="0" applyFill="0" applyBorder="0" applyAlignment="0" applyProtection="0"/>
    <xf numFmtId="0" fontId="18" fillId="0" borderId="0" applyNumberFormat="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30" borderId="36" applyNumberFormat="0" applyFon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164" fontId="18" fillId="0" borderId="0" applyFont="0" applyFill="0" applyBorder="0" applyAlignment="0" applyProtection="0"/>
    <xf numFmtId="0" fontId="18" fillId="0" borderId="0"/>
    <xf numFmtId="165" fontId="18" fillId="0" borderId="0" applyFont="0" applyFill="0" applyBorder="0" applyAlignment="0" applyProtection="0"/>
    <xf numFmtId="0" fontId="18" fillId="0" borderId="0" applyNumberForma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3" fillId="0" borderId="0"/>
    <xf numFmtId="169" fontId="18" fillId="0" borderId="0" applyFont="0" applyFill="0" applyBorder="0" applyAlignment="0" applyProtection="0"/>
    <xf numFmtId="0" fontId="21" fillId="0" borderId="0"/>
    <xf numFmtId="0" fontId="21" fillId="0" borderId="0"/>
    <xf numFmtId="0" fontId="21" fillId="0" borderId="0"/>
    <xf numFmtId="0" fontId="114" fillId="0" borderId="0" applyNumberFormat="0" applyFill="0" applyBorder="0" applyAlignment="0" applyProtection="0"/>
    <xf numFmtId="0" fontId="18" fillId="0" borderId="0" applyNumberFormat="0" applyFont="0" applyFill="0" applyBorder="0" applyAlignment="0" applyProtection="0"/>
    <xf numFmtId="0" fontId="186" fillId="0" borderId="0"/>
    <xf numFmtId="0" fontId="186" fillId="0" borderId="0"/>
    <xf numFmtId="0" fontId="2" fillId="0" borderId="0"/>
    <xf numFmtId="0" fontId="18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1"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1"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18" fillId="0" borderId="0" applyNumberFormat="0" applyFont="0" applyFill="0" applyBorder="0" applyAlignment="0" applyProtection="0"/>
    <xf numFmtId="0" fontId="2" fillId="0" borderId="0"/>
    <xf numFmtId="0" fontId="21" fillId="0" borderId="0"/>
    <xf numFmtId="0" fontId="32" fillId="0" borderId="34" applyNumberFormat="0" applyFill="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30" borderId="36" applyNumberFormat="0" applyFont="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2" fillId="0" borderId="34" applyNumberFormat="0" applyFill="0" applyAlignment="0" applyProtection="0"/>
    <xf numFmtId="0" fontId="2" fillId="0" borderId="0"/>
    <xf numFmtId="0" fontId="2" fillId="0" borderId="0"/>
    <xf numFmtId="0" fontId="18" fillId="0" borderId="0"/>
    <xf numFmtId="0" fontId="32" fillId="0" borderId="34" applyNumberFormat="0" applyFill="0" applyAlignment="0" applyProtection="0"/>
    <xf numFmtId="164" fontId="18" fillId="0" borderId="0" applyFont="0" applyFill="0" applyBorder="0" applyAlignment="0" applyProtection="0"/>
    <xf numFmtId="0" fontId="2" fillId="0" borderId="0"/>
    <xf numFmtId="0" fontId="187" fillId="0" borderId="0" applyNumberFormat="0" applyFill="0" applyBorder="0" applyAlignment="0" applyProtection="0">
      <alignment vertical="top"/>
      <protection locked="0"/>
    </xf>
    <xf numFmtId="0" fontId="18" fillId="0" borderId="0"/>
    <xf numFmtId="0" fontId="18" fillId="30" borderId="36" applyNumberFormat="0" applyFont="0" applyAlignment="0" applyProtection="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30" borderId="3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applyNumberFormat="0" applyFon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 fillId="0" borderId="0"/>
    <xf numFmtId="0" fontId="32" fillId="0" borderId="34" applyNumberFormat="0" applyFill="0" applyAlignment="0" applyProtection="0"/>
    <xf numFmtId="164" fontId="18" fillId="0" borderId="0" applyFon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164" fontId="18" fillId="0" borderId="0" applyFon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0" fontId="2" fillId="0" borderId="0"/>
    <xf numFmtId="0" fontId="2" fillId="44" borderId="106" applyNumberFormat="0" applyFont="0" applyAlignment="0" applyProtection="0"/>
    <xf numFmtId="0" fontId="21" fillId="0" borderId="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164" fontId="18" fillId="0" borderId="0" applyFont="0" applyFill="0" applyBorder="0" applyAlignment="0" applyProtection="0"/>
    <xf numFmtId="0" fontId="2" fillId="0" borderId="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 fillId="0" borderId="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2" fillId="0" borderId="34" applyNumberFormat="0" applyFill="0" applyAlignment="0" applyProtection="0"/>
    <xf numFmtId="0" fontId="32" fillId="0" borderId="34" applyNumberFormat="0" applyFill="0" applyAlignment="0" applyProtection="0"/>
    <xf numFmtId="0" fontId="10" fillId="0" borderId="38" applyNumberFormat="0" applyFill="0" applyAlignment="0" applyProtection="0"/>
    <xf numFmtId="0" fontId="18" fillId="0" borderId="0" applyNumberFormat="0" applyFill="0" applyBorder="0" applyAlignment="0" applyProtection="0"/>
    <xf numFmtId="9" fontId="18" fillId="0" borderId="0" applyFon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23" fillId="0" borderId="0"/>
    <xf numFmtId="169" fontId="18" fillId="0" borderId="0" applyFont="0" applyFill="0" applyBorder="0" applyAlignment="0" applyProtection="0"/>
    <xf numFmtId="0" fontId="32" fillId="0" borderId="34" applyNumberFormat="0" applyFill="0" applyAlignment="0" applyProtection="0"/>
    <xf numFmtId="0" fontId="18" fillId="0" borderId="0" applyNumberFormat="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applyBorder="0"/>
    <xf numFmtId="0" fontId="18" fillId="0" borderId="0" applyBorder="0"/>
    <xf numFmtId="0" fontId="18" fillId="0" borderId="0" applyBorder="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4" fontId="18" fillId="0" borderId="0" applyFont="0" applyFill="0" applyBorder="0" applyAlignment="0" applyProtection="0"/>
    <xf numFmtId="174" fontId="18" fillId="0" borderId="0" applyFont="0" applyFill="0" applyBorder="0" applyAlignment="0" applyProtection="0"/>
    <xf numFmtId="174" fontId="18" fillId="0" borderId="0" applyFont="0" applyFill="0" applyBorder="0" applyAlignment="0" applyProtection="0"/>
    <xf numFmtId="0" fontId="18" fillId="0" borderId="0"/>
    <xf numFmtId="0" fontId="18" fillId="0" borderId="0" applyNumberFormat="0" applyFill="0" applyBorder="0" applyAlignment="0" applyProtection="0"/>
    <xf numFmtId="0" fontId="21" fillId="0" borderId="0"/>
    <xf numFmtId="0" fontId="18" fillId="0" borderId="0" applyNumberFormat="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32" fillId="0" borderId="34" applyNumberFormat="0" applyFill="0" applyAlignment="0" applyProtection="0"/>
    <xf numFmtId="165" fontId="18" fillId="0" borderId="0" applyFont="0" applyFill="0" applyBorder="0" applyAlignment="0" applyProtection="0"/>
    <xf numFmtId="165" fontId="18" fillId="0" borderId="0" applyFon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2" fillId="0" borderId="34" applyNumberFormat="0" applyFill="0" applyAlignment="0" applyProtection="0"/>
    <xf numFmtId="0" fontId="2" fillId="0" borderId="0"/>
    <xf numFmtId="0" fontId="2" fillId="0" borderId="0"/>
    <xf numFmtId="0" fontId="18" fillId="30" borderId="36" applyNumberFormat="0" applyFont="0" applyAlignment="0" applyProtection="0"/>
    <xf numFmtId="0" fontId="32" fillId="0" borderId="34" applyNumberFormat="0" applyFill="0" applyAlignment="0" applyProtection="0"/>
    <xf numFmtId="164" fontId="18" fillId="0" borderId="0" applyFont="0" applyFill="0" applyBorder="0" applyAlignment="0" applyProtection="0"/>
    <xf numFmtId="0" fontId="20" fillId="0" borderId="0" applyBorder="0"/>
    <xf numFmtId="0" fontId="2" fillId="0" borderId="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 fillId="0" borderId="0"/>
    <xf numFmtId="0" fontId="32" fillId="0" borderId="34" applyNumberFormat="0" applyFill="0" applyAlignment="0" applyProtection="0"/>
    <xf numFmtId="164" fontId="18" fillId="0" borderId="0" applyFon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30" borderId="36" applyNumberFormat="0" applyFont="0" applyAlignment="0" applyProtection="0"/>
    <xf numFmtId="0" fontId="18" fillId="30" borderId="36" applyNumberFormat="0" applyFont="0" applyAlignment="0" applyProtection="0"/>
    <xf numFmtId="0" fontId="167" fillId="0" borderId="0" applyNumberFormat="0" applyFill="0" applyBorder="0" applyAlignment="0" applyProtection="0"/>
    <xf numFmtId="0" fontId="168" fillId="0" borderId="99" applyNumberFormat="0" applyFill="0" applyAlignment="0" applyProtection="0"/>
    <xf numFmtId="0" fontId="169" fillId="0" borderId="100" applyNumberFormat="0" applyFill="0" applyAlignment="0" applyProtection="0"/>
    <xf numFmtId="0" fontId="170" fillId="0" borderId="101" applyNumberFormat="0" applyFill="0" applyAlignment="0" applyProtection="0"/>
    <xf numFmtId="0" fontId="170" fillId="0" borderId="0" applyNumberFormat="0" applyFill="0" applyBorder="0" applyAlignment="0" applyProtection="0"/>
    <xf numFmtId="0" fontId="171" fillId="38" borderId="0" applyNumberFormat="0" applyBorder="0" applyAlignment="0" applyProtection="0"/>
    <xf numFmtId="0" fontId="172" fillId="39" borderId="0" applyNumberFormat="0" applyBorder="0" applyAlignment="0" applyProtection="0"/>
    <xf numFmtId="0" fontId="173" fillId="40" borderId="0" applyNumberFormat="0" applyBorder="0" applyAlignment="0" applyProtection="0"/>
    <xf numFmtId="0" fontId="174" fillId="41" borderId="102" applyNumberFormat="0" applyAlignment="0" applyProtection="0"/>
    <xf numFmtId="0" fontId="175" fillId="42" borderId="103" applyNumberFormat="0" applyAlignment="0" applyProtection="0"/>
    <xf numFmtId="0" fontId="176" fillId="42" borderId="102" applyNumberFormat="0" applyAlignment="0" applyProtection="0"/>
    <xf numFmtId="0" fontId="177" fillId="0" borderId="104" applyNumberFormat="0" applyFill="0" applyAlignment="0" applyProtection="0"/>
    <xf numFmtId="0" fontId="178" fillId="43" borderId="105" applyNumberFormat="0" applyAlignment="0" applyProtection="0"/>
    <xf numFmtId="0" fontId="179" fillId="0" borderId="0" applyNumberFormat="0" applyFill="0" applyBorder="0" applyAlignment="0" applyProtection="0"/>
    <xf numFmtId="0" fontId="180" fillId="0" borderId="0" applyNumberFormat="0" applyFill="0" applyBorder="0" applyAlignment="0" applyProtection="0"/>
    <xf numFmtId="0" fontId="181" fillId="0" borderId="107" applyNumberFormat="0" applyFill="0" applyAlignment="0" applyProtection="0"/>
    <xf numFmtId="0" fontId="1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82" fillId="48" borderId="0" applyNumberFormat="0" applyBorder="0" applyAlignment="0" applyProtection="0"/>
    <xf numFmtId="0" fontId="1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182" fillId="52" borderId="0" applyNumberFormat="0" applyBorder="0" applyAlignment="0" applyProtection="0"/>
    <xf numFmtId="0" fontId="182" fillId="53"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82" fillId="56" borderId="0" applyNumberFormat="0" applyBorder="0" applyAlignment="0" applyProtection="0"/>
    <xf numFmtId="0" fontId="182" fillId="5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82" fillId="60" borderId="0" applyNumberFormat="0" applyBorder="0" applyAlignment="0" applyProtection="0"/>
    <xf numFmtId="0" fontId="182" fillId="61"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182" fillId="64" borderId="0" applyNumberFormat="0" applyBorder="0" applyAlignment="0" applyProtection="0"/>
    <xf numFmtId="0" fontId="182" fillId="65"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182" fillId="68" borderId="0" applyNumberFormat="0" applyBorder="0" applyAlignment="0" applyProtection="0"/>
    <xf numFmtId="164" fontId="18" fillId="0" borderId="0" applyFont="0" applyFill="0" applyBorder="0" applyAlignment="0" applyProtection="0"/>
    <xf numFmtId="0" fontId="2" fillId="0" borderId="0"/>
    <xf numFmtId="0" fontId="2" fillId="44" borderId="106" applyNumberFormat="0" applyFont="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2" fillId="0" borderId="0"/>
    <xf numFmtId="0" fontId="2" fillId="0" borderId="0"/>
    <xf numFmtId="0" fontId="189" fillId="0" borderId="0" applyNumberFormat="0" applyFill="0" applyBorder="0" applyAlignment="0" applyProtection="0"/>
    <xf numFmtId="0" fontId="2" fillId="0" borderId="0"/>
    <xf numFmtId="0" fontId="193" fillId="0" borderId="0" applyNumberForma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1" fillId="0" borderId="33" applyNumberFormat="0" applyFill="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0" fontId="10" fillId="0" borderId="38" applyNumberFormat="0" applyFill="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24" fillId="22" borderId="0" applyNumberFormat="0" applyBorder="0" applyAlignment="0" applyProtection="0"/>
    <xf numFmtId="0" fontId="32" fillId="0" borderId="34" applyNumberFormat="0" applyFill="0" applyAlignment="0" applyProtection="0"/>
    <xf numFmtId="0" fontId="33" fillId="14" borderId="29" applyNumberFormat="0" applyAlignment="0" applyProtection="0"/>
    <xf numFmtId="0" fontId="9" fillId="10" borderId="0" applyNumberFormat="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193" fillId="0" borderId="0" applyNumberForma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2" fillId="0" borderId="0"/>
    <xf numFmtId="0" fontId="191" fillId="0" borderId="0" applyNumberForma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0" fillId="0" borderId="0" applyBorder="0"/>
    <xf numFmtId="0" fontId="193" fillId="0" borderId="0" applyNumberFormat="0" applyFill="0" applyBorder="0" applyAlignment="0" applyProtection="0"/>
    <xf numFmtId="0" fontId="40"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18" fillId="0" borderId="30" applyNumberFormat="0" applyFont="0" applyFill="0" applyProtection="0">
      <alignment horizontal="center" vertical="center"/>
    </xf>
    <xf numFmtId="0" fontId="24" fillId="21" borderId="0" applyNumberFormat="0" applyBorder="0" applyAlignment="0" applyProtection="0"/>
    <xf numFmtId="0" fontId="24" fillId="20" borderId="0" applyNumberFormat="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9" fillId="15" borderId="0" applyNumberFormat="0" applyBorder="0" applyAlignment="0" applyProtection="0"/>
    <xf numFmtId="0" fontId="193" fillId="0" borderId="0" applyNumberFormat="0" applyFill="0" applyBorder="0" applyAlignment="0" applyProtection="0"/>
    <xf numFmtId="0" fontId="2" fillId="0" borderId="0"/>
    <xf numFmtId="0" fontId="2" fillId="0" borderId="0"/>
    <xf numFmtId="0" fontId="191" fillId="0" borderId="0" applyNumberFormat="0" applyFill="0" applyBorder="0" applyAlignment="0" applyProtection="0"/>
    <xf numFmtId="0" fontId="24" fillId="26" borderId="0" applyNumberFormat="0" applyBorder="0" applyAlignment="0" applyProtection="0"/>
    <xf numFmtId="0" fontId="114" fillId="0" borderId="0" applyNumberFormat="0" applyFill="0" applyBorder="0" applyAlignment="0" applyProtection="0"/>
    <xf numFmtId="164" fontId="18" fillId="0" borderId="0" applyFont="0" applyFill="0" applyBorder="0" applyAlignment="0" applyProtection="0"/>
    <xf numFmtId="0" fontId="36" fillId="27" borderId="37" applyNumberFormat="0" applyAlignment="0" applyProtection="0"/>
    <xf numFmtId="0" fontId="2" fillId="0" borderId="0"/>
    <xf numFmtId="0" fontId="9" fillId="16" borderId="0" applyNumberFormat="0" applyBorder="0" applyAlignment="0" applyProtection="0"/>
    <xf numFmtId="0" fontId="26" fillId="27" borderId="29" applyNumberFormat="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0" fillId="0" borderId="38" applyNumberFormat="0" applyFill="0" applyAlignment="0" applyProtection="0"/>
    <xf numFmtId="0" fontId="32" fillId="0" borderId="34" applyNumberFormat="0" applyFill="0" applyAlignment="0" applyProtection="0"/>
    <xf numFmtId="0" fontId="30" fillId="0" borderId="32" applyNumberFormat="0" applyFill="0" applyAlignment="0" applyProtection="0"/>
    <xf numFmtId="0" fontId="27" fillId="28" borderId="31" applyNumberFormat="0" applyAlignment="0" applyProtection="0"/>
    <xf numFmtId="0" fontId="193" fillId="0" borderId="0" applyNumberFormat="0" applyFill="0" applyBorder="0" applyAlignment="0" applyProtection="0"/>
    <xf numFmtId="0" fontId="25" fillId="10" borderId="0" applyNumberFormat="0" applyBorder="0" applyAlignment="0" applyProtection="0"/>
    <xf numFmtId="0" fontId="24" fillId="19" borderId="0" applyNumberFormat="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164" fontId="18" fillId="0" borderId="0" applyFon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4"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4" fillId="23" borderId="0" applyNumberFormat="0" applyBorder="0" applyAlignment="0" applyProtection="0"/>
    <xf numFmtId="0" fontId="18" fillId="30" borderId="36" applyNumberFormat="0" applyFont="0" applyAlignment="0" applyProtection="0"/>
    <xf numFmtId="0" fontId="193" fillId="0" borderId="0" applyNumberFormat="0" applyFill="0" applyBorder="0" applyAlignment="0" applyProtection="0"/>
    <xf numFmtId="165" fontId="18" fillId="0" borderId="0" applyFont="0" applyFill="0" applyBorder="0" applyAlignment="0" applyProtection="0"/>
    <xf numFmtId="0" fontId="9" fillId="18" borderId="0" applyNumberFormat="0" applyBorder="0" applyAlignment="0" applyProtection="0"/>
    <xf numFmtId="0" fontId="32" fillId="0" borderId="34" applyNumberFormat="0" applyFill="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26" fillId="27" borderId="29" applyNumberFormat="0" applyAlignment="0" applyProtection="0"/>
    <xf numFmtId="0" fontId="191" fillId="0" borderId="0" applyNumberFormat="0" applyFill="0" applyBorder="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4" fillId="16" borderId="0" applyNumberFormat="0" applyBorder="0" applyAlignment="0" applyProtection="0"/>
    <xf numFmtId="0" fontId="36" fillId="27" borderId="37"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8" fillId="30" borderId="36" applyNumberFormat="0" applyFont="0" applyAlignment="0" applyProtection="0"/>
    <xf numFmtId="0" fontId="33" fillId="14" borderId="29" applyNumberFormat="0" applyAlignment="0" applyProtection="0"/>
    <xf numFmtId="0" fontId="32" fillId="0" borderId="0" applyNumberFormat="0" applyFill="0" applyBorder="0" applyAlignment="0" applyProtection="0"/>
    <xf numFmtId="174" fontId="18" fillId="0" borderId="0" applyFon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34" fillId="0" borderId="35" applyNumberFormat="0" applyFill="0" applyAlignment="0" applyProtection="0"/>
    <xf numFmtId="0" fontId="18" fillId="0" borderId="0" applyNumberFormat="0" applyFill="0" applyBorder="0" applyAlignment="0" applyProtection="0"/>
    <xf numFmtId="0" fontId="193" fillId="0" borderId="0" applyNumberFormat="0" applyFill="0" applyBorder="0" applyAlignment="0" applyProtection="0"/>
    <xf numFmtId="0" fontId="2" fillId="0" borderId="0"/>
    <xf numFmtId="164" fontId="18" fillId="0" borderId="0" applyFon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applyNumberFormat="0" applyFill="0" applyBorder="0" applyAlignment="0" applyProtection="0"/>
    <xf numFmtId="0" fontId="114" fillId="0" borderId="0" applyNumberFormat="0" applyFill="0" applyBorder="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9" fillId="17" borderId="0" applyNumberFormat="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9" fillId="9" borderId="0" applyNumberFormat="0" applyBorder="0" applyAlignment="0" applyProtection="0"/>
    <xf numFmtId="0" fontId="18" fillId="0" borderId="30" applyNumberFormat="0" applyFont="0" applyFill="0" applyProtection="0">
      <alignment horizontal="center" vertical="center"/>
    </xf>
    <xf numFmtId="0" fontId="2" fillId="0" borderId="0"/>
    <xf numFmtId="0" fontId="193" fillId="0" borderId="0" applyNumberFormat="0" applyFill="0" applyBorder="0" applyAlignment="0" applyProtection="0"/>
    <xf numFmtId="164" fontId="18" fillId="0" borderId="0" applyFont="0" applyFill="0" applyBorder="0" applyAlignment="0" applyProtection="0"/>
    <xf numFmtId="0" fontId="2" fillId="0" borderId="0"/>
    <xf numFmtId="0" fontId="2" fillId="44" borderId="106" applyNumberFormat="0" applyFont="0" applyAlignment="0" applyProtection="0"/>
    <xf numFmtId="0" fontId="193" fillId="0" borderId="0" applyNumberForma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 fillId="0" borderId="0"/>
    <xf numFmtId="0" fontId="2" fillId="0" borderId="0"/>
    <xf numFmtId="164" fontId="18" fillId="0" borderId="0" applyFont="0" applyFill="0" applyBorder="0" applyAlignment="0" applyProtection="0"/>
    <xf numFmtId="0" fontId="2" fillId="0" borderId="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 fillId="0" borderId="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9" fillId="11" borderId="0" applyNumberFormat="0" applyBorder="0" applyAlignment="0" applyProtection="0"/>
    <xf numFmtId="0" fontId="28"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164" fontId="18" fillId="0" borderId="0" applyFon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9" fillId="0" borderId="0" applyNumberFormat="0" applyFill="0" applyBorder="0" applyAlignment="0" applyProtection="0"/>
    <xf numFmtId="0" fontId="24" fillId="21" borderId="0" applyNumberFormat="0" applyBorder="0" applyAlignment="0" applyProtection="0"/>
    <xf numFmtId="0" fontId="32" fillId="0" borderId="34" applyNumberFormat="0" applyFill="0" applyAlignment="0" applyProtection="0"/>
    <xf numFmtId="0" fontId="26" fillId="27" borderId="29" applyNumberFormat="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9" fillId="12" borderId="0" applyNumberFormat="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9" fillId="15" borderId="0" applyNumberFormat="0" applyBorder="0" applyAlignment="0" applyProtection="0"/>
    <xf numFmtId="0" fontId="190" fillId="0" borderId="0" applyNumberFormat="0" applyFill="0" applyBorder="0" applyAlignment="0" applyProtection="0"/>
    <xf numFmtId="0" fontId="18" fillId="30" borderId="36" applyNumberFormat="0" applyFont="0" applyAlignment="0" applyProtection="0"/>
    <xf numFmtId="0" fontId="193" fillId="0" borderId="0" applyNumberForma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91" fillId="0" borderId="0" applyNumberFormat="0" applyFill="0" applyBorder="0" applyAlignment="0" applyProtection="0"/>
    <xf numFmtId="0" fontId="18" fillId="30" borderId="36" applyNumberFormat="0" applyFont="0" applyAlignment="0" applyProtection="0"/>
    <xf numFmtId="0" fontId="9" fillId="11" borderId="0" applyNumberFormat="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2" fillId="0" borderId="0"/>
    <xf numFmtId="0" fontId="2" fillId="0" borderId="0"/>
    <xf numFmtId="0" fontId="193" fillId="0" borderId="0" applyNumberFormat="0" applyFill="0" applyBorder="0" applyAlignment="0" applyProtection="0"/>
    <xf numFmtId="0" fontId="193" fillId="0" borderId="0" applyNumberFormat="0" applyFill="0" applyBorder="0" applyAlignment="0" applyProtection="0"/>
    <xf numFmtId="164" fontId="18" fillId="0" borderId="0" applyFont="0" applyFill="0" applyBorder="0" applyAlignment="0" applyProtection="0"/>
    <xf numFmtId="0" fontId="2" fillId="0" borderId="0"/>
    <xf numFmtId="0" fontId="10" fillId="0" borderId="38" applyNumberFormat="0" applyFill="0" applyAlignment="0" applyProtection="0"/>
    <xf numFmtId="0" fontId="24" fillId="24" borderId="0" applyNumberFormat="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35" fillId="29" borderId="0" applyNumberFormat="0" applyBorder="0" applyAlignment="0" applyProtection="0"/>
    <xf numFmtId="0" fontId="26" fillId="27" borderId="29" applyNumberFormat="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26" fillId="27" borderId="29" applyNumberFormat="0" applyAlignment="0" applyProtection="0"/>
    <xf numFmtId="164" fontId="18" fillId="0" borderId="0" applyFon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30" borderId="36" applyNumberFormat="0" applyFont="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4" fillId="17" borderId="0" applyNumberFormat="0" applyBorder="0" applyAlignment="0" applyProtection="0"/>
    <xf numFmtId="0" fontId="36" fillId="27" borderId="37" applyNumberFormat="0" applyAlignment="0" applyProtection="0"/>
    <xf numFmtId="0" fontId="18" fillId="30" borderId="36" applyNumberFormat="0" applyFont="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9" fillId="14" borderId="0" applyNumberFormat="0" applyBorder="0" applyAlignment="0" applyProtection="0"/>
    <xf numFmtId="0" fontId="9" fillId="13" borderId="0" applyNumberFormat="0" applyBorder="0" applyAlignment="0" applyProtection="0"/>
    <xf numFmtId="0" fontId="33" fillId="14" borderId="29"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9" fillId="12" borderId="0" applyNumberFormat="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2" fillId="0" borderId="0"/>
    <xf numFmtId="164" fontId="18" fillId="0" borderId="0" applyFon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24" fillId="20" borderId="0" applyNumberFormat="0" applyBorder="0" applyAlignment="0" applyProtection="0"/>
    <xf numFmtId="0" fontId="24" fillId="2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164" fontId="18" fillId="0" borderId="0" applyFont="0" applyFill="0" applyBorder="0" applyAlignment="0" applyProtection="0"/>
    <xf numFmtId="0" fontId="2" fillId="0" borderId="0"/>
    <xf numFmtId="0" fontId="2" fillId="44" borderId="106" applyNumberFormat="0" applyFont="0" applyAlignment="0" applyProtection="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165" fontId="18" fillId="0" borderId="0" applyFont="0" applyFill="0" applyBorder="0" applyAlignment="0" applyProtection="0"/>
    <xf numFmtId="165"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18"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2" fillId="0" borderId="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0" applyNumberFormat="0" applyFon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7" fillId="0" borderId="0" applyNumberFormat="0" applyFill="0" applyBorder="0" applyAlignment="0" applyProtection="0">
      <alignment vertical="top"/>
      <protection locked="0"/>
    </xf>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8" fillId="0" borderId="0" applyNumberFormat="0" applyFon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6"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191" fillId="0" borderId="0" applyNumberForma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18" fillId="0" borderId="0" applyNumberFormat="0" applyFon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91" fillId="0" borderId="0" applyNumberFormat="0" applyFill="0" applyBorder="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93" fillId="0" borderId="0" applyNumberFormat="0" applyFill="0" applyBorder="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93" fillId="0" borderId="0" applyNumberFormat="0" applyFill="0" applyBorder="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2" fillId="0" borderId="34" applyNumberFormat="0" applyFill="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193" fillId="0" borderId="0" applyNumberFormat="0" applyFill="0" applyBorder="0" applyAlignment="0" applyProtection="0"/>
    <xf numFmtId="0" fontId="10" fillId="0" borderId="38"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0"/>
    <xf numFmtId="0" fontId="18" fillId="0" borderId="0"/>
    <xf numFmtId="0" fontId="193" fillId="0" borderId="0" applyNumberForma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30" borderId="36" applyNumberFormat="0" applyFont="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30" borderId="36" applyNumberFormat="0" applyFont="0" applyAlignment="0" applyProtection="0"/>
    <xf numFmtId="0" fontId="18" fillId="0" borderId="30" applyNumberFormat="0" applyFont="0" applyFill="0" applyProtection="0">
      <alignment horizontal="center" vertical="center"/>
    </xf>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93" fillId="0" borderId="0" applyNumberFormat="0" applyFill="0" applyBorder="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 fillId="44" borderId="106"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2" fillId="0" borderId="34" applyNumberFormat="0" applyFill="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0" borderId="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93" fillId="0" borderId="0" applyNumberFormat="0" applyFill="0" applyBorder="0" applyAlignment="0" applyProtection="0"/>
    <xf numFmtId="0" fontId="32" fillId="0" borderId="34" applyNumberFormat="0" applyFill="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93" fillId="0" borderId="0" applyNumberFormat="0" applyFill="0" applyBorder="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91" fillId="0" borderId="0" applyNumberFormat="0" applyFill="0" applyBorder="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67" fillId="0" borderId="0" applyNumberFormat="0" applyFill="0" applyBorder="0" applyAlignment="0" applyProtection="0"/>
    <xf numFmtId="0" fontId="168" fillId="0" borderId="99" applyNumberFormat="0" applyFill="0" applyAlignment="0" applyProtection="0"/>
    <xf numFmtId="0" fontId="169" fillId="0" borderId="100" applyNumberFormat="0" applyFill="0" applyAlignment="0" applyProtection="0"/>
    <xf numFmtId="0" fontId="170" fillId="0" borderId="101" applyNumberFormat="0" applyFill="0" applyAlignment="0" applyProtection="0"/>
    <xf numFmtId="0" fontId="170" fillId="0" borderId="0" applyNumberFormat="0" applyFill="0" applyBorder="0" applyAlignment="0" applyProtection="0"/>
    <xf numFmtId="0" fontId="171" fillId="38" borderId="0" applyNumberFormat="0" applyBorder="0" applyAlignment="0" applyProtection="0"/>
    <xf numFmtId="0" fontId="172" fillId="39" borderId="0" applyNumberFormat="0" applyBorder="0" applyAlignment="0" applyProtection="0"/>
    <xf numFmtId="0" fontId="173" fillId="40" borderId="0" applyNumberFormat="0" applyBorder="0" applyAlignment="0" applyProtection="0"/>
    <xf numFmtId="0" fontId="174" fillId="41" borderId="102" applyNumberFormat="0" applyAlignment="0" applyProtection="0"/>
    <xf numFmtId="0" fontId="175" fillId="42" borderId="103" applyNumberFormat="0" applyAlignment="0" applyProtection="0"/>
    <xf numFmtId="0" fontId="176" fillId="42" borderId="102" applyNumberFormat="0" applyAlignment="0" applyProtection="0"/>
    <xf numFmtId="0" fontId="177" fillId="0" borderId="104" applyNumberFormat="0" applyFill="0" applyAlignment="0" applyProtection="0"/>
    <xf numFmtId="0" fontId="178" fillId="43" borderId="105" applyNumberFormat="0" applyAlignment="0" applyProtection="0"/>
    <xf numFmtId="0" fontId="179" fillId="0" borderId="0" applyNumberFormat="0" applyFill="0" applyBorder="0" applyAlignment="0" applyProtection="0"/>
    <xf numFmtId="0" fontId="180" fillId="0" borderId="0" applyNumberFormat="0" applyFill="0" applyBorder="0" applyAlignment="0" applyProtection="0"/>
    <xf numFmtId="0" fontId="181" fillId="0" borderId="107" applyNumberFormat="0" applyFill="0" applyAlignment="0" applyProtection="0"/>
    <xf numFmtId="0" fontId="1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82" fillId="48" borderId="0" applyNumberFormat="0" applyBorder="0" applyAlignment="0" applyProtection="0"/>
    <xf numFmtId="0" fontId="1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182" fillId="52" borderId="0" applyNumberFormat="0" applyBorder="0" applyAlignment="0" applyProtection="0"/>
    <xf numFmtId="0" fontId="182" fillId="53"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82" fillId="56" borderId="0" applyNumberFormat="0" applyBorder="0" applyAlignment="0" applyProtection="0"/>
    <xf numFmtId="0" fontId="182" fillId="5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82" fillId="60" borderId="0" applyNumberFormat="0" applyBorder="0" applyAlignment="0" applyProtection="0"/>
    <xf numFmtId="0" fontId="182" fillId="61"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182" fillId="64" borderId="0" applyNumberFormat="0" applyBorder="0" applyAlignment="0" applyProtection="0"/>
    <xf numFmtId="0" fontId="182" fillId="65"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182" fillId="68"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0"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6" fillId="27" borderId="37"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36" fillId="27" borderId="37" applyNumberFormat="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0"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0"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0" applyNumberFormat="0" applyFill="0" applyBorder="0" applyAlignment="0" applyProtection="0"/>
    <xf numFmtId="0" fontId="114" fillId="0" borderId="0" applyNumberFormat="0" applyFill="0" applyBorder="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37" applyNumberFormat="0" applyAlignment="0" applyProtection="0"/>
    <xf numFmtId="0" fontId="18" fillId="0" borderId="30" applyNumberFormat="0" applyFont="0" applyFill="0" applyProtection="0">
      <alignment horizontal="center" vertical="center"/>
    </xf>
    <xf numFmtId="0" fontId="190"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93" fillId="0" borderId="0" applyNumberFormat="0" applyFill="0" applyBorder="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91" fillId="0" borderId="0" applyNumberForma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44" borderId="106" applyNumberFormat="0" applyFont="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2" fillId="0" borderId="0"/>
    <xf numFmtId="0" fontId="2" fillId="0" borderId="0"/>
    <xf numFmtId="0" fontId="191"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2" fillId="0" borderId="0"/>
    <xf numFmtId="0" fontId="190" fillId="0" borderId="0" applyNumberFormat="0" applyFill="0" applyBorder="0" applyAlignment="0" applyProtection="0"/>
    <xf numFmtId="0" fontId="190"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36" fillId="27" borderId="37"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6" fillId="27" borderId="37" applyNumberFormat="0" applyAlignment="0" applyProtection="0"/>
    <xf numFmtId="0" fontId="190"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2" fillId="0" borderId="0"/>
    <xf numFmtId="0" fontId="2" fillId="44" borderId="10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2" fillId="0" borderId="0"/>
    <xf numFmtId="0" fontId="2" fillId="0" borderId="0"/>
    <xf numFmtId="0" fontId="2" fillId="0" borderId="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0"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36" fillId="27" borderId="37" applyNumberFormat="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2" fillId="0" borderId="0"/>
    <xf numFmtId="0" fontId="2" fillId="0" borderId="0"/>
    <xf numFmtId="0" fontId="32" fillId="0" borderId="34" applyNumberFormat="0" applyFill="0" applyAlignment="0" applyProtection="0"/>
    <xf numFmtId="0" fontId="193" fillId="0" borderId="0" applyNumberFormat="0" applyFill="0" applyBorder="0" applyAlignment="0" applyProtection="0"/>
    <xf numFmtId="0" fontId="2" fillId="0" borderId="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2" fillId="0" borderId="34" applyNumberFormat="0" applyFill="0" applyAlignment="0" applyProtection="0"/>
    <xf numFmtId="0" fontId="36" fillId="27" borderId="37" applyNumberFormat="0" applyAlignment="0" applyProtection="0"/>
    <xf numFmtId="0" fontId="36" fillId="27" borderId="37" applyNumberFormat="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2" fillId="0" borderId="0"/>
    <xf numFmtId="0" fontId="32" fillId="0" borderId="34" applyNumberFormat="0" applyFill="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191" fillId="0" borderId="0" applyNumberForma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2" fillId="0" borderId="0"/>
    <xf numFmtId="0" fontId="2" fillId="44" borderId="10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 fillId="0" borderId="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2" fillId="0" borderId="0"/>
    <xf numFmtId="0" fontId="191" fillId="0" borderId="0" applyNumberForma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 fillId="0" borderId="0"/>
    <xf numFmtId="0" fontId="2" fillId="0" borderId="0"/>
    <xf numFmtId="0" fontId="191" fillId="0" borderId="0" applyNumberFormat="0" applyFill="0" applyBorder="0" applyAlignment="0" applyProtection="0"/>
    <xf numFmtId="0" fontId="114" fillId="0" borderId="0" applyNumberFormat="0" applyFill="0" applyBorder="0" applyAlignment="0" applyProtection="0"/>
    <xf numFmtId="0" fontId="36" fillId="27" borderId="37" applyNumberFormat="0" applyAlignment="0" applyProtection="0"/>
    <xf numFmtId="0" fontId="2" fillId="0" borderId="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4"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 fillId="0" borderId="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191" fillId="0" borderId="0" applyNumberFormat="0" applyFill="0" applyBorder="0" applyAlignment="0" applyProtection="0"/>
    <xf numFmtId="0" fontId="2" fillId="0" borderId="0"/>
    <xf numFmtId="0" fontId="193" fillId="0" borderId="0" applyNumberFormat="0" applyFill="0" applyBorder="0" applyAlignment="0" applyProtection="0"/>
    <xf numFmtId="0" fontId="2" fillId="0" borderId="0"/>
    <xf numFmtId="0" fontId="2" fillId="44" borderId="106" applyNumberFormat="0" applyFont="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2" fillId="0" borderId="0"/>
    <xf numFmtId="0" fontId="2" fillId="0" borderId="0"/>
    <xf numFmtId="0" fontId="2" fillId="0" borderId="0"/>
    <xf numFmtId="0" fontId="190"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0"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193" fillId="0" borderId="0" applyNumberFormat="0" applyFill="0" applyBorder="0" applyAlignment="0" applyProtection="0"/>
    <xf numFmtId="0" fontId="193" fillId="0" borderId="0" applyNumberFormat="0" applyFill="0" applyBorder="0" applyAlignment="0" applyProtection="0"/>
    <xf numFmtId="0" fontId="2" fillId="0" borderId="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2" fillId="0" borderId="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193" fillId="0" borderId="0" applyNumberForma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2" fillId="0" borderId="0"/>
    <xf numFmtId="0" fontId="2" fillId="44" borderId="10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2" fillId="0" borderId="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2" fillId="0" borderId="0"/>
    <xf numFmtId="0" fontId="2" fillId="0" borderId="0"/>
    <xf numFmtId="0" fontId="2" fillId="0" borderId="0"/>
    <xf numFmtId="0" fontId="2" fillId="0" borderId="0"/>
    <xf numFmtId="0" fontId="2" fillId="0" borderId="0"/>
    <xf numFmtId="0" fontId="32" fillId="0" borderId="34" applyNumberFormat="0" applyFill="0" applyAlignment="0" applyProtection="0"/>
    <xf numFmtId="0" fontId="32" fillId="0" borderId="34" applyNumberFormat="0" applyFill="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0"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0"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 fillId="44" borderId="106"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2" fillId="0" borderId="34" applyNumberFormat="0" applyFill="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36" fillId="27" borderId="37" applyNumberFormat="0" applyAlignment="0" applyProtection="0"/>
    <xf numFmtId="0" fontId="36" fillId="27" borderId="37"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36" fillId="27" borderId="37" applyNumberFormat="0" applyAlignment="0" applyProtection="0"/>
    <xf numFmtId="0" fontId="193"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0"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3"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0"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37" applyNumberFormat="0" applyAlignment="0" applyProtection="0"/>
    <xf numFmtId="0" fontId="190"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193"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0" fillId="0" borderId="0" applyNumberFormat="0" applyFill="0" applyBorder="0" applyAlignment="0" applyProtection="0"/>
    <xf numFmtId="0" fontId="36" fillId="27" borderId="37" applyNumberFormat="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91" fillId="0" borderId="0" applyNumberFormat="0" applyFill="0" applyBorder="0" applyAlignment="0" applyProtection="0"/>
    <xf numFmtId="0" fontId="36" fillId="27" borderId="37"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3" fillId="0" borderId="0" applyNumberFormat="0" applyFill="0" applyBorder="0" applyAlignment="0" applyProtection="0"/>
    <xf numFmtId="0" fontId="114" fillId="0" borderId="0" applyNumberFormat="0" applyFill="0" applyBorder="0" applyAlignment="0" applyProtection="0"/>
    <xf numFmtId="0" fontId="18" fillId="0" borderId="30" applyNumberFormat="0" applyFont="0" applyFill="0" applyProtection="0">
      <alignment horizontal="center" vertical="center"/>
    </xf>
    <xf numFmtId="0" fontId="191" fillId="0" borderId="0" applyNumberFormat="0" applyFill="0" applyBorder="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4" borderId="106" applyNumberFormat="0" applyFont="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32" fillId="0" borderId="34" applyNumberFormat="0" applyFill="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32" fillId="0" borderId="34" applyNumberFormat="0" applyFill="0" applyAlignment="0" applyProtection="0"/>
    <xf numFmtId="0" fontId="32" fillId="0" borderId="34" applyNumberFormat="0" applyFill="0" applyAlignment="0" applyProtection="0"/>
    <xf numFmtId="0" fontId="32" fillId="0" borderId="34"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32" fillId="0" borderId="34"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2" fillId="0" borderId="34" applyNumberFormat="0" applyFill="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164" fontId="18" fillId="0" borderId="0" applyFont="0" applyFill="0" applyBorder="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 fillId="0" borderId="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165"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 fillId="0" borderId="0"/>
    <xf numFmtId="0" fontId="2" fillId="0" borderId="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18" fillId="0" borderId="0"/>
    <xf numFmtId="164" fontId="18" fillId="0" borderId="0" applyFont="0" applyFill="0" applyBorder="0" applyAlignment="0" applyProtection="0"/>
    <xf numFmtId="0" fontId="18" fillId="30" borderId="36" applyNumberFormat="0" applyFont="0" applyAlignment="0" applyProtection="0"/>
    <xf numFmtId="0" fontId="2" fillId="0" borderId="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3" fillId="14"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3" fillId="14"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8" fillId="0" borderId="30" applyNumberFormat="0" applyFont="0" applyFill="0" applyProtection="0">
      <alignment horizontal="center" vertical="center"/>
    </xf>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18" fillId="0" borderId="30" applyNumberFormat="0" applyFont="0" applyFill="0" applyProtection="0">
      <alignment horizontal="center" vertical="center"/>
    </xf>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3" fillId="14"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33" fillId="14"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26" fillId="27"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36" fillId="27" borderId="37" applyNumberForma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36" fillId="27" borderId="37"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33" fillId="14"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3" fillId="14" borderId="29"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33" fillId="14" borderId="29" applyNumberFormat="0" applyAlignment="0" applyProtection="0"/>
    <xf numFmtId="0" fontId="26" fillId="27" borderId="29"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33" fillId="14" borderId="29"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26" fillId="27" borderId="29" applyNumberFormat="0" applyAlignment="0" applyProtection="0"/>
    <xf numFmtId="0" fontId="33" fillId="14" borderId="29" applyNumberFormat="0" applyAlignment="0" applyProtection="0"/>
    <xf numFmtId="0" fontId="26" fillId="27" borderId="29" applyNumberFormat="0" applyAlignment="0" applyProtection="0"/>
    <xf numFmtId="0" fontId="26" fillId="27" borderId="29" applyNumberForma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33" fillId="14" borderId="29" applyNumberForma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33" fillId="14" borderId="29" applyNumberFormat="0" applyAlignment="0" applyProtection="0"/>
    <xf numFmtId="0" fontId="18" fillId="30" borderId="36" applyNumberFormat="0" applyFon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26" fillId="27" borderId="29"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10" fillId="0" borderId="38" applyNumberFormat="0" applyFill="0" applyAlignment="0" applyProtection="0"/>
    <xf numFmtId="0" fontId="10" fillId="0" borderId="38" applyNumberFormat="0" applyFill="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0" fillId="0" borderId="38" applyNumberFormat="0" applyFill="0" applyAlignment="0" applyProtection="0"/>
    <xf numFmtId="0" fontId="36" fillId="27" borderId="37" applyNumberFormat="0" applyAlignment="0" applyProtection="0"/>
    <xf numFmtId="0" fontId="10" fillId="0" borderId="38" applyNumberFormat="0" applyFill="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18" fillId="30" borderId="36" applyNumberFormat="0" applyFon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36" fillId="27" borderId="37" applyNumberFormat="0" applyAlignment="0" applyProtection="0"/>
    <xf numFmtId="0" fontId="1" fillId="0" borderId="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95" fillId="0" borderId="0"/>
    <xf numFmtId="0" fontId="195" fillId="0" borderId="0"/>
    <xf numFmtId="0" fontId="26" fillId="27" borderId="123" applyNumberFormat="0" applyAlignment="0" applyProtection="0"/>
    <xf numFmtId="0" fontId="33" fillId="14" borderId="123" applyNumberFormat="0" applyAlignment="0" applyProtection="0"/>
    <xf numFmtId="164" fontId="195" fillId="0" borderId="0" applyFont="0" applyFill="0" applyBorder="0" applyAlignment="0" applyProtection="0"/>
    <xf numFmtId="0" fontId="195"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1" fillId="0" borderId="0"/>
    <xf numFmtId="0" fontId="20" fillId="0" borderId="0" applyBorder="0"/>
    <xf numFmtId="0" fontId="18" fillId="0" borderId="0" applyNumberFormat="0" applyFill="0" applyBorder="0" applyAlignment="0" applyProtection="0"/>
    <xf numFmtId="164" fontId="18" fillId="0" borderId="0" applyFont="0" applyFill="0" applyBorder="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21" fillId="0" borderId="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 fillId="0" borderId="0"/>
    <xf numFmtId="0" fontId="1" fillId="0" borderId="0"/>
    <xf numFmtId="0" fontId="18" fillId="30" borderId="124" applyNumberFormat="0" applyFont="0" applyAlignment="0" applyProtection="0"/>
    <xf numFmtId="0" fontId="1" fillId="0" borderId="0"/>
    <xf numFmtId="0" fontId="1" fillId="0" borderId="0"/>
    <xf numFmtId="0" fontId="1" fillId="0" borderId="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1" fillId="0" borderId="0"/>
    <xf numFmtId="0" fontId="10" fillId="0" borderId="126" applyNumberFormat="0" applyFill="0" applyAlignment="0" applyProtection="0"/>
    <xf numFmtId="0" fontId="1" fillId="0" borderId="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0" fillId="0" borderId="126" applyNumberFormat="0" applyFill="0" applyAlignment="0" applyProtection="0"/>
    <xf numFmtId="0" fontId="1" fillId="0" borderId="0"/>
    <xf numFmtId="0" fontId="1" fillId="0" borderId="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30" borderId="124" applyNumberFormat="0" applyFont="0" applyAlignment="0" applyProtection="0"/>
    <xf numFmtId="0" fontId="1" fillId="0" borderId="0"/>
    <xf numFmtId="0" fontId="1" fillId="0" borderId="0"/>
    <xf numFmtId="0" fontId="1" fillId="0" borderId="0"/>
    <xf numFmtId="0" fontId="18" fillId="30" borderId="124" applyNumberFormat="0" applyFont="0" applyAlignment="0" applyProtection="0"/>
    <xf numFmtId="0" fontId="18" fillId="30" borderId="1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 fillId="0" borderId="0"/>
    <xf numFmtId="0" fontId="1" fillId="44" borderId="10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 fillId="0" borderId="0"/>
    <xf numFmtId="0" fontId="1" fillId="0" borderId="0"/>
    <xf numFmtId="0" fontId="18" fillId="30" borderId="124" applyNumberFormat="0" applyFont="0" applyAlignment="0" applyProtection="0"/>
    <xf numFmtId="0" fontId="1" fillId="0" borderId="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30" borderId="124" applyNumberFormat="0" applyFont="0" applyAlignment="0" applyProtection="0"/>
    <xf numFmtId="0" fontId="18" fillId="30" borderId="124" applyNumberFormat="0" applyFont="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 fillId="0" borderId="0"/>
    <xf numFmtId="0" fontId="1" fillId="44" borderId="10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0" fillId="0" borderId="126" applyNumberFormat="0" applyFill="0" applyAlignment="0" applyProtection="0"/>
    <xf numFmtId="0" fontId="1" fillId="0" borderId="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3" fillId="14" borderId="123" applyNumberFormat="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 fillId="0" borderId="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91" fillId="0" borderId="0" applyNumberFormat="0" applyFill="0" applyBorder="0" applyAlignment="0" applyProtection="0"/>
    <xf numFmtId="0" fontId="114" fillId="0" borderId="0" applyNumberFormat="0" applyFill="0" applyBorder="0" applyAlignment="0" applyProtection="0"/>
    <xf numFmtId="0" fontId="36" fillId="27" borderId="125" applyNumberFormat="0" applyAlignment="0" applyProtection="0"/>
    <xf numFmtId="0" fontId="1" fillId="0" borderId="0"/>
    <xf numFmtId="0" fontId="26" fillId="27" borderId="123" applyNumberFormat="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0" fillId="0" borderId="126" applyNumberFormat="0" applyFill="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30" borderId="124" applyNumberFormat="0" applyFont="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26" fillId="27" borderId="123" applyNumberFormat="0" applyAlignment="0" applyProtection="0"/>
    <xf numFmtId="0" fontId="191" fillId="0" borderId="0" applyNumberFormat="0" applyFill="0" applyBorder="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8" fillId="30" borderId="124" applyNumberFormat="0" applyFont="0" applyAlignment="0" applyProtection="0"/>
    <xf numFmtId="0" fontId="33" fillId="14" borderId="123" applyNumberFormat="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4" fillId="0" borderId="0" applyNumberFormat="0" applyFill="0" applyBorder="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 fillId="0" borderId="0"/>
    <xf numFmtId="0" fontId="193" fillId="0" borderId="0" applyNumberFormat="0" applyFill="0" applyBorder="0" applyAlignment="0" applyProtection="0"/>
    <xf numFmtId="0" fontId="1" fillId="0" borderId="0"/>
    <xf numFmtId="0" fontId="1" fillId="44" borderId="106" applyNumberFormat="0" applyFont="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 fillId="0" borderId="0"/>
    <xf numFmtId="0" fontId="1" fillId="0" borderId="0"/>
    <xf numFmtId="0" fontId="1" fillId="0" borderId="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26" fillId="27" borderId="123" applyNumberFormat="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8" fillId="30" borderId="124" applyNumberFormat="0" applyFon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8" fillId="30" borderId="124" applyNumberFormat="0" applyFont="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 fillId="0" borderId="0"/>
    <xf numFmtId="0" fontId="1" fillId="0" borderId="0"/>
    <xf numFmtId="0" fontId="193" fillId="0" borderId="0" applyNumberFormat="0" applyFill="0" applyBorder="0" applyAlignment="0" applyProtection="0"/>
    <xf numFmtId="0" fontId="193" fillId="0" borderId="0" applyNumberFormat="0" applyFill="0" applyBorder="0" applyAlignment="0" applyProtection="0"/>
    <xf numFmtId="0" fontId="1" fillId="0" borderId="0"/>
    <xf numFmtId="0" fontId="10" fillId="0" borderId="126" applyNumberFormat="0" applyFill="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26" fillId="27" borderId="123" applyNumberFormat="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26" fillId="27" borderId="123" applyNumberFormat="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30" borderId="124" applyNumberFormat="0" applyFont="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8" fillId="30" borderId="124" applyNumberFormat="0" applyFont="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 fillId="0" borderId="0"/>
    <xf numFmtId="0" fontId="1" fillId="44" borderId="10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 fillId="0" borderId="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91" fillId="0" borderId="0" applyNumberFormat="0" applyFill="0" applyBorder="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93" fillId="0" borderId="0" applyNumberFormat="0" applyFill="0" applyBorder="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93" fillId="0" borderId="0" applyNumberFormat="0" applyFill="0" applyBorder="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193" fillId="0" borderId="0" applyNumberFormat="0" applyFill="0" applyBorder="0" applyAlignment="0" applyProtection="0"/>
    <xf numFmtId="0" fontId="10" fillId="0" borderId="126"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30" borderId="124" applyNumberFormat="0" applyFont="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30" borderId="124" applyNumberFormat="0" applyFont="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93" fillId="0" borderId="0" applyNumberFormat="0" applyFill="0" applyBorder="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44" borderId="106"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93"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93"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91" fillId="0" borderId="0" applyNumberFormat="0" applyFill="0" applyBorder="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0"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6" fillId="27" borderId="125"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36" fillId="27" borderId="125" applyNumberFormat="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0"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0"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125" applyNumberFormat="0" applyAlignment="0" applyProtection="0"/>
    <xf numFmtId="0" fontId="18" fillId="0" borderId="127" applyNumberFormat="0" applyFont="0" applyFill="0" applyProtection="0">
      <alignment horizontal="center" vertical="center"/>
    </xf>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93" fillId="0" borderId="0" applyNumberFormat="0" applyFill="0" applyBorder="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91"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44" borderId="106" applyNumberFormat="0" applyFont="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 fillId="0" borderId="0"/>
    <xf numFmtId="0" fontId="1" fillId="0" borderId="0"/>
    <xf numFmtId="0" fontId="191"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1" fillId="0" borderId="0"/>
    <xf numFmtId="0" fontId="190" fillId="0" borderId="0" applyNumberFormat="0" applyFill="0" applyBorder="0" applyAlignment="0" applyProtection="0"/>
    <xf numFmtId="0" fontId="190"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36" fillId="27" borderId="125"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27" borderId="125" applyNumberFormat="0" applyAlignment="0" applyProtection="0"/>
    <xf numFmtId="0" fontId="190"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 fillId="0" borderId="0"/>
    <xf numFmtId="0" fontId="1" fillId="44" borderId="10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 fillId="0" borderId="0"/>
    <xf numFmtId="0" fontId="1" fillId="0" borderId="0"/>
    <xf numFmtId="0" fontId="1" fillId="0" borderId="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0"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 fillId="0" borderId="0"/>
    <xf numFmtId="0" fontId="1" fillId="0" borderId="0"/>
    <xf numFmtId="0" fontId="193" fillId="0" borderId="0" applyNumberFormat="0" applyFill="0" applyBorder="0" applyAlignment="0" applyProtection="0"/>
    <xf numFmtId="0" fontId="1" fillId="0" borderId="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 fillId="0" borderId="0"/>
    <xf numFmtId="0" fontId="1" fillId="44" borderId="10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 fillId="0" borderId="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91" fillId="0" borderId="0" applyNumberFormat="0" applyFill="0" applyBorder="0" applyAlignment="0" applyProtection="0"/>
    <xf numFmtId="0" fontId="114" fillId="0" borderId="0" applyNumberFormat="0" applyFill="0" applyBorder="0" applyAlignment="0" applyProtection="0"/>
    <xf numFmtId="0" fontId="36" fillId="27" borderId="125" applyNumberFormat="0" applyAlignment="0" applyProtection="0"/>
    <xf numFmtId="0" fontId="1" fillId="0" borderId="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91" fillId="0" borderId="0" applyNumberFormat="0" applyFill="0" applyBorder="0" applyAlignment="0" applyProtection="0"/>
    <xf numFmtId="0" fontId="1" fillId="0" borderId="0"/>
    <xf numFmtId="0" fontId="193" fillId="0" borderId="0" applyNumberFormat="0" applyFill="0" applyBorder="0" applyAlignment="0" applyProtection="0"/>
    <xf numFmtId="0" fontId="1" fillId="0" borderId="0"/>
    <xf numFmtId="0" fontId="1" fillId="44" borderId="106" applyNumberFormat="0" applyFont="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 fillId="0" borderId="0"/>
    <xf numFmtId="0" fontId="1" fillId="0" borderId="0"/>
    <xf numFmtId="0" fontId="1" fillId="0" borderId="0"/>
    <xf numFmtId="0" fontId="190"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0"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93" fillId="0" borderId="0" applyNumberFormat="0" applyFill="0" applyBorder="0" applyAlignment="0" applyProtection="0"/>
    <xf numFmtId="0" fontId="193" fillId="0" borderId="0" applyNumberFormat="0" applyFill="0" applyBorder="0" applyAlignment="0" applyProtection="0"/>
    <xf numFmtId="0" fontId="1" fillId="0" borderId="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 fillId="0" borderId="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3" fillId="0" borderId="0" applyNumberFormat="0" applyFill="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 fillId="0" borderId="0"/>
    <xf numFmtId="0" fontId="1" fillId="44" borderId="10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 fillId="0" borderId="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0"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0"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 fillId="44" borderId="106" applyNumberFormat="0" applyFon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36" fillId="27" borderId="125" applyNumberFormat="0" applyAlignment="0" applyProtection="0"/>
    <xf numFmtId="0" fontId="36" fillId="27" borderId="125"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0"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3"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0"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125" applyNumberFormat="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193"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0" fillId="0" borderId="0" applyNumberFormat="0" applyFill="0" applyBorder="0" applyAlignment="0" applyProtection="0"/>
    <xf numFmtId="0" fontId="36" fillId="27" borderId="125" applyNumberFormat="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91" fillId="0" borderId="0" applyNumberFormat="0" applyFill="0" applyBorder="0" applyAlignment="0" applyProtection="0"/>
    <xf numFmtId="0" fontId="36" fillId="27" borderId="125" applyNumberFormat="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3" fillId="0" borderId="0" applyNumberFormat="0" applyFill="0" applyBorder="0" applyAlignment="0" applyProtection="0"/>
    <xf numFmtId="0" fontId="114" fillId="0" borderId="0" applyNumberFormat="0" applyFill="0" applyBorder="0" applyAlignment="0" applyProtection="0"/>
    <xf numFmtId="0" fontId="18" fillId="0" borderId="127" applyNumberFormat="0" applyFont="0" applyFill="0" applyProtection="0">
      <alignment horizontal="center" vertical="center"/>
    </xf>
    <xf numFmtId="0" fontId="191" fillId="0" borderId="0" applyNumberFormat="0" applyFill="0" applyBorder="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44" borderId="106" applyNumberFormat="0" applyFont="0" applyAlignment="0" applyProtection="0"/>
    <xf numFmtId="0" fontId="1" fillId="46"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6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14"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0" fillId="0" borderId="0" applyNumberFormat="0" applyFill="0" applyBorder="0" applyAlignment="0" applyProtection="0"/>
    <xf numFmtId="0" fontId="190"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1"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 fillId="0" borderId="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93" fillId="0" borderId="0" applyNumberFormat="0" applyFill="0" applyBorder="0" applyAlignment="0" applyProtection="0"/>
    <xf numFmtId="0" fontId="114" fillId="0" borderId="0" applyNumberFormat="0" applyFill="0" applyBorder="0" applyAlignment="0" applyProtection="0"/>
    <xf numFmtId="0" fontId="19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 fillId="0" borderId="0"/>
    <xf numFmtId="0" fontId="1" fillId="0" borderId="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 fillId="0" borderId="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3" fillId="14"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3" fillId="14"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8" fillId="0" borderId="127" applyNumberFormat="0" applyFont="0" applyFill="0" applyProtection="0">
      <alignment horizontal="center" vertical="center"/>
    </xf>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18" fillId="0" borderId="127" applyNumberFormat="0" applyFont="0" applyFill="0" applyProtection="0">
      <alignment horizontal="center" vertical="center"/>
    </xf>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3" fillId="14"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33" fillId="14"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26" fillId="27"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36" fillId="27" borderId="125" applyNumberForma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36" fillId="27" borderId="125"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33" fillId="14"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3" fillId="14" borderId="123"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33" fillId="14" borderId="123" applyNumberFormat="0" applyAlignment="0" applyProtection="0"/>
    <xf numFmtId="0" fontId="26" fillId="27" borderId="123"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33" fillId="14" borderId="123"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26" fillId="27" borderId="123" applyNumberFormat="0" applyAlignment="0" applyProtection="0"/>
    <xf numFmtId="0" fontId="33" fillId="14" borderId="123" applyNumberFormat="0" applyAlignment="0" applyProtection="0"/>
    <xf numFmtId="0" fontId="26" fillId="27" borderId="123" applyNumberFormat="0" applyAlignment="0" applyProtection="0"/>
    <xf numFmtId="0" fontId="26" fillId="27" borderId="123" applyNumberForma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33" fillId="14" borderId="123" applyNumberForma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33" fillId="14" borderId="123" applyNumberFormat="0" applyAlignment="0" applyProtection="0"/>
    <xf numFmtId="0" fontId="18" fillId="30" borderId="124" applyNumberFormat="0" applyFon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26" fillId="27" borderId="123"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10" fillId="0" borderId="126" applyNumberFormat="0" applyFill="0" applyAlignment="0" applyProtection="0"/>
    <xf numFmtId="0" fontId="10" fillId="0" borderId="126" applyNumberFormat="0" applyFill="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0" fillId="0" borderId="126" applyNumberFormat="0" applyFill="0" applyAlignment="0" applyProtection="0"/>
    <xf numFmtId="0" fontId="36" fillId="27" borderId="125" applyNumberFormat="0" applyAlignment="0" applyProtection="0"/>
    <xf numFmtId="0" fontId="10" fillId="0" borderId="126" applyNumberFormat="0" applyFill="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18" fillId="30" borderId="124" applyNumberFormat="0" applyFon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xf numFmtId="0" fontId="36" fillId="27" borderId="125" applyNumberFormat="0" applyAlignment="0" applyProtection="0"/>
  </cellStyleXfs>
  <cellXfs count="824">
    <xf numFmtId="0" fontId="0" fillId="0" borderId="0" xfId="0"/>
    <xf numFmtId="0" fontId="9" fillId="0" borderId="0" xfId="0" applyFont="1" applyBorder="1" applyAlignment="1" applyProtection="1">
      <alignment horizontal="left" vertical="center"/>
    </xf>
    <xf numFmtId="0" fontId="10" fillId="0" borderId="0" xfId="0" applyFont="1" applyFill="1" applyBorder="1" applyAlignment="1" applyProtection="1">
      <alignment horizontal="left" vertical="center"/>
    </xf>
    <xf numFmtId="0" fontId="11" fillId="0" borderId="0" xfId="0" applyFont="1" applyFill="1" applyBorder="1" applyAlignment="1" applyProtection="1">
      <alignment horizontal="left" vertical="center"/>
    </xf>
    <xf numFmtId="0" fontId="9" fillId="0" borderId="0" xfId="0" applyFont="1" applyBorder="1" applyAlignment="1" applyProtection="1">
      <alignment horizontal="right"/>
    </xf>
    <xf numFmtId="0" fontId="9" fillId="0" borderId="15" xfId="0" applyFont="1" applyFill="1" applyBorder="1" applyAlignment="1" applyProtection="1">
      <alignment horizontal="center"/>
      <protection locked="0"/>
    </xf>
    <xf numFmtId="0" fontId="9" fillId="0" borderId="0" xfId="0" applyFont="1" applyBorder="1" applyAlignment="1" applyProtection="1">
      <alignment horizontal="left"/>
    </xf>
    <xf numFmtId="0" fontId="9" fillId="0" borderId="0" xfId="0" applyFont="1" applyFill="1" applyBorder="1" applyAlignment="1" applyProtection="1">
      <alignment horizontal="center"/>
    </xf>
    <xf numFmtId="0" fontId="9" fillId="0" borderId="0" xfId="0" applyFont="1" applyFill="1" applyBorder="1" applyAlignment="1" applyProtection="1">
      <alignment wrapText="1"/>
    </xf>
    <xf numFmtId="0" fontId="9" fillId="0" borderId="0" xfId="0" applyFont="1" applyFill="1" applyBorder="1" applyAlignment="1" applyProtection="1"/>
    <xf numFmtId="167" fontId="9" fillId="0" borderId="0" xfId="0" applyNumberFormat="1" applyFont="1" applyFill="1" applyBorder="1" applyAlignment="1" applyProtection="1">
      <alignment horizontal="center"/>
    </xf>
    <xf numFmtId="168" fontId="9" fillId="0" borderId="0" xfId="0" applyNumberFormat="1" applyFont="1" applyBorder="1" applyAlignment="1" applyProtection="1">
      <alignment horizontal="left"/>
    </xf>
    <xf numFmtId="0" fontId="9" fillId="0" borderId="0" xfId="0" applyFont="1" applyFill="1" applyBorder="1" applyAlignment="1" applyProtection="1">
      <alignment horizontal="left" vertical="center"/>
    </xf>
    <xf numFmtId="0" fontId="13" fillId="0" borderId="0" xfId="0" applyFont="1" applyBorder="1" applyAlignment="1" applyProtection="1">
      <alignment horizontal="left" vertical="center" wrapText="1"/>
    </xf>
    <xf numFmtId="0" fontId="8" fillId="0" borderId="0" xfId="0" applyFont="1" applyFill="1" applyAlignment="1" applyProtection="1">
      <alignment vertical="center"/>
    </xf>
    <xf numFmtId="0" fontId="14" fillId="6" borderId="12" xfId="0" applyFont="1" applyFill="1" applyBorder="1" applyAlignment="1" applyProtection="1">
      <alignment horizontal="center" vertical="center"/>
    </xf>
    <xf numFmtId="168" fontId="9" fillId="0" borderId="0" xfId="0" applyNumberFormat="1" applyFont="1" applyFill="1" applyBorder="1" applyAlignment="1" applyProtection="1">
      <alignment horizontal="left"/>
    </xf>
    <xf numFmtId="166" fontId="9" fillId="0" borderId="16" xfId="0" applyNumberFormat="1" applyFont="1" applyBorder="1" applyAlignment="1" applyProtection="1">
      <alignment horizontal="center"/>
      <protection locked="0"/>
    </xf>
    <xf numFmtId="0" fontId="19" fillId="6" borderId="12" xfId="0" applyFont="1" applyFill="1" applyBorder="1" applyAlignment="1" applyProtection="1">
      <alignment horizontal="center" vertical="center"/>
    </xf>
    <xf numFmtId="166" fontId="9" fillId="0" borderId="15" xfId="0" applyNumberFormat="1" applyFont="1" applyBorder="1" applyAlignment="1" applyProtection="1">
      <alignment horizontal="center"/>
      <protection locked="0"/>
    </xf>
    <xf numFmtId="166" fontId="9" fillId="0" borderId="20" xfId="0" applyNumberFormat="1" applyFont="1" applyBorder="1" applyAlignment="1" applyProtection="1">
      <alignment horizontal="center"/>
      <protection locked="0"/>
    </xf>
    <xf numFmtId="0" fontId="0" fillId="0" borderId="0" xfId="0" applyFill="1" applyBorder="1" applyAlignment="1">
      <alignment horizontal="center"/>
    </xf>
    <xf numFmtId="0" fontId="0" fillId="0" borderId="0" xfId="0"/>
    <xf numFmtId="0" fontId="9" fillId="0" borderId="0" xfId="0" applyFont="1" applyBorder="1" applyAlignment="1" applyProtection="1">
      <alignment horizontal="left" vertical="center"/>
    </xf>
    <xf numFmtId="0" fontId="9" fillId="0" borderId="13" xfId="0" applyFont="1" applyFill="1" applyBorder="1" applyAlignment="1" applyProtection="1">
      <alignment horizontal="center"/>
      <protection locked="0"/>
    </xf>
    <xf numFmtId="0" fontId="9" fillId="0" borderId="20" xfId="0" applyFont="1" applyFill="1" applyBorder="1" applyAlignment="1" applyProtection="1">
      <alignment horizontal="center"/>
      <protection locked="0"/>
    </xf>
    <xf numFmtId="0" fontId="9" fillId="0" borderId="0" xfId="0" applyFont="1" applyFill="1" applyBorder="1" applyAlignment="1" applyProtection="1">
      <alignment horizontal="left" vertical="center"/>
    </xf>
    <xf numFmtId="0" fontId="12" fillId="5" borderId="13" xfId="0" applyFont="1" applyFill="1" applyBorder="1" applyAlignment="1" applyProtection="1">
      <alignment horizontal="center"/>
      <protection locked="0"/>
    </xf>
    <xf numFmtId="0" fontId="12" fillId="5" borderId="20" xfId="0" applyFont="1" applyFill="1" applyBorder="1" applyAlignment="1" applyProtection="1">
      <alignment horizontal="center"/>
      <protection locked="0"/>
    </xf>
    <xf numFmtId="166" fontId="9" fillId="0" borderId="18" xfId="0" applyNumberFormat="1" applyFont="1" applyBorder="1" applyAlignment="1" applyProtection="1">
      <alignment horizontal="center"/>
      <protection locked="0"/>
    </xf>
    <xf numFmtId="166" fontId="9" fillId="0" borderId="21" xfId="0" applyNumberFormat="1" applyFont="1" applyBorder="1" applyAlignment="1" applyProtection="1">
      <alignment horizontal="center"/>
      <protection locked="0"/>
    </xf>
    <xf numFmtId="166" fontId="9" fillId="0" borderId="13" xfId="0" applyNumberFormat="1" applyFont="1" applyBorder="1" applyAlignment="1" applyProtection="1">
      <alignment horizontal="center"/>
      <protection locked="0"/>
    </xf>
    <xf numFmtId="0" fontId="12" fillId="0" borderId="15" xfId="0" applyFont="1" applyBorder="1" applyAlignment="1" applyProtection="1">
      <alignment horizontal="center"/>
      <protection locked="0"/>
    </xf>
    <xf numFmtId="0" fontId="12" fillId="0" borderId="20" xfId="0" applyFont="1" applyBorder="1" applyAlignment="1" applyProtection="1">
      <alignment horizontal="center"/>
      <protection locked="0"/>
    </xf>
    <xf numFmtId="0" fontId="12" fillId="0" borderId="13" xfId="0" applyFont="1" applyBorder="1" applyAlignment="1" applyProtection="1">
      <alignment horizontal="center"/>
      <protection locked="0"/>
    </xf>
    <xf numFmtId="0" fontId="22" fillId="0" borderId="0" xfId="0" applyFont="1" applyFill="1" applyAlignment="1">
      <alignment horizontal="center"/>
    </xf>
    <xf numFmtId="0" fontId="22" fillId="0" borderId="0" xfId="0" applyFont="1" applyFill="1" applyBorder="1" applyAlignment="1">
      <alignment horizontal="center"/>
    </xf>
    <xf numFmtId="0" fontId="9" fillId="0" borderId="0" xfId="0" applyFont="1" applyBorder="1" applyAlignment="1" applyProtection="1">
      <alignment horizontal="center" vertical="center"/>
    </xf>
    <xf numFmtId="0" fontId="12" fillId="0" borderId="0" xfId="4" applyFont="1" applyAlignment="1">
      <alignment horizontal="center" vertical="center"/>
    </xf>
    <xf numFmtId="0" fontId="41" fillId="0" borderId="0" xfId="0" applyFont="1" applyFill="1" applyBorder="1" applyAlignment="1">
      <alignment horizontal="center"/>
    </xf>
    <xf numFmtId="0" fontId="42" fillId="0" borderId="0" xfId="4" applyFont="1" applyAlignment="1">
      <alignment horizontal="center" vertical="center"/>
    </xf>
    <xf numFmtId="0" fontId="0" fillId="0" borderId="0" xfId="0" applyFont="1" applyFill="1" applyBorder="1" applyAlignment="1">
      <alignment horizontal="center"/>
    </xf>
    <xf numFmtId="0" fontId="0" fillId="0" borderId="0" xfId="0" applyFont="1" applyFill="1" applyAlignment="1">
      <alignment horizontal="center"/>
    </xf>
    <xf numFmtId="0" fontId="14" fillId="6" borderId="1" xfId="0" applyFont="1" applyFill="1" applyBorder="1" applyAlignment="1" applyProtection="1">
      <alignment horizontal="center" vertical="center"/>
    </xf>
    <xf numFmtId="0" fontId="12" fillId="5" borderId="13" xfId="0" applyFont="1" applyFill="1" applyBorder="1" applyAlignment="1" applyProtection="1">
      <alignment horizontal="center" vertical="center"/>
      <protection locked="0"/>
    </xf>
    <xf numFmtId="0" fontId="12" fillId="5" borderId="20"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xf>
    <xf numFmtId="168" fontId="12" fillId="0" borderId="0" xfId="0" applyNumberFormat="1" applyFont="1" applyFill="1" applyBorder="1" applyAlignment="1" applyProtection="1">
      <alignment horizontal="center"/>
      <protection locked="0"/>
    </xf>
    <xf numFmtId="0" fontId="14" fillId="6" borderId="1" xfId="0" applyFont="1" applyFill="1" applyBorder="1" applyAlignment="1" applyProtection="1">
      <alignment vertical="center"/>
    </xf>
    <xf numFmtId="0" fontId="14" fillId="6" borderId="2" xfId="0" applyFont="1" applyFill="1" applyBorder="1" applyAlignment="1" applyProtection="1">
      <alignment vertical="center"/>
    </xf>
    <xf numFmtId="0" fontId="14" fillId="6" borderId="3" xfId="0" applyFont="1" applyFill="1" applyBorder="1" applyAlignment="1" applyProtection="1">
      <alignment vertical="center"/>
    </xf>
    <xf numFmtId="168" fontId="9" fillId="0" borderId="5" xfId="0" applyNumberFormat="1" applyFont="1" applyBorder="1" applyAlignment="1" applyProtection="1">
      <alignment horizontal="center" vertical="center"/>
    </xf>
    <xf numFmtId="0" fontId="12" fillId="0" borderId="27" xfId="0" applyFont="1" applyBorder="1" applyAlignment="1" applyProtection="1">
      <alignment horizontal="center"/>
      <protection locked="0"/>
    </xf>
    <xf numFmtId="0" fontId="14" fillId="6" borderId="22" xfId="0" applyFont="1" applyFill="1" applyBorder="1" applyAlignment="1" applyProtection="1">
      <alignment horizontal="center" vertical="center"/>
    </xf>
    <xf numFmtId="168" fontId="9" fillId="0" borderId="0" xfId="0" applyNumberFormat="1" applyFont="1" applyFill="1" applyBorder="1" applyAlignment="1" applyProtection="1">
      <alignment horizontal="center" vertical="center"/>
    </xf>
    <xf numFmtId="0" fontId="14" fillId="6" borderId="41" xfId="0" applyFont="1" applyFill="1" applyBorder="1" applyAlignment="1" applyProtection="1">
      <alignment horizontal="center" vertical="center"/>
    </xf>
    <xf numFmtId="0" fontId="9" fillId="0" borderId="14" xfId="0" applyFont="1" applyFill="1" applyBorder="1" applyAlignment="1" applyProtection="1">
      <alignment horizontal="center" vertical="center"/>
      <protection locked="0"/>
    </xf>
    <xf numFmtId="0" fontId="9" fillId="0" borderId="17" xfId="0" applyFont="1" applyFill="1" applyBorder="1" applyAlignment="1" applyProtection="1">
      <alignment horizontal="center" vertical="center"/>
      <protection locked="0"/>
    </xf>
    <xf numFmtId="0" fontId="9" fillId="0" borderId="19" xfId="0" applyFont="1" applyFill="1" applyBorder="1" applyAlignment="1" applyProtection="1">
      <alignment horizontal="center" vertical="center"/>
      <protection locked="0"/>
    </xf>
    <xf numFmtId="170" fontId="9" fillId="0" borderId="23" xfId="0" applyNumberFormat="1" applyFont="1" applyFill="1" applyBorder="1" applyAlignment="1" applyProtection="1">
      <alignment horizontal="center"/>
    </xf>
    <xf numFmtId="170" fontId="9" fillId="0" borderId="23" xfId="0" applyNumberFormat="1" applyFont="1" applyBorder="1" applyAlignment="1" applyProtection="1">
      <alignment horizontal="center"/>
    </xf>
    <xf numFmtId="170" fontId="16" fillId="0" borderId="23" xfId="0" applyNumberFormat="1" applyFont="1" applyFill="1" applyBorder="1" applyAlignment="1" applyProtection="1">
      <alignment horizontal="center"/>
    </xf>
    <xf numFmtId="0" fontId="9" fillId="0" borderId="13" xfId="0" applyFont="1" applyBorder="1" applyAlignment="1" applyProtection="1">
      <alignment horizontal="left"/>
    </xf>
    <xf numFmtId="0" fontId="9" fillId="0" borderId="14" xfId="0" applyFont="1" applyBorder="1" applyAlignment="1" applyProtection="1">
      <alignment horizontal="center" vertical="center"/>
      <protection locked="0"/>
    </xf>
    <xf numFmtId="0" fontId="9" fillId="0" borderId="15" xfId="0" applyFont="1" applyBorder="1" applyAlignment="1" applyProtection="1">
      <alignment horizontal="center" vertical="center"/>
      <protection locked="0"/>
    </xf>
    <xf numFmtId="0" fontId="19" fillId="6" borderId="40" xfId="0" applyFont="1" applyFill="1" applyBorder="1" applyAlignment="1" applyProtection="1">
      <alignment horizontal="center" vertical="center" wrapText="1"/>
    </xf>
    <xf numFmtId="0" fontId="19" fillId="6" borderId="41" xfId="0" applyFont="1" applyFill="1" applyBorder="1" applyAlignment="1" applyProtection="1">
      <alignment horizontal="center" vertical="center" wrapText="1"/>
    </xf>
    <xf numFmtId="0" fontId="19" fillId="6" borderId="42" xfId="0" applyFont="1" applyFill="1" applyBorder="1" applyAlignment="1" applyProtection="1">
      <alignment horizontal="center" vertical="center" wrapText="1"/>
    </xf>
    <xf numFmtId="0" fontId="44" fillId="0" borderId="22" xfId="0" applyFont="1" applyBorder="1" applyAlignment="1" applyProtection="1">
      <alignment horizontal="center" vertical="center" wrapText="1"/>
    </xf>
    <xf numFmtId="0" fontId="44" fillId="0" borderId="0" xfId="0" applyFont="1" applyFill="1" applyBorder="1" applyAlignment="1" applyProtection="1">
      <alignment horizontal="center" vertical="center" wrapText="1"/>
    </xf>
    <xf numFmtId="0" fontId="0" fillId="0" borderId="0" xfId="0" applyAlignment="1">
      <alignment horizontal="center"/>
    </xf>
    <xf numFmtId="0" fontId="12" fillId="0" borderId="27" xfId="0" applyFont="1" applyBorder="1" applyAlignment="1" applyProtection="1">
      <alignment horizontal="center"/>
      <protection locked="0"/>
    </xf>
    <xf numFmtId="0" fontId="48" fillId="0" borderId="0" xfId="81" applyFont="1" applyBorder="1"/>
    <xf numFmtId="0" fontId="49" fillId="0" borderId="0" xfId="81" applyFont="1" applyBorder="1"/>
    <xf numFmtId="0" fontId="54" fillId="0" borderId="0" xfId="81" applyFont="1" applyBorder="1" applyAlignment="1">
      <alignment horizontal="center" vertical="center"/>
    </xf>
    <xf numFmtId="0" fontId="49" fillId="0" borderId="45" xfId="81" applyFont="1" applyBorder="1" applyAlignment="1"/>
    <xf numFmtId="0" fontId="49" fillId="0" borderId="45" xfId="81" applyFont="1" applyBorder="1"/>
    <xf numFmtId="0" fontId="49" fillId="0" borderId="0" xfId="81" applyFont="1" applyBorder="1" applyAlignment="1">
      <alignment horizontal="left"/>
    </xf>
    <xf numFmtId="0" fontId="55" fillId="33" borderId="0" xfId="81" applyFont="1" applyFill="1" applyBorder="1"/>
    <xf numFmtId="0" fontId="48" fillId="33" borderId="0" xfId="81" applyFont="1" applyFill="1" applyBorder="1"/>
    <xf numFmtId="0" fontId="48" fillId="33" borderId="0" xfId="81" applyFont="1" applyFill="1" applyBorder="1" applyAlignment="1"/>
    <xf numFmtId="0" fontId="48" fillId="0" borderId="0" xfId="81" applyFont="1" applyFill="1" applyBorder="1"/>
    <xf numFmtId="0" fontId="49" fillId="0" borderId="0" xfId="81" applyFont="1" applyBorder="1" applyAlignment="1">
      <alignment horizontal="right"/>
    </xf>
    <xf numFmtId="0" fontId="49" fillId="0" borderId="0" xfId="81" applyFont="1" applyBorder="1" applyAlignment="1"/>
    <xf numFmtId="0" fontId="49" fillId="0" borderId="0" xfId="81" applyFont="1" applyBorder="1" applyAlignment="1">
      <alignment horizontal="left" vertical="center"/>
    </xf>
    <xf numFmtId="0" fontId="49" fillId="0" borderId="47" xfId="81" applyFont="1" applyBorder="1"/>
    <xf numFmtId="0" fontId="57" fillId="0" borderId="0" xfId="81" applyFont="1" applyBorder="1"/>
    <xf numFmtId="0" fontId="58" fillId="0" borderId="0" xfId="81" applyFont="1" applyBorder="1"/>
    <xf numFmtId="0" fontId="59" fillId="0" borderId="0" xfId="81" applyFont="1" applyBorder="1"/>
    <xf numFmtId="0" fontId="59" fillId="0" borderId="45" xfId="81" applyFont="1" applyBorder="1" applyAlignment="1">
      <alignment vertical="center"/>
    </xf>
    <xf numFmtId="0" fontId="59" fillId="0" borderId="0" xfId="81" applyFont="1" applyBorder="1" applyAlignment="1">
      <alignment vertical="center"/>
    </xf>
    <xf numFmtId="0" fontId="59" fillId="0" borderId="45" xfId="81" applyFont="1" applyBorder="1"/>
    <xf numFmtId="0" fontId="59" fillId="0" borderId="0" xfId="81" applyFont="1" applyBorder="1" applyAlignment="1">
      <alignment horizontal="center" vertical="center"/>
    </xf>
    <xf numFmtId="0" fontId="59" fillId="0" borderId="0" xfId="81" applyFont="1" applyBorder="1" applyAlignment="1">
      <alignment horizontal="center"/>
    </xf>
    <xf numFmtId="0" fontId="59" fillId="0" borderId="45" xfId="81" applyFont="1" applyBorder="1" applyAlignment="1">
      <alignment horizontal="center"/>
    </xf>
    <xf numFmtId="0" fontId="48" fillId="0" borderId="0" xfId="81" applyFont="1" applyBorder="1" applyAlignment="1">
      <alignment horizontal="center"/>
    </xf>
    <xf numFmtId="0" fontId="59" fillId="0" borderId="46" xfId="81" applyFont="1" applyBorder="1"/>
    <xf numFmtId="0" fontId="59" fillId="0" borderId="0" xfId="81" applyFont="1" applyFill="1" applyBorder="1"/>
    <xf numFmtId="0" fontId="59" fillId="0" borderId="0" xfId="81" applyFont="1" applyFill="1" applyBorder="1" applyAlignment="1">
      <alignment vertical="center"/>
    </xf>
    <xf numFmtId="0" fontId="60" fillId="33" borderId="0" xfId="81" applyFont="1" applyFill="1" applyBorder="1"/>
    <xf numFmtId="0" fontId="61" fillId="33" borderId="0" xfId="81" applyFont="1" applyFill="1" applyBorder="1"/>
    <xf numFmtId="0" fontId="59" fillId="0" borderId="0" xfId="81" applyFont="1" applyBorder="1" applyAlignment="1"/>
    <xf numFmtId="49" fontId="59" fillId="0" borderId="0" xfId="81" applyNumberFormat="1" applyFont="1" applyBorder="1" applyAlignment="1"/>
    <xf numFmtId="2" fontId="48" fillId="0" borderId="45" xfId="81" applyNumberFormat="1" applyFont="1" applyBorder="1" applyAlignment="1">
      <alignment horizontal="center" vertical="center"/>
    </xf>
    <xf numFmtId="0" fontId="48" fillId="33" borderId="0" xfId="81" applyFont="1" applyFill="1" applyBorder="1" applyAlignment="1">
      <alignment horizontal="left" vertical="center"/>
    </xf>
    <xf numFmtId="0" fontId="63" fillId="33" borderId="0" xfId="81" applyFont="1" applyFill="1" applyBorder="1"/>
    <xf numFmtId="0" fontId="59" fillId="0" borderId="0" xfId="81" applyFont="1" applyBorder="1" applyAlignment="1">
      <alignment horizontal="right"/>
    </xf>
    <xf numFmtId="0" fontId="65" fillId="0" borderId="0" xfId="81" applyFont="1" applyBorder="1"/>
    <xf numFmtId="0" fontId="65" fillId="0" borderId="0" xfId="81" applyFont="1" applyBorder="1" applyAlignment="1"/>
    <xf numFmtId="0" fontId="65" fillId="0" borderId="45" xfId="81" applyFont="1" applyBorder="1" applyAlignment="1"/>
    <xf numFmtId="0" fontId="66" fillId="0" borderId="0" xfId="81" applyFont="1" applyBorder="1"/>
    <xf numFmtId="0" fontId="63" fillId="0" borderId="0" xfId="81" applyFont="1" applyBorder="1" applyAlignment="1">
      <alignment horizontal="center"/>
    </xf>
    <xf numFmtId="0" fontId="68" fillId="33" borderId="0" xfId="81" applyFont="1" applyFill="1" applyBorder="1"/>
    <xf numFmtId="0" fontId="66" fillId="0" borderId="0" xfId="81" applyFont="1" applyBorder="1" applyAlignment="1">
      <alignment vertical="top"/>
    </xf>
    <xf numFmtId="0" fontId="59" fillId="0" borderId="0" xfId="81" applyFont="1" applyBorder="1" applyAlignment="1">
      <alignment horizontal="left"/>
    </xf>
    <xf numFmtId="0" fontId="67" fillId="0" borderId="0" xfId="81" applyFont="1" applyBorder="1" applyAlignment="1">
      <alignment horizontal="center" vertical="center"/>
    </xf>
    <xf numFmtId="0" fontId="67" fillId="0" borderId="45" xfId="81" applyFont="1" applyBorder="1" applyAlignment="1">
      <alignment horizontal="left" vertical="center"/>
    </xf>
    <xf numFmtId="14" fontId="48" fillId="0" borderId="0" xfId="81" applyNumberFormat="1" applyFont="1" applyBorder="1" applyAlignment="1"/>
    <xf numFmtId="0" fontId="18" fillId="0" borderId="0" xfId="81"/>
    <xf numFmtId="0" fontId="73" fillId="0" borderId="0" xfId="81" applyFont="1" applyBorder="1"/>
    <xf numFmtId="0" fontId="73" fillId="0" borderId="0" xfId="81" applyFont="1" applyAlignment="1">
      <alignment horizontal="left"/>
    </xf>
    <xf numFmtId="0" fontId="18" fillId="0" borderId="0" xfId="81" applyBorder="1"/>
    <xf numFmtId="0" fontId="18" fillId="0" borderId="46" xfId="81" applyBorder="1"/>
    <xf numFmtId="0" fontId="75" fillId="0" borderId="0" xfId="81" applyFont="1"/>
    <xf numFmtId="0" fontId="75" fillId="0" borderId="0" xfId="81" applyFont="1" applyBorder="1" applyAlignment="1">
      <alignment horizontal="center"/>
    </xf>
    <xf numFmtId="0" fontId="77" fillId="0" borderId="0" xfId="81" applyFont="1"/>
    <xf numFmtId="0" fontId="78" fillId="0" borderId="0" xfId="81" applyFont="1"/>
    <xf numFmtId="0" fontId="75" fillId="0" borderId="45" xfId="81" applyFont="1" applyBorder="1"/>
    <xf numFmtId="0" fontId="75" fillId="0" borderId="0" xfId="81" applyFont="1" applyBorder="1"/>
    <xf numFmtId="0" fontId="75" fillId="0" borderId="45" xfId="81" applyFont="1" applyBorder="1" applyAlignment="1"/>
    <xf numFmtId="0" fontId="75" fillId="0" borderId="46" xfId="81" applyFont="1" applyBorder="1"/>
    <xf numFmtId="0" fontId="75" fillId="0" borderId="46" xfId="81" applyFont="1" applyBorder="1" applyAlignment="1"/>
    <xf numFmtId="0" fontId="75" fillId="0" borderId="0" xfId="81" applyFont="1" applyBorder="1" applyAlignment="1"/>
    <xf numFmtId="0" fontId="75" fillId="33" borderId="57" xfId="81" applyFont="1" applyFill="1" applyBorder="1" applyAlignment="1">
      <alignment horizontal="left"/>
    </xf>
    <xf numFmtId="0" fontId="75" fillId="0" borderId="59" xfId="81" applyFont="1" applyBorder="1"/>
    <xf numFmtId="0" fontId="75" fillId="0" borderId="54" xfId="81" applyFont="1" applyBorder="1"/>
    <xf numFmtId="0" fontId="75" fillId="33" borderId="48" xfId="81" applyFont="1" applyFill="1" applyBorder="1" applyAlignment="1">
      <alignment horizontal="left"/>
    </xf>
    <xf numFmtId="0" fontId="75" fillId="33" borderId="0" xfId="81" applyFont="1" applyFill="1" applyBorder="1"/>
    <xf numFmtId="0" fontId="87" fillId="0" borderId="59" xfId="81" applyFont="1" applyBorder="1" applyAlignment="1">
      <alignment horizontal="center" vertical="center" wrapText="1"/>
    </xf>
    <xf numFmtId="0" fontId="75" fillId="0" borderId="57" xfId="81" applyFont="1" applyBorder="1"/>
    <xf numFmtId="0" fontId="75" fillId="0" borderId="57" xfId="81" applyFont="1" applyBorder="1" applyAlignment="1"/>
    <xf numFmtId="0" fontId="75" fillId="0" borderId="58" xfId="81" applyFont="1" applyBorder="1" applyAlignment="1"/>
    <xf numFmtId="0" fontId="75" fillId="0" borderId="58" xfId="81" applyFont="1" applyBorder="1"/>
    <xf numFmtId="0" fontId="88" fillId="0" borderId="0" xfId="81" applyFont="1" applyFill="1" applyAlignment="1">
      <alignment horizontal="center" vertical="center" shrinkToFit="1"/>
    </xf>
    <xf numFmtId="0" fontId="88" fillId="0" borderId="0" xfId="81" applyFont="1" applyAlignment="1">
      <alignment horizontal="center" vertical="center" wrapText="1"/>
    </xf>
    <xf numFmtId="0" fontId="18" fillId="0" borderId="60" xfId="81" applyBorder="1"/>
    <xf numFmtId="0" fontId="90" fillId="34" borderId="0" xfId="81" applyFont="1" applyFill="1" applyAlignment="1">
      <alignment vertical="top"/>
    </xf>
    <xf numFmtId="0" fontId="18" fillId="0" borderId="0" xfId="81" applyBorder="1" applyAlignment="1">
      <alignment horizontal="center"/>
    </xf>
    <xf numFmtId="0" fontId="18" fillId="0" borderId="0" xfId="81" applyFill="1"/>
    <xf numFmtId="0" fontId="91" fillId="0" borderId="63" xfId="81" applyFont="1" applyFill="1" applyBorder="1" applyAlignment="1"/>
    <xf numFmtId="0" fontId="93" fillId="0" borderId="0" xfId="81" applyFont="1" applyFill="1" applyBorder="1" applyAlignment="1">
      <alignment horizontal="center"/>
    </xf>
    <xf numFmtId="0" fontId="91" fillId="0" borderId="0" xfId="81" applyFont="1" applyFill="1"/>
    <xf numFmtId="0" fontId="91" fillId="0" borderId="0" xfId="81" applyFont="1" applyFill="1" applyBorder="1" applyAlignment="1">
      <alignment horizontal="center"/>
    </xf>
    <xf numFmtId="0" fontId="91" fillId="0" borderId="0" xfId="81" applyFont="1"/>
    <xf numFmtId="0" fontId="91" fillId="0" borderId="0" xfId="81" applyFont="1" applyBorder="1" applyAlignment="1">
      <alignment horizontal="center"/>
    </xf>
    <xf numFmtId="0" fontId="91" fillId="0" borderId="61" xfId="81" applyFont="1" applyBorder="1" applyAlignment="1"/>
    <xf numFmtId="0" fontId="91" fillId="0" borderId="61" xfId="81" applyFont="1" applyBorder="1"/>
    <xf numFmtId="0" fontId="91" fillId="0" borderId="0" xfId="81" applyFont="1" applyBorder="1"/>
    <xf numFmtId="0" fontId="91" fillId="0" borderId="63" xfId="81" applyFont="1" applyBorder="1"/>
    <xf numFmtId="0" fontId="48" fillId="0" borderId="0" xfId="81" applyFont="1"/>
    <xf numFmtId="0" fontId="90" fillId="34" borderId="0" xfId="81" applyFont="1" applyFill="1" applyAlignment="1">
      <alignment horizontal="left" vertical="top"/>
    </xf>
    <xf numFmtId="0" fontId="90" fillId="34" borderId="0" xfId="81" applyFont="1" applyFill="1" applyAlignment="1">
      <alignment horizontal="left" vertical="top" wrapText="1"/>
    </xf>
    <xf numFmtId="0" fontId="48" fillId="0" borderId="0" xfId="81" applyFont="1" applyAlignment="1">
      <alignment horizontal="left" vertical="center"/>
    </xf>
    <xf numFmtId="0" fontId="90" fillId="34" borderId="0" xfId="81" applyFont="1" applyFill="1" applyAlignment="1">
      <alignment horizontal="left" vertical="center"/>
    </xf>
    <xf numFmtId="0" fontId="98" fillId="0" borderId="0" xfId="81" applyFont="1"/>
    <xf numFmtId="0" fontId="99" fillId="0" borderId="0" xfId="81" applyFont="1"/>
    <xf numFmtId="0" fontId="100" fillId="0" borderId="0" xfId="81" applyFont="1" applyAlignment="1">
      <alignment vertical="center"/>
    </xf>
    <xf numFmtId="0" fontId="98" fillId="0" borderId="0" xfId="81" applyFont="1" applyAlignment="1">
      <alignment vertical="center" wrapText="1"/>
    </xf>
    <xf numFmtId="0" fontId="18" fillId="0" borderId="0" xfId="81" applyFont="1" applyAlignment="1">
      <alignment vertical="justify" wrapText="1"/>
    </xf>
    <xf numFmtId="0" fontId="101" fillId="0" borderId="0" xfId="81" applyFont="1" applyAlignment="1">
      <alignment horizontal="center"/>
    </xf>
    <xf numFmtId="0" fontId="103" fillId="0" borderId="0" xfId="0" applyFont="1" applyAlignment="1" applyProtection="1">
      <alignment horizontal="left" vertical="center"/>
    </xf>
    <xf numFmtId="0" fontId="103" fillId="0" borderId="0" xfId="0" applyFont="1" applyAlignment="1" applyProtection="1">
      <alignment textRotation="90" wrapText="1"/>
    </xf>
    <xf numFmtId="0" fontId="103" fillId="0" borderId="0" xfId="0" applyFont="1" applyAlignment="1" applyProtection="1">
      <alignment vertical="center"/>
    </xf>
    <xf numFmtId="0" fontId="103" fillId="0" borderId="0" xfId="0" applyFont="1" applyAlignment="1" applyProtection="1">
      <alignment horizontal="left" vertical="center" wrapText="1"/>
    </xf>
    <xf numFmtId="0" fontId="103" fillId="7" borderId="22" xfId="0" applyFont="1" applyFill="1" applyBorder="1" applyAlignment="1" applyProtection="1">
      <alignment horizontal="center" vertical="center"/>
      <protection locked="0"/>
    </xf>
    <xf numFmtId="0" fontId="103" fillId="0" borderId="0" xfId="0" applyFont="1" applyFill="1" applyBorder="1" applyAlignment="1" applyProtection="1">
      <alignment vertical="center"/>
      <protection locked="0"/>
    </xf>
    <xf numFmtId="0" fontId="43" fillId="0" borderId="0" xfId="0" applyFont="1" applyAlignment="1" applyProtection="1">
      <alignment horizontal="left" vertical="center"/>
    </xf>
    <xf numFmtId="0" fontId="105" fillId="2" borderId="0" xfId="0" applyFont="1" applyFill="1" applyAlignment="1" applyProtection="1">
      <alignment horizontal="left" vertical="center"/>
    </xf>
    <xf numFmtId="0" fontId="103" fillId="2" borderId="0" xfId="0" applyFont="1" applyFill="1" applyAlignment="1" applyProtection="1">
      <alignment horizontal="left" vertical="center"/>
    </xf>
    <xf numFmtId="0" fontId="103" fillId="0" borderId="0" xfId="0" applyFont="1" applyFill="1" applyAlignment="1" applyProtection="1">
      <alignment horizontal="left" vertical="center"/>
    </xf>
    <xf numFmtId="0" fontId="103" fillId="0" borderId="0" xfId="0" applyFont="1" applyBorder="1" applyAlignment="1" applyProtection="1">
      <alignment horizontal="left" vertical="center"/>
    </xf>
    <xf numFmtId="0" fontId="103" fillId="3" borderId="24" xfId="0" applyFont="1" applyFill="1" applyBorder="1" applyAlignment="1" applyProtection="1">
      <alignment horizontal="left" vertical="center"/>
    </xf>
    <xf numFmtId="0" fontId="103" fillId="3" borderId="25" xfId="0" applyFont="1" applyFill="1" applyBorder="1" applyAlignment="1" applyProtection="1">
      <alignment horizontal="left" vertical="center"/>
    </xf>
    <xf numFmtId="0" fontId="103" fillId="3" borderId="26" xfId="0" applyFont="1" applyFill="1" applyBorder="1" applyAlignment="1" applyProtection="1">
      <alignment horizontal="left" vertical="center"/>
    </xf>
    <xf numFmtId="0" fontId="103" fillId="5" borderId="0" xfId="0" applyFont="1" applyFill="1" applyAlignment="1" applyProtection="1">
      <alignment horizontal="left" vertical="center"/>
    </xf>
    <xf numFmtId="0" fontId="107" fillId="2" borderId="0" xfId="0" applyFont="1" applyFill="1" applyAlignment="1" applyProtection="1">
      <alignment horizontal="left" vertical="center"/>
    </xf>
    <xf numFmtId="0" fontId="103" fillId="0" borderId="0" xfId="0" applyFont="1" applyBorder="1" applyAlignment="1" applyProtection="1">
      <alignment vertical="center"/>
    </xf>
    <xf numFmtId="0" fontId="103" fillId="0" borderId="0" xfId="0" applyFont="1" applyFill="1" applyBorder="1" applyAlignment="1" applyProtection="1">
      <alignment horizontal="left" vertical="center"/>
    </xf>
    <xf numFmtId="0" fontId="103" fillId="0" borderId="0" xfId="0" applyFont="1" applyBorder="1" applyAlignment="1" applyProtection="1">
      <alignment horizontal="center" vertical="center"/>
    </xf>
    <xf numFmtId="49" fontId="103" fillId="0" borderId="0" xfId="0" applyNumberFormat="1" applyFont="1" applyBorder="1" applyAlignment="1" applyProtection="1">
      <alignment horizontal="center" vertical="center"/>
    </xf>
    <xf numFmtId="0" fontId="106" fillId="2" borderId="0" xfId="0" applyFont="1" applyFill="1" applyAlignment="1" applyProtection="1">
      <alignment horizontal="left" vertical="center"/>
    </xf>
    <xf numFmtId="0" fontId="106" fillId="0" borderId="0" xfId="0" applyFont="1" applyFill="1" applyAlignment="1" applyProtection="1">
      <alignment horizontal="left" vertical="center"/>
    </xf>
    <xf numFmtId="0" fontId="103" fillId="3" borderId="0" xfId="0" applyFont="1" applyFill="1" applyAlignment="1" applyProtection="1">
      <alignment horizontal="left" vertical="center"/>
    </xf>
    <xf numFmtId="0" fontId="104" fillId="0" borderId="0" xfId="0" applyFont="1"/>
    <xf numFmtId="0" fontId="108" fillId="0" borderId="0" xfId="0" applyFont="1" applyAlignment="1" applyProtection="1">
      <alignment horizontal="left" vertical="center"/>
    </xf>
    <xf numFmtId="0" fontId="109" fillId="0" borderId="0" xfId="0" applyFont="1" applyAlignment="1" applyProtection="1">
      <alignment horizontal="left" vertical="center"/>
    </xf>
    <xf numFmtId="0" fontId="110" fillId="0" borderId="0" xfId="0" applyFont="1" applyAlignment="1" applyProtection="1">
      <alignment horizontal="left" vertical="center"/>
    </xf>
    <xf numFmtId="0" fontId="109" fillId="0" borderId="0" xfId="0" applyFont="1" applyFill="1" applyBorder="1" applyAlignment="1" applyProtection="1">
      <alignment horizontal="left" vertical="center"/>
    </xf>
    <xf numFmtId="0" fontId="110" fillId="0" borderId="0" xfId="0" applyFont="1" applyBorder="1" applyAlignment="1" applyProtection="1">
      <alignment horizontal="left" vertical="center"/>
    </xf>
    <xf numFmtId="0" fontId="110" fillId="0" borderId="0" xfId="0" applyFont="1" applyFill="1" applyBorder="1" applyAlignment="1" applyProtection="1">
      <alignment horizontal="left" vertical="center"/>
    </xf>
    <xf numFmtId="1" fontId="106" fillId="5" borderId="0" xfId="0" applyNumberFormat="1" applyFont="1" applyFill="1" applyBorder="1" applyAlignment="1" applyProtection="1">
      <alignment vertical="center"/>
      <protection locked="0"/>
    </xf>
    <xf numFmtId="0" fontId="107" fillId="0" borderId="0" xfId="0" applyFont="1" applyBorder="1" applyAlignment="1" applyProtection="1">
      <alignment vertical="center"/>
    </xf>
    <xf numFmtId="0" fontId="110" fillId="5" borderId="0" xfId="0" applyFont="1" applyFill="1" applyBorder="1" applyAlignment="1" applyProtection="1">
      <alignment vertical="center"/>
    </xf>
    <xf numFmtId="0" fontId="107" fillId="0" borderId="0" xfId="0" applyFont="1" applyBorder="1" applyAlignment="1" applyProtection="1">
      <alignment horizontal="left" vertical="center"/>
    </xf>
    <xf numFmtId="0" fontId="107" fillId="0" borderId="0" xfId="0" applyFont="1" applyFill="1" applyBorder="1" applyAlignment="1" applyProtection="1">
      <alignment vertical="center"/>
    </xf>
    <xf numFmtId="1" fontId="103" fillId="0" borderId="0" xfId="0" applyNumberFormat="1" applyFont="1" applyBorder="1" applyAlignment="1" applyProtection="1">
      <alignment horizontal="center" vertical="center"/>
    </xf>
    <xf numFmtId="0" fontId="110" fillId="0" borderId="0" xfId="0" applyFont="1" applyBorder="1" applyAlignment="1" applyProtection="1">
      <alignment vertical="center"/>
    </xf>
    <xf numFmtId="0" fontId="103" fillId="0" borderId="0" xfId="0" applyFont="1" applyFill="1" applyBorder="1" applyAlignment="1" applyProtection="1">
      <alignment horizontal="center" vertical="center"/>
    </xf>
    <xf numFmtId="0" fontId="110" fillId="0" borderId="0" xfId="0" applyFont="1" applyFill="1" applyBorder="1" applyAlignment="1" applyProtection="1">
      <alignment horizontal="center" vertical="center"/>
    </xf>
    <xf numFmtId="1" fontId="105" fillId="0" borderId="0" xfId="0" applyNumberFormat="1" applyFont="1" applyFill="1" applyBorder="1" applyAlignment="1" applyProtection="1">
      <alignment horizontal="center" vertical="center"/>
    </xf>
    <xf numFmtId="0" fontId="103" fillId="0" borderId="0" xfId="0" applyFont="1" applyFill="1" applyBorder="1" applyAlignment="1" applyProtection="1">
      <alignment vertical="center"/>
    </xf>
    <xf numFmtId="0" fontId="107" fillId="0" borderId="0" xfId="0" applyFont="1" applyFill="1" applyBorder="1" applyAlignment="1" applyProtection="1">
      <alignment horizontal="left" vertical="center"/>
    </xf>
    <xf numFmtId="0" fontId="110" fillId="0" borderId="0" xfId="0" applyFont="1" applyFill="1" applyBorder="1" applyAlignment="1" applyProtection="1">
      <alignment vertical="center"/>
    </xf>
    <xf numFmtId="0" fontId="107" fillId="0" borderId="0" xfId="0" applyFont="1" applyFill="1" applyBorder="1" applyAlignment="1" applyProtection="1">
      <alignment horizontal="center" vertical="center"/>
    </xf>
    <xf numFmtId="168" fontId="110" fillId="0" borderId="0" xfId="0" applyNumberFormat="1" applyFont="1" applyBorder="1" applyAlignment="1" applyProtection="1">
      <alignment vertical="center"/>
    </xf>
    <xf numFmtId="1" fontId="110" fillId="0" borderId="0" xfId="0" applyNumberFormat="1" applyFont="1" applyBorder="1" applyAlignment="1" applyProtection="1">
      <alignment horizontal="left" vertical="center"/>
    </xf>
    <xf numFmtId="1" fontId="110" fillId="0" borderId="0" xfId="0" applyNumberFormat="1" applyFont="1" applyBorder="1" applyAlignment="1" applyProtection="1">
      <alignment vertical="center"/>
    </xf>
    <xf numFmtId="9" fontId="103" fillId="0" borderId="0" xfId="0" applyNumberFormat="1" applyFont="1" applyBorder="1" applyAlignment="1" applyProtection="1">
      <alignment horizontal="center" vertical="center"/>
    </xf>
    <xf numFmtId="166" fontId="106" fillId="0" borderId="0" xfId="0" applyNumberFormat="1" applyFont="1" applyBorder="1" applyAlignment="1" applyProtection="1">
      <alignment horizontal="center" vertical="center"/>
    </xf>
    <xf numFmtId="0" fontId="106" fillId="5" borderId="0" xfId="0" applyFont="1" applyFill="1" applyBorder="1" applyAlignment="1" applyProtection="1">
      <alignment horizontal="center" vertical="center"/>
      <protection locked="0"/>
    </xf>
    <xf numFmtId="167" fontId="106" fillId="5" borderId="0" xfId="0" applyNumberFormat="1" applyFont="1" applyFill="1" applyBorder="1" applyAlignment="1" applyProtection="1">
      <alignment horizontal="center" vertical="center"/>
      <protection locked="0"/>
    </xf>
    <xf numFmtId="0" fontId="105" fillId="4" borderId="0" xfId="0" applyFont="1" applyFill="1" applyAlignment="1" applyProtection="1">
      <alignment horizontal="left" vertical="center"/>
    </xf>
    <xf numFmtId="0" fontId="103" fillId="4" borderId="0" xfId="0" applyFont="1" applyFill="1" applyAlignment="1" applyProtection="1">
      <alignment horizontal="left" vertical="center"/>
    </xf>
    <xf numFmtId="0" fontId="103" fillId="0" borderId="0" xfId="0" applyFont="1" applyAlignment="1" applyProtection="1">
      <alignment vertical="center" wrapText="1"/>
    </xf>
    <xf numFmtId="0" fontId="9" fillId="0" borderId="13" xfId="0" applyFont="1" applyFill="1" applyBorder="1" applyAlignment="1" applyProtection="1">
      <alignment horizontal="center" vertical="center"/>
      <protection locked="0"/>
    </xf>
    <xf numFmtId="166" fontId="9" fillId="0" borderId="26" xfId="0" applyNumberFormat="1" applyFont="1" applyBorder="1" applyAlignment="1" applyProtection="1">
      <alignment horizontal="center"/>
      <protection locked="0"/>
    </xf>
    <xf numFmtId="166" fontId="9" fillId="0" borderId="73" xfId="0" applyNumberFormat="1" applyFont="1" applyBorder="1" applyAlignment="1" applyProtection="1">
      <alignment horizontal="center"/>
      <protection locked="0"/>
    </xf>
    <xf numFmtId="166" fontId="9" fillId="0" borderId="71" xfId="0" applyNumberFormat="1" applyFont="1" applyBorder="1" applyAlignment="1" applyProtection="1">
      <alignment horizontal="center"/>
      <protection locked="0"/>
    </xf>
    <xf numFmtId="166" fontId="9" fillId="0" borderId="74" xfId="0" applyNumberFormat="1" applyFont="1" applyBorder="1" applyAlignment="1" applyProtection="1">
      <alignment horizontal="center"/>
      <protection locked="0"/>
    </xf>
    <xf numFmtId="166" fontId="9" fillId="0" borderId="44" xfId="0" applyNumberFormat="1" applyFont="1" applyBorder="1" applyAlignment="1" applyProtection="1">
      <alignment horizontal="center"/>
      <protection locked="0"/>
    </xf>
    <xf numFmtId="166" fontId="9" fillId="0" borderId="72" xfId="0" applyNumberFormat="1" applyFont="1" applyBorder="1" applyAlignment="1" applyProtection="1">
      <alignment horizontal="center"/>
      <protection locked="0"/>
    </xf>
    <xf numFmtId="0" fontId="9" fillId="0" borderId="15" xfId="0" applyFont="1" applyFill="1" applyBorder="1" applyAlignment="1" applyProtection="1">
      <alignment horizontal="center" vertical="center"/>
      <protection locked="0"/>
    </xf>
    <xf numFmtId="0" fontId="9" fillId="0" borderId="20" xfId="0" applyFont="1" applyFill="1" applyBorder="1" applyAlignment="1" applyProtection="1">
      <alignment horizontal="center" vertical="center"/>
      <protection locked="0"/>
    </xf>
    <xf numFmtId="0" fontId="111" fillId="0" borderId="0" xfId="81" applyFont="1" applyBorder="1"/>
    <xf numFmtId="1" fontId="48" fillId="0" borderId="45" xfId="81" applyNumberFormat="1" applyFont="1" applyBorder="1" applyAlignment="1">
      <alignment horizontal="center" vertical="center"/>
    </xf>
    <xf numFmtId="0" fontId="76" fillId="0" borderId="45" xfId="81" applyFont="1" applyBorder="1"/>
    <xf numFmtId="0" fontId="9" fillId="0" borderId="0" xfId="0" applyFont="1" applyAlignment="1" applyProtection="1">
      <alignment horizontal="left" vertical="center"/>
    </xf>
    <xf numFmtId="0" fontId="116" fillId="0" borderId="0" xfId="81" applyFont="1" applyFill="1"/>
    <xf numFmtId="0" fontId="18" fillId="0" borderId="0" xfId="81" applyFont="1"/>
    <xf numFmtId="0" fontId="16" fillId="0" borderId="27" xfId="0" applyFont="1" applyBorder="1" applyAlignment="1" applyProtection="1">
      <alignment horizontal="center" vertical="center"/>
    </xf>
    <xf numFmtId="0" fontId="118" fillId="0" borderId="0" xfId="0" applyFont="1"/>
    <xf numFmtId="0" fontId="0" fillId="0" borderId="0" xfId="0" applyBorder="1"/>
    <xf numFmtId="0" fontId="120" fillId="0" borderId="0" xfId="0" applyFont="1" applyAlignment="1">
      <alignment horizontal="left" vertical="center" readingOrder="1"/>
    </xf>
    <xf numFmtId="0" fontId="0" fillId="0" borderId="64" xfId="0" applyBorder="1"/>
    <xf numFmtId="0" fontId="124" fillId="0" borderId="0" xfId="0" applyFont="1" applyAlignment="1">
      <alignment horizontal="left" vertical="top"/>
    </xf>
    <xf numFmtId="0" fontId="0" fillId="0" borderId="0" xfId="0" applyAlignment="1">
      <alignment vertical="top"/>
    </xf>
    <xf numFmtId="0" fontId="120" fillId="0" borderId="0" xfId="0" applyFont="1" applyAlignment="1">
      <alignment horizontal="left" readingOrder="1"/>
    </xf>
    <xf numFmtId="0" fontId="127" fillId="0" borderId="0" xfId="0" applyFont="1" applyAlignment="1">
      <alignment horizontal="left" vertical="center" readingOrder="1"/>
    </xf>
    <xf numFmtId="0" fontId="128" fillId="0" borderId="0" xfId="0" applyFont="1" applyAlignment="1">
      <alignment horizontal="left" readingOrder="1"/>
    </xf>
    <xf numFmtId="0" fontId="129" fillId="0" borderId="0" xfId="0" applyFont="1" applyAlignment="1">
      <alignment horizontal="left" readingOrder="1"/>
    </xf>
    <xf numFmtId="0" fontId="130" fillId="0" borderId="0" xfId="0" applyFont="1" applyAlignment="1">
      <alignment horizontal="left" readingOrder="1"/>
    </xf>
    <xf numFmtId="0" fontId="120" fillId="0" borderId="0" xfId="0" applyFont="1" applyAlignment="1">
      <alignment horizontal="right" vertical="center" readingOrder="1"/>
    </xf>
    <xf numFmtId="0" fontId="131" fillId="0" borderId="0" xfId="0" applyFont="1"/>
    <xf numFmtId="0" fontId="132" fillId="0" borderId="0" xfId="0" applyFont="1" applyAlignment="1">
      <alignment vertical="center"/>
    </xf>
    <xf numFmtId="0" fontId="133" fillId="0" borderId="0" xfId="0" applyFont="1" applyAlignment="1">
      <alignment vertical="center"/>
    </xf>
    <xf numFmtId="0" fontId="134" fillId="0" borderId="0" xfId="0" applyFont="1" applyAlignment="1">
      <alignment vertical="center"/>
    </xf>
    <xf numFmtId="0" fontId="135" fillId="0" borderId="0" xfId="0" applyFont="1"/>
    <xf numFmtId="0" fontId="128" fillId="0" borderId="0" xfId="0" applyFont="1" applyAlignment="1">
      <alignment horizontal="center" readingOrder="1"/>
    </xf>
    <xf numFmtId="14" fontId="0" fillId="0" borderId="64" xfId="0" applyNumberFormat="1" applyBorder="1"/>
    <xf numFmtId="0" fontId="137" fillId="0" borderId="0" xfId="0" applyFont="1" applyBorder="1" applyAlignment="1">
      <alignment horizontal="left" vertical="center" readingOrder="1"/>
    </xf>
    <xf numFmtId="0" fontId="0" fillId="0" borderId="64" xfId="0" applyFont="1" applyBorder="1"/>
    <xf numFmtId="0" fontId="0" fillId="0" borderId="64" xfId="0" applyFont="1" applyBorder="1" applyAlignment="1">
      <alignment horizontal="left" vertical="top"/>
    </xf>
    <xf numFmtId="0" fontId="137" fillId="0" borderId="64" xfId="0" applyFont="1" applyBorder="1" applyAlignment="1">
      <alignment horizontal="left" vertical="center" readingOrder="1"/>
    </xf>
    <xf numFmtId="0" fontId="0" fillId="0" borderId="76" xfId="0" applyBorder="1"/>
    <xf numFmtId="0" fontId="16" fillId="0" borderId="16" xfId="0" applyFont="1" applyBorder="1" applyAlignment="1" applyProtection="1">
      <alignment horizontal="center" vertical="center"/>
    </xf>
    <xf numFmtId="0" fontId="0" fillId="0" borderId="0" xfId="0" applyAlignment="1">
      <alignment horizontal="left" vertical="center"/>
    </xf>
    <xf numFmtId="0" fontId="22" fillId="0" borderId="0" xfId="0" applyFont="1" applyAlignment="1">
      <alignment horizontal="left" vertical="center"/>
    </xf>
    <xf numFmtId="0" fontId="141" fillId="0" borderId="0" xfId="0" applyFont="1" applyAlignment="1">
      <alignment horizontal="left" vertical="center"/>
    </xf>
    <xf numFmtId="0" fontId="9" fillId="0" borderId="0" xfId="0" applyFont="1" applyAlignment="1" applyProtection="1">
      <alignment vertical="center"/>
    </xf>
    <xf numFmtId="0" fontId="9" fillId="0" borderId="0" xfId="0" applyFont="1" applyBorder="1" applyAlignment="1" applyProtection="1">
      <alignment vertical="center"/>
    </xf>
    <xf numFmtId="0" fontId="16" fillId="0" borderId="0" xfId="0" applyFont="1" applyBorder="1" applyAlignment="1" applyProtection="1">
      <alignment vertical="center"/>
    </xf>
    <xf numFmtId="0" fontId="9" fillId="0" borderId="15" xfId="0" applyFont="1" applyFill="1" applyBorder="1" applyAlignment="1" applyProtection="1">
      <alignment horizontal="center"/>
    </xf>
    <xf numFmtId="0" fontId="9" fillId="0" borderId="13" xfId="0" applyFont="1" applyFill="1" applyBorder="1" applyAlignment="1" applyProtection="1">
      <alignment horizontal="center"/>
    </xf>
    <xf numFmtId="0" fontId="9" fillId="0" borderId="20" xfId="0" applyFont="1" applyFill="1" applyBorder="1" applyAlignment="1" applyProtection="1">
      <alignment horizontal="center"/>
    </xf>
    <xf numFmtId="0" fontId="11" fillId="0" borderId="13" xfId="0" applyFont="1" applyBorder="1" applyAlignment="1" applyProtection="1">
      <alignment horizontal="center" vertical="center"/>
    </xf>
    <xf numFmtId="0" fontId="103" fillId="5" borderId="22" xfId="0" applyFont="1" applyFill="1" applyBorder="1" applyAlignment="1" applyProtection="1">
      <alignment horizontal="left" vertical="center"/>
      <protection locked="0"/>
    </xf>
    <xf numFmtId="0" fontId="9" fillId="0" borderId="15" xfId="0" applyFont="1" applyFill="1" applyBorder="1" applyAlignment="1" applyProtection="1">
      <alignment horizontal="center" shrinkToFit="1"/>
      <protection locked="0"/>
    </xf>
    <xf numFmtId="0" fontId="9" fillId="0" borderId="13" xfId="0" applyFont="1" applyFill="1" applyBorder="1" applyAlignment="1" applyProtection="1">
      <alignment horizontal="center" shrinkToFit="1"/>
      <protection locked="0"/>
    </xf>
    <xf numFmtId="0" fontId="9" fillId="0" borderId="20" xfId="0" applyFont="1" applyFill="1" applyBorder="1" applyAlignment="1" applyProtection="1">
      <alignment horizontal="center" shrinkToFit="1"/>
      <protection locked="0"/>
    </xf>
    <xf numFmtId="0" fontId="144" fillId="0" borderId="0" xfId="0" applyFont="1" applyAlignment="1">
      <alignment vertical="center"/>
    </xf>
    <xf numFmtId="0" fontId="146" fillId="0" borderId="0" xfId="0" applyFont="1" applyAlignment="1">
      <alignment vertical="center"/>
    </xf>
    <xf numFmtId="0" fontId="146" fillId="0" borderId="0" xfId="0" applyFont="1" applyBorder="1" applyAlignment="1">
      <alignment vertical="center"/>
    </xf>
    <xf numFmtId="0" fontId="145" fillId="0" borderId="0" xfId="0" applyFont="1" applyAlignment="1">
      <alignment horizontal="left" vertical="center"/>
    </xf>
    <xf numFmtId="0" fontId="147" fillId="0" borderId="0" xfId="0" applyFont="1" applyAlignment="1">
      <alignment vertical="center"/>
    </xf>
    <xf numFmtId="0" fontId="145" fillId="0" borderId="0" xfId="0" applyFont="1" applyAlignment="1">
      <alignment vertical="center"/>
    </xf>
    <xf numFmtId="0" fontId="146" fillId="0" borderId="77" xfId="0" applyFont="1" applyBorder="1" applyAlignment="1">
      <alignment vertical="center"/>
    </xf>
    <xf numFmtId="49" fontId="146" fillId="0" borderId="77" xfId="0" applyNumberFormat="1" applyFont="1" applyBorder="1" applyAlignment="1">
      <alignment vertical="center"/>
    </xf>
    <xf numFmtId="0" fontId="146" fillId="0" borderId="13" xfId="0" applyFont="1" applyBorder="1" applyAlignment="1">
      <alignment vertical="center"/>
    </xf>
    <xf numFmtId="0" fontId="146" fillId="0" borderId="0" xfId="0" applyFont="1" applyAlignment="1">
      <alignment horizontal="right" vertical="center"/>
    </xf>
    <xf numFmtId="0" fontId="146" fillId="0" borderId="0" xfId="0" applyFont="1" applyAlignment="1">
      <alignment horizontal="left" vertical="center"/>
    </xf>
    <xf numFmtId="0" fontId="150" fillId="0" borderId="0" xfId="0" applyFont="1"/>
    <xf numFmtId="0" fontId="148" fillId="0" borderId="0" xfId="0" applyFont="1" applyAlignment="1">
      <alignment vertical="center"/>
    </xf>
    <xf numFmtId="0" fontId="0" fillId="0" borderId="13" xfId="0" applyFont="1" applyBorder="1" applyAlignment="1">
      <alignment horizontal="center" vertical="center"/>
    </xf>
    <xf numFmtId="0" fontId="148" fillId="0" borderId="0" xfId="0" applyFont="1" applyBorder="1" applyAlignment="1">
      <alignment vertical="center"/>
    </xf>
    <xf numFmtId="0" fontId="146" fillId="0" borderId="64" xfId="0" applyFont="1" applyBorder="1" applyAlignment="1">
      <alignment vertical="center"/>
    </xf>
    <xf numFmtId="0" fontId="149" fillId="0" borderId="0" xfId="0" applyFont="1" applyBorder="1" applyAlignment="1">
      <alignment horizontal="center" vertical="center"/>
    </xf>
    <xf numFmtId="0" fontId="147" fillId="0" borderId="0" xfId="0" applyFont="1" applyBorder="1" applyAlignment="1">
      <alignment horizontal="center" vertical="center"/>
    </xf>
    <xf numFmtId="0" fontId="145" fillId="0" borderId="64" xfId="0" applyFont="1" applyBorder="1" applyAlignment="1">
      <alignment horizontal="left" vertical="center"/>
    </xf>
    <xf numFmtId="0" fontId="149" fillId="0" borderId="59" xfId="0" applyFont="1" applyBorder="1" applyAlignment="1">
      <alignment horizontal="center" vertical="center"/>
    </xf>
    <xf numFmtId="0" fontId="147" fillId="0" borderId="59" xfId="0" applyFont="1" applyBorder="1" applyAlignment="1">
      <alignment horizontal="center" vertical="center"/>
    </xf>
    <xf numFmtId="0" fontId="146" fillId="0" borderId="59" xfId="0" applyFont="1" applyBorder="1" applyAlignment="1">
      <alignment vertical="center"/>
    </xf>
    <xf numFmtId="0" fontId="155" fillId="5" borderId="0" xfId="0" applyFont="1" applyFill="1"/>
    <xf numFmtId="0" fontId="158" fillId="5" borderId="12" xfId="0" applyFont="1" applyFill="1" applyBorder="1"/>
    <xf numFmtId="0" fontId="155" fillId="5" borderId="12" xfId="0" applyFont="1" applyFill="1" applyBorder="1"/>
    <xf numFmtId="0" fontId="155" fillId="5" borderId="7" xfId="0" applyFont="1" applyFill="1" applyBorder="1" applyAlignment="1"/>
    <xf numFmtId="0" fontId="158" fillId="5" borderId="86" xfId="0" applyFont="1" applyFill="1" applyBorder="1"/>
    <xf numFmtId="0" fontId="155" fillId="5" borderId="86" xfId="0" applyFont="1" applyFill="1" applyBorder="1"/>
    <xf numFmtId="0" fontId="114" fillId="5" borderId="86" xfId="82" applyFill="1" applyBorder="1"/>
    <xf numFmtId="0" fontId="158" fillId="5" borderId="23" xfId="0" applyFont="1" applyFill="1" applyBorder="1"/>
    <xf numFmtId="0" fontId="155" fillId="5" borderId="23" xfId="0" applyFont="1" applyFill="1" applyBorder="1"/>
    <xf numFmtId="0" fontId="158" fillId="5" borderId="87" xfId="0" applyFont="1" applyFill="1" applyBorder="1"/>
    <xf numFmtId="0" fontId="155" fillId="5" borderId="88" xfId="0" applyFont="1" applyFill="1" applyBorder="1"/>
    <xf numFmtId="0" fontId="158" fillId="5" borderId="89" xfId="0" applyFont="1" applyFill="1" applyBorder="1"/>
    <xf numFmtId="0" fontId="158" fillId="37" borderId="87" xfId="0" applyFont="1" applyFill="1" applyBorder="1"/>
    <xf numFmtId="0" fontId="158" fillId="37" borderId="91" xfId="0" applyFont="1" applyFill="1" applyBorder="1"/>
    <xf numFmtId="0" fontId="158" fillId="5" borderId="91" xfId="0" applyFont="1" applyFill="1" applyBorder="1"/>
    <xf numFmtId="0" fontId="155" fillId="5" borderId="91" xfId="0" applyFont="1" applyFill="1" applyBorder="1"/>
    <xf numFmtId="0" fontId="158" fillId="5" borderId="94" xfId="0" applyFont="1" applyFill="1" applyBorder="1"/>
    <xf numFmtId="0" fontId="114" fillId="5" borderId="95" xfId="82" applyFill="1" applyBorder="1"/>
    <xf numFmtId="0" fontId="158" fillId="5" borderId="96" xfId="0" applyFont="1" applyFill="1" applyBorder="1"/>
    <xf numFmtId="0" fontId="158" fillId="5" borderId="97" xfId="0" applyFont="1" applyFill="1" applyBorder="1"/>
    <xf numFmtId="0" fontId="158" fillId="37" borderId="88" xfId="0" applyFont="1" applyFill="1" applyBorder="1"/>
    <xf numFmtId="0" fontId="158" fillId="5" borderId="88" xfId="0" applyFont="1" applyFill="1" applyBorder="1"/>
    <xf numFmtId="0" fontId="114" fillId="5" borderId="98" xfId="82" applyFill="1" applyBorder="1"/>
    <xf numFmtId="0" fontId="158" fillId="5" borderId="90" xfId="0" applyFont="1" applyFill="1" applyBorder="1"/>
    <xf numFmtId="0" fontId="155" fillId="5" borderId="0" xfId="0" applyFont="1" applyFill="1" applyBorder="1"/>
    <xf numFmtId="1" fontId="155" fillId="5" borderId="90" xfId="0" applyNumberFormat="1" applyFont="1" applyFill="1" applyBorder="1"/>
    <xf numFmtId="49" fontId="158" fillId="5" borderId="91" xfId="0" applyNumberFormat="1" applyFont="1" applyFill="1" applyBorder="1"/>
    <xf numFmtId="0" fontId="43" fillId="0" borderId="0" xfId="0" applyFont="1" applyAlignment="1" applyProtection="1">
      <alignment vertical="center"/>
    </xf>
    <xf numFmtId="0" fontId="12" fillId="0" borderId="27" xfId="0" applyFont="1" applyBorder="1" applyAlignment="1" applyProtection="1">
      <alignment horizontal="center" shrinkToFit="1"/>
      <protection locked="0"/>
    </xf>
    <xf numFmtId="0" fontId="12" fillId="0" borderId="13" xfId="0" applyFont="1" applyBorder="1" applyAlignment="1" applyProtection="1">
      <alignment horizontal="center" shrinkToFit="1"/>
      <protection locked="0"/>
    </xf>
    <xf numFmtId="0" fontId="12" fillId="0" borderId="20" xfId="0" applyFont="1" applyBorder="1" applyAlignment="1" applyProtection="1">
      <alignment horizontal="center" shrinkToFit="1"/>
      <protection locked="0"/>
    </xf>
    <xf numFmtId="0" fontId="19" fillId="6" borderId="12" xfId="0" applyFont="1" applyFill="1" applyBorder="1" applyAlignment="1" applyProtection="1">
      <alignment horizontal="center" vertical="center" shrinkToFit="1"/>
    </xf>
    <xf numFmtId="166" fontId="9" fillId="0" borderId="16" xfId="0" applyNumberFormat="1" applyFont="1" applyFill="1" applyBorder="1" applyAlignment="1" applyProtection="1">
      <alignment horizontal="center" shrinkToFit="1"/>
      <protection locked="0"/>
    </xf>
    <xf numFmtId="166" fontId="9" fillId="0" borderId="18" xfId="0" applyNumberFormat="1" applyFont="1" applyFill="1" applyBorder="1" applyAlignment="1" applyProtection="1">
      <alignment horizontal="center" shrinkToFit="1"/>
      <protection locked="0"/>
    </xf>
    <xf numFmtId="166" fontId="9" fillId="0" borderId="21" xfId="0" applyNumberFormat="1" applyFont="1" applyFill="1" applyBorder="1" applyAlignment="1" applyProtection="1">
      <alignment horizontal="center" shrinkToFit="1"/>
      <protection locked="0"/>
    </xf>
    <xf numFmtId="0" fontId="0" fillId="8" borderId="0" xfId="0" applyFill="1" applyAlignment="1">
      <alignment horizontal="center"/>
    </xf>
    <xf numFmtId="0" fontId="0" fillId="0" borderId="0" xfId="0" applyFont="1" applyFill="1" applyAlignment="1">
      <alignment horizontal="left"/>
    </xf>
    <xf numFmtId="0" fontId="9" fillId="7" borderId="22" xfId="0" applyFont="1" applyFill="1" applyBorder="1" applyAlignment="1" applyProtection="1">
      <alignment horizontal="center" vertical="center"/>
      <protection locked="0"/>
    </xf>
    <xf numFmtId="0" fontId="103" fillId="0" borderId="0" xfId="0" applyFont="1" applyAlignment="1" applyProtection="1">
      <alignment horizontal="left" vertical="top"/>
    </xf>
    <xf numFmtId="0" fontId="0" fillId="0" borderId="0" xfId="0" applyAlignment="1">
      <alignment horizontal="right" vertical="center"/>
    </xf>
    <xf numFmtId="0" fontId="160" fillId="0" borderId="0" xfId="0" applyFont="1" applyAlignment="1" applyProtection="1">
      <alignment horizontal="right" vertical="center"/>
    </xf>
    <xf numFmtId="0" fontId="161" fillId="0" borderId="0" xfId="136" applyFont="1" applyAlignment="1">
      <alignment horizontal="left" vertical="top"/>
    </xf>
    <xf numFmtId="0" fontId="161" fillId="0" borderId="0" xfId="136" applyFont="1" applyAlignment="1">
      <alignment vertical="top"/>
    </xf>
    <xf numFmtId="0" fontId="161" fillId="0" borderId="0" xfId="136" applyFont="1"/>
    <xf numFmtId="0" fontId="162" fillId="0" borderId="0" xfId="136" applyFont="1" applyAlignment="1">
      <alignment horizontal="center" vertical="top"/>
    </xf>
    <xf numFmtId="14" fontId="161" fillId="0" borderId="0" xfId="136" applyNumberFormat="1" applyFont="1" applyAlignment="1">
      <alignment vertical="top"/>
    </xf>
    <xf numFmtId="0" fontId="164" fillId="0" borderId="0" xfId="136" applyFont="1" applyAlignment="1">
      <alignment horizontal="left" vertical="top"/>
    </xf>
    <xf numFmtId="0" fontId="165" fillId="0" borderId="0" xfId="136" applyFont="1" applyAlignment="1">
      <alignment horizontal="left" vertical="top"/>
    </xf>
    <xf numFmtId="0" fontId="163" fillId="0" borderId="0" xfId="136" applyFont="1" applyAlignment="1">
      <alignment horizontal="left" vertical="top"/>
    </xf>
    <xf numFmtId="0" fontId="163" fillId="0" borderId="0" xfId="136" applyFont="1" applyAlignment="1">
      <alignment horizontal="center" vertical="top"/>
    </xf>
    <xf numFmtId="0" fontId="22" fillId="0" borderId="0" xfId="0" applyFont="1"/>
    <xf numFmtId="0" fontId="18" fillId="5" borderId="0" xfId="2" applyFont="1" applyFill="1" applyBorder="1" applyAlignment="1">
      <alignment horizontal="center"/>
    </xf>
    <xf numFmtId="0" fontId="18" fillId="32" borderId="0" xfId="2" applyFont="1" applyFill="1" applyBorder="1" applyAlignment="1">
      <alignment horizontal="center"/>
    </xf>
    <xf numFmtId="0" fontId="47" fillId="32" borderId="0" xfId="2" applyFont="1" applyFill="1" applyBorder="1" applyAlignment="1">
      <alignment horizontal="center"/>
    </xf>
    <xf numFmtId="0" fontId="47" fillId="5" borderId="0" xfId="2" applyFont="1" applyFill="1" applyBorder="1" applyAlignment="1">
      <alignment horizontal="center"/>
    </xf>
    <xf numFmtId="0" fontId="18" fillId="32" borderId="0" xfId="6" applyFont="1" applyFill="1" applyBorder="1" applyAlignment="1">
      <alignment horizontal="center"/>
    </xf>
    <xf numFmtId="0" fontId="18" fillId="5" borderId="0" xfId="6" applyFont="1" applyFill="1" applyBorder="1" applyAlignment="1">
      <alignment horizontal="center"/>
    </xf>
    <xf numFmtId="0" fontId="19" fillId="6" borderId="108" xfId="0" applyFont="1" applyFill="1" applyBorder="1" applyAlignment="1" applyProtection="1">
      <alignment horizontal="center" vertical="center" wrapText="1"/>
    </xf>
    <xf numFmtId="0" fontId="9" fillId="0" borderId="109" xfId="0" applyFont="1" applyBorder="1" applyAlignment="1" applyProtection="1">
      <alignment horizontal="center" vertical="center"/>
      <protection locked="0"/>
    </xf>
    <xf numFmtId="2" fontId="18" fillId="70" borderId="8" xfId="1" applyNumberFormat="1" applyFont="1" applyFill="1" applyBorder="1" applyAlignment="1">
      <alignment horizontal="center"/>
    </xf>
    <xf numFmtId="2" fontId="18" fillId="71" borderId="8" xfId="1" applyNumberFormat="1" applyFont="1" applyFill="1" applyBorder="1" applyAlignment="1">
      <alignment horizontal="center"/>
    </xf>
    <xf numFmtId="0" fontId="183" fillId="70" borderId="0" xfId="1" applyNumberFormat="1" applyFont="1" applyFill="1" applyBorder="1" applyAlignment="1">
      <alignment horizontal="left" vertical="center"/>
    </xf>
    <xf numFmtId="2" fontId="18" fillId="71" borderId="114" xfId="1" applyNumberFormat="1" applyFont="1" applyFill="1" applyBorder="1" applyAlignment="1">
      <alignment horizontal="center"/>
    </xf>
    <xf numFmtId="2" fontId="18" fillId="70" borderId="114" xfId="1" applyNumberFormat="1" applyFont="1" applyFill="1" applyBorder="1" applyAlignment="1">
      <alignment horizontal="center"/>
    </xf>
    <xf numFmtId="2" fontId="18" fillId="70" borderId="115" xfId="1" applyNumberFormat="1" applyFont="1" applyFill="1" applyBorder="1" applyAlignment="1">
      <alignment horizontal="center"/>
    </xf>
    <xf numFmtId="2" fontId="18" fillId="71" borderId="115" xfId="1" applyNumberFormat="1" applyFont="1" applyFill="1" applyBorder="1" applyAlignment="1">
      <alignment horizontal="center"/>
    </xf>
    <xf numFmtId="2" fontId="18" fillId="71" borderId="112" xfId="1" applyNumberFormat="1" applyFont="1" applyFill="1" applyBorder="1" applyAlignment="1">
      <alignment horizontal="center"/>
    </xf>
    <xf numFmtId="2" fontId="18" fillId="70" borderId="112" xfId="1" applyNumberFormat="1" applyFont="1" applyFill="1" applyBorder="1" applyAlignment="1">
      <alignment horizontal="center"/>
    </xf>
    <xf numFmtId="2" fontId="16" fillId="71" borderId="114" xfId="1" applyNumberFormat="1" applyFont="1" applyFill="1" applyBorder="1" applyAlignment="1">
      <alignment horizontal="center"/>
    </xf>
    <xf numFmtId="2" fontId="16" fillId="71" borderId="115" xfId="1" applyNumberFormat="1" applyFont="1" applyFill="1" applyBorder="1" applyAlignment="1">
      <alignment horizontal="center"/>
    </xf>
    <xf numFmtId="2" fontId="16" fillId="70" borderId="115" xfId="1" applyNumberFormat="1" applyFont="1" applyFill="1" applyBorder="1" applyAlignment="1">
      <alignment horizontal="center"/>
    </xf>
    <xf numFmtId="2" fontId="16" fillId="70" borderId="114" xfId="1" applyNumberFormat="1" applyFont="1" applyFill="1" applyBorder="1" applyAlignment="1">
      <alignment horizontal="center"/>
    </xf>
    <xf numFmtId="2" fontId="18" fillId="71" borderId="4" xfId="1" applyNumberFormat="1" applyFont="1" applyFill="1" applyBorder="1" applyAlignment="1">
      <alignment horizontal="center"/>
    </xf>
    <xf numFmtId="2" fontId="18" fillId="70" borderId="4" xfId="1" applyNumberFormat="1" applyFont="1" applyFill="1" applyBorder="1" applyAlignment="1">
      <alignment horizontal="center"/>
    </xf>
    <xf numFmtId="0" fontId="182" fillId="69" borderId="110" xfId="177" applyFont="1" applyFill="1" applyBorder="1"/>
    <xf numFmtId="0" fontId="8" fillId="69" borderId="111" xfId="177" applyFont="1" applyFill="1" applyBorder="1" applyAlignment="1">
      <alignment horizontal="center"/>
    </xf>
    <xf numFmtId="0" fontId="183" fillId="70" borderId="13" xfId="1" applyNumberFormat="1" applyFont="1" applyFill="1" applyBorder="1" applyAlignment="1">
      <alignment horizontal="left" vertical="center"/>
    </xf>
    <xf numFmtId="2" fontId="18" fillId="36" borderId="114" xfId="1" applyNumberFormat="1" applyFont="1" applyFill="1" applyBorder="1" applyAlignment="1">
      <alignment horizontal="center"/>
    </xf>
    <xf numFmtId="0" fontId="2" fillId="0" borderId="115" xfId="213" applyBorder="1"/>
    <xf numFmtId="2" fontId="18" fillId="71" borderId="113" xfId="1" applyNumberFormat="1" applyFont="1" applyFill="1" applyBorder="1" applyAlignment="1">
      <alignment horizontal="center"/>
    </xf>
    <xf numFmtId="2" fontId="18" fillId="70" borderId="0" xfId="1" applyNumberFormat="1" applyFont="1" applyFill="1" applyBorder="1" applyAlignment="1">
      <alignment horizontal="center"/>
    </xf>
    <xf numFmtId="2" fontId="18" fillId="71" borderId="0" xfId="1" applyNumberFormat="1" applyFont="1" applyFill="1" applyBorder="1" applyAlignment="1">
      <alignment horizontal="center"/>
    </xf>
    <xf numFmtId="0" fontId="2" fillId="0" borderId="114" xfId="213" applyBorder="1"/>
    <xf numFmtId="2" fontId="12" fillId="70" borderId="112" xfId="177" applyNumberFormat="1" applyFont="1" applyFill="1" applyBorder="1" applyAlignment="1">
      <alignment horizontal="center" vertical="center"/>
    </xf>
    <xf numFmtId="0" fontId="184" fillId="0" borderId="115" xfId="1" applyFont="1" applyFill="1" applyBorder="1" applyAlignment="1">
      <alignment horizontal="center" vertical="center"/>
    </xf>
    <xf numFmtId="2" fontId="18" fillId="70" borderId="116" xfId="1" applyNumberFormat="1" applyFont="1" applyFill="1" applyBorder="1" applyAlignment="1">
      <alignment horizontal="center"/>
    </xf>
    <xf numFmtId="2" fontId="12" fillId="71" borderId="112" xfId="177" applyNumberFormat="1" applyFont="1" applyFill="1" applyBorder="1" applyAlignment="1">
      <alignment horizontal="center" vertical="center"/>
    </xf>
    <xf numFmtId="0" fontId="21" fillId="0" borderId="0" xfId="178" applyFont="1" applyFill="1" applyBorder="1" applyAlignment="1">
      <alignment horizontal="center"/>
    </xf>
    <xf numFmtId="0" fontId="183" fillId="70" borderId="9" xfId="1" applyNumberFormat="1" applyFont="1" applyFill="1" applyBorder="1" applyAlignment="1">
      <alignment horizontal="left" vertical="center"/>
    </xf>
    <xf numFmtId="2" fontId="18" fillId="71" borderId="11" xfId="1" applyNumberFormat="1" applyFont="1" applyFill="1" applyBorder="1" applyAlignment="1">
      <alignment horizontal="center"/>
    </xf>
    <xf numFmtId="2" fontId="18" fillId="0" borderId="114" xfId="1" applyNumberFormat="1" applyFont="1" applyFill="1" applyBorder="1" applyAlignment="1">
      <alignment horizontal="center"/>
    </xf>
    <xf numFmtId="0" fontId="184" fillId="0" borderId="114" xfId="1" applyFont="1" applyFill="1" applyBorder="1" applyAlignment="1">
      <alignment horizontal="center" vertical="center"/>
    </xf>
    <xf numFmtId="0" fontId="183" fillId="70" borderId="1" xfId="1" applyNumberFormat="1" applyFont="1" applyFill="1" applyBorder="1" applyAlignment="1">
      <alignment horizontal="left" vertical="center"/>
    </xf>
    <xf numFmtId="0" fontId="41" fillId="0" borderId="0" xfId="178" applyFont="1" applyFill="1" applyBorder="1" applyAlignment="1">
      <alignment horizontal="center"/>
    </xf>
    <xf numFmtId="2" fontId="18" fillId="71" borderId="116" xfId="1" applyNumberFormat="1" applyFont="1" applyFill="1" applyBorder="1" applyAlignment="1">
      <alignment horizontal="center"/>
    </xf>
    <xf numFmtId="0" fontId="183" fillId="70" borderId="4" xfId="1" applyNumberFormat="1" applyFont="1" applyFill="1" applyBorder="1" applyAlignment="1">
      <alignment horizontal="left" vertical="center"/>
    </xf>
    <xf numFmtId="0" fontId="21" fillId="0" borderId="0" xfId="178" applyAlignment="1">
      <alignment horizontal="center"/>
    </xf>
    <xf numFmtId="2" fontId="18" fillId="70" borderId="11" xfId="1" applyNumberFormat="1" applyFont="1" applyFill="1" applyBorder="1" applyAlignment="1">
      <alignment horizontal="center"/>
    </xf>
    <xf numFmtId="2" fontId="18" fillId="70" borderId="41" xfId="1" applyNumberFormat="1" applyFont="1" applyFill="1" applyBorder="1" applyAlignment="1">
      <alignment horizontal="center"/>
    </xf>
    <xf numFmtId="0" fontId="9" fillId="0" borderId="0" xfId="178" applyFont="1" applyBorder="1" applyAlignment="1" applyProtection="1">
      <alignment horizontal="left"/>
    </xf>
    <xf numFmtId="2" fontId="18" fillId="71" borderId="41" xfId="1" applyNumberFormat="1" applyFont="1" applyFill="1" applyBorder="1" applyAlignment="1">
      <alignment horizontal="center"/>
    </xf>
    <xf numFmtId="2" fontId="18" fillId="0" borderId="0" xfId="1" applyNumberFormat="1" applyFont="1" applyFill="1" applyBorder="1" applyAlignment="1">
      <alignment horizontal="center"/>
    </xf>
    <xf numFmtId="0" fontId="184" fillId="0" borderId="0" xfId="1" applyFont="1" applyFill="1" applyBorder="1" applyAlignment="1">
      <alignment horizontal="center" vertical="center"/>
    </xf>
    <xf numFmtId="2" fontId="12" fillId="71" borderId="114" xfId="177" applyNumberFormat="1" applyFont="1" applyFill="1" applyBorder="1" applyAlignment="1">
      <alignment horizontal="center"/>
    </xf>
    <xf numFmtId="2" fontId="12" fillId="70" borderId="114" xfId="177" applyNumberFormat="1" applyFont="1" applyFill="1" applyBorder="1" applyAlignment="1">
      <alignment horizontal="center"/>
    </xf>
    <xf numFmtId="2" fontId="12" fillId="71" borderId="114" xfId="177" applyNumberFormat="1" applyFont="1" applyFill="1" applyBorder="1" applyAlignment="1">
      <alignment horizontal="center" vertical="center"/>
    </xf>
    <xf numFmtId="2" fontId="12" fillId="70" borderId="114" xfId="177" applyNumberFormat="1" applyFont="1" applyFill="1" applyBorder="1" applyAlignment="1">
      <alignment horizontal="center" vertical="center"/>
    </xf>
    <xf numFmtId="2" fontId="185" fillId="70" borderId="114" xfId="177" applyNumberFormat="1" applyFont="1" applyFill="1" applyBorder="1" applyAlignment="1">
      <alignment horizontal="center"/>
    </xf>
    <xf numFmtId="0" fontId="9" fillId="0" borderId="120" xfId="0" applyFont="1" applyBorder="1" applyAlignment="1" applyProtection="1">
      <alignment horizontal="center" vertical="center"/>
      <protection locked="0"/>
    </xf>
    <xf numFmtId="0" fontId="9" fillId="0" borderId="121" xfId="0" applyFont="1" applyBorder="1" applyAlignment="1" applyProtection="1">
      <alignment horizontal="center" vertical="center"/>
      <protection locked="0"/>
    </xf>
    <xf numFmtId="0" fontId="9" fillId="0" borderId="115" xfId="0" applyFont="1" applyBorder="1" applyAlignment="1" applyProtection="1">
      <alignment horizontal="center" vertical="center"/>
      <protection locked="0"/>
    </xf>
    <xf numFmtId="0" fontId="16" fillId="0" borderId="122" xfId="0" applyFont="1" applyBorder="1" applyAlignment="1" applyProtection="1">
      <alignment horizontal="center" vertical="center"/>
    </xf>
    <xf numFmtId="0" fontId="43" fillId="0" borderId="13" xfId="0" applyFont="1" applyBorder="1" applyAlignment="1" applyProtection="1">
      <alignment horizontal="right" vertical="center" indent="1"/>
    </xf>
    <xf numFmtId="0" fontId="10" fillId="0" borderId="13" xfId="0" applyFont="1" applyBorder="1" applyAlignment="1" applyProtection="1">
      <alignment horizontal="center" vertical="center"/>
    </xf>
    <xf numFmtId="0" fontId="9" fillId="0" borderId="13" xfId="0" applyFont="1" applyBorder="1" applyAlignment="1" applyProtection="1">
      <alignment horizontal="left" vertical="center"/>
    </xf>
    <xf numFmtId="0" fontId="19" fillId="6" borderId="13" xfId="0" applyFont="1" applyFill="1" applyBorder="1" applyAlignment="1" applyProtection="1">
      <alignment horizontal="center" vertical="center" wrapText="1"/>
    </xf>
    <xf numFmtId="0" fontId="9" fillId="0" borderId="13" xfId="0" applyFont="1" applyBorder="1" applyAlignment="1" applyProtection="1">
      <alignment horizontal="center" vertical="center"/>
    </xf>
    <xf numFmtId="0" fontId="47" fillId="32" borderId="43" xfId="6" applyFont="1" applyFill="1" applyBorder="1" applyAlignment="1">
      <alignment horizontal="center"/>
    </xf>
    <xf numFmtId="0" fontId="47" fillId="5" borderId="43" xfId="6" applyFont="1" applyFill="1" applyBorder="1" applyAlignment="1">
      <alignment horizontal="center"/>
    </xf>
    <xf numFmtId="0" fontId="18" fillId="5" borderId="43" xfId="6" applyFont="1" applyFill="1" applyBorder="1" applyAlignment="1">
      <alignment horizontal="center"/>
    </xf>
    <xf numFmtId="0" fontId="18" fillId="32" borderId="43" xfId="6" applyFont="1" applyFill="1" applyBorder="1" applyAlignment="1">
      <alignment horizontal="center"/>
    </xf>
    <xf numFmtId="0" fontId="18" fillId="5" borderId="0" xfId="2" applyFont="1" applyFill="1" applyBorder="1" applyAlignment="1">
      <alignment horizontal="center"/>
    </xf>
    <xf numFmtId="0" fontId="22" fillId="8" borderId="0" xfId="0" applyFont="1" applyFill="1" applyBorder="1" applyAlignment="1">
      <alignment horizontal="center"/>
    </xf>
    <xf numFmtId="0" fontId="68" fillId="2" borderId="43" xfId="1" applyFont="1" applyFill="1" applyBorder="1" applyAlignment="1">
      <alignment horizontal="center" vertical="center" wrapText="1"/>
    </xf>
    <xf numFmtId="0" fontId="18" fillId="72" borderId="43" xfId="6" applyFont="1" applyFill="1" applyBorder="1" applyAlignment="1">
      <alignment horizontal="center"/>
    </xf>
    <xf numFmtId="0" fontId="197" fillId="73" borderId="43" xfId="6" applyFont="1" applyFill="1" applyBorder="1" applyAlignment="1">
      <alignment horizontal="center"/>
    </xf>
    <xf numFmtId="0" fontId="18" fillId="32" borderId="128" xfId="6" applyFont="1" applyFill="1" applyBorder="1" applyAlignment="1"/>
    <xf numFmtId="0" fontId="18" fillId="72" borderId="128" xfId="6" applyFont="1" applyFill="1" applyBorder="1" applyAlignment="1"/>
    <xf numFmtId="0" fontId="18" fillId="72" borderId="128" xfId="6" applyFont="1" applyFill="1" applyBorder="1" applyAlignment="1">
      <alignment vertical="center"/>
    </xf>
    <xf numFmtId="0" fontId="12" fillId="5" borderId="15" xfId="0" applyFont="1" applyFill="1" applyBorder="1" applyAlignment="1" applyProtection="1">
      <alignment horizontal="center" vertical="center"/>
      <protection locked="0"/>
    </xf>
    <xf numFmtId="0" fontId="12" fillId="5" borderId="15" xfId="0" applyFont="1" applyFill="1" applyBorder="1" applyAlignment="1" applyProtection="1">
      <alignment horizontal="center"/>
      <protection locked="0"/>
    </xf>
    <xf numFmtId="14" fontId="48" fillId="0" borderId="0" xfId="81" applyNumberFormat="1" applyFont="1" applyBorder="1" applyAlignment="1">
      <alignment horizontal="center"/>
    </xf>
    <xf numFmtId="0" fontId="48" fillId="0" borderId="46" xfId="81" applyFont="1" applyBorder="1" applyAlignment="1">
      <alignment horizontal="center" vertical="center"/>
    </xf>
    <xf numFmtId="0" fontId="59" fillId="0" borderId="0" xfId="81" applyFont="1" applyBorder="1" applyAlignment="1">
      <alignment horizontal="left" vertical="center"/>
    </xf>
    <xf numFmtId="2" fontId="59" fillId="0" borderId="45" xfId="81" applyNumberFormat="1" applyFont="1" applyBorder="1" applyAlignment="1">
      <alignment horizontal="center"/>
    </xf>
    <xf numFmtId="0" fontId="59" fillId="0" borderId="45" xfId="81" applyFont="1" applyBorder="1" applyAlignment="1">
      <alignment horizontal="center"/>
    </xf>
    <xf numFmtId="0" fontId="48" fillId="0" borderId="45" xfId="81" applyFont="1" applyBorder="1" applyAlignment="1">
      <alignment horizontal="center" vertical="center"/>
    </xf>
    <xf numFmtId="0" fontId="67" fillId="0" borderId="45" xfId="81" applyFont="1" applyBorder="1" applyAlignment="1">
      <alignment horizontal="center"/>
    </xf>
    <xf numFmtId="0" fontId="48" fillId="0" borderId="0" xfId="81" applyFont="1" applyBorder="1" applyAlignment="1">
      <alignment horizontal="center" vertical="center"/>
    </xf>
    <xf numFmtId="0" fontId="59" fillId="0" borderId="0" xfId="81" applyFont="1" applyBorder="1" applyAlignment="1">
      <alignment horizontal="center"/>
    </xf>
    <xf numFmtId="0" fontId="66" fillId="0" borderId="0" xfId="81" applyFont="1" applyBorder="1" applyAlignment="1">
      <alignment horizontal="center" vertical="top"/>
    </xf>
    <xf numFmtId="0" fontId="66" fillId="0" borderId="48" xfId="81" applyFont="1" applyBorder="1" applyAlignment="1">
      <alignment horizontal="center" vertical="top"/>
    </xf>
    <xf numFmtId="0" fontId="66" fillId="0" borderId="47" xfId="81" applyFont="1" applyBorder="1" applyAlignment="1">
      <alignment horizontal="center" vertical="top"/>
    </xf>
    <xf numFmtId="0" fontId="66" fillId="0" borderId="49" xfId="81" applyFont="1" applyBorder="1" applyAlignment="1">
      <alignment horizontal="center" vertical="top"/>
    </xf>
    <xf numFmtId="0" fontId="66" fillId="0" borderId="52" xfId="81" applyFont="1" applyBorder="1" applyAlignment="1">
      <alignment horizontal="center" vertical="top"/>
    </xf>
    <xf numFmtId="0" fontId="66" fillId="0" borderId="45" xfId="81" applyFont="1" applyBorder="1" applyAlignment="1">
      <alignment horizontal="center" vertical="top"/>
    </xf>
    <xf numFmtId="0" fontId="66" fillId="0" borderId="53" xfId="81" applyFont="1" applyBorder="1" applyAlignment="1">
      <alignment horizontal="center" vertical="top"/>
    </xf>
    <xf numFmtId="0" fontId="59" fillId="0" borderId="48" xfId="81" applyFont="1" applyBorder="1" applyAlignment="1">
      <alignment horizontal="center"/>
    </xf>
    <xf numFmtId="0" fontId="59" fillId="0" borderId="47" xfId="81" applyFont="1" applyBorder="1" applyAlignment="1">
      <alignment horizontal="center"/>
    </xf>
    <xf numFmtId="0" fontId="59" fillId="0" borderId="49" xfId="81" applyFont="1" applyBorder="1" applyAlignment="1">
      <alignment horizontal="center"/>
    </xf>
    <xf numFmtId="0" fontId="59" fillId="0" borderId="52" xfId="81" applyFont="1" applyBorder="1" applyAlignment="1">
      <alignment horizontal="center"/>
    </xf>
    <xf numFmtId="0" fontId="59" fillId="0" borderId="53" xfId="81" applyFont="1" applyBorder="1" applyAlignment="1">
      <alignment horizontal="center"/>
    </xf>
    <xf numFmtId="0" fontId="48" fillId="0" borderId="57" xfId="81" applyFont="1" applyBorder="1" applyAlignment="1">
      <alignment horizontal="center" vertical="center"/>
    </xf>
    <xf numFmtId="0" fontId="48" fillId="0" borderId="58" xfId="81" applyFont="1" applyBorder="1" applyAlignment="1">
      <alignment horizontal="center" vertical="center"/>
    </xf>
    <xf numFmtId="0" fontId="59" fillId="0" borderId="0" xfId="81" applyFont="1" applyBorder="1" applyAlignment="1">
      <alignment horizontal="right"/>
    </xf>
    <xf numFmtId="0" fontId="48" fillId="0" borderId="0" xfId="81" applyFont="1" applyBorder="1" applyAlignment="1">
      <alignment horizontal="center"/>
    </xf>
    <xf numFmtId="0" fontId="59" fillId="0" borderId="45" xfId="81" applyFont="1" applyFill="1" applyBorder="1" applyAlignment="1">
      <alignment horizontal="center"/>
    </xf>
    <xf numFmtId="0" fontId="48" fillId="0" borderId="45" xfId="81" applyFont="1" applyBorder="1" applyAlignment="1">
      <alignment horizontal="center"/>
    </xf>
    <xf numFmtId="2" fontId="48" fillId="0" borderId="45" xfId="81" applyNumberFormat="1" applyFont="1" applyBorder="1" applyAlignment="1">
      <alignment horizontal="center"/>
    </xf>
    <xf numFmtId="2" fontId="48" fillId="0" borderId="45" xfId="81" applyNumberFormat="1" applyFont="1" applyBorder="1" applyAlignment="1">
      <alignment vertical="center"/>
    </xf>
    <xf numFmtId="0" fontId="49" fillId="0" borderId="45" xfId="81" applyFont="1" applyBorder="1" applyAlignment="1">
      <alignment horizontal="center"/>
    </xf>
    <xf numFmtId="0" fontId="56" fillId="0" borderId="0" xfId="81" applyFont="1" applyBorder="1" applyAlignment="1">
      <alignment horizontal="center"/>
    </xf>
    <xf numFmtId="0" fontId="49" fillId="0" borderId="46" xfId="81" applyFont="1" applyBorder="1" applyAlignment="1">
      <alignment horizontal="center"/>
    </xf>
    <xf numFmtId="0" fontId="48" fillId="0" borderId="45" xfId="81" applyFont="1" applyBorder="1" applyAlignment="1">
      <alignment horizontal="left"/>
    </xf>
    <xf numFmtId="0" fontId="48" fillId="0" borderId="45" xfId="81" applyFont="1" applyBorder="1" applyAlignment="1">
      <alignment horizontal="left" vertical="center"/>
    </xf>
    <xf numFmtId="171" fontId="48" fillId="0" borderId="45" xfId="81" applyNumberFormat="1" applyFont="1" applyBorder="1" applyAlignment="1">
      <alignment horizontal="center" vertical="center"/>
    </xf>
    <xf numFmtId="0" fontId="50" fillId="0" borderId="0" xfId="81" applyFont="1" applyBorder="1" applyAlignment="1">
      <alignment horizontal="center" vertical="center"/>
    </xf>
    <xf numFmtId="0" fontId="53" fillId="0" borderId="0" xfId="81" applyFont="1" applyBorder="1" applyAlignment="1">
      <alignment horizontal="center" vertical="center"/>
    </xf>
    <xf numFmtId="0" fontId="49" fillId="0" borderId="0" xfId="81" applyFont="1" applyBorder="1" applyAlignment="1">
      <alignment horizontal="left"/>
    </xf>
    <xf numFmtId="0" fontId="48" fillId="0" borderId="45" xfId="81" applyNumberFormat="1" applyFont="1" applyBorder="1" applyAlignment="1">
      <alignment horizontal="left" vertical="center"/>
    </xf>
    <xf numFmtId="0" fontId="48" fillId="0" borderId="46" xfId="81" applyFont="1" applyBorder="1" applyAlignment="1">
      <alignment horizontal="center"/>
    </xf>
    <xf numFmtId="0" fontId="49" fillId="0" borderId="45" xfId="81" applyFont="1" applyBorder="1" applyAlignment="1">
      <alignment horizontal="left"/>
    </xf>
    <xf numFmtId="0" fontId="75" fillId="0" borderId="57" xfId="81" applyFont="1" applyBorder="1" applyAlignment="1">
      <alignment horizontal="center"/>
    </xf>
    <xf numFmtId="0" fontId="75" fillId="0" borderId="58" xfId="81" applyFont="1" applyBorder="1" applyAlignment="1">
      <alignment horizontal="center"/>
    </xf>
    <xf numFmtId="0" fontId="75" fillId="0" borderId="46" xfId="81" applyFont="1" applyBorder="1" applyAlignment="1">
      <alignment horizontal="center"/>
    </xf>
    <xf numFmtId="0" fontId="83" fillId="0" borderId="57" xfId="81" applyFont="1" applyBorder="1" applyAlignment="1">
      <alignment horizontal="center" vertical="center"/>
    </xf>
    <xf numFmtId="0" fontId="83" fillId="0" borderId="46" xfId="81" applyFont="1" applyBorder="1" applyAlignment="1">
      <alignment horizontal="center" vertical="center"/>
    </xf>
    <xf numFmtId="0" fontId="83" fillId="0" borderId="58" xfId="81" applyFont="1" applyBorder="1" applyAlignment="1">
      <alignment horizontal="center" vertical="center"/>
    </xf>
    <xf numFmtId="0" fontId="83" fillId="0" borderId="46" xfId="81" applyFont="1" applyBorder="1" applyAlignment="1">
      <alignment horizontal="left" vertical="center"/>
    </xf>
    <xf numFmtId="1" fontId="73" fillId="0" borderId="57" xfId="81" applyNumberFormat="1" applyFont="1" applyBorder="1" applyAlignment="1">
      <alignment horizontal="center"/>
    </xf>
    <xf numFmtId="0" fontId="73" fillId="0" borderId="46" xfId="81" applyFont="1" applyBorder="1" applyAlignment="1">
      <alignment horizontal="center"/>
    </xf>
    <xf numFmtId="0" fontId="73" fillId="0" borderId="58" xfId="81" applyFont="1" applyBorder="1" applyAlignment="1">
      <alignment horizontal="center"/>
    </xf>
    <xf numFmtId="0" fontId="76" fillId="0" borderId="57" xfId="81" applyFont="1" applyBorder="1" applyAlignment="1">
      <alignment horizontal="center" shrinkToFit="1"/>
    </xf>
    <xf numFmtId="0" fontId="76" fillId="0" borderId="46" xfId="81" applyFont="1" applyBorder="1" applyAlignment="1">
      <alignment horizontal="center" shrinkToFit="1"/>
    </xf>
    <xf numFmtId="0" fontId="76" fillId="0" borderId="58" xfId="81" applyFont="1" applyBorder="1" applyAlignment="1">
      <alignment horizontal="center" shrinkToFit="1"/>
    </xf>
    <xf numFmtId="0" fontId="80" fillId="0" borderId="59" xfId="81" applyFont="1" applyBorder="1" applyAlignment="1">
      <alignment horizontal="center" vertical="center" wrapText="1"/>
    </xf>
    <xf numFmtId="0" fontId="85" fillId="0" borderId="59" xfId="81" applyFont="1" applyBorder="1" applyAlignment="1">
      <alignment horizontal="center" vertical="center" wrapText="1"/>
    </xf>
    <xf numFmtId="0" fontId="79" fillId="0" borderId="59" xfId="81" applyFont="1" applyBorder="1" applyAlignment="1">
      <alignment horizontal="center" vertical="center" wrapText="1"/>
    </xf>
    <xf numFmtId="0" fontId="80" fillId="0" borderId="57" xfId="81" applyFont="1" applyBorder="1" applyAlignment="1">
      <alignment horizontal="center" vertical="center" wrapText="1"/>
    </xf>
    <xf numFmtId="0" fontId="80" fillId="0" borderId="46" xfId="81" applyFont="1" applyBorder="1" applyAlignment="1">
      <alignment horizontal="center" vertical="center" wrapText="1"/>
    </xf>
    <xf numFmtId="0" fontId="80" fillId="0" borderId="58" xfId="81" applyFont="1" applyBorder="1" applyAlignment="1">
      <alignment horizontal="center" vertical="center" wrapText="1"/>
    </xf>
    <xf numFmtId="0" fontId="87" fillId="0" borderId="57" xfId="81" applyFont="1" applyBorder="1" applyAlignment="1">
      <alignment horizontal="center" vertical="center" wrapText="1"/>
    </xf>
    <xf numFmtId="0" fontId="87" fillId="0" borderId="58" xfId="81" applyFont="1" applyBorder="1" applyAlignment="1">
      <alignment horizontal="center" vertical="center" wrapText="1"/>
    </xf>
    <xf numFmtId="0" fontId="85" fillId="0" borderId="48" xfId="81" applyFont="1" applyBorder="1" applyAlignment="1">
      <alignment horizontal="center" vertical="center" wrapText="1" shrinkToFit="1"/>
    </xf>
    <xf numFmtId="0" fontId="85" fillId="0" borderId="49" xfId="81" applyFont="1" applyBorder="1" applyAlignment="1">
      <alignment horizontal="center" vertical="center" wrapText="1" shrinkToFit="1"/>
    </xf>
    <xf numFmtId="0" fontId="85" fillId="0" borderId="52" xfId="81" applyFont="1" applyBorder="1" applyAlignment="1">
      <alignment horizontal="center" vertical="center" wrapText="1" shrinkToFit="1"/>
    </xf>
    <xf numFmtId="0" fontId="85" fillId="0" borderId="53" xfId="81" applyFont="1" applyBorder="1" applyAlignment="1">
      <alignment horizontal="center" vertical="center" wrapText="1" shrinkToFit="1"/>
    </xf>
    <xf numFmtId="0" fontId="85" fillId="0" borderId="59" xfId="81" applyFont="1" applyBorder="1" applyAlignment="1">
      <alignment horizontal="center" vertical="center" wrapText="1" shrinkToFit="1"/>
    </xf>
    <xf numFmtId="0" fontId="84" fillId="0" borderId="59" xfId="81" applyFont="1" applyBorder="1" applyAlignment="1">
      <alignment horizontal="center" vertical="center" wrapText="1"/>
    </xf>
    <xf numFmtId="0" fontId="85" fillId="0" borderId="59" xfId="81" applyFont="1" applyBorder="1" applyAlignment="1">
      <alignment horizontal="center" textRotation="90" wrapText="1"/>
    </xf>
    <xf numFmtId="0" fontId="79" fillId="0" borderId="48" xfId="81" applyFont="1" applyBorder="1" applyAlignment="1">
      <alignment horizontal="center" vertical="center" wrapText="1"/>
    </xf>
    <xf numFmtId="0" fontId="79" fillId="0" borderId="47" xfId="81" applyFont="1" applyBorder="1" applyAlignment="1">
      <alignment horizontal="center" vertical="center" wrapText="1"/>
    </xf>
    <xf numFmtId="0" fontId="79" fillId="0" borderId="49" xfId="81" applyFont="1" applyBorder="1" applyAlignment="1">
      <alignment horizontal="center" vertical="center" wrapText="1"/>
    </xf>
    <xf numFmtId="0" fontId="79" fillId="0" borderId="52" xfId="81" applyFont="1" applyBorder="1" applyAlignment="1">
      <alignment horizontal="center" vertical="center" wrapText="1"/>
    </xf>
    <xf numFmtId="0" fontId="79" fillId="0" borderId="45" xfId="81" applyFont="1" applyBorder="1" applyAlignment="1">
      <alignment horizontal="center" vertical="center" wrapText="1"/>
    </xf>
    <xf numFmtId="0" fontId="79" fillId="0" borderId="53" xfId="81" applyFont="1" applyBorder="1" applyAlignment="1">
      <alignment horizontal="center" vertical="center" wrapText="1"/>
    </xf>
    <xf numFmtId="0" fontId="75" fillId="0" borderId="48" xfId="81" applyFont="1" applyBorder="1" applyAlignment="1">
      <alignment horizontal="center"/>
    </xf>
    <xf numFmtId="0" fontId="75" fillId="0" borderId="49" xfId="81" applyFont="1" applyBorder="1" applyAlignment="1">
      <alignment horizontal="center"/>
    </xf>
    <xf numFmtId="0" fontId="75" fillId="0" borderId="47" xfId="81" applyFont="1" applyBorder="1" applyAlignment="1">
      <alignment horizontal="center"/>
    </xf>
    <xf numFmtId="0" fontId="79" fillId="0" borderId="57" xfId="81" applyFont="1" applyBorder="1" applyAlignment="1">
      <alignment horizontal="center"/>
    </xf>
    <xf numFmtId="0" fontId="79" fillId="0" borderId="46" xfId="81" applyFont="1" applyBorder="1" applyAlignment="1">
      <alignment horizontal="center"/>
    </xf>
    <xf numFmtId="0" fontId="79" fillId="0" borderId="58" xfId="81" applyFont="1" applyBorder="1" applyAlignment="1">
      <alignment horizontal="center"/>
    </xf>
    <xf numFmtId="0" fontId="83" fillId="0" borderId="48" xfId="81" applyFont="1" applyBorder="1" applyAlignment="1">
      <alignment horizontal="left" vertical="center"/>
    </xf>
    <xf numFmtId="0" fontId="83" fillId="0" borderId="47" xfId="81" applyFont="1" applyBorder="1" applyAlignment="1">
      <alignment horizontal="left" vertical="center"/>
    </xf>
    <xf numFmtId="1" fontId="73" fillId="0" borderId="46" xfId="81" applyNumberFormat="1" applyFont="1" applyBorder="1" applyAlignment="1">
      <alignment horizontal="left" vertical="center"/>
    </xf>
    <xf numFmtId="0" fontId="73" fillId="0" borderId="46" xfId="81" applyFont="1" applyBorder="1" applyAlignment="1">
      <alignment horizontal="left" vertical="center"/>
    </xf>
    <xf numFmtId="0" fontId="73" fillId="0" borderId="58" xfId="81" applyFont="1" applyBorder="1" applyAlignment="1">
      <alignment horizontal="left" vertical="center"/>
    </xf>
    <xf numFmtId="0" fontId="83" fillId="0" borderId="48" xfId="81" applyFont="1" applyBorder="1" applyAlignment="1">
      <alignment horizontal="left"/>
    </xf>
    <xf numFmtId="0" fontId="83" fillId="0" borderId="47" xfId="81" applyFont="1" applyBorder="1" applyAlignment="1">
      <alignment horizontal="left"/>
    </xf>
    <xf numFmtId="0" fontId="75" fillId="0" borderId="47" xfId="81" applyFont="1" applyBorder="1" applyAlignment="1">
      <alignment horizontal="center" vertical="center"/>
    </xf>
    <xf numFmtId="0" fontId="75" fillId="0" borderId="49" xfId="81" applyFont="1" applyBorder="1" applyAlignment="1">
      <alignment horizontal="center" vertical="center"/>
    </xf>
    <xf numFmtId="0" fontId="76" fillId="0" borderId="57" xfId="81" applyFont="1" applyBorder="1" applyAlignment="1">
      <alignment horizontal="center" vertical="center" shrinkToFit="1"/>
    </xf>
    <xf numFmtId="0" fontId="76" fillId="0" borderId="46" xfId="81" applyFont="1" applyBorder="1" applyAlignment="1">
      <alignment horizontal="center" vertical="center" shrinkToFit="1"/>
    </xf>
    <xf numFmtId="0" fontId="76" fillId="0" borderId="58" xfId="81" applyFont="1" applyBorder="1" applyAlignment="1">
      <alignment horizontal="center" vertical="center" shrinkToFit="1"/>
    </xf>
    <xf numFmtId="0" fontId="76" fillId="0" borderId="57" xfId="81" applyFont="1" applyBorder="1" applyAlignment="1">
      <alignment horizontal="center"/>
    </xf>
    <xf numFmtId="0" fontId="76" fillId="0" borderId="46" xfId="81" applyFont="1" applyBorder="1" applyAlignment="1">
      <alignment horizontal="center"/>
    </xf>
    <xf numFmtId="0" fontId="76" fillId="0" borderId="58" xfId="81" applyFont="1" applyBorder="1" applyAlignment="1">
      <alignment horizontal="center"/>
    </xf>
    <xf numFmtId="0" fontId="83" fillId="0" borderId="57" xfId="81" applyFont="1" applyBorder="1" applyAlignment="1">
      <alignment horizontal="left" vertical="center"/>
    </xf>
    <xf numFmtId="0" fontId="79" fillId="0" borderId="50" xfId="81" applyFont="1" applyBorder="1" applyAlignment="1">
      <alignment horizontal="center" vertical="center" wrapText="1"/>
    </xf>
    <xf numFmtId="0" fontId="79" fillId="0" borderId="0" xfId="81" applyFont="1" applyBorder="1" applyAlignment="1">
      <alignment horizontal="center" vertical="center" wrapText="1"/>
    </xf>
    <xf numFmtId="0" fontId="79" fillId="0" borderId="51" xfId="81" applyFont="1" applyBorder="1" applyAlignment="1">
      <alignment horizontal="center" vertical="center" wrapText="1"/>
    </xf>
    <xf numFmtId="0" fontId="79" fillId="0" borderId="54" xfId="81" applyFont="1" applyBorder="1" applyAlignment="1">
      <alignment horizontal="center" vertical="center" textRotation="90"/>
    </xf>
    <xf numFmtId="0" fontId="79" fillId="0" borderId="55" xfId="81" applyFont="1" applyBorder="1" applyAlignment="1">
      <alignment horizontal="center" vertical="center" textRotation="90"/>
    </xf>
    <xf numFmtId="0" fontId="79" fillId="0" borderId="56" xfId="81" applyFont="1" applyBorder="1" applyAlignment="1">
      <alignment horizontal="center" vertical="center" textRotation="90"/>
    </xf>
    <xf numFmtId="0" fontId="79" fillId="0" borderId="48" xfId="81" applyFont="1" applyBorder="1" applyAlignment="1">
      <alignment horizontal="center" vertical="center" textRotation="90"/>
    </xf>
    <xf numFmtId="0" fontId="79" fillId="0" borderId="49" xfId="81" applyFont="1" applyBorder="1" applyAlignment="1">
      <alignment horizontal="center" vertical="center" textRotation="90"/>
    </xf>
    <xf numFmtId="0" fontId="79" fillId="0" borderId="50" xfId="81" applyFont="1" applyBorder="1" applyAlignment="1">
      <alignment horizontal="center" vertical="center" textRotation="90"/>
    </xf>
    <xf numFmtId="0" fontId="79" fillId="0" borderId="51" xfId="81" applyFont="1" applyBorder="1" applyAlignment="1">
      <alignment horizontal="center" vertical="center" textRotation="90"/>
    </xf>
    <xf numFmtId="0" fontId="79" fillId="0" borderId="52" xfId="81" applyFont="1" applyBorder="1" applyAlignment="1">
      <alignment horizontal="center" vertical="center" textRotation="90"/>
    </xf>
    <xf numFmtId="0" fontId="79" fillId="0" borderId="53" xfId="81" applyFont="1" applyBorder="1" applyAlignment="1">
      <alignment horizontal="center" vertical="center" textRotation="90"/>
    </xf>
    <xf numFmtId="0" fontId="80" fillId="0" borderId="48" xfId="81" applyFont="1" applyBorder="1" applyAlignment="1">
      <alignment horizontal="center" vertical="center" wrapText="1"/>
    </xf>
    <xf numFmtId="0" fontId="80" fillId="0" borderId="47" xfId="81" applyFont="1" applyBorder="1" applyAlignment="1">
      <alignment horizontal="center" vertical="center" wrapText="1"/>
    </xf>
    <xf numFmtId="0" fontId="80" fillId="0" borderId="49" xfId="81" applyFont="1" applyBorder="1" applyAlignment="1">
      <alignment horizontal="center" vertical="center" wrapText="1"/>
    </xf>
    <xf numFmtId="0" fontId="80" fillId="0" borderId="50" xfId="81" applyFont="1" applyBorder="1" applyAlignment="1">
      <alignment horizontal="center" vertical="center" wrapText="1"/>
    </xf>
    <xf numFmtId="0" fontId="80" fillId="0" borderId="0" xfId="81" applyFont="1" applyBorder="1" applyAlignment="1">
      <alignment horizontal="center" vertical="center" wrapText="1"/>
    </xf>
    <xf numFmtId="0" fontId="80" fillId="0" borderId="51" xfId="81" applyFont="1" applyBorder="1" applyAlignment="1">
      <alignment horizontal="center" vertical="center" wrapText="1"/>
    </xf>
    <xf numFmtId="0" fontId="80" fillId="0" borderId="52" xfId="81" applyFont="1" applyBorder="1" applyAlignment="1">
      <alignment horizontal="center" vertical="center" wrapText="1"/>
    </xf>
    <xf numFmtId="0" fontId="80" fillId="0" borderId="45" xfId="81" applyFont="1" applyBorder="1" applyAlignment="1">
      <alignment horizontal="center" vertical="center" wrapText="1"/>
    </xf>
    <xf numFmtId="0" fontId="80" fillId="0" borderId="53" xfId="81" applyFont="1" applyBorder="1" applyAlignment="1">
      <alignment horizontal="center" vertical="center" wrapText="1"/>
    </xf>
    <xf numFmtId="0" fontId="76" fillId="0" borderId="45" xfId="81" applyFont="1" applyBorder="1" applyAlignment="1">
      <alignment horizontal="left" vertical="top"/>
    </xf>
    <xf numFmtId="0" fontId="76" fillId="0" borderId="46" xfId="81" applyFont="1" applyBorder="1" applyAlignment="1">
      <alignment horizontal="left" vertical="top"/>
    </xf>
    <xf numFmtId="0" fontId="79" fillId="0" borderId="48" xfId="81" applyFont="1" applyBorder="1" applyAlignment="1">
      <alignment horizontal="center"/>
    </xf>
    <xf numFmtId="0" fontId="79" fillId="0" borderId="47" xfId="81" applyFont="1" applyBorder="1" applyAlignment="1">
      <alignment horizontal="center"/>
    </xf>
    <xf numFmtId="0" fontId="79" fillId="0" borderId="49" xfId="81" applyFont="1" applyBorder="1" applyAlignment="1">
      <alignment horizontal="center"/>
    </xf>
    <xf numFmtId="0" fontId="79" fillId="0" borderId="52" xfId="81" applyFont="1" applyBorder="1" applyAlignment="1">
      <alignment horizontal="center"/>
    </xf>
    <xf numFmtId="0" fontId="79" fillId="0" borderId="45" xfId="81" applyFont="1" applyBorder="1" applyAlignment="1">
      <alignment horizontal="center"/>
    </xf>
    <xf numFmtId="0" fontId="79" fillId="0" borderId="53" xfId="81" applyFont="1" applyBorder="1" applyAlignment="1">
      <alignment horizontal="center"/>
    </xf>
    <xf numFmtId="0" fontId="70" fillId="0" borderId="0" xfId="81" applyFont="1" applyBorder="1" applyAlignment="1">
      <alignment horizontal="center" vertical="center"/>
    </xf>
    <xf numFmtId="0" fontId="73" fillId="0" borderId="45" xfId="81" applyFont="1" applyBorder="1" applyAlignment="1">
      <alignment horizontal="center"/>
    </xf>
    <xf numFmtId="0" fontId="74" fillId="0" borderId="0" xfId="81" applyFont="1" applyBorder="1" applyAlignment="1">
      <alignment horizontal="center"/>
    </xf>
    <xf numFmtId="0" fontId="76" fillId="0" borderId="45" xfId="81" applyFont="1" applyBorder="1" applyAlignment="1">
      <alignment horizontal="left" vertical="center"/>
    </xf>
    <xf numFmtId="0" fontId="75" fillId="0" borderId="47" xfId="81" applyFont="1" applyBorder="1" applyAlignment="1">
      <alignment horizontal="right"/>
    </xf>
    <xf numFmtId="0" fontId="76" fillId="0" borderId="47" xfId="81" applyFont="1" applyBorder="1" applyAlignment="1">
      <alignment horizontal="left"/>
    </xf>
    <xf numFmtId="1" fontId="73" fillId="0" borderId="57" xfId="81" applyNumberFormat="1" applyFont="1" applyBorder="1" applyAlignment="1">
      <alignment horizontal="center" vertical="center"/>
    </xf>
    <xf numFmtId="0" fontId="73" fillId="0" borderId="46" xfId="81" applyFont="1" applyBorder="1" applyAlignment="1">
      <alignment horizontal="center" vertical="center"/>
    </xf>
    <xf numFmtId="0" fontId="73" fillId="0" borderId="58" xfId="81" applyFont="1" applyBorder="1" applyAlignment="1">
      <alignment horizontal="center" vertical="center"/>
    </xf>
    <xf numFmtId="0" fontId="76" fillId="0" borderId="45" xfId="81" applyFont="1" applyBorder="1" applyAlignment="1">
      <alignment horizontal="left" vertical="center" wrapText="1"/>
    </xf>
    <xf numFmtId="0" fontId="76" fillId="0" borderId="47" xfId="81" applyFont="1" applyBorder="1" applyAlignment="1">
      <alignment horizontal="center"/>
    </xf>
    <xf numFmtId="1" fontId="73" fillId="0" borderId="46" xfId="81" applyNumberFormat="1" applyFont="1" applyBorder="1" applyAlignment="1">
      <alignment horizontal="center"/>
    </xf>
    <xf numFmtId="1" fontId="73" fillId="0" borderId="58" xfId="81" applyNumberFormat="1" applyFont="1" applyBorder="1" applyAlignment="1">
      <alignment horizontal="center"/>
    </xf>
    <xf numFmtId="1" fontId="73" fillId="0" borderId="58" xfId="81" applyNumberFormat="1" applyFont="1" applyBorder="1" applyAlignment="1">
      <alignment horizontal="left" vertical="center"/>
    </xf>
    <xf numFmtId="0" fontId="99" fillId="0" borderId="0" xfId="81" applyFont="1" applyAlignment="1">
      <alignment horizontal="left" vertical="center"/>
    </xf>
    <xf numFmtId="0" fontId="101" fillId="0" borderId="0" xfId="81" applyFont="1" applyAlignment="1">
      <alignment horizontal="center"/>
    </xf>
    <xf numFmtId="0" fontId="102" fillId="0" borderId="0" xfId="81" applyFont="1" applyAlignment="1">
      <alignment horizontal="justify" vertical="justify" wrapText="1"/>
    </xf>
    <xf numFmtId="0" fontId="48" fillId="0" borderId="0" xfId="81" applyFont="1" applyAlignment="1">
      <alignment horizontal="left"/>
    </xf>
    <xf numFmtId="0" fontId="18" fillId="0" borderId="65" xfId="81" applyBorder="1" applyAlignment="1">
      <alignment horizontal="center"/>
    </xf>
    <xf numFmtId="0" fontId="18" fillId="0" borderId="62" xfId="81" applyBorder="1" applyAlignment="1">
      <alignment horizontal="center"/>
    </xf>
    <xf numFmtId="0" fontId="18" fillId="0" borderId="66" xfId="81" applyBorder="1" applyAlignment="1">
      <alignment horizontal="center"/>
    </xf>
    <xf numFmtId="0" fontId="18" fillId="0" borderId="67" xfId="81" applyBorder="1" applyAlignment="1">
      <alignment horizontal="center"/>
    </xf>
    <xf numFmtId="0" fontId="18" fillId="0" borderId="0" xfId="81" applyBorder="1" applyAlignment="1">
      <alignment horizontal="center"/>
    </xf>
    <xf numFmtId="0" fontId="18" fillId="0" borderId="68" xfId="81" applyBorder="1" applyAlignment="1">
      <alignment horizontal="center"/>
    </xf>
    <xf numFmtId="0" fontId="18" fillId="0" borderId="69" xfId="81" applyBorder="1" applyAlignment="1">
      <alignment horizontal="center"/>
    </xf>
    <xf numFmtId="0" fontId="18" fillId="0" borderId="61" xfId="81" applyBorder="1" applyAlignment="1">
      <alignment horizontal="center"/>
    </xf>
    <xf numFmtId="0" fontId="18" fillId="0" borderId="70" xfId="81" applyBorder="1" applyAlignment="1">
      <alignment horizontal="center"/>
    </xf>
    <xf numFmtId="0" fontId="116" fillId="0" borderId="0" xfId="81" applyFont="1" applyAlignment="1">
      <alignment horizontal="left"/>
    </xf>
    <xf numFmtId="0" fontId="115" fillId="0" borderId="0" xfId="81" applyFont="1" applyAlignment="1">
      <alignment horizontal="left"/>
    </xf>
    <xf numFmtId="0" fontId="48" fillId="0" borderId="0" xfId="81" applyFont="1" applyAlignment="1">
      <alignment horizontal="right" vertical="top"/>
    </xf>
    <xf numFmtId="172" fontId="89" fillId="0" borderId="0" xfId="81" applyNumberFormat="1" applyFont="1" applyAlignment="1">
      <alignment horizontal="center"/>
    </xf>
    <xf numFmtId="0" fontId="90" fillId="34" borderId="0" xfId="81" applyFont="1" applyFill="1" applyAlignment="1">
      <alignment horizontal="left" vertical="center"/>
    </xf>
    <xf numFmtId="0" fontId="91" fillId="0" borderId="0" xfId="81" applyFont="1" applyAlignment="1">
      <alignment horizontal="left"/>
    </xf>
    <xf numFmtId="0" fontId="89" fillId="0" borderId="0" xfId="81" applyFont="1" applyBorder="1" applyAlignment="1">
      <alignment horizontal="left"/>
    </xf>
    <xf numFmtId="0" fontId="48" fillId="0" borderId="0" xfId="81" applyFont="1" applyAlignment="1">
      <alignment horizontal="center"/>
    </xf>
    <xf numFmtId="0" fontId="97" fillId="0" borderId="61" xfId="81" applyFont="1" applyBorder="1" applyAlignment="1">
      <alignment horizontal="center"/>
    </xf>
    <xf numFmtId="0" fontId="91" fillId="0" borderId="0" xfId="81" applyFont="1" applyFill="1" applyAlignment="1">
      <alignment horizontal="right"/>
    </xf>
    <xf numFmtId="0" fontId="91" fillId="0" borderId="62" xfId="81" applyFont="1" applyFill="1" applyBorder="1" applyAlignment="1">
      <alignment horizontal="center"/>
    </xf>
    <xf numFmtId="0" fontId="93" fillId="0" borderId="63" xfId="81" applyFont="1" applyFill="1" applyBorder="1" applyAlignment="1">
      <alignment horizontal="center"/>
    </xf>
    <xf numFmtId="0" fontId="91" fillId="0" borderId="0" xfId="81" applyFont="1" applyFill="1" applyAlignment="1">
      <alignment horizontal="left"/>
    </xf>
    <xf numFmtId="0" fontId="91" fillId="0" borderId="63" xfId="81" applyFont="1" applyFill="1" applyBorder="1" applyAlignment="1">
      <alignment horizontal="center"/>
    </xf>
    <xf numFmtId="0" fontId="91" fillId="0" borderId="61" xfId="81" applyFont="1" applyFill="1" applyBorder="1" applyAlignment="1">
      <alignment horizontal="center"/>
    </xf>
    <xf numFmtId="0" fontId="93" fillId="0" borderId="61" xfId="81" applyFont="1" applyFill="1" applyBorder="1" applyAlignment="1">
      <alignment horizontal="center"/>
    </xf>
    <xf numFmtId="0" fontId="91" fillId="0" borderId="62" xfId="81" applyFont="1" applyFill="1" applyBorder="1" applyAlignment="1">
      <alignment horizontal="left"/>
    </xf>
    <xf numFmtId="0" fontId="91" fillId="0" borderId="0" xfId="81" applyFont="1" applyFill="1" applyAlignment="1">
      <alignment horizontal="center"/>
    </xf>
    <xf numFmtId="0" fontId="48" fillId="0" borderId="61" xfId="81" applyFont="1" applyBorder="1" applyAlignment="1">
      <alignment horizontal="left"/>
    </xf>
    <xf numFmtId="0" fontId="48" fillId="0" borderId="61" xfId="81" applyFont="1" applyBorder="1" applyAlignment="1">
      <alignment horizontal="center"/>
    </xf>
    <xf numFmtId="0" fontId="91" fillId="0" borderId="0" xfId="81" applyFont="1" applyFill="1" applyBorder="1" applyAlignment="1">
      <alignment horizontal="left" vertical="center"/>
    </xf>
    <xf numFmtId="0" fontId="48" fillId="0" borderId="0" xfId="81" applyFont="1" applyAlignment="1">
      <alignment horizontal="left" vertical="center"/>
    </xf>
    <xf numFmtId="49" fontId="89" fillId="0" borderId="61" xfId="81" applyNumberFormat="1" applyFont="1" applyBorder="1" applyAlignment="1">
      <alignment horizontal="center"/>
    </xf>
    <xf numFmtId="0" fontId="89" fillId="0" borderId="61" xfId="81" applyNumberFormat="1" applyFont="1" applyBorder="1" applyAlignment="1">
      <alignment horizontal="center"/>
    </xf>
    <xf numFmtId="49" fontId="48" fillId="0" borderId="0" xfId="81" applyNumberFormat="1" applyFont="1" applyAlignment="1">
      <alignment horizontal="center"/>
    </xf>
    <xf numFmtId="0" fontId="48" fillId="0" borderId="0" xfId="81" applyNumberFormat="1" applyFont="1" applyAlignment="1">
      <alignment horizontal="center"/>
    </xf>
    <xf numFmtId="49" fontId="48" fillId="0" borderId="61" xfId="81" applyNumberFormat="1" applyFont="1" applyBorder="1" applyAlignment="1">
      <alignment horizontal="center"/>
    </xf>
    <xf numFmtId="0" fontId="48" fillId="0" borderId="61" xfId="81" applyNumberFormat="1" applyFont="1" applyBorder="1" applyAlignment="1">
      <alignment horizontal="center"/>
    </xf>
    <xf numFmtId="0" fontId="90" fillId="34" borderId="0" xfId="81" applyFont="1" applyFill="1" applyAlignment="1">
      <alignment horizontal="left" vertical="top" wrapText="1"/>
    </xf>
    <xf numFmtId="0" fontId="91" fillId="0" borderId="0" xfId="81" applyFont="1" applyAlignment="1">
      <alignment horizontal="left" vertical="center"/>
    </xf>
    <xf numFmtId="0" fontId="91" fillId="0" borderId="63" xfId="81" applyFont="1" applyBorder="1" applyAlignment="1">
      <alignment horizontal="center"/>
    </xf>
    <xf numFmtId="0" fontId="91" fillId="0" borderId="61" xfId="81" applyFont="1" applyBorder="1" applyAlignment="1">
      <alignment horizontal="center"/>
    </xf>
    <xf numFmtId="0" fontId="48" fillId="0" borderId="63" xfId="81" applyFont="1" applyBorder="1" applyAlignment="1">
      <alignment horizontal="center"/>
    </xf>
    <xf numFmtId="0" fontId="90" fillId="34" borderId="0" xfId="81" applyFont="1" applyFill="1" applyAlignment="1">
      <alignment horizontal="left" vertical="top"/>
    </xf>
    <xf numFmtId="0" fontId="91" fillId="0" borderId="0" xfId="81" applyFont="1" applyAlignment="1">
      <alignment horizontal="center"/>
    </xf>
    <xf numFmtId="0" fontId="48" fillId="0" borderId="62" xfId="81" applyFont="1" applyBorder="1" applyAlignment="1">
      <alignment horizontal="center"/>
    </xf>
    <xf numFmtId="0" fontId="48" fillId="0" borderId="0" xfId="81" applyFont="1" applyAlignment="1">
      <alignment horizontal="center" wrapText="1"/>
    </xf>
    <xf numFmtId="0" fontId="91" fillId="0" borderId="61" xfId="81" applyFont="1" applyBorder="1" applyAlignment="1">
      <alignment horizontal="left"/>
    </xf>
    <xf numFmtId="0" fontId="91" fillId="0" borderId="62" xfId="81" applyFont="1" applyBorder="1" applyAlignment="1">
      <alignment horizontal="center"/>
    </xf>
    <xf numFmtId="0" fontId="91" fillId="0" borderId="63" xfId="81" applyFont="1" applyFill="1" applyBorder="1" applyAlignment="1">
      <alignment horizontal="left"/>
    </xf>
    <xf numFmtId="0" fontId="91" fillId="0" borderId="61" xfId="81" applyFont="1" applyFill="1" applyBorder="1" applyAlignment="1">
      <alignment horizontal="left"/>
    </xf>
    <xf numFmtId="49" fontId="91" fillId="0" borderId="61" xfId="81" applyNumberFormat="1" applyFont="1" applyFill="1" applyBorder="1" applyAlignment="1">
      <alignment horizontal="center"/>
    </xf>
    <xf numFmtId="0" fontId="92" fillId="0" borderId="61" xfId="81" applyFont="1" applyFill="1" applyBorder="1" applyAlignment="1">
      <alignment horizontal="left" vertical="center" shrinkToFit="1"/>
    </xf>
    <xf numFmtId="0" fontId="89" fillId="0" borderId="0" xfId="81" applyFont="1" applyAlignment="1">
      <alignment horizontal="left" vertical="top"/>
    </xf>
    <xf numFmtId="0" fontId="76" fillId="0" borderId="0" xfId="81" applyFont="1" applyAlignment="1">
      <alignment horizontal="center"/>
    </xf>
    <xf numFmtId="0" fontId="89" fillId="0" borderId="61" xfId="81" applyFont="1" applyBorder="1" applyAlignment="1">
      <alignment horizontal="left" wrapText="1"/>
    </xf>
    <xf numFmtId="0" fontId="89" fillId="0" borderId="61" xfId="81" applyFont="1" applyBorder="1" applyAlignment="1">
      <alignment horizontal="left" vertical="center"/>
    </xf>
    <xf numFmtId="0" fontId="88" fillId="0" borderId="0" xfId="81" applyFont="1" applyFill="1" applyAlignment="1">
      <alignment horizontal="center" vertical="center" shrinkToFit="1"/>
    </xf>
    <xf numFmtId="0" fontId="88" fillId="0" borderId="0" xfId="81" applyFont="1" applyAlignment="1">
      <alignment horizontal="center" vertical="center" wrapText="1"/>
    </xf>
    <xf numFmtId="172" fontId="89" fillId="0" borderId="0" xfId="81" applyNumberFormat="1" applyFont="1" applyAlignment="1">
      <alignment horizontal="left"/>
    </xf>
    <xf numFmtId="0" fontId="89" fillId="0" borderId="61" xfId="81" applyFont="1" applyBorder="1" applyAlignment="1">
      <alignment horizontal="left"/>
    </xf>
    <xf numFmtId="0" fontId="89" fillId="0" borderId="0" xfId="81" applyFont="1" applyBorder="1" applyAlignment="1">
      <alignment horizontal="center"/>
    </xf>
    <xf numFmtId="49" fontId="48" fillId="0" borderId="61" xfId="81" applyNumberFormat="1" applyFont="1" applyBorder="1" applyAlignment="1">
      <alignment horizontal="left"/>
    </xf>
    <xf numFmtId="0" fontId="48" fillId="0" borderId="61" xfId="81" applyNumberFormat="1" applyFont="1" applyBorder="1" applyAlignment="1">
      <alignment horizontal="left"/>
    </xf>
    <xf numFmtId="0" fontId="116" fillId="0" borderId="0" xfId="81" applyFont="1" applyFill="1" applyAlignment="1">
      <alignment horizontal="center"/>
    </xf>
    <xf numFmtId="0" fontId="76" fillId="0" borderId="0" xfId="81" applyFont="1" applyAlignment="1">
      <alignment horizontal="center" vertical="center"/>
    </xf>
    <xf numFmtId="0" fontId="48" fillId="0" borderId="0" xfId="81" applyFont="1" applyAlignment="1">
      <alignment horizontal="left" vertical="top"/>
    </xf>
    <xf numFmtId="0" fontId="89" fillId="0" borderId="64" xfId="81" applyFont="1" applyBorder="1" applyAlignment="1">
      <alignment horizontal="left" vertical="center"/>
    </xf>
    <xf numFmtId="0" fontId="89" fillId="0" borderId="0" xfId="81" applyFont="1" applyBorder="1" applyAlignment="1">
      <alignment horizontal="left" vertical="center"/>
    </xf>
    <xf numFmtId="0" fontId="115" fillId="0" borderId="0" xfId="81" applyFont="1" applyAlignment="1">
      <alignment horizontal="center"/>
    </xf>
    <xf numFmtId="0" fontId="89" fillId="0" borderId="61" xfId="81" applyFont="1" applyBorder="1" applyAlignment="1">
      <alignment horizontal="left" vertical="center" wrapText="1"/>
    </xf>
    <xf numFmtId="172" fontId="48" fillId="0" borderId="0" xfId="81" applyNumberFormat="1" applyFont="1" applyAlignment="1">
      <alignment horizontal="left" vertical="top"/>
    </xf>
    <xf numFmtId="0" fontId="91" fillId="0" borderId="63" xfId="81" applyFont="1" applyFill="1" applyBorder="1" applyAlignment="1">
      <alignment horizontal="left" wrapText="1"/>
    </xf>
    <xf numFmtId="0" fontId="91" fillId="0" borderId="61" xfId="81" applyNumberFormat="1" applyFont="1" applyFill="1" applyBorder="1" applyAlignment="1">
      <alignment horizontal="center"/>
    </xf>
    <xf numFmtId="0" fontId="103" fillId="5" borderId="4" xfId="0" applyFont="1" applyFill="1" applyBorder="1" applyAlignment="1" applyProtection="1">
      <alignment horizontal="center" vertical="top" wrapText="1"/>
      <protection locked="0"/>
    </xf>
    <xf numFmtId="0" fontId="103" fillId="5" borderId="5" xfId="0" applyFont="1" applyFill="1" applyBorder="1" applyAlignment="1" applyProtection="1">
      <alignment horizontal="center" vertical="top" wrapText="1"/>
      <protection locked="0"/>
    </xf>
    <xf numFmtId="0" fontId="103" fillId="5" borderId="6" xfId="0" applyFont="1" applyFill="1" applyBorder="1" applyAlignment="1" applyProtection="1">
      <alignment horizontal="center" vertical="top" wrapText="1"/>
      <protection locked="0"/>
    </xf>
    <xf numFmtId="0" fontId="103" fillId="5" borderId="7" xfId="0" applyFont="1" applyFill="1" applyBorder="1" applyAlignment="1" applyProtection="1">
      <alignment horizontal="center" vertical="top" wrapText="1"/>
      <protection locked="0"/>
    </xf>
    <xf numFmtId="0" fontId="103" fillId="5" borderId="0" xfId="0" applyFont="1" applyFill="1" applyBorder="1" applyAlignment="1" applyProtection="1">
      <alignment horizontal="center" vertical="top" wrapText="1"/>
      <protection locked="0"/>
    </xf>
    <xf numFmtId="0" fontId="103" fillId="5" borderId="8" xfId="0" applyFont="1" applyFill="1" applyBorder="1" applyAlignment="1" applyProtection="1">
      <alignment horizontal="center" vertical="top" wrapText="1"/>
      <protection locked="0"/>
    </xf>
    <xf numFmtId="0" fontId="103" fillId="5" borderId="9" xfId="0" applyFont="1" applyFill="1" applyBorder="1" applyAlignment="1" applyProtection="1">
      <alignment horizontal="center" vertical="top" wrapText="1"/>
      <protection locked="0"/>
    </xf>
    <xf numFmtId="0" fontId="103" fillId="5" borderId="10" xfId="0" applyFont="1" applyFill="1" applyBorder="1" applyAlignment="1" applyProtection="1">
      <alignment horizontal="center" vertical="top" wrapText="1"/>
      <protection locked="0"/>
    </xf>
    <xf numFmtId="0" fontId="103" fillId="5" borderId="11" xfId="0" applyFont="1" applyFill="1" applyBorder="1" applyAlignment="1" applyProtection="1">
      <alignment horizontal="center" vertical="top" wrapText="1"/>
      <protection locked="0"/>
    </xf>
    <xf numFmtId="0" fontId="106" fillId="5" borderId="1" xfId="0" applyFont="1" applyFill="1" applyBorder="1" applyAlignment="1" applyProtection="1">
      <alignment horizontal="center" vertical="center"/>
      <protection locked="0"/>
    </xf>
    <xf numFmtId="0" fontId="106" fillId="5" borderId="2" xfId="0" applyFont="1" applyFill="1" applyBorder="1" applyAlignment="1" applyProtection="1">
      <alignment horizontal="center" vertical="center"/>
      <protection locked="0"/>
    </xf>
    <xf numFmtId="0" fontId="106" fillId="5" borderId="3" xfId="0" applyFont="1" applyFill="1" applyBorder="1" applyAlignment="1" applyProtection="1">
      <alignment horizontal="center" vertical="center"/>
      <protection locked="0"/>
    </xf>
    <xf numFmtId="0" fontId="103" fillId="4" borderId="2" xfId="0" applyFont="1" applyFill="1" applyBorder="1" applyAlignment="1" applyProtection="1">
      <alignment horizontal="center" vertical="center"/>
    </xf>
    <xf numFmtId="0" fontId="103" fillId="4" borderId="3" xfId="0" applyFont="1" applyFill="1" applyBorder="1" applyAlignment="1" applyProtection="1">
      <alignment horizontal="center" vertical="center"/>
    </xf>
    <xf numFmtId="0" fontId="103" fillId="4" borderId="1" xfId="0" applyFont="1" applyFill="1" applyBorder="1" applyAlignment="1" applyProtection="1">
      <alignment horizontal="center" vertical="center"/>
    </xf>
    <xf numFmtId="0" fontId="140" fillId="5" borderId="1" xfId="0" applyFont="1" applyFill="1" applyBorder="1" applyAlignment="1" applyProtection="1">
      <alignment horizontal="center" vertical="center"/>
    </xf>
    <xf numFmtId="0" fontId="140" fillId="5" borderId="2" xfId="0" applyFont="1" applyFill="1" applyBorder="1" applyAlignment="1" applyProtection="1">
      <alignment horizontal="center" vertical="center"/>
    </xf>
    <xf numFmtId="0" fontId="140" fillId="5" borderId="3" xfId="0" applyFont="1" applyFill="1" applyBorder="1" applyAlignment="1" applyProtection="1">
      <alignment horizontal="center" vertical="center"/>
    </xf>
    <xf numFmtId="166" fontId="106" fillId="5" borderId="2" xfId="0" applyNumberFormat="1" applyFont="1" applyFill="1" applyBorder="1" applyAlignment="1" applyProtection="1">
      <alignment horizontal="center" vertical="center"/>
      <protection locked="0"/>
    </xf>
    <xf numFmtId="166" fontId="106" fillId="5" borderId="3" xfId="0" applyNumberFormat="1" applyFont="1" applyFill="1" applyBorder="1" applyAlignment="1" applyProtection="1">
      <alignment horizontal="center" vertical="center"/>
      <protection locked="0"/>
    </xf>
    <xf numFmtId="0" fontId="103" fillId="0" borderId="1" xfId="0" applyFont="1" applyBorder="1" applyAlignment="1" applyProtection="1">
      <alignment horizontal="center" vertical="center"/>
    </xf>
    <xf numFmtId="0" fontId="103" fillId="0" borderId="2" xfId="0" applyFont="1" applyBorder="1" applyAlignment="1" applyProtection="1">
      <alignment horizontal="center" vertical="center"/>
    </xf>
    <xf numFmtId="0" fontId="103" fillId="0" borderId="3" xfId="0" applyFont="1" applyBorder="1" applyAlignment="1" applyProtection="1">
      <alignment horizontal="center" vertical="center"/>
    </xf>
    <xf numFmtId="0" fontId="194" fillId="0" borderId="117" xfId="0" applyFont="1" applyBorder="1" applyAlignment="1">
      <alignment horizontal="center" vertical="center"/>
    </xf>
    <xf numFmtId="0" fontId="194" fillId="0" borderId="118" xfId="0" applyFont="1" applyBorder="1" applyAlignment="1">
      <alignment horizontal="center" vertical="center"/>
    </xf>
    <xf numFmtId="0" fontId="46" fillId="0" borderId="0" xfId="0" applyFont="1" applyAlignment="1" applyProtection="1">
      <alignment horizontal="center" vertical="top"/>
    </xf>
    <xf numFmtId="1" fontId="106" fillId="5" borderId="1" xfId="0" applyNumberFormat="1" applyFont="1" applyFill="1" applyBorder="1" applyAlignment="1" applyProtection="1">
      <alignment horizontal="center" vertical="center"/>
      <protection locked="0"/>
    </xf>
    <xf numFmtId="1" fontId="106" fillId="5" borderId="3" xfId="0" applyNumberFormat="1" applyFont="1" applyFill="1" applyBorder="1" applyAlignment="1" applyProtection="1">
      <alignment horizontal="center" vertical="center"/>
      <protection locked="0"/>
    </xf>
    <xf numFmtId="0" fontId="109" fillId="0" borderId="0" xfId="0" applyFont="1" applyBorder="1" applyAlignment="1" applyProtection="1">
      <alignment horizontal="center" vertical="center"/>
    </xf>
    <xf numFmtId="0" fontId="109" fillId="0" borderId="10" xfId="0" applyFont="1" applyBorder="1" applyAlignment="1" applyProtection="1">
      <alignment horizontal="center" vertical="center"/>
    </xf>
    <xf numFmtId="0" fontId="43" fillId="0" borderId="1" xfId="0" applyFont="1" applyBorder="1" applyAlignment="1" applyProtection="1">
      <alignment horizontal="center" vertical="center"/>
      <protection locked="0"/>
    </xf>
    <xf numFmtId="0" fontId="43" fillId="0" borderId="3" xfId="0" applyFont="1" applyBorder="1" applyAlignment="1" applyProtection="1">
      <alignment horizontal="center" vertical="center"/>
      <protection locked="0"/>
    </xf>
    <xf numFmtId="49" fontId="106" fillId="5" borderId="1" xfId="0" applyNumberFormat="1" applyFont="1" applyFill="1" applyBorder="1" applyAlignment="1" applyProtection="1">
      <alignment horizontal="center" vertical="center"/>
      <protection locked="0"/>
    </xf>
    <xf numFmtId="49" fontId="106" fillId="5" borderId="2" xfId="0" applyNumberFormat="1" applyFont="1" applyFill="1" applyBorder="1" applyAlignment="1" applyProtection="1">
      <alignment horizontal="center" vertical="center"/>
      <protection locked="0"/>
    </xf>
    <xf numFmtId="49" fontId="106" fillId="5" borderId="3" xfId="0" applyNumberFormat="1" applyFont="1" applyFill="1" applyBorder="1" applyAlignment="1" applyProtection="1">
      <alignment horizontal="center" vertical="center"/>
      <protection locked="0"/>
    </xf>
    <xf numFmtId="0" fontId="103" fillId="0" borderId="0" xfId="0" applyFont="1" applyAlignment="1" applyProtection="1">
      <alignment horizontal="center" vertical="center"/>
    </xf>
    <xf numFmtId="0" fontId="103" fillId="7" borderId="1" xfId="0" applyFont="1" applyFill="1" applyBorder="1" applyAlignment="1" applyProtection="1">
      <alignment horizontal="center" vertical="center"/>
      <protection locked="0"/>
    </xf>
    <xf numFmtId="0" fontId="103" fillId="7" borderId="3" xfId="0" applyFont="1" applyFill="1" applyBorder="1" applyAlignment="1" applyProtection="1">
      <alignment horizontal="center" vertical="center"/>
      <protection locked="0"/>
    </xf>
    <xf numFmtId="0" fontId="106" fillId="5" borderId="1" xfId="0" applyFont="1" applyFill="1" applyBorder="1" applyAlignment="1" applyProtection="1">
      <alignment horizontal="center" vertical="center"/>
    </xf>
    <xf numFmtId="0" fontId="106" fillId="5" borderId="2" xfId="0" applyFont="1" applyFill="1" applyBorder="1" applyAlignment="1" applyProtection="1">
      <alignment horizontal="center" vertical="center"/>
    </xf>
    <xf numFmtId="0" fontId="106" fillId="5" borderId="3" xfId="0" applyFont="1" applyFill="1" applyBorder="1" applyAlignment="1" applyProtection="1">
      <alignment horizontal="center" vertical="center"/>
    </xf>
    <xf numFmtId="14" fontId="106" fillId="5" borderId="1" xfId="0" applyNumberFormat="1" applyFont="1" applyFill="1" applyBorder="1" applyAlignment="1" applyProtection="1">
      <alignment horizontal="center" vertical="center"/>
      <protection locked="0"/>
    </xf>
    <xf numFmtId="0" fontId="114" fillId="7" borderId="1" xfId="82" applyFill="1" applyBorder="1" applyAlignment="1" applyProtection="1">
      <alignment horizontal="center" vertical="center"/>
      <protection locked="0"/>
    </xf>
    <xf numFmtId="0" fontId="106" fillId="7" borderId="2" xfId="0" applyFont="1" applyFill="1" applyBorder="1" applyAlignment="1" applyProtection="1">
      <alignment horizontal="center" vertical="center"/>
      <protection locked="0"/>
    </xf>
    <xf numFmtId="0" fontId="106" fillId="7" borderId="3" xfId="0" applyFont="1" applyFill="1" applyBorder="1" applyAlignment="1" applyProtection="1">
      <alignment horizontal="center" vertical="center"/>
      <protection locked="0"/>
    </xf>
    <xf numFmtId="166" fontId="106" fillId="5" borderId="1" xfId="0" applyNumberFormat="1" applyFont="1" applyFill="1" applyBorder="1" applyAlignment="1" applyProtection="1">
      <alignment horizontal="center" vertical="center"/>
    </xf>
    <xf numFmtId="166" fontId="106" fillId="5" borderId="2" xfId="0" applyNumberFormat="1" applyFont="1" applyFill="1" applyBorder="1" applyAlignment="1" applyProtection="1">
      <alignment horizontal="center" vertical="center"/>
    </xf>
    <xf numFmtId="166" fontId="106" fillId="5" borderId="3" xfId="0" applyNumberFormat="1" applyFont="1" applyFill="1" applyBorder="1" applyAlignment="1" applyProtection="1">
      <alignment horizontal="center" vertical="center"/>
    </xf>
    <xf numFmtId="0" fontId="103" fillId="0" borderId="0" xfId="0" applyFont="1" applyBorder="1" applyAlignment="1" applyProtection="1">
      <alignment horizontal="center" vertical="center"/>
    </xf>
    <xf numFmtId="166" fontId="106" fillId="8" borderId="1" xfId="0" applyNumberFormat="1" applyFont="1" applyFill="1" applyBorder="1" applyAlignment="1" applyProtection="1">
      <alignment horizontal="center" vertical="center"/>
      <protection locked="0"/>
    </xf>
    <xf numFmtId="166" fontId="106" fillId="8" borderId="2" xfId="0" applyNumberFormat="1" applyFont="1" applyFill="1" applyBorder="1" applyAlignment="1" applyProtection="1">
      <alignment horizontal="center" vertical="center"/>
      <protection locked="0"/>
    </xf>
    <xf numFmtId="166" fontId="106" fillId="8" borderId="3" xfId="0" applyNumberFormat="1" applyFont="1" applyFill="1" applyBorder="1" applyAlignment="1" applyProtection="1">
      <alignment horizontal="center" vertical="center"/>
      <protection locked="0"/>
    </xf>
    <xf numFmtId="166" fontId="106" fillId="0" borderId="1" xfId="0" applyNumberFormat="1" applyFont="1" applyFill="1" applyBorder="1" applyAlignment="1" applyProtection="1">
      <alignment horizontal="center" vertical="center"/>
    </xf>
    <xf numFmtId="166" fontId="106" fillId="0" borderId="2" xfId="0" applyNumberFormat="1" applyFont="1" applyFill="1" applyBorder="1" applyAlignment="1" applyProtection="1">
      <alignment horizontal="center" vertical="center"/>
    </xf>
    <xf numFmtId="166" fontId="106" fillId="0" borderId="3" xfId="0" applyNumberFormat="1" applyFont="1" applyFill="1" applyBorder="1" applyAlignment="1" applyProtection="1">
      <alignment horizontal="center" vertical="center"/>
    </xf>
    <xf numFmtId="0" fontId="22" fillId="0" borderId="1" xfId="0" applyFont="1" applyBorder="1" applyAlignment="1" applyProtection="1">
      <alignment horizontal="center"/>
      <protection locked="0"/>
    </xf>
    <xf numFmtId="0" fontId="22" fillId="0" borderId="3" xfId="0" applyFont="1" applyBorder="1" applyAlignment="1" applyProtection="1">
      <alignment horizontal="center"/>
      <protection locked="0"/>
    </xf>
    <xf numFmtId="49" fontId="106" fillId="7" borderId="1" xfId="0" applyNumberFormat="1" applyFont="1" applyFill="1" applyBorder="1" applyAlignment="1" applyProtection="1">
      <alignment horizontal="center" vertical="center"/>
      <protection locked="0"/>
    </xf>
    <xf numFmtId="49" fontId="106" fillId="7" borderId="2" xfId="0" applyNumberFormat="1" applyFont="1" applyFill="1" applyBorder="1" applyAlignment="1" applyProtection="1">
      <alignment horizontal="center" vertical="center"/>
      <protection locked="0"/>
    </xf>
    <xf numFmtId="49" fontId="106" fillId="7" borderId="3" xfId="0" applyNumberFormat="1" applyFont="1" applyFill="1" applyBorder="1" applyAlignment="1" applyProtection="1">
      <alignment horizontal="center" vertical="center"/>
      <protection locked="0"/>
    </xf>
    <xf numFmtId="0" fontId="160" fillId="7" borderId="24" xfId="0" applyFont="1" applyFill="1" applyBorder="1" applyAlignment="1" applyProtection="1">
      <alignment horizontal="center" vertical="center"/>
    </xf>
    <xf numFmtId="0" fontId="160" fillId="7" borderId="25" xfId="0" applyFont="1" applyFill="1" applyBorder="1" applyAlignment="1" applyProtection="1">
      <alignment horizontal="center" vertical="center"/>
    </xf>
    <xf numFmtId="166" fontId="106" fillId="0" borderId="1" xfId="0" applyNumberFormat="1" applyFont="1" applyBorder="1" applyAlignment="1" applyProtection="1">
      <alignment horizontal="center" vertical="center"/>
    </xf>
    <xf numFmtId="166" fontId="106" fillId="0" borderId="2" xfId="0" applyNumberFormat="1" applyFont="1" applyBorder="1" applyAlignment="1" applyProtection="1">
      <alignment horizontal="center" vertical="center"/>
    </xf>
    <xf numFmtId="166" fontId="106" fillId="0" borderId="3" xfId="0" applyNumberFormat="1" applyFont="1" applyBorder="1" applyAlignment="1" applyProtection="1">
      <alignment horizontal="center" vertical="center"/>
    </xf>
    <xf numFmtId="14" fontId="0" fillId="0" borderId="1" xfId="0" applyNumberFormat="1" applyBorder="1" applyAlignment="1" applyProtection="1">
      <alignment horizontal="center"/>
      <protection locked="0"/>
    </xf>
    <xf numFmtId="14" fontId="0" fillId="0" borderId="2" xfId="0" applyNumberFormat="1" applyBorder="1" applyAlignment="1" applyProtection="1">
      <alignment horizontal="center"/>
      <protection locked="0"/>
    </xf>
    <xf numFmtId="14" fontId="0" fillId="0" borderId="3" xfId="0" applyNumberFormat="1" applyBorder="1" applyAlignment="1" applyProtection="1">
      <alignment horizontal="center"/>
      <protection locked="0"/>
    </xf>
    <xf numFmtId="0" fontId="194" fillId="0" borderId="119" xfId="0" applyFont="1" applyBorder="1" applyAlignment="1">
      <alignment horizontal="center" vertical="center"/>
    </xf>
    <xf numFmtId="0" fontId="103" fillId="7" borderId="40" xfId="0" applyFont="1" applyFill="1" applyBorder="1" applyAlignment="1" applyProtection="1">
      <alignment horizontal="center" vertical="center"/>
      <protection locked="0"/>
    </xf>
    <xf numFmtId="0" fontId="103" fillId="7" borderId="41" xfId="0" applyFont="1" applyFill="1" applyBorder="1" applyAlignment="1" applyProtection="1">
      <alignment horizontal="center" vertical="center"/>
      <protection locked="0"/>
    </xf>
    <xf numFmtId="0" fontId="103" fillId="7" borderId="42" xfId="0" applyFont="1" applyFill="1" applyBorder="1" applyAlignment="1" applyProtection="1">
      <alignment horizontal="center" vertical="center"/>
      <protection locked="0"/>
    </xf>
    <xf numFmtId="0" fontId="103" fillId="7" borderId="24" xfId="0" applyFont="1" applyFill="1" applyBorder="1" applyAlignment="1" applyProtection="1">
      <alignment horizontal="center" vertical="center"/>
    </xf>
    <xf numFmtId="0" fontId="103" fillId="7" borderId="25" xfId="0" applyFont="1" applyFill="1" applyBorder="1" applyAlignment="1" applyProtection="1">
      <alignment horizontal="center" vertical="center"/>
    </xf>
    <xf numFmtId="0" fontId="103" fillId="0" borderId="1" xfId="0" applyFont="1" applyBorder="1" applyAlignment="1" applyProtection="1">
      <alignment horizontal="center" vertical="center"/>
      <protection locked="0"/>
    </xf>
    <xf numFmtId="0" fontId="103" fillId="0" borderId="2" xfId="0" applyFont="1" applyBorder="1" applyAlignment="1" applyProtection="1">
      <alignment horizontal="center" vertical="center"/>
      <protection locked="0"/>
    </xf>
    <xf numFmtId="0" fontId="103" fillId="0" borderId="3" xfId="0" applyFont="1" applyBorder="1" applyAlignment="1" applyProtection="1">
      <alignment horizontal="center" vertical="center"/>
      <protection locked="0"/>
    </xf>
    <xf numFmtId="0" fontId="103" fillId="5" borderId="2" xfId="0" applyFont="1" applyFill="1" applyBorder="1" applyAlignment="1" applyProtection="1">
      <alignment horizontal="center" vertical="center"/>
      <protection locked="0"/>
    </xf>
    <xf numFmtId="0" fontId="103" fillId="5" borderId="3" xfId="0" applyFont="1" applyFill="1" applyBorder="1" applyAlignment="1" applyProtection="1">
      <alignment horizontal="center" vertical="center"/>
      <protection locked="0"/>
    </xf>
    <xf numFmtId="0" fontId="103" fillId="7" borderId="26" xfId="0" applyFont="1" applyFill="1" applyBorder="1" applyAlignment="1" applyProtection="1">
      <alignment horizontal="center" vertical="center"/>
    </xf>
    <xf numFmtId="0" fontId="44" fillId="0" borderId="13" xfId="0" applyFont="1" applyBorder="1" applyAlignment="1" applyProtection="1">
      <alignment horizontal="center" vertical="center"/>
    </xf>
    <xf numFmtId="0" fontId="43" fillId="0" borderId="13" xfId="0" applyFont="1" applyBorder="1" applyAlignment="1" applyProtection="1">
      <alignment horizontal="right" vertical="center" indent="1"/>
    </xf>
    <xf numFmtId="0" fontId="44" fillId="0" borderId="40" xfId="0" applyFont="1" applyBorder="1" applyAlignment="1" applyProtection="1">
      <alignment horizontal="center" vertical="center"/>
    </xf>
    <xf numFmtId="0" fontId="44" fillId="0" borderId="41" xfId="0" applyFont="1" applyBorder="1" applyAlignment="1" applyProtection="1">
      <alignment horizontal="center" vertical="center"/>
    </xf>
    <xf numFmtId="0" fontId="44" fillId="0" borderId="108" xfId="0" applyFont="1" applyBorder="1" applyAlignment="1" applyProtection="1">
      <alignment horizontal="center" vertical="center"/>
    </xf>
    <xf numFmtId="0" fontId="44" fillId="0" borderId="42" xfId="0" applyFont="1" applyBorder="1" applyAlignment="1" applyProtection="1">
      <alignment horizontal="center" vertical="center"/>
    </xf>
    <xf numFmtId="0" fontId="12" fillId="0" borderId="19" xfId="0" applyFont="1" applyBorder="1" applyAlignment="1" applyProtection="1">
      <alignment horizontal="center" shrinkToFit="1"/>
      <protection locked="0"/>
    </xf>
    <xf numFmtId="0" fontId="12" fillId="0" borderId="20" xfId="0" applyFont="1" applyBorder="1" applyAlignment="1" applyProtection="1">
      <alignment horizontal="center" shrinkToFit="1"/>
      <protection locked="0"/>
    </xf>
    <xf numFmtId="0" fontId="12" fillId="0" borderId="20" xfId="0" applyFont="1" applyBorder="1" applyAlignment="1" applyProtection="1">
      <alignment horizontal="center"/>
      <protection locked="0"/>
    </xf>
    <xf numFmtId="0" fontId="12" fillId="0" borderId="17" xfId="0" applyFont="1" applyBorder="1" applyAlignment="1" applyProtection="1">
      <alignment horizontal="center" shrinkToFit="1"/>
      <protection locked="0"/>
    </xf>
    <xf numFmtId="0" fontId="12" fillId="0" borderId="13" xfId="0" applyFont="1" applyBorder="1" applyAlignment="1" applyProtection="1">
      <alignment horizontal="center" shrinkToFit="1"/>
      <protection locked="0"/>
    </xf>
    <xf numFmtId="0" fontId="12" fillId="0" borderId="13" xfId="0" applyFont="1" applyBorder="1" applyAlignment="1" applyProtection="1">
      <alignment horizontal="center"/>
      <protection locked="0"/>
    </xf>
    <xf numFmtId="0" fontId="15" fillId="6" borderId="0" xfId="0" applyFont="1" applyFill="1" applyAlignment="1" applyProtection="1">
      <alignment horizontal="center" vertical="center"/>
    </xf>
    <xf numFmtId="0" fontId="14" fillId="6" borderId="40" xfId="0" applyFont="1" applyFill="1" applyBorder="1" applyAlignment="1" applyProtection="1">
      <alignment horizontal="center" vertical="center"/>
    </xf>
    <xf numFmtId="0" fontId="14" fillId="6" borderId="41" xfId="0" applyFont="1" applyFill="1" applyBorder="1" applyAlignment="1" applyProtection="1">
      <alignment horizontal="center" vertical="center"/>
    </xf>
    <xf numFmtId="0" fontId="12" fillId="0" borderId="14" xfId="0" applyFont="1" applyBorder="1" applyAlignment="1" applyProtection="1">
      <alignment horizontal="center" shrinkToFit="1"/>
      <protection locked="0"/>
    </xf>
    <xf numFmtId="0" fontId="12" fillId="0" borderId="15" xfId="0" applyFont="1" applyBorder="1" applyAlignment="1" applyProtection="1">
      <alignment horizontal="center" shrinkToFit="1"/>
      <protection locked="0"/>
    </xf>
    <xf numFmtId="0" fontId="12" fillId="0" borderId="15" xfId="0" applyFont="1" applyBorder="1" applyAlignment="1" applyProtection="1">
      <alignment horizontal="center"/>
      <protection locked="0"/>
    </xf>
    <xf numFmtId="0" fontId="12" fillId="5" borderId="20" xfId="0" applyFont="1" applyFill="1" applyBorder="1" applyAlignment="1" applyProtection="1">
      <alignment horizontal="center" vertical="center"/>
      <protection locked="0"/>
    </xf>
    <xf numFmtId="0" fontId="12" fillId="5" borderId="13" xfId="0" applyFont="1" applyFill="1" applyBorder="1" applyAlignment="1" applyProtection="1">
      <alignment horizontal="center" vertical="center"/>
      <protection locked="0"/>
    </xf>
    <xf numFmtId="0" fontId="12" fillId="5" borderId="17" xfId="0" applyFont="1" applyFill="1" applyBorder="1" applyAlignment="1" applyProtection="1">
      <alignment horizontal="center" vertical="center"/>
      <protection locked="0"/>
    </xf>
    <xf numFmtId="0" fontId="14" fillId="6" borderId="4" xfId="0" applyFont="1" applyFill="1" applyBorder="1" applyAlignment="1" applyProtection="1">
      <alignment horizontal="center" vertical="center"/>
    </xf>
    <xf numFmtId="0" fontId="14" fillId="6" borderId="5" xfId="0" applyFont="1" applyFill="1" applyBorder="1" applyAlignment="1" applyProtection="1">
      <alignment horizontal="center" vertical="center"/>
    </xf>
    <xf numFmtId="0" fontId="14" fillId="6" borderId="6" xfId="0" applyFont="1" applyFill="1" applyBorder="1" applyAlignment="1" applyProtection="1">
      <alignment horizontal="center" vertical="center"/>
    </xf>
    <xf numFmtId="0" fontId="12" fillId="5" borderId="15" xfId="0" applyFont="1" applyFill="1" applyBorder="1" applyAlignment="1" applyProtection="1">
      <alignment horizontal="center" vertical="center"/>
      <protection locked="0"/>
    </xf>
    <xf numFmtId="0" fontId="44" fillId="0" borderId="1" xfId="0" applyFont="1" applyBorder="1" applyAlignment="1" applyProtection="1">
      <alignment horizontal="center" vertical="center"/>
    </xf>
    <xf numFmtId="0" fontId="44" fillId="0" borderId="2" xfId="0" applyFont="1" applyBorder="1" applyAlignment="1" applyProtection="1">
      <alignment horizontal="center" vertical="center"/>
    </xf>
    <xf numFmtId="0" fontId="44" fillId="0" borderId="3" xfId="0" applyFont="1" applyBorder="1" applyAlignment="1" applyProtection="1">
      <alignment horizontal="center" vertical="center"/>
    </xf>
    <xf numFmtId="0" fontId="0" fillId="0" borderId="6" xfId="0" applyBorder="1"/>
    <xf numFmtId="0" fontId="12" fillId="5" borderId="14" xfId="0" applyFont="1" applyFill="1" applyBorder="1" applyAlignment="1" applyProtection="1">
      <alignment horizontal="center" vertical="center"/>
      <protection locked="0"/>
    </xf>
    <xf numFmtId="49" fontId="10" fillId="0" borderId="0" xfId="0" applyNumberFormat="1" applyFont="1" applyFill="1" applyBorder="1" applyAlignment="1" applyProtection="1">
      <alignment horizontal="center" vertical="center"/>
    </xf>
    <xf numFmtId="0" fontId="12" fillId="0" borderId="17" xfId="0" applyFont="1" applyBorder="1" applyAlignment="1" applyProtection="1">
      <alignment horizontal="left" shrinkToFit="1"/>
      <protection locked="0"/>
    </xf>
    <xf numFmtId="0" fontId="12" fillId="0" borderId="13" xfId="0" applyFont="1" applyBorder="1" applyAlignment="1" applyProtection="1">
      <alignment horizontal="left" shrinkToFit="1"/>
      <protection locked="0"/>
    </xf>
    <xf numFmtId="0" fontId="12" fillId="0" borderId="19" xfId="0" applyFont="1" applyBorder="1" applyAlignment="1" applyProtection="1">
      <alignment horizontal="left" shrinkToFit="1"/>
      <protection locked="0"/>
    </xf>
    <xf numFmtId="0" fontId="12" fillId="0" borderId="20" xfId="0" applyFont="1" applyBorder="1" applyAlignment="1" applyProtection="1">
      <alignment horizontal="left" shrinkToFit="1"/>
      <protection locked="0"/>
    </xf>
    <xf numFmtId="0" fontId="14" fillId="6" borderId="1" xfId="0" applyFont="1" applyFill="1" applyBorder="1" applyAlignment="1" applyProtection="1">
      <alignment horizontal="center" vertical="center"/>
    </xf>
    <xf numFmtId="0" fontId="14" fillId="6" borderId="2" xfId="0" applyFont="1" applyFill="1" applyBorder="1" applyAlignment="1" applyProtection="1">
      <alignment horizontal="center" vertical="center"/>
    </xf>
    <xf numFmtId="0" fontId="14" fillId="6" borderId="3" xfId="0" applyFont="1" applyFill="1" applyBorder="1" applyAlignment="1" applyProtection="1">
      <alignment horizontal="center" vertical="center"/>
    </xf>
    <xf numFmtId="0" fontId="12" fillId="0" borderId="39" xfId="0" applyFont="1" applyBorder="1" applyAlignment="1" applyProtection="1">
      <alignment horizontal="left" shrinkToFit="1"/>
      <protection locked="0"/>
    </xf>
    <xf numFmtId="0" fontId="12" fillId="0" borderId="27" xfId="0" applyFont="1" applyBorder="1" applyAlignment="1" applyProtection="1">
      <alignment horizontal="left" shrinkToFit="1"/>
      <protection locked="0"/>
    </xf>
    <xf numFmtId="0" fontId="12" fillId="0" borderId="27" xfId="0" applyFont="1" applyBorder="1" applyAlignment="1" applyProtection="1">
      <alignment horizontal="center"/>
      <protection locked="0"/>
    </xf>
    <xf numFmtId="0" fontId="12" fillId="0" borderId="75" xfId="0" applyFont="1" applyBorder="1" applyAlignment="1" applyProtection="1">
      <alignment horizontal="left" shrinkToFit="1"/>
      <protection locked="0"/>
    </xf>
    <xf numFmtId="0" fontId="12" fillId="0" borderId="26" xfId="0" applyFont="1" applyBorder="1" applyAlignment="1" applyProtection="1">
      <alignment horizontal="left" shrinkToFit="1"/>
      <protection locked="0"/>
    </xf>
    <xf numFmtId="0" fontId="12" fillId="5" borderId="19" xfId="0" applyFont="1" applyFill="1" applyBorder="1" applyAlignment="1" applyProtection="1">
      <alignment horizontal="center" vertical="center"/>
      <protection locked="0"/>
    </xf>
    <xf numFmtId="0" fontId="12" fillId="0" borderId="21" xfId="0" applyFont="1" applyBorder="1" applyAlignment="1" applyProtection="1">
      <alignment horizontal="center"/>
      <protection locked="0"/>
    </xf>
    <xf numFmtId="0" fontId="12" fillId="0" borderId="28" xfId="0" applyFont="1" applyBorder="1" applyAlignment="1" applyProtection="1">
      <alignment horizontal="center"/>
      <protection locked="0"/>
    </xf>
    <xf numFmtId="0" fontId="12" fillId="0" borderId="18" xfId="0" applyFont="1" applyBorder="1" applyAlignment="1" applyProtection="1">
      <alignment horizontal="center"/>
      <protection locked="0"/>
    </xf>
    <xf numFmtId="0" fontId="14" fillId="6" borderId="42" xfId="0" applyFont="1" applyFill="1" applyBorder="1" applyAlignment="1" applyProtection="1">
      <alignment horizontal="center" vertical="center"/>
    </xf>
    <xf numFmtId="0" fontId="12" fillId="0" borderId="16" xfId="0" applyFont="1" applyBorder="1" applyAlignment="1" applyProtection="1">
      <alignment horizontal="center"/>
      <protection locked="0"/>
    </xf>
    <xf numFmtId="0" fontId="12" fillId="5" borderId="15" xfId="0" applyFont="1" applyFill="1" applyBorder="1" applyAlignment="1" applyProtection="1">
      <alignment horizontal="center"/>
      <protection locked="0"/>
    </xf>
    <xf numFmtId="0" fontId="12" fillId="5" borderId="16" xfId="0" applyFont="1" applyFill="1" applyBorder="1" applyAlignment="1" applyProtection="1">
      <alignment horizontal="center"/>
      <protection locked="0"/>
    </xf>
    <xf numFmtId="0" fontId="12" fillId="5" borderId="13" xfId="0" applyFont="1" applyFill="1" applyBorder="1" applyAlignment="1" applyProtection="1">
      <alignment horizontal="center"/>
      <protection locked="0"/>
    </xf>
    <xf numFmtId="0" fontId="12" fillId="5" borderId="18" xfId="0" applyFont="1" applyFill="1" applyBorder="1" applyAlignment="1" applyProtection="1">
      <alignment horizontal="center"/>
      <protection locked="0"/>
    </xf>
    <xf numFmtId="0" fontId="12" fillId="5" borderId="20" xfId="0" applyFont="1" applyFill="1" applyBorder="1" applyAlignment="1" applyProtection="1">
      <alignment horizontal="center"/>
      <protection locked="0"/>
    </xf>
    <xf numFmtId="0" fontId="12" fillId="5" borderId="21" xfId="0" applyFont="1" applyFill="1" applyBorder="1" applyAlignment="1" applyProtection="1">
      <alignment horizontal="center"/>
      <protection locked="0"/>
    </xf>
    <xf numFmtId="0" fontId="123" fillId="0" borderId="0" xfId="0" applyFont="1" applyAlignment="1">
      <alignment horizontal="left" vertical="top" wrapText="1"/>
    </xf>
    <xf numFmtId="0" fontId="122" fillId="0" borderId="0" xfId="0" applyFont="1" applyAlignment="1">
      <alignment horizontal="left" wrapText="1"/>
    </xf>
    <xf numFmtId="172" fontId="0" fillId="0" borderId="0" xfId="0" applyNumberFormat="1" applyAlignment="1">
      <alignment horizontal="center" vertical="center"/>
    </xf>
    <xf numFmtId="0" fontId="0" fillId="0" borderId="0" xfId="0" applyAlignment="1">
      <alignment horizontal="justify" vertical="top"/>
    </xf>
    <xf numFmtId="0" fontId="0" fillId="0" borderId="0" xfId="0" applyAlignment="1">
      <alignment horizontal="center" vertical="top" wrapText="1"/>
    </xf>
    <xf numFmtId="0" fontId="146" fillId="0" borderId="79" xfId="0" applyFont="1" applyBorder="1" applyAlignment="1">
      <alignment horizontal="center" vertical="center" shrinkToFit="1"/>
    </xf>
    <xf numFmtId="0" fontId="146" fillId="0" borderId="81" xfId="0" applyFont="1" applyBorder="1" applyAlignment="1">
      <alignment horizontal="center" vertical="center"/>
    </xf>
    <xf numFmtId="0" fontId="146" fillId="0" borderId="81" xfId="0" applyFont="1" applyBorder="1" applyAlignment="1">
      <alignment horizontal="center" vertical="center" shrinkToFit="1"/>
    </xf>
    <xf numFmtId="0" fontId="148" fillId="0" borderId="0" xfId="0" applyFont="1" applyAlignment="1">
      <alignment horizontal="justify" vertical="center"/>
    </xf>
    <xf numFmtId="0" fontId="153" fillId="0" borderId="0" xfId="0" applyFont="1" applyAlignment="1">
      <alignment horizontal="justify" vertical="center"/>
    </xf>
    <xf numFmtId="0" fontId="146" fillId="0" borderId="0" xfId="0" applyFont="1" applyAlignment="1">
      <alignment horizontal="center" vertical="center"/>
    </xf>
    <xf numFmtId="0" fontId="148" fillId="0" borderId="0" xfId="0" applyFont="1" applyBorder="1" applyAlignment="1">
      <alignment horizontal="left" vertical="center"/>
    </xf>
    <xf numFmtId="0" fontId="146" fillId="0" borderId="0" xfId="0" applyFont="1" applyBorder="1" applyAlignment="1">
      <alignment horizontal="center" vertical="center"/>
    </xf>
    <xf numFmtId="172" fontId="146" fillId="0" borderId="0" xfId="0" applyNumberFormat="1" applyFont="1" applyAlignment="1">
      <alignment horizontal="left" vertical="top"/>
    </xf>
    <xf numFmtId="0" fontId="146" fillId="0" borderId="80" xfId="0" applyFont="1" applyBorder="1" applyAlignment="1">
      <alignment horizontal="center" vertical="center" shrinkToFit="1"/>
    </xf>
    <xf numFmtId="0" fontId="146" fillId="0" borderId="78" xfId="0" applyFont="1" applyBorder="1" applyAlignment="1">
      <alignment horizontal="center" vertical="center" shrinkToFit="1"/>
    </xf>
    <xf numFmtId="0" fontId="146" fillId="0" borderId="78" xfId="0" applyFont="1" applyBorder="1" applyAlignment="1">
      <alignment horizontal="center" vertical="center"/>
    </xf>
    <xf numFmtId="0" fontId="146" fillId="0" borderId="0" xfId="0" applyFont="1" applyBorder="1" applyAlignment="1">
      <alignment horizontal="left" vertical="center" wrapText="1"/>
    </xf>
    <xf numFmtId="0" fontId="152" fillId="0" borderId="0" xfId="0" applyFont="1" applyAlignment="1">
      <alignment horizontal="justify" vertical="center" wrapText="1"/>
    </xf>
    <xf numFmtId="0" fontId="146" fillId="0" borderId="80" xfId="0" applyFont="1" applyBorder="1" applyAlignment="1">
      <alignment horizontal="center" vertical="center"/>
    </xf>
    <xf numFmtId="0" fontId="146" fillId="0" borderId="77" xfId="0" applyFont="1" applyBorder="1" applyAlignment="1">
      <alignment horizontal="center" vertical="center" shrinkToFit="1"/>
    </xf>
    <xf numFmtId="0" fontId="146" fillId="0" borderId="77" xfId="0" applyFont="1" applyBorder="1" applyAlignment="1">
      <alignment horizontal="center" vertical="center"/>
    </xf>
    <xf numFmtId="0" fontId="146" fillId="0" borderId="0" xfId="0" applyFont="1" applyAlignment="1">
      <alignment horizontal="justify" vertical="center" wrapText="1"/>
    </xf>
    <xf numFmtId="0" fontId="146" fillId="0" borderId="0" xfId="0" applyFont="1" applyAlignment="1">
      <alignment vertical="center" wrapText="1"/>
    </xf>
    <xf numFmtId="0" fontId="148" fillId="0" borderId="0" xfId="0" applyFont="1" applyAlignment="1">
      <alignment horizontal="left" vertical="center"/>
    </xf>
    <xf numFmtId="0" fontId="145" fillId="0" borderId="0" xfId="0" applyFont="1" applyAlignment="1">
      <alignment horizontal="center" vertical="center"/>
    </xf>
    <xf numFmtId="0" fontId="146" fillId="0" borderId="77" xfId="0" applyFont="1" applyBorder="1" applyAlignment="1">
      <alignment horizontal="left" vertical="center" shrinkToFit="1"/>
    </xf>
    <xf numFmtId="0" fontId="154" fillId="35" borderId="0" xfId="0" applyFont="1" applyFill="1" applyAlignment="1">
      <alignment horizontal="center"/>
    </xf>
    <xf numFmtId="0" fontId="156" fillId="36" borderId="1" xfId="0" applyFont="1" applyFill="1" applyBorder="1" applyAlignment="1">
      <alignment horizontal="center"/>
    </xf>
    <xf numFmtId="0" fontId="156" fillId="36" borderId="3" xfId="0" applyFont="1" applyFill="1" applyBorder="1" applyAlignment="1">
      <alignment horizontal="center"/>
    </xf>
    <xf numFmtId="0" fontId="157" fillId="5" borderId="82" xfId="0" applyFont="1" applyFill="1" applyBorder="1" applyAlignment="1">
      <alignment horizontal="center" vertical="center" wrapText="1"/>
    </xf>
    <xf numFmtId="0" fontId="157" fillId="5" borderId="83" xfId="0" applyFont="1" applyFill="1" applyBorder="1" applyAlignment="1">
      <alignment horizontal="center" vertical="center" wrapText="1"/>
    </xf>
    <xf numFmtId="0" fontId="157" fillId="5" borderId="84" xfId="0" applyFont="1" applyFill="1" applyBorder="1" applyAlignment="1">
      <alignment horizontal="center" vertical="center" wrapText="1"/>
    </xf>
    <xf numFmtId="0" fontId="157" fillId="5" borderId="85" xfId="0" applyFont="1" applyFill="1" applyBorder="1" applyAlignment="1">
      <alignment horizontal="center" vertical="center" wrapText="1"/>
    </xf>
    <xf numFmtId="0" fontId="157" fillId="5" borderId="92" xfId="0" applyFont="1" applyFill="1" applyBorder="1" applyAlignment="1">
      <alignment horizontal="center" vertical="center" wrapText="1"/>
    </xf>
    <xf numFmtId="0" fontId="157" fillId="5" borderId="93" xfId="0" applyFont="1" applyFill="1" applyBorder="1" applyAlignment="1">
      <alignment horizontal="center" vertical="center" wrapText="1"/>
    </xf>
    <xf numFmtId="0" fontId="163" fillId="0" borderId="0" xfId="136" applyFont="1" applyAlignment="1">
      <alignment horizontal="justify" vertical="top" wrapText="1"/>
    </xf>
    <xf numFmtId="173" fontId="161" fillId="0" borderId="0" xfId="136" applyNumberFormat="1" applyFont="1" applyAlignment="1">
      <alignment horizontal="left" vertical="top"/>
    </xf>
    <xf numFmtId="0" fontId="164" fillId="0" borderId="0" xfId="136" applyFont="1" applyAlignment="1">
      <alignment horizontal="justify" vertical="top" wrapText="1"/>
    </xf>
    <xf numFmtId="0" fontId="163" fillId="0" borderId="0" xfId="136" applyFont="1" applyAlignment="1">
      <alignment horizontal="justify" vertical="top"/>
    </xf>
  </cellXfs>
  <cellStyles count="29939">
    <cellStyle name="%" xfId="3"/>
    <cellStyle name="% 14" xfId="11"/>
    <cellStyle name="% 2" xfId="5"/>
    <cellStyle name="% 2 2" xfId="6"/>
    <cellStyle name="% 2 3" xfId="2"/>
    <cellStyle name="% 2 4" xfId="131"/>
    <cellStyle name="% 2 5" xfId="2814"/>
    <cellStyle name="% 2 5 2" xfId="3394"/>
    <cellStyle name="% 2 5 3" xfId="4355"/>
    <cellStyle name="% 2 6" xfId="15433"/>
    <cellStyle name="% 3" xfId="12"/>
    <cellStyle name="% 3 2" xfId="2485"/>
    <cellStyle name="% 3 3" xfId="2563"/>
    <cellStyle name="% 3 4" xfId="2815"/>
    <cellStyle name="% 3 5" xfId="914"/>
    <cellStyle name="% 4" xfId="132"/>
    <cellStyle name="% 4 2" xfId="2963"/>
    <cellStyle name="% 4 3" xfId="2810"/>
    <cellStyle name="% 5" xfId="89"/>
    <cellStyle name="% 5 2" xfId="215"/>
    <cellStyle name="% 5 3" xfId="3296"/>
    <cellStyle name="% 6" xfId="15432"/>
    <cellStyle name="% 7" xfId="15424"/>
    <cellStyle name="%_Precios Globales Oferta Tactica Julio (21.06.10)" xfId="808"/>
    <cellStyle name="%_Precios Globales Oferta Tactica Julio (21.06.10) 2" xfId="852"/>
    <cellStyle name="%_Precios Globales Oferta Tactica Julio (21.06.10) 2 2" xfId="979"/>
    <cellStyle name="%_Precios Globales Oferta Tactica Julio (21.06.10) 2 2 2" xfId="2817"/>
    <cellStyle name="%_Precios Globales Oferta Tactica Julio (21.06.10) 2 3" xfId="2816"/>
    <cellStyle name="%_Precios Globales Oferta Tactica Julio (21.06.10) 3" xfId="1012"/>
    <cellStyle name="%_Precios Globales Oferta Tactica Julio (21.06.10) 3 2" xfId="2818"/>
    <cellStyle name="%_UNP-OFTAC-Oferta Renove por puntos AGOSTO v3 (DXC+DXT)" xfId="813"/>
    <cellStyle name="%_UNP-OFTAC-Oferta Renove por puntos AGOSTO v3 (DXC+DXT) 2" xfId="1009"/>
    <cellStyle name="%_UNP-OFTAC-Oferta Renove por puntos AGOSTO v3 (DXC+DXT) 2 2" xfId="1920"/>
    <cellStyle name="%_UNP-OFTAC-Oferta Renove por puntos AGOSTO v3 (DXC+DXT) 2 2 2" xfId="2820"/>
    <cellStyle name="%_UNP-OFTAC-Oferta Renove por puntos AGOSTO v3 (DXC+DXT) 2 3" xfId="2819"/>
    <cellStyle name="%_UNP-OFTAC-Oferta Renove por puntos AGOSTO v3 (DXC+DXT) 3" xfId="1919"/>
    <cellStyle name="%_UNP-OFTAC-Oferta Renove por puntos AGOSTO v3 (DXC+DXT) 3 2" xfId="2821"/>
    <cellStyle name="%_UNP-OFTAC-Oferta Renove por puntos JULIO v4" xfId="1918"/>
    <cellStyle name="%_UNP-OFTAC-Oferta Renove por puntos JULIO v4 2" xfId="1917"/>
    <cellStyle name="%_UNP-OFTAC-Oferta Renove por puntos JULIO v4 2 2" xfId="1916"/>
    <cellStyle name="%_UNP-OFTAC-Oferta Renove por puntos JULIO v4 2 2 2" xfId="2823"/>
    <cellStyle name="%_UNP-OFTAC-Oferta Renove por puntos JULIO v4 2 3" xfId="2822"/>
    <cellStyle name="%_UNP-OFTAC-Oferta Renove por puntos JULIO v4 3" xfId="1915"/>
    <cellStyle name="%_UNP-OFTAC-Oferta Renove por puntos JULIO v4 3 2" xfId="2824"/>
    <cellStyle name="%_UNP-OFTAC-Oferta Renove Prepago AGOSTO V1" xfId="1914"/>
    <cellStyle name="%_UNP-OFTAC-Oferta Renove Prepago AGOSTO V1 2" xfId="863"/>
    <cellStyle name="%_UNP-OFTAC-Oferta Renove Prepago AGOSTO V1 2 2" xfId="1913"/>
    <cellStyle name="%_UNP-OFTAC-Oferta Renove Prepago AGOSTO V1 2 2 2" xfId="2826"/>
    <cellStyle name="%_UNP-OFTAC-Oferta Renove Prepago AGOSTO V1 2 3" xfId="2825"/>
    <cellStyle name="%_UNP-OFTAC-Oferta Renove Prepago AGOSTO V1 3" xfId="892"/>
    <cellStyle name="%_UNP-OFTAC-Oferta Renove Prepago AGOSTO V1 3 2" xfId="2827"/>
    <cellStyle name="%_UNP-OFTAC-Oferta Renove Prepago JULIO V3" xfId="850"/>
    <cellStyle name="%_UNP-OFTAC-Oferta Renove Prepago JULIO V3 2" xfId="1424"/>
    <cellStyle name="%_UNP-OFTAC-Oferta Renove Prepago JULIO V3 2 2" xfId="871"/>
    <cellStyle name="%_UNP-OFTAC-Oferta Renove Prepago JULIO V3 2 2 2" xfId="2829"/>
    <cellStyle name="%_UNP-OFTAC-Oferta Renove Prepago JULIO V3 2 3" xfId="2828"/>
    <cellStyle name="%_UNP-OFTAC-Oferta Renove Prepago JULIO V3 3" xfId="1017"/>
    <cellStyle name="%_UNP-OFTAC-Oferta Renove Prepago JULIO V3 3 2" xfId="2830"/>
    <cellStyle name="%_UNP-OFTACT-Propuesta Oferta Prepago Enero" xfId="1367"/>
    <cellStyle name="%_UNP-OFTACT-Propuesta Oferta Prepago Enero 2" xfId="356"/>
    <cellStyle name="%_UNP-OFTACT-Propuesta Oferta Prepago Enero 2 2" xfId="853"/>
    <cellStyle name="%_UNP-OFTACT-Propuesta Oferta Prepago Enero 2 2 2" xfId="2832"/>
    <cellStyle name="%_UNP-OFTACT-Propuesta Oferta Prepago Enero 2 3" xfId="2831"/>
    <cellStyle name="%_UNP-OFTACT-Propuesta Oferta Prepago Enero 3" xfId="938"/>
    <cellStyle name="%_UNP-OFTACT-Propuesta Oferta Prepago Enero 3 2" xfId="2833"/>
    <cellStyle name="_Impacto EUREKA Oferta Postpago Jun v5" xfId="1039"/>
    <cellStyle name="_Impacto EUREKA Oferta Postpago Jun v5 2" xfId="978"/>
    <cellStyle name="_Impacto EUREKA Oferta Postpago Jun v5 2 2" xfId="1372"/>
    <cellStyle name="_Impacto EUREKA Oferta Postpago Jun v5 2 2 2" xfId="2835"/>
    <cellStyle name="_Impacto EUREKA Oferta Postpago Jun v5 2 3" xfId="2834"/>
    <cellStyle name="_Impacto EUREKA Oferta Postpago Jun v5 3" xfId="1056"/>
    <cellStyle name="_Impacto EUREKA Oferta Postpago Jun v5 3 2" xfId="2836"/>
    <cellStyle name="_Oferta AGOSTO Terminales Exclusivos y Resto" xfId="1373"/>
    <cellStyle name="_Oferta AGOSTO Terminales Exclusivos y Resto 2" xfId="542"/>
    <cellStyle name="_Oferta AGOSTO Terminales Exclusivos y Resto 2 2" xfId="1371"/>
    <cellStyle name="_Oferta AGOSTO Terminales Exclusivos y Resto 2 2 2" xfId="2838"/>
    <cellStyle name="_Oferta AGOSTO Terminales Exclusivos y Resto 2 3" xfId="2837"/>
    <cellStyle name="_Oferta AGOSTO Terminales Exclusivos y Resto 3" xfId="1368"/>
    <cellStyle name="_Oferta AGOSTO Terminales Exclusivos y Resto 3 2" xfId="2839"/>
    <cellStyle name="_Oferta Plataforma y Web_Feb09_v1" xfId="1400"/>
    <cellStyle name="_Oferta Plataforma y Web_Feb09_v1 2" xfId="856"/>
    <cellStyle name="_Oferta Plataforma y Web_Feb09_v1 2 2" xfId="974"/>
    <cellStyle name="_Oferta Plataforma y Web_Feb09_v1 2 2 2" xfId="2841"/>
    <cellStyle name="_Oferta Plataforma y Web_Feb09_v1 2 3" xfId="2840"/>
    <cellStyle name="_Oferta Plataforma y Web_Feb09_v1 3" xfId="876"/>
    <cellStyle name="_Oferta Plataforma y Web_Feb09_v1 3 2" xfId="2842"/>
    <cellStyle name="_Plantilla de Oferta Postpago Marzo 2012_DATOS_v3" xfId="1393"/>
    <cellStyle name="_Plantilla de Oferta Postpago Mayo 2012_DATOS_v2" xfId="1032"/>
    <cellStyle name="_preferencia de terminales MAYO 2ª propuesta" xfId="929"/>
    <cellStyle name="_preferencia_terinales_JUNIO" xfId="563"/>
    <cellStyle name="_TERMINAL_20100816_RS" xfId="1045"/>
    <cellStyle name="_TERMINAL_20100816_RS 2" xfId="398"/>
    <cellStyle name="_TERMINAL_20100816_RS 2 2" xfId="842"/>
    <cellStyle name="_TERMINAL_20100816_RS 2 2 2" xfId="2844"/>
    <cellStyle name="_TERMINAL_20100816_RS 2 3" xfId="2843"/>
    <cellStyle name="_TERMINAL_20100816_RS 3" xfId="860"/>
    <cellStyle name="_TERMINAL_20100816_RS 3 2" xfId="2845"/>
    <cellStyle name="_TERMINALES PREMIADOS JUNIO" xfId="1391"/>
    <cellStyle name="20% - Accent1" xfId="13"/>
    <cellStyle name="20% - Accent2" xfId="14"/>
    <cellStyle name="20% - Accent3" xfId="15"/>
    <cellStyle name="20% - Accent4" xfId="16"/>
    <cellStyle name="20% - Accent5" xfId="17"/>
    <cellStyle name="20% - Accent6" xfId="18"/>
    <cellStyle name="20% - Énfasis1" xfId="154" builtinId="30" customBuiltin="1"/>
    <cellStyle name="20% - Énfasis1 2" xfId="90"/>
    <cellStyle name="20% - Énfasis1 3" xfId="3053"/>
    <cellStyle name="20% - Énfasis1 3 2" xfId="3762"/>
    <cellStyle name="20% - Énfasis1 3 2 2" xfId="8143"/>
    <cellStyle name="20% - Énfasis1 3 2 2 2" xfId="22759"/>
    <cellStyle name="20% - Énfasis1 3 2 3" xfId="18563"/>
    <cellStyle name="20% - Énfasis1 3 3" xfId="3422"/>
    <cellStyle name="20% - Énfasis1 3 4" xfId="4599"/>
    <cellStyle name="20% - Énfasis1 3 4 2" xfId="8677"/>
    <cellStyle name="20% - Énfasis1 3 4 2 2" xfId="23270"/>
    <cellStyle name="20% - Énfasis1 3 4 3" xfId="19301"/>
    <cellStyle name="20% - Énfasis1 3 5" xfId="7678"/>
    <cellStyle name="20% - Énfasis1 3 5 2" xfId="22301"/>
    <cellStyle name="20% - Énfasis1 3 6" xfId="18041"/>
    <cellStyle name="20% - Énfasis1 4" xfId="3179"/>
    <cellStyle name="20% - Énfasis1 4 2" xfId="7759"/>
    <cellStyle name="20% - Énfasis1 4 2 2" xfId="22382"/>
    <cellStyle name="20% - Énfasis1 4 3" xfId="18122"/>
    <cellStyle name="20% - Énfasis1 5" xfId="7242"/>
    <cellStyle name="20% - Énfasis1 5 2" xfId="11169"/>
    <cellStyle name="20% - Énfasis1 5 2 2" xfId="25744"/>
    <cellStyle name="20% - Énfasis1 5 3" xfId="21889"/>
    <cellStyle name="20% - Énfasis1 6" xfId="7404"/>
    <cellStyle name="20% - Énfasis1 6 2" xfId="22047"/>
    <cellStyle name="20% - Énfasis1 7" xfId="15411"/>
    <cellStyle name="20% - Énfasis2" xfId="158" builtinId="34" customBuiltin="1"/>
    <cellStyle name="20% - Énfasis2 2" xfId="91"/>
    <cellStyle name="20% - Énfasis2 3" xfId="3057"/>
    <cellStyle name="20% - Énfasis2 3 2" xfId="3764"/>
    <cellStyle name="20% - Énfasis2 3 2 2" xfId="8145"/>
    <cellStyle name="20% - Énfasis2 3 2 2 2" xfId="22761"/>
    <cellStyle name="20% - Énfasis2 3 2 3" xfId="18565"/>
    <cellStyle name="20% - Énfasis2 3 3" xfId="3234"/>
    <cellStyle name="20% - Énfasis2 3 4" xfId="4603"/>
    <cellStyle name="20% - Énfasis2 3 4 2" xfId="8679"/>
    <cellStyle name="20% - Énfasis2 3 4 2 2" xfId="23272"/>
    <cellStyle name="20% - Énfasis2 3 4 3" xfId="19303"/>
    <cellStyle name="20% - Énfasis2 3 5" xfId="7680"/>
    <cellStyle name="20% - Énfasis2 3 5 2" xfId="22303"/>
    <cellStyle name="20% - Énfasis2 3 6" xfId="18043"/>
    <cellStyle name="20% - Énfasis2 4" xfId="3181"/>
    <cellStyle name="20% - Énfasis2 4 2" xfId="7761"/>
    <cellStyle name="20% - Énfasis2 4 2 2" xfId="22384"/>
    <cellStyle name="20% - Énfasis2 4 3" xfId="18124"/>
    <cellStyle name="20% - Énfasis2 5" xfId="7244"/>
    <cellStyle name="20% - Énfasis2 5 2" xfId="11171"/>
    <cellStyle name="20% - Énfasis2 5 2 2" xfId="25746"/>
    <cellStyle name="20% - Énfasis2 5 3" xfId="21891"/>
    <cellStyle name="20% - Énfasis2 6" xfId="7406"/>
    <cellStyle name="20% - Énfasis2 6 2" xfId="22049"/>
    <cellStyle name="20% - Énfasis2 7" xfId="15413"/>
    <cellStyle name="20% - Énfasis3" xfId="162" builtinId="38" customBuiltin="1"/>
    <cellStyle name="20% - Énfasis3 2" xfId="92"/>
    <cellStyle name="20% - Énfasis3 3" xfId="3061"/>
    <cellStyle name="20% - Énfasis3 3 2" xfId="3766"/>
    <cellStyle name="20% - Énfasis3 3 2 2" xfId="8147"/>
    <cellStyle name="20% - Énfasis3 3 2 2 2" xfId="22763"/>
    <cellStyle name="20% - Énfasis3 3 2 3" xfId="18567"/>
    <cellStyle name="20% - Énfasis3 3 3" xfId="3680"/>
    <cellStyle name="20% - Énfasis3 3 4" xfId="4607"/>
    <cellStyle name="20% - Énfasis3 3 4 2" xfId="8681"/>
    <cellStyle name="20% - Énfasis3 3 4 2 2" xfId="23274"/>
    <cellStyle name="20% - Énfasis3 3 4 3" xfId="19305"/>
    <cellStyle name="20% - Énfasis3 3 5" xfId="7682"/>
    <cellStyle name="20% - Énfasis3 3 5 2" xfId="22305"/>
    <cellStyle name="20% - Énfasis3 3 6" xfId="18045"/>
    <cellStyle name="20% - Énfasis3 4" xfId="3183"/>
    <cellStyle name="20% - Énfasis3 4 2" xfId="7763"/>
    <cellStyle name="20% - Énfasis3 4 2 2" xfId="22386"/>
    <cellStyle name="20% - Énfasis3 4 3" xfId="18126"/>
    <cellStyle name="20% - Énfasis3 5" xfId="7246"/>
    <cellStyle name="20% - Énfasis3 5 2" xfId="11173"/>
    <cellStyle name="20% - Énfasis3 5 2 2" xfId="25748"/>
    <cellStyle name="20% - Énfasis3 5 3" xfId="21893"/>
    <cellStyle name="20% - Énfasis3 6" xfId="7408"/>
    <cellStyle name="20% - Énfasis3 6 2" xfId="22051"/>
    <cellStyle name="20% - Énfasis3 7" xfId="15415"/>
    <cellStyle name="20% - Énfasis4" xfId="166" builtinId="42" customBuiltin="1"/>
    <cellStyle name="20% - Énfasis4 2" xfId="93"/>
    <cellStyle name="20% - Énfasis4 3" xfId="3065"/>
    <cellStyle name="20% - Énfasis4 3 2" xfId="3768"/>
    <cellStyle name="20% - Énfasis4 3 2 2" xfId="8149"/>
    <cellStyle name="20% - Énfasis4 3 2 2 2" xfId="22765"/>
    <cellStyle name="20% - Énfasis4 3 2 3" xfId="18569"/>
    <cellStyle name="20% - Énfasis4 3 3" xfId="3735"/>
    <cellStyle name="20% - Énfasis4 3 4" xfId="4611"/>
    <cellStyle name="20% - Énfasis4 3 4 2" xfId="8683"/>
    <cellStyle name="20% - Énfasis4 3 4 2 2" xfId="23276"/>
    <cellStyle name="20% - Énfasis4 3 4 3" xfId="19307"/>
    <cellStyle name="20% - Énfasis4 3 5" xfId="7684"/>
    <cellStyle name="20% - Énfasis4 3 5 2" xfId="22307"/>
    <cellStyle name="20% - Énfasis4 3 6" xfId="18047"/>
    <cellStyle name="20% - Énfasis4 4" xfId="3185"/>
    <cellStyle name="20% - Énfasis4 4 2" xfId="7765"/>
    <cellStyle name="20% - Énfasis4 4 2 2" xfId="22388"/>
    <cellStyle name="20% - Énfasis4 4 3" xfId="18128"/>
    <cellStyle name="20% - Énfasis4 5" xfId="7248"/>
    <cellStyle name="20% - Énfasis4 5 2" xfId="11175"/>
    <cellStyle name="20% - Énfasis4 5 2 2" xfId="25750"/>
    <cellStyle name="20% - Énfasis4 5 3" xfId="21895"/>
    <cellStyle name="20% - Énfasis4 6" xfId="7410"/>
    <cellStyle name="20% - Énfasis4 6 2" xfId="22053"/>
    <cellStyle name="20% - Énfasis4 7" xfId="15417"/>
    <cellStyle name="20% - Énfasis5" xfId="170" builtinId="46" customBuiltin="1"/>
    <cellStyle name="20% - Énfasis5 2" xfId="94"/>
    <cellStyle name="20% - Énfasis5 3" xfId="3069"/>
    <cellStyle name="20% - Énfasis5 3 2" xfId="3770"/>
    <cellStyle name="20% - Énfasis5 3 2 2" xfId="8151"/>
    <cellStyle name="20% - Énfasis5 3 2 2 2" xfId="22767"/>
    <cellStyle name="20% - Énfasis5 3 2 3" xfId="18571"/>
    <cellStyle name="20% - Énfasis5 3 3" xfId="3730"/>
    <cellStyle name="20% - Énfasis5 3 4" xfId="4615"/>
    <cellStyle name="20% - Énfasis5 3 4 2" xfId="8685"/>
    <cellStyle name="20% - Énfasis5 3 4 2 2" xfId="23278"/>
    <cellStyle name="20% - Énfasis5 3 4 3" xfId="19309"/>
    <cellStyle name="20% - Énfasis5 3 5" xfId="7686"/>
    <cellStyle name="20% - Énfasis5 3 5 2" xfId="22309"/>
    <cellStyle name="20% - Énfasis5 3 6" xfId="18049"/>
    <cellStyle name="20% - Énfasis5 4" xfId="3187"/>
    <cellStyle name="20% - Énfasis5 4 2" xfId="7767"/>
    <cellStyle name="20% - Énfasis5 4 2 2" xfId="22390"/>
    <cellStyle name="20% - Énfasis5 4 3" xfId="18130"/>
    <cellStyle name="20% - Énfasis5 5" xfId="7250"/>
    <cellStyle name="20% - Énfasis5 5 2" xfId="11177"/>
    <cellStyle name="20% - Énfasis5 5 2 2" xfId="25752"/>
    <cellStyle name="20% - Énfasis5 5 3" xfId="21897"/>
    <cellStyle name="20% - Énfasis5 6" xfId="7412"/>
    <cellStyle name="20% - Énfasis5 6 2" xfId="22055"/>
    <cellStyle name="20% - Énfasis5 7" xfId="15419"/>
    <cellStyle name="20% - Énfasis6" xfId="174" builtinId="50" customBuiltin="1"/>
    <cellStyle name="20% - Énfasis6 2" xfId="95"/>
    <cellStyle name="20% - Énfasis6 3" xfId="3073"/>
    <cellStyle name="20% - Énfasis6 3 2" xfId="3772"/>
    <cellStyle name="20% - Énfasis6 3 2 2" xfId="8153"/>
    <cellStyle name="20% - Énfasis6 3 2 2 2" xfId="22769"/>
    <cellStyle name="20% - Énfasis6 3 2 3" xfId="18573"/>
    <cellStyle name="20% - Énfasis6 3 3" xfId="3729"/>
    <cellStyle name="20% - Énfasis6 3 4" xfId="4619"/>
    <cellStyle name="20% - Énfasis6 3 4 2" xfId="8687"/>
    <cellStyle name="20% - Énfasis6 3 4 2 2" xfId="23280"/>
    <cellStyle name="20% - Énfasis6 3 4 3" xfId="19311"/>
    <cellStyle name="20% - Énfasis6 3 5" xfId="7688"/>
    <cellStyle name="20% - Énfasis6 3 5 2" xfId="22311"/>
    <cellStyle name="20% - Énfasis6 3 6" xfId="18051"/>
    <cellStyle name="20% - Énfasis6 4" xfId="3189"/>
    <cellStyle name="20% - Énfasis6 4 2" xfId="7769"/>
    <cellStyle name="20% - Énfasis6 4 2 2" xfId="22392"/>
    <cellStyle name="20% - Énfasis6 4 3" xfId="18132"/>
    <cellStyle name="20% - Énfasis6 5" xfId="7252"/>
    <cellStyle name="20% - Énfasis6 5 2" xfId="11179"/>
    <cellStyle name="20% - Énfasis6 5 2 2" xfId="25754"/>
    <cellStyle name="20% - Énfasis6 5 3" xfId="21899"/>
    <cellStyle name="20% - Énfasis6 6" xfId="7414"/>
    <cellStyle name="20% - Énfasis6 6 2" xfId="22057"/>
    <cellStyle name="20% - Énfasis6 7" xfId="15421"/>
    <cellStyle name="40% - Accent1" xfId="19"/>
    <cellStyle name="40% - Accent2" xfId="20"/>
    <cellStyle name="40% - Accent3" xfId="21"/>
    <cellStyle name="40% - Accent4" xfId="22"/>
    <cellStyle name="40% - Accent5" xfId="23"/>
    <cellStyle name="40% - Accent6" xfId="24"/>
    <cellStyle name="40% - Énfasis1" xfId="155" builtinId="31" customBuiltin="1"/>
    <cellStyle name="40% - Énfasis1 2" xfId="96"/>
    <cellStyle name="40% - Énfasis1 3" xfId="3054"/>
    <cellStyle name="40% - Énfasis1 3 2" xfId="3763"/>
    <cellStyle name="40% - Énfasis1 3 2 2" xfId="8144"/>
    <cellStyle name="40% - Énfasis1 3 2 2 2" xfId="22760"/>
    <cellStyle name="40% - Énfasis1 3 2 3" xfId="18564"/>
    <cellStyle name="40% - Énfasis1 3 3" xfId="3671"/>
    <cellStyle name="40% - Énfasis1 3 4" xfId="4600"/>
    <cellStyle name="40% - Énfasis1 3 4 2" xfId="8678"/>
    <cellStyle name="40% - Énfasis1 3 4 2 2" xfId="23271"/>
    <cellStyle name="40% - Énfasis1 3 4 3" xfId="19302"/>
    <cellStyle name="40% - Énfasis1 3 5" xfId="7679"/>
    <cellStyle name="40% - Énfasis1 3 5 2" xfId="22302"/>
    <cellStyle name="40% - Énfasis1 3 6" xfId="18042"/>
    <cellStyle name="40% - Énfasis1 4" xfId="3180"/>
    <cellStyle name="40% - Énfasis1 4 2" xfId="7760"/>
    <cellStyle name="40% - Énfasis1 4 2 2" xfId="22383"/>
    <cellStyle name="40% - Énfasis1 4 3" xfId="18123"/>
    <cellStyle name="40% - Énfasis1 5" xfId="7243"/>
    <cellStyle name="40% - Énfasis1 5 2" xfId="11170"/>
    <cellStyle name="40% - Énfasis1 5 2 2" xfId="25745"/>
    <cellStyle name="40% - Énfasis1 5 3" xfId="21890"/>
    <cellStyle name="40% - Énfasis1 6" xfId="7405"/>
    <cellStyle name="40% - Énfasis1 6 2" xfId="22048"/>
    <cellStyle name="40% - Énfasis1 7" xfId="15412"/>
    <cellStyle name="40% - Énfasis2" xfId="159" builtinId="35" customBuiltin="1"/>
    <cellStyle name="40% - Énfasis2 2" xfId="97"/>
    <cellStyle name="40% - Énfasis2 3" xfId="3058"/>
    <cellStyle name="40% - Énfasis2 3 2" xfId="3765"/>
    <cellStyle name="40% - Énfasis2 3 2 2" xfId="8146"/>
    <cellStyle name="40% - Énfasis2 3 2 2 2" xfId="22762"/>
    <cellStyle name="40% - Énfasis2 3 2 3" xfId="18566"/>
    <cellStyle name="40% - Énfasis2 3 3" xfId="3330"/>
    <cellStyle name="40% - Énfasis2 3 4" xfId="4604"/>
    <cellStyle name="40% - Énfasis2 3 4 2" xfId="8680"/>
    <cellStyle name="40% - Énfasis2 3 4 2 2" xfId="23273"/>
    <cellStyle name="40% - Énfasis2 3 4 3" xfId="19304"/>
    <cellStyle name="40% - Énfasis2 3 5" xfId="7681"/>
    <cellStyle name="40% - Énfasis2 3 5 2" xfId="22304"/>
    <cellStyle name="40% - Énfasis2 3 6" xfId="18044"/>
    <cellStyle name="40% - Énfasis2 4" xfId="3182"/>
    <cellStyle name="40% - Énfasis2 4 2" xfId="7762"/>
    <cellStyle name="40% - Énfasis2 4 2 2" xfId="22385"/>
    <cellStyle name="40% - Énfasis2 4 3" xfId="18125"/>
    <cellStyle name="40% - Énfasis2 5" xfId="7245"/>
    <cellStyle name="40% - Énfasis2 5 2" xfId="11172"/>
    <cellStyle name="40% - Énfasis2 5 2 2" xfId="25747"/>
    <cellStyle name="40% - Énfasis2 5 3" xfId="21892"/>
    <cellStyle name="40% - Énfasis2 6" xfId="7407"/>
    <cellStyle name="40% - Énfasis2 6 2" xfId="22050"/>
    <cellStyle name="40% - Énfasis2 7" xfId="15414"/>
    <cellStyle name="40% - Énfasis3" xfId="163" builtinId="39" customBuiltin="1"/>
    <cellStyle name="40% - Énfasis3 2" xfId="98"/>
    <cellStyle name="40% - Énfasis3 3" xfId="3062"/>
    <cellStyle name="40% - Énfasis3 3 2" xfId="3767"/>
    <cellStyle name="40% - Énfasis3 3 2 2" xfId="8148"/>
    <cellStyle name="40% - Énfasis3 3 2 2 2" xfId="22764"/>
    <cellStyle name="40% - Énfasis3 3 2 3" xfId="18568"/>
    <cellStyle name="40% - Énfasis3 3 3" xfId="3418"/>
    <cellStyle name="40% - Énfasis3 3 4" xfId="4608"/>
    <cellStyle name="40% - Énfasis3 3 4 2" xfId="8682"/>
    <cellStyle name="40% - Énfasis3 3 4 2 2" xfId="23275"/>
    <cellStyle name="40% - Énfasis3 3 4 3" xfId="19306"/>
    <cellStyle name="40% - Énfasis3 3 5" xfId="7683"/>
    <cellStyle name="40% - Énfasis3 3 5 2" xfId="22306"/>
    <cellStyle name="40% - Énfasis3 3 6" xfId="18046"/>
    <cellStyle name="40% - Énfasis3 4" xfId="3184"/>
    <cellStyle name="40% - Énfasis3 4 2" xfId="7764"/>
    <cellStyle name="40% - Énfasis3 4 2 2" xfId="22387"/>
    <cellStyle name="40% - Énfasis3 4 3" xfId="18127"/>
    <cellStyle name="40% - Énfasis3 5" xfId="7247"/>
    <cellStyle name="40% - Énfasis3 5 2" xfId="11174"/>
    <cellStyle name="40% - Énfasis3 5 2 2" xfId="25749"/>
    <cellStyle name="40% - Énfasis3 5 3" xfId="21894"/>
    <cellStyle name="40% - Énfasis3 6" xfId="7409"/>
    <cellStyle name="40% - Énfasis3 6 2" xfId="22052"/>
    <cellStyle name="40% - Énfasis3 7" xfId="15416"/>
    <cellStyle name="40% - Énfasis4" xfId="167" builtinId="43" customBuiltin="1"/>
    <cellStyle name="40% - Énfasis4 2" xfId="99"/>
    <cellStyle name="40% - Énfasis4 3" xfId="3066"/>
    <cellStyle name="40% - Énfasis4 3 2" xfId="3769"/>
    <cellStyle name="40% - Énfasis4 3 2 2" xfId="8150"/>
    <cellStyle name="40% - Énfasis4 3 2 2 2" xfId="22766"/>
    <cellStyle name="40% - Énfasis4 3 2 3" xfId="18570"/>
    <cellStyle name="40% - Énfasis4 3 3" xfId="3613"/>
    <cellStyle name="40% - Énfasis4 3 4" xfId="4612"/>
    <cellStyle name="40% - Énfasis4 3 4 2" xfId="8684"/>
    <cellStyle name="40% - Énfasis4 3 4 2 2" xfId="23277"/>
    <cellStyle name="40% - Énfasis4 3 4 3" xfId="19308"/>
    <cellStyle name="40% - Énfasis4 3 5" xfId="7685"/>
    <cellStyle name="40% - Énfasis4 3 5 2" xfId="22308"/>
    <cellStyle name="40% - Énfasis4 3 6" xfId="18048"/>
    <cellStyle name="40% - Énfasis4 4" xfId="3186"/>
    <cellStyle name="40% - Énfasis4 4 2" xfId="7766"/>
    <cellStyle name="40% - Énfasis4 4 2 2" xfId="22389"/>
    <cellStyle name="40% - Énfasis4 4 3" xfId="18129"/>
    <cellStyle name="40% - Énfasis4 5" xfId="7249"/>
    <cellStyle name="40% - Énfasis4 5 2" xfId="11176"/>
    <cellStyle name="40% - Énfasis4 5 2 2" xfId="25751"/>
    <cellStyle name="40% - Énfasis4 5 3" xfId="21896"/>
    <cellStyle name="40% - Énfasis4 6" xfId="7411"/>
    <cellStyle name="40% - Énfasis4 6 2" xfId="22054"/>
    <cellStyle name="40% - Énfasis4 7" xfId="15418"/>
    <cellStyle name="40% - Énfasis5" xfId="171" builtinId="47" customBuiltin="1"/>
    <cellStyle name="40% - Énfasis5 2" xfId="100"/>
    <cellStyle name="40% - Énfasis5 3" xfId="3070"/>
    <cellStyle name="40% - Énfasis5 3 2" xfId="3771"/>
    <cellStyle name="40% - Énfasis5 3 2 2" xfId="8152"/>
    <cellStyle name="40% - Énfasis5 3 2 2 2" xfId="22768"/>
    <cellStyle name="40% - Énfasis5 3 2 3" xfId="18572"/>
    <cellStyle name="40% - Énfasis5 3 3" xfId="3320"/>
    <cellStyle name="40% - Énfasis5 3 4" xfId="4616"/>
    <cellStyle name="40% - Énfasis5 3 4 2" xfId="8686"/>
    <cellStyle name="40% - Énfasis5 3 4 2 2" xfId="23279"/>
    <cellStyle name="40% - Énfasis5 3 4 3" xfId="19310"/>
    <cellStyle name="40% - Énfasis5 3 5" xfId="7687"/>
    <cellStyle name="40% - Énfasis5 3 5 2" xfId="22310"/>
    <cellStyle name="40% - Énfasis5 3 6" xfId="18050"/>
    <cellStyle name="40% - Énfasis5 4" xfId="3188"/>
    <cellStyle name="40% - Énfasis5 4 2" xfId="7768"/>
    <cellStyle name="40% - Énfasis5 4 2 2" xfId="22391"/>
    <cellStyle name="40% - Énfasis5 4 3" xfId="18131"/>
    <cellStyle name="40% - Énfasis5 5" xfId="7251"/>
    <cellStyle name="40% - Énfasis5 5 2" xfId="11178"/>
    <cellStyle name="40% - Énfasis5 5 2 2" xfId="25753"/>
    <cellStyle name="40% - Énfasis5 5 3" xfId="21898"/>
    <cellStyle name="40% - Énfasis5 6" xfId="7413"/>
    <cellStyle name="40% - Énfasis5 6 2" xfId="22056"/>
    <cellStyle name="40% - Énfasis5 7" xfId="15420"/>
    <cellStyle name="40% - Énfasis6" xfId="175" builtinId="51" customBuiltin="1"/>
    <cellStyle name="40% - Énfasis6 2" xfId="101"/>
    <cellStyle name="40% - Énfasis6 3" xfId="3074"/>
    <cellStyle name="40% - Énfasis6 3 2" xfId="3773"/>
    <cellStyle name="40% - Énfasis6 3 2 2" xfId="8154"/>
    <cellStyle name="40% - Énfasis6 3 2 2 2" xfId="22770"/>
    <cellStyle name="40% - Énfasis6 3 2 3" xfId="18574"/>
    <cellStyle name="40% - Énfasis6 3 3" xfId="3374"/>
    <cellStyle name="40% - Énfasis6 3 4" xfId="4620"/>
    <cellStyle name="40% - Énfasis6 3 4 2" xfId="8688"/>
    <cellStyle name="40% - Énfasis6 3 4 2 2" xfId="23281"/>
    <cellStyle name="40% - Énfasis6 3 4 3" xfId="19312"/>
    <cellStyle name="40% - Énfasis6 3 5" xfId="7689"/>
    <cellStyle name="40% - Énfasis6 3 5 2" xfId="22312"/>
    <cellStyle name="40% - Énfasis6 3 6" xfId="18052"/>
    <cellStyle name="40% - Énfasis6 4" xfId="3190"/>
    <cellStyle name="40% - Énfasis6 4 2" xfId="7770"/>
    <cellStyle name="40% - Énfasis6 4 2 2" xfId="22393"/>
    <cellStyle name="40% - Énfasis6 4 3" xfId="18133"/>
    <cellStyle name="40% - Énfasis6 5" xfId="7253"/>
    <cellStyle name="40% - Énfasis6 5 2" xfId="11180"/>
    <cellStyle name="40% - Énfasis6 5 2 2" xfId="25755"/>
    <cellStyle name="40% - Énfasis6 5 3" xfId="21900"/>
    <cellStyle name="40% - Énfasis6 6" xfId="7415"/>
    <cellStyle name="40% - Énfasis6 6 2" xfId="22058"/>
    <cellStyle name="40% - Énfasis6 7" xfId="15422"/>
    <cellStyle name="60% - Accent1" xfId="25"/>
    <cellStyle name="60% - Accent2" xfId="26"/>
    <cellStyle name="60% - Accent3" xfId="27"/>
    <cellStyle name="60% - Accent4" xfId="28"/>
    <cellStyle name="60% - Accent5" xfId="29"/>
    <cellStyle name="60% - Accent6" xfId="30"/>
    <cellStyle name="60% - Énfasis1" xfId="156" builtinId="32" customBuiltin="1"/>
    <cellStyle name="60% - Énfasis1 2" xfId="102"/>
    <cellStyle name="60% - Énfasis1 3" xfId="3055"/>
    <cellStyle name="60% - Énfasis1 3 2" xfId="3347"/>
    <cellStyle name="60% - Énfasis1 3 3" xfId="4601"/>
    <cellStyle name="60% - Énfasis2" xfId="160" builtinId="36" customBuiltin="1"/>
    <cellStyle name="60% - Énfasis2 2" xfId="103"/>
    <cellStyle name="60% - Énfasis2 3" xfId="3059"/>
    <cellStyle name="60% - Énfasis2 3 2" xfId="3382"/>
    <cellStyle name="60% - Énfasis2 3 3" xfId="4605"/>
    <cellStyle name="60% - Énfasis3" xfId="164" builtinId="40" customBuiltin="1"/>
    <cellStyle name="60% - Énfasis3 2" xfId="104"/>
    <cellStyle name="60% - Énfasis3 3" xfId="3063"/>
    <cellStyle name="60% - Énfasis3 3 2" xfId="3724"/>
    <cellStyle name="60% - Énfasis3 3 3" xfId="4609"/>
    <cellStyle name="60% - Énfasis4" xfId="168" builtinId="44" customBuiltin="1"/>
    <cellStyle name="60% - Énfasis4 2" xfId="105"/>
    <cellStyle name="60% - Énfasis4 3" xfId="3067"/>
    <cellStyle name="60% - Énfasis4 3 2" xfId="3760"/>
    <cellStyle name="60% - Énfasis4 3 3" xfId="4613"/>
    <cellStyle name="60% - Énfasis5" xfId="172" builtinId="48" customBuiltin="1"/>
    <cellStyle name="60% - Énfasis5 2" xfId="106"/>
    <cellStyle name="60% - Énfasis5 3" xfId="3071"/>
    <cellStyle name="60% - Énfasis5 3 2" xfId="3306"/>
    <cellStyle name="60% - Énfasis5 3 3" xfId="4617"/>
    <cellStyle name="60% - Énfasis6" xfId="176" builtinId="52" customBuiltin="1"/>
    <cellStyle name="60% - Énfasis6 2" xfId="107"/>
    <cellStyle name="60% - Énfasis6 3" xfId="3075"/>
    <cellStyle name="60% - Énfasis6 3 2" xfId="3231"/>
    <cellStyle name="60% - Énfasis6 3 3" xfId="4621"/>
    <cellStyle name="Accent1" xfId="31"/>
    <cellStyle name="Accent2" xfId="32"/>
    <cellStyle name="Accent3" xfId="33"/>
    <cellStyle name="Accent4" xfId="34"/>
    <cellStyle name="Accent5" xfId="35"/>
    <cellStyle name="Accent6" xfId="36"/>
    <cellStyle name="Bad" xfId="37"/>
    <cellStyle name="Buena" xfId="142" builtinId="26" customBuiltin="1"/>
    <cellStyle name="Buena 2" xfId="108"/>
    <cellStyle name="Buena 3" xfId="3041"/>
    <cellStyle name="Buena 3 2" xfId="3537"/>
    <cellStyle name="Buena 3 3" xfId="4587"/>
    <cellStyle name="Calculation" xfId="38"/>
    <cellStyle name="Calculation 10" xfId="939"/>
    <cellStyle name="Calculation 10 2" xfId="13884"/>
    <cellStyle name="Calculation 10 2 2" xfId="28420"/>
    <cellStyle name="Calculation 10 3" xfId="16198"/>
    <cellStyle name="Calculation 11" xfId="1058"/>
    <cellStyle name="Calculation 11 2" xfId="14645"/>
    <cellStyle name="Calculation 11 2 2" xfId="29174"/>
    <cellStyle name="Calculation 11 3" xfId="16307"/>
    <cellStyle name="Calculation 12" xfId="921"/>
    <cellStyle name="Calculation 12 2" xfId="16182"/>
    <cellStyle name="Calculation 13" xfId="15435"/>
    <cellStyle name="Calculation 2" xfId="39"/>
    <cellStyle name="Calculation 2 10" xfId="861"/>
    <cellStyle name="Calculation 2 10 2" xfId="14413"/>
    <cellStyle name="Calculation 2 10 2 2" xfId="28942"/>
    <cellStyle name="Calculation 2 10 3" xfId="16128"/>
    <cellStyle name="Calculation 2 11" xfId="913"/>
    <cellStyle name="Calculation 2 11 2" xfId="16175"/>
    <cellStyle name="Calculation 2 12" xfId="15436"/>
    <cellStyle name="Calculation 2 2" xfId="70"/>
    <cellStyle name="Calculation 2 2 10" xfId="996"/>
    <cellStyle name="Calculation 2 2 10 2" xfId="16252"/>
    <cellStyle name="Calculation 2 2 11" xfId="13947"/>
    <cellStyle name="Calculation 2 2 11 2" xfId="28483"/>
    <cellStyle name="Calculation 2 2 12" xfId="15448"/>
    <cellStyle name="Calculation 2 2 2" xfId="267"/>
    <cellStyle name="Calculation 2 2 2 2" xfId="451"/>
    <cellStyle name="Calculation 2 2 2 2 2" xfId="644"/>
    <cellStyle name="Calculation 2 2 2 2 2 2" xfId="1215"/>
    <cellStyle name="Calculation 2 2 2 2 2 2 2" xfId="14768"/>
    <cellStyle name="Calculation 2 2 2 2 2 2 2 2" xfId="29297"/>
    <cellStyle name="Calculation 2 2 2 2 2 2 3" xfId="5345"/>
    <cellStyle name="Calculation 2 2 2 2 2 2 3 2" xfId="20001"/>
    <cellStyle name="Calculation 2 2 2 2 2 2 4" xfId="16464"/>
    <cellStyle name="Calculation 2 2 2 2 2 3" xfId="1762"/>
    <cellStyle name="Calculation 2 2 2 2 2 3 2" xfId="15251"/>
    <cellStyle name="Calculation 2 2 2 2 2 3 2 2" xfId="29780"/>
    <cellStyle name="Calculation 2 2 2 2 2 3 3" xfId="4573"/>
    <cellStyle name="Calculation 2 2 2 2 2 3 3 2" xfId="19292"/>
    <cellStyle name="Calculation 2 2 2 2 2 3 4" xfId="17001"/>
    <cellStyle name="Calculation 2 2 2 2 2 4" xfId="2308"/>
    <cellStyle name="Calculation 2 2 2 2 2 4 2" xfId="17538"/>
    <cellStyle name="Calculation 2 2 2 2 2 5" xfId="14348"/>
    <cellStyle name="Calculation 2 2 2 2 2 5 2" xfId="28877"/>
    <cellStyle name="Calculation 2 2 2 2 2 6" xfId="15919"/>
    <cellStyle name="Calculation 2 2 2 2 3" xfId="945"/>
    <cellStyle name="Calculation 2 2 2 2 3 2" xfId="14558"/>
    <cellStyle name="Calculation 2 2 2 2 3 2 2" xfId="29087"/>
    <cellStyle name="Calculation 2 2 2 2 3 3" xfId="4200"/>
    <cellStyle name="Calculation 2 2 2 2 3 3 2" xfId="18926"/>
    <cellStyle name="Calculation 2 2 2 2 3 4" xfId="16204"/>
    <cellStyle name="Calculation 2 2 2 2 4" xfId="1598"/>
    <cellStyle name="Calculation 2 2 2 2 4 2" xfId="15105"/>
    <cellStyle name="Calculation 2 2 2 2 4 2 2" xfId="29634"/>
    <cellStyle name="Calculation 2 2 2 2 4 3" xfId="16837"/>
    <cellStyle name="Calculation 2 2 2 2 5" xfId="2144"/>
    <cellStyle name="Calculation 2 2 2 2 5 2" xfId="17374"/>
    <cellStyle name="Calculation 2 2 2 2 6" xfId="14194"/>
    <cellStyle name="Calculation 2 2 2 2 6 2" xfId="28723"/>
    <cellStyle name="Calculation 2 2 2 2 7" xfId="15728"/>
    <cellStyle name="Calculation 2 2 2 3" xfId="551"/>
    <cellStyle name="Calculation 2 2 2 3 2" xfId="1140"/>
    <cellStyle name="Calculation 2 2 2 3 2 2" xfId="5316"/>
    <cellStyle name="Calculation 2 2 2 3 2 2 2" xfId="19972"/>
    <cellStyle name="Calculation 2 2 2 3 2 3" xfId="4500"/>
    <cellStyle name="Calculation 2 2 2 3 2 3 2" xfId="19219"/>
    <cellStyle name="Calculation 2 2 2 3 2 4" xfId="14705"/>
    <cellStyle name="Calculation 2 2 2 3 2 4 2" xfId="29234"/>
    <cellStyle name="Calculation 2 2 2 3 2 5" xfId="3006"/>
    <cellStyle name="Calculation 2 2 2 3 2 5 2" xfId="18014"/>
    <cellStyle name="Calculation 2 2 2 3 2 6" xfId="16389"/>
    <cellStyle name="Calculation 2 2 2 3 3" xfId="1687"/>
    <cellStyle name="Calculation 2 2 2 3 3 2" xfId="15188"/>
    <cellStyle name="Calculation 2 2 2 3 3 2 2" xfId="29717"/>
    <cellStyle name="Calculation 2 2 2 3 3 3" xfId="4160"/>
    <cellStyle name="Calculation 2 2 2 3 3 3 2" xfId="18889"/>
    <cellStyle name="Calculation 2 2 2 3 3 4" xfId="16926"/>
    <cellStyle name="Calculation 2 2 2 3 4" xfId="2233"/>
    <cellStyle name="Calculation 2 2 2 3 4 2" xfId="17463"/>
    <cellStyle name="Calculation 2 2 2 3 5" xfId="14153"/>
    <cellStyle name="Calculation 2 2 2 3 5 2" xfId="28684"/>
    <cellStyle name="Calculation 2 2 2 3 6" xfId="15827"/>
    <cellStyle name="Calculation 2 2 2 4" xfId="995"/>
    <cellStyle name="Calculation 2 2 2 4 2" xfId="5248"/>
    <cellStyle name="Calculation 2 2 2 4 2 2" xfId="19904"/>
    <cellStyle name="Calculation 2 2 2 4 3" xfId="4408"/>
    <cellStyle name="Calculation 2 2 2 4 3 2" xfId="19127"/>
    <cellStyle name="Calculation 2 2 2 4 4" xfId="14611"/>
    <cellStyle name="Calculation 2 2 2 4 4 2" xfId="29140"/>
    <cellStyle name="Calculation 2 2 2 4 5" xfId="2945"/>
    <cellStyle name="Calculation 2 2 2 4 5 2" xfId="17962"/>
    <cellStyle name="Calculation 2 2 2 4 6" xfId="16251"/>
    <cellStyle name="Calculation 2 2 2 5" xfId="1436"/>
    <cellStyle name="Calculation 2 2 2 5 2" xfId="14959"/>
    <cellStyle name="Calculation 2 2 2 5 2 2" xfId="29488"/>
    <cellStyle name="Calculation 2 2 2 5 3" xfId="4082"/>
    <cellStyle name="Calculation 2 2 2 5 3 2" xfId="18816"/>
    <cellStyle name="Calculation 2 2 2 5 4" xfId="16675"/>
    <cellStyle name="Calculation 2 2 2 6" xfId="1982"/>
    <cellStyle name="Calculation 2 2 2 6 2" xfId="17212"/>
    <cellStyle name="Calculation 2 2 2 7" xfId="14012"/>
    <cellStyle name="Calculation 2 2 2 7 2" xfId="28543"/>
    <cellStyle name="Calculation 2 2 2 8" xfId="15547"/>
    <cellStyle name="Calculation 2 2 3" xfId="308"/>
    <cellStyle name="Calculation 2 2 3 2" xfId="491"/>
    <cellStyle name="Calculation 2 2 3 2 2" xfId="382"/>
    <cellStyle name="Calculation 2 2 3 2 2 2" xfId="991"/>
    <cellStyle name="Calculation 2 2 3 2 2 2 2" xfId="14608"/>
    <cellStyle name="Calculation 2 2 3 2 2 2 2 2" xfId="29137"/>
    <cellStyle name="Calculation 2 2 3 2 2 2 3" xfId="16247"/>
    <cellStyle name="Calculation 2 2 3 2 2 3" xfId="1538"/>
    <cellStyle name="Calculation 2 2 3 2 2 3 2" xfId="15052"/>
    <cellStyle name="Calculation 2 2 3 2 2 3 2 2" xfId="29581"/>
    <cellStyle name="Calculation 2 2 3 2 2 3 3" xfId="16777"/>
    <cellStyle name="Calculation 2 2 3 2 2 4" xfId="2084"/>
    <cellStyle name="Calculation 2 2 3 2 2 4 2" xfId="17314"/>
    <cellStyle name="Calculation 2 2 3 2 2 5" xfId="13964"/>
    <cellStyle name="Calculation 2 2 3 2 2 5 2" xfId="28495"/>
    <cellStyle name="Calculation 2 2 3 2 2 6" xfId="15660"/>
    <cellStyle name="Calculation 2 2 3 2 3" xfId="1091"/>
    <cellStyle name="Calculation 2 2 3 2 3 2" xfId="14670"/>
    <cellStyle name="Calculation 2 2 3 2 3 2 2" xfId="29199"/>
    <cellStyle name="Calculation 2 2 3 2 3 3" xfId="4533"/>
    <cellStyle name="Calculation 2 2 3 2 3 3 2" xfId="19252"/>
    <cellStyle name="Calculation 2 2 3 2 3 4" xfId="16340"/>
    <cellStyle name="Calculation 2 2 3 2 4" xfId="1638"/>
    <cellStyle name="Calculation 2 2 3 2 4 2" xfId="15143"/>
    <cellStyle name="Calculation 2 2 3 2 4 2 2" xfId="29672"/>
    <cellStyle name="Calculation 2 2 3 2 4 3" xfId="16877"/>
    <cellStyle name="Calculation 2 2 3 2 5" xfId="2184"/>
    <cellStyle name="Calculation 2 2 3 2 5 2" xfId="17414"/>
    <cellStyle name="Calculation 2 2 3 2 6" xfId="14231"/>
    <cellStyle name="Calculation 2 2 3 2 6 2" xfId="28760"/>
    <cellStyle name="Calculation 2 2 3 2 7" xfId="15768"/>
    <cellStyle name="Calculation 2 2 3 3" xfId="390"/>
    <cellStyle name="Calculation 2 2 3 3 2" xfId="547"/>
    <cellStyle name="Calculation 2 2 3 3 2 2" xfId="14083"/>
    <cellStyle name="Calculation 2 2 3 3 2 2 2" xfId="28614"/>
    <cellStyle name="Calculation 2 2 3 3 2 3" xfId="15823"/>
    <cellStyle name="Calculation 2 2 3 3 3" xfId="1542"/>
    <cellStyle name="Calculation 2 2 3 3 3 2" xfId="15055"/>
    <cellStyle name="Calculation 2 2 3 3 3 2 2" xfId="29584"/>
    <cellStyle name="Calculation 2 2 3 3 3 3" xfId="16781"/>
    <cellStyle name="Calculation 2 2 3 3 4" xfId="2088"/>
    <cellStyle name="Calculation 2 2 3 3 4 2" xfId="17318"/>
    <cellStyle name="Calculation 2 2 3 3 5" xfId="14026"/>
    <cellStyle name="Calculation 2 2 3 3 5 2" xfId="28557"/>
    <cellStyle name="Calculation 2 2 3 3 6" xfId="15668"/>
    <cellStyle name="Calculation 2 2 3 4" xfId="565"/>
    <cellStyle name="Calculation 2 2 3 4 2" xfId="14355"/>
    <cellStyle name="Calculation 2 2 3 4 2 2" xfId="28884"/>
    <cellStyle name="Calculation 2 2 3 4 3" xfId="15840"/>
    <cellStyle name="Calculation 2 2 3 5" xfId="1476"/>
    <cellStyle name="Calculation 2 2 3 5 2" xfId="14997"/>
    <cellStyle name="Calculation 2 2 3 5 2 2" xfId="29526"/>
    <cellStyle name="Calculation 2 2 3 5 3" xfId="16715"/>
    <cellStyle name="Calculation 2 2 3 6" xfId="2022"/>
    <cellStyle name="Calculation 2 2 3 6 2" xfId="17252"/>
    <cellStyle name="Calculation 2 2 3 7" xfId="14075"/>
    <cellStyle name="Calculation 2 2 3 7 2" xfId="28606"/>
    <cellStyle name="Calculation 2 2 3 8" xfId="15587"/>
    <cellStyle name="Calculation 2 2 4" xfId="327"/>
    <cellStyle name="Calculation 2 2 4 2" xfId="510"/>
    <cellStyle name="Calculation 2 2 4 2 2" xfId="417"/>
    <cellStyle name="Calculation 2 2 4 2 2 2" xfId="941"/>
    <cellStyle name="Calculation 2 2 4 2 2 2 2" xfId="14542"/>
    <cellStyle name="Calculation 2 2 4 2 2 2 2 2" xfId="29071"/>
    <cellStyle name="Calculation 2 2 4 2 2 2 3" xfId="16200"/>
    <cellStyle name="Calculation 2 2 4 2 2 3" xfId="1565"/>
    <cellStyle name="Calculation 2 2 4 2 2 3 2" xfId="15074"/>
    <cellStyle name="Calculation 2 2 4 2 2 3 2 2" xfId="29603"/>
    <cellStyle name="Calculation 2 2 4 2 2 3 3" xfId="16804"/>
    <cellStyle name="Calculation 2 2 4 2 2 4" xfId="2111"/>
    <cellStyle name="Calculation 2 2 4 2 2 4 2" xfId="17341"/>
    <cellStyle name="Calculation 2 2 4 2 2 5" xfId="14102"/>
    <cellStyle name="Calculation 2 2 4 2 2 5 2" xfId="28633"/>
    <cellStyle name="Calculation 2 2 4 2 2 6" xfId="15694"/>
    <cellStyle name="Calculation 2 2 4 2 3" xfId="1110"/>
    <cellStyle name="Calculation 2 2 4 2 3 2" xfId="14685"/>
    <cellStyle name="Calculation 2 2 4 2 3 2 2" xfId="29214"/>
    <cellStyle name="Calculation 2 2 4 2 3 3" xfId="4469"/>
    <cellStyle name="Calculation 2 2 4 2 3 3 2" xfId="19188"/>
    <cellStyle name="Calculation 2 2 4 2 3 4" xfId="16359"/>
    <cellStyle name="Calculation 2 2 4 2 4" xfId="1657"/>
    <cellStyle name="Calculation 2 2 4 2 4 2" xfId="15162"/>
    <cellStyle name="Calculation 2 2 4 2 4 2 2" xfId="29691"/>
    <cellStyle name="Calculation 2 2 4 2 4 3" xfId="16896"/>
    <cellStyle name="Calculation 2 2 4 2 5" xfId="2203"/>
    <cellStyle name="Calculation 2 2 4 2 5 2" xfId="17433"/>
    <cellStyle name="Calculation 2 2 4 2 6" xfId="14246"/>
    <cellStyle name="Calculation 2 2 4 2 6 2" xfId="28775"/>
    <cellStyle name="Calculation 2 2 4 2 7" xfId="15787"/>
    <cellStyle name="Calculation 2 2 4 3" xfId="635"/>
    <cellStyle name="Calculation 2 2 4 3 2" xfId="1206"/>
    <cellStyle name="Calculation 2 2 4 3 2 2" xfId="14759"/>
    <cellStyle name="Calculation 2 2 4 3 2 2 2" xfId="29288"/>
    <cellStyle name="Calculation 2 2 4 3 2 3" xfId="16455"/>
    <cellStyle name="Calculation 2 2 4 3 3" xfId="1753"/>
    <cellStyle name="Calculation 2 2 4 3 3 2" xfId="15242"/>
    <cellStyle name="Calculation 2 2 4 3 3 2 2" xfId="29771"/>
    <cellStyle name="Calculation 2 2 4 3 3 3" xfId="16992"/>
    <cellStyle name="Calculation 2 2 4 3 4" xfId="2299"/>
    <cellStyle name="Calculation 2 2 4 3 4 2" xfId="17529"/>
    <cellStyle name="Calculation 2 2 4 3 5" xfId="14337"/>
    <cellStyle name="Calculation 2 2 4 3 5 2" xfId="28866"/>
    <cellStyle name="Calculation 2 2 4 3 6" xfId="15910"/>
    <cellStyle name="Calculation 2 2 4 4" xfId="985"/>
    <cellStyle name="Calculation 2 2 4 4 2" xfId="14604"/>
    <cellStyle name="Calculation 2 2 4 4 2 2" xfId="29133"/>
    <cellStyle name="Calculation 2 2 4 4 3" xfId="16241"/>
    <cellStyle name="Calculation 2 2 4 5" xfId="1495"/>
    <cellStyle name="Calculation 2 2 4 5 2" xfId="15016"/>
    <cellStyle name="Calculation 2 2 4 5 2 2" xfId="29545"/>
    <cellStyle name="Calculation 2 2 4 5 3" xfId="16734"/>
    <cellStyle name="Calculation 2 2 4 6" xfId="2041"/>
    <cellStyle name="Calculation 2 2 4 6 2" xfId="17271"/>
    <cellStyle name="Calculation 2 2 4 7" xfId="14099"/>
    <cellStyle name="Calculation 2 2 4 7 2" xfId="28630"/>
    <cellStyle name="Calculation 2 2 4 8" xfId="15606"/>
    <cellStyle name="Calculation 2 2 5" xfId="341"/>
    <cellStyle name="Calculation 2 2 5 2" xfId="524"/>
    <cellStyle name="Calculation 2 2 5 2 2" xfId="598"/>
    <cellStyle name="Calculation 2 2 5 2 2 2" xfId="1169"/>
    <cellStyle name="Calculation 2 2 5 2 2 2 2" xfId="14728"/>
    <cellStyle name="Calculation 2 2 5 2 2 2 2 2" xfId="29257"/>
    <cellStyle name="Calculation 2 2 5 2 2 2 3" xfId="16418"/>
    <cellStyle name="Calculation 2 2 5 2 2 3" xfId="1716"/>
    <cellStyle name="Calculation 2 2 5 2 2 3 2" xfId="15211"/>
    <cellStyle name="Calculation 2 2 5 2 2 3 2 2" xfId="29740"/>
    <cellStyle name="Calculation 2 2 5 2 2 3 3" xfId="16955"/>
    <cellStyle name="Calculation 2 2 5 2 2 4" xfId="2262"/>
    <cellStyle name="Calculation 2 2 5 2 2 4 2" xfId="17492"/>
    <cellStyle name="Calculation 2 2 5 2 2 5" xfId="14273"/>
    <cellStyle name="Calculation 2 2 5 2 2 5 2" xfId="28802"/>
    <cellStyle name="Calculation 2 2 5 2 2 6" xfId="15873"/>
    <cellStyle name="Calculation 2 2 5 2 3" xfId="1124"/>
    <cellStyle name="Calculation 2 2 5 2 3 2" xfId="14695"/>
    <cellStyle name="Calculation 2 2 5 2 3 2 2" xfId="29224"/>
    <cellStyle name="Calculation 2 2 5 2 3 3" xfId="4468"/>
    <cellStyle name="Calculation 2 2 5 2 3 3 2" xfId="19187"/>
    <cellStyle name="Calculation 2 2 5 2 3 4" xfId="16373"/>
    <cellStyle name="Calculation 2 2 5 2 4" xfId="1671"/>
    <cellStyle name="Calculation 2 2 5 2 4 2" xfId="15176"/>
    <cellStyle name="Calculation 2 2 5 2 4 2 2" xfId="29705"/>
    <cellStyle name="Calculation 2 2 5 2 4 3" xfId="16910"/>
    <cellStyle name="Calculation 2 2 5 2 5" xfId="2217"/>
    <cellStyle name="Calculation 2 2 5 2 5 2" xfId="17447"/>
    <cellStyle name="Calculation 2 2 5 2 6" xfId="14256"/>
    <cellStyle name="Calculation 2 2 5 2 6 2" xfId="28785"/>
    <cellStyle name="Calculation 2 2 5 2 7" xfId="15801"/>
    <cellStyle name="Calculation 2 2 5 3" xfId="672"/>
    <cellStyle name="Calculation 2 2 5 3 2" xfId="1243"/>
    <cellStyle name="Calculation 2 2 5 3 2 2" xfId="14791"/>
    <cellStyle name="Calculation 2 2 5 3 2 2 2" xfId="29320"/>
    <cellStyle name="Calculation 2 2 5 3 2 3" xfId="16492"/>
    <cellStyle name="Calculation 2 2 5 3 3" xfId="1790"/>
    <cellStyle name="Calculation 2 2 5 3 3 2" xfId="15274"/>
    <cellStyle name="Calculation 2 2 5 3 3 2 2" xfId="29803"/>
    <cellStyle name="Calculation 2 2 5 3 3 3" xfId="17029"/>
    <cellStyle name="Calculation 2 2 5 3 4" xfId="2336"/>
    <cellStyle name="Calculation 2 2 5 3 4 2" xfId="17566"/>
    <cellStyle name="Calculation 2 2 5 3 5" xfId="14398"/>
    <cellStyle name="Calculation 2 2 5 3 5 2" xfId="28927"/>
    <cellStyle name="Calculation 2 2 5 3 6" xfId="15947"/>
    <cellStyle name="Calculation 2 2 5 4" xfId="531"/>
    <cellStyle name="Calculation 2 2 5 4 2" xfId="14057"/>
    <cellStyle name="Calculation 2 2 5 4 2 2" xfId="28588"/>
    <cellStyle name="Calculation 2 2 5 4 3" xfId="15808"/>
    <cellStyle name="Calculation 2 2 5 5" xfId="1509"/>
    <cellStyle name="Calculation 2 2 5 5 2" xfId="15030"/>
    <cellStyle name="Calculation 2 2 5 5 2 2" xfId="29559"/>
    <cellStyle name="Calculation 2 2 5 5 3" xfId="16748"/>
    <cellStyle name="Calculation 2 2 5 6" xfId="2055"/>
    <cellStyle name="Calculation 2 2 5 6 2" xfId="17285"/>
    <cellStyle name="Calculation 2 2 5 7" xfId="14122"/>
    <cellStyle name="Calculation 2 2 5 7 2" xfId="28653"/>
    <cellStyle name="Calculation 2 2 5 8" xfId="15620"/>
    <cellStyle name="Calculation 2 2 6" xfId="410"/>
    <cellStyle name="Calculation 2 2 6 2" xfId="669"/>
    <cellStyle name="Calculation 2 2 6 2 2" xfId="1240"/>
    <cellStyle name="Calculation 2 2 6 2 2 2" xfId="14788"/>
    <cellStyle name="Calculation 2 2 6 2 2 2 2" xfId="29317"/>
    <cellStyle name="Calculation 2 2 6 2 2 3" xfId="5269"/>
    <cellStyle name="Calculation 2 2 6 2 2 3 2" xfId="19925"/>
    <cellStyle name="Calculation 2 2 6 2 2 4" xfId="16489"/>
    <cellStyle name="Calculation 2 2 6 2 3" xfId="1787"/>
    <cellStyle name="Calculation 2 2 6 2 3 2" xfId="15271"/>
    <cellStyle name="Calculation 2 2 6 2 3 2 2" xfId="29800"/>
    <cellStyle name="Calculation 2 2 6 2 3 3" xfId="4428"/>
    <cellStyle name="Calculation 2 2 6 2 3 3 2" xfId="19147"/>
    <cellStyle name="Calculation 2 2 6 2 3 4" xfId="17026"/>
    <cellStyle name="Calculation 2 2 6 2 4" xfId="2333"/>
    <cellStyle name="Calculation 2 2 6 2 4 2" xfId="17563"/>
    <cellStyle name="Calculation 2 2 6 2 5" xfId="14392"/>
    <cellStyle name="Calculation 2 2 6 2 5 2" xfId="28921"/>
    <cellStyle name="Calculation 2 2 6 2 6" xfId="15944"/>
    <cellStyle name="Calculation 2 2 6 3" xfId="1082"/>
    <cellStyle name="Calculation 2 2 6 3 2" xfId="14663"/>
    <cellStyle name="Calculation 2 2 6 3 2 2" xfId="29192"/>
    <cellStyle name="Calculation 2 2 6 3 3" xfId="4103"/>
    <cellStyle name="Calculation 2 2 6 3 3 2" xfId="18837"/>
    <cellStyle name="Calculation 2 2 6 3 4" xfId="16331"/>
    <cellStyle name="Calculation 2 2 6 4" xfId="1558"/>
    <cellStyle name="Calculation 2 2 6 4 2" xfId="15069"/>
    <cellStyle name="Calculation 2 2 6 4 2 2" xfId="29598"/>
    <cellStyle name="Calculation 2 2 6 4 3" xfId="16797"/>
    <cellStyle name="Calculation 2 2 6 5" xfId="2104"/>
    <cellStyle name="Calculation 2 2 6 5 2" xfId="17334"/>
    <cellStyle name="Calculation 2 2 6 6" xfId="14143"/>
    <cellStyle name="Calculation 2 2 6 6 2" xfId="28674"/>
    <cellStyle name="Calculation 2 2 6 7" xfId="15687"/>
    <cellStyle name="Calculation 2 2 7" xfId="666"/>
    <cellStyle name="Calculation 2 2 7 2" xfId="1237"/>
    <cellStyle name="Calculation 2 2 7 2 2" xfId="14785"/>
    <cellStyle name="Calculation 2 2 7 2 2 2" xfId="29314"/>
    <cellStyle name="Calculation 2 2 7 2 3" xfId="5202"/>
    <cellStyle name="Calculation 2 2 7 2 3 2" xfId="19858"/>
    <cellStyle name="Calculation 2 2 7 2 4" xfId="16486"/>
    <cellStyle name="Calculation 2 2 7 3" xfId="1784"/>
    <cellStyle name="Calculation 2 2 7 3 2" xfId="15268"/>
    <cellStyle name="Calculation 2 2 7 3 2 2" xfId="29797"/>
    <cellStyle name="Calculation 2 2 7 3 3" xfId="4371"/>
    <cellStyle name="Calculation 2 2 7 3 3 2" xfId="19090"/>
    <cellStyle name="Calculation 2 2 7 3 4" xfId="17023"/>
    <cellStyle name="Calculation 2 2 7 4" xfId="2330"/>
    <cellStyle name="Calculation 2 2 7 4 2" xfId="17560"/>
    <cellStyle name="Calculation 2 2 7 5" xfId="14385"/>
    <cellStyle name="Calculation 2 2 7 5 2" xfId="28914"/>
    <cellStyle name="Calculation 2 2 7 6" xfId="15941"/>
    <cellStyle name="Calculation 2 2 8" xfId="977"/>
    <cellStyle name="Calculation 2 2 8 2" xfId="14598"/>
    <cellStyle name="Calculation 2 2 8 2 2" xfId="29127"/>
    <cellStyle name="Calculation 2 2 8 3" xfId="3331"/>
    <cellStyle name="Calculation 2 2 8 3 2" xfId="18233"/>
    <cellStyle name="Calculation 2 2 8 4" xfId="16235"/>
    <cellStyle name="Calculation 2 2 9" xfId="882"/>
    <cellStyle name="Calculation 2 2 9 2" xfId="14450"/>
    <cellStyle name="Calculation 2 2 9 2 2" xfId="28979"/>
    <cellStyle name="Calculation 2 2 9 3" xfId="16145"/>
    <cellStyle name="Calculation 2 3" xfId="247"/>
    <cellStyle name="Calculation 2 3 2" xfId="432"/>
    <cellStyle name="Calculation 2 3 2 2" xfId="628"/>
    <cellStyle name="Calculation 2 3 2 2 2" xfId="1199"/>
    <cellStyle name="Calculation 2 3 2 2 2 2" xfId="14753"/>
    <cellStyle name="Calculation 2 3 2 2 2 2 2" xfId="29282"/>
    <cellStyle name="Calculation 2 3 2 2 2 3" xfId="5341"/>
    <cellStyle name="Calculation 2 3 2 2 2 3 2" xfId="19997"/>
    <cellStyle name="Calculation 2 3 2 2 2 4" xfId="16448"/>
    <cellStyle name="Calculation 2 3 2 2 3" xfId="1746"/>
    <cellStyle name="Calculation 2 3 2 2 3 2" xfId="15236"/>
    <cellStyle name="Calculation 2 3 2 2 3 2 2" xfId="29765"/>
    <cellStyle name="Calculation 2 3 2 2 3 3" xfId="4569"/>
    <cellStyle name="Calculation 2 3 2 2 3 3 2" xfId="19288"/>
    <cellStyle name="Calculation 2 3 2 2 3 4" xfId="16985"/>
    <cellStyle name="Calculation 2 3 2 2 4" xfId="2292"/>
    <cellStyle name="Calculation 2 3 2 2 4 2" xfId="17522"/>
    <cellStyle name="Calculation 2 3 2 2 5" xfId="14323"/>
    <cellStyle name="Calculation 2 3 2 2 5 2" xfId="28852"/>
    <cellStyle name="Calculation 2 3 2 2 6" xfId="15903"/>
    <cellStyle name="Calculation 2 3 2 3" xfId="900"/>
    <cellStyle name="Calculation 2 3 2 3 2" xfId="14476"/>
    <cellStyle name="Calculation 2 3 2 3 2 2" xfId="29005"/>
    <cellStyle name="Calculation 2 3 2 3 3" xfId="4195"/>
    <cellStyle name="Calculation 2 3 2 3 3 2" xfId="18921"/>
    <cellStyle name="Calculation 2 3 2 3 4" xfId="16162"/>
    <cellStyle name="Calculation 2 3 2 4" xfId="1579"/>
    <cellStyle name="Calculation 2 3 2 4 2" xfId="15088"/>
    <cellStyle name="Calculation 2 3 2 4 2 2" xfId="29617"/>
    <cellStyle name="Calculation 2 3 2 4 3" xfId="16818"/>
    <cellStyle name="Calculation 2 3 2 5" xfId="2125"/>
    <cellStyle name="Calculation 2 3 2 5 2" xfId="17355"/>
    <cellStyle name="Calculation 2 3 2 6" xfId="14176"/>
    <cellStyle name="Calculation 2 3 2 6 2" xfId="28705"/>
    <cellStyle name="Calculation 2 3 2 7" xfId="15709"/>
    <cellStyle name="Calculation 2 3 3" xfId="601"/>
    <cellStyle name="Calculation 2 3 3 2" xfId="1172"/>
    <cellStyle name="Calculation 2 3 3 2 2" xfId="5300"/>
    <cellStyle name="Calculation 2 3 3 2 2 2" xfId="19956"/>
    <cellStyle name="Calculation 2 3 3 2 3" xfId="4477"/>
    <cellStyle name="Calculation 2 3 3 2 3 2" xfId="19196"/>
    <cellStyle name="Calculation 2 3 3 2 4" xfId="14730"/>
    <cellStyle name="Calculation 2 3 3 2 4 2" xfId="29259"/>
    <cellStyle name="Calculation 2 3 3 2 5" xfId="2980"/>
    <cellStyle name="Calculation 2 3 3 2 5 2" xfId="17990"/>
    <cellStyle name="Calculation 2 3 3 2 6" xfId="16421"/>
    <cellStyle name="Calculation 2 3 3 3" xfId="1719"/>
    <cellStyle name="Calculation 2 3 3 3 2" xfId="15213"/>
    <cellStyle name="Calculation 2 3 3 3 2 2" xfId="29742"/>
    <cellStyle name="Calculation 2 3 3 3 3" xfId="4141"/>
    <cellStyle name="Calculation 2 3 3 3 3 2" xfId="18872"/>
    <cellStyle name="Calculation 2 3 3 3 4" xfId="16958"/>
    <cellStyle name="Calculation 2 3 3 4" xfId="2265"/>
    <cellStyle name="Calculation 2 3 3 4 2" xfId="17495"/>
    <cellStyle name="Calculation 2 3 3 5" xfId="14275"/>
    <cellStyle name="Calculation 2 3 3 5 2" xfId="28804"/>
    <cellStyle name="Calculation 2 3 3 6" xfId="15876"/>
    <cellStyle name="Calculation 2 3 4" xfId="975"/>
    <cellStyle name="Calculation 2 3 4 2" xfId="5244"/>
    <cellStyle name="Calculation 2 3 4 2 2" xfId="19900"/>
    <cellStyle name="Calculation 2 3 4 3" xfId="4404"/>
    <cellStyle name="Calculation 2 3 4 3 2" xfId="19123"/>
    <cellStyle name="Calculation 2 3 4 4" xfId="14597"/>
    <cellStyle name="Calculation 2 3 4 4 2" xfId="29126"/>
    <cellStyle name="Calculation 2 3 4 5" xfId="2941"/>
    <cellStyle name="Calculation 2 3 4 5 2" xfId="17958"/>
    <cellStyle name="Calculation 2 3 4 6" xfId="16233"/>
    <cellStyle name="Calculation 2 3 5" xfId="1416"/>
    <cellStyle name="Calculation 2 3 5 2" xfId="14942"/>
    <cellStyle name="Calculation 2 3 5 2 2" xfId="29471"/>
    <cellStyle name="Calculation 2 3 5 3" xfId="3699"/>
    <cellStyle name="Calculation 2 3 5 3 2" xfId="18508"/>
    <cellStyle name="Calculation 2 3 5 4" xfId="16656"/>
    <cellStyle name="Calculation 2 3 6" xfId="1963"/>
    <cellStyle name="Calculation 2 3 6 2" xfId="17193"/>
    <cellStyle name="Calculation 2 3 7" xfId="13990"/>
    <cellStyle name="Calculation 2 3 7 2" xfId="28521"/>
    <cellStyle name="Calculation 2 3 8" xfId="15528"/>
    <cellStyle name="Calculation 2 4" xfId="319"/>
    <cellStyle name="Calculation 2 4 2" xfId="502"/>
    <cellStyle name="Calculation 2 4 2 2" xfId="358"/>
    <cellStyle name="Calculation 2 4 2 2 2" xfId="800"/>
    <cellStyle name="Calculation 2 4 2 2 2 2" xfId="14312"/>
    <cellStyle name="Calculation 2 4 2 2 2 2 2" xfId="28841"/>
    <cellStyle name="Calculation 2 4 2 2 2 3" xfId="16075"/>
    <cellStyle name="Calculation 2 4 2 2 3" xfId="1522"/>
    <cellStyle name="Calculation 2 4 2 2 3 2" xfId="15041"/>
    <cellStyle name="Calculation 2 4 2 2 3 2 2" xfId="29570"/>
    <cellStyle name="Calculation 2 4 2 2 3 3" xfId="16761"/>
    <cellStyle name="Calculation 2 4 2 2 4" xfId="2068"/>
    <cellStyle name="Calculation 2 4 2 2 4 2" xfId="17298"/>
    <cellStyle name="Calculation 2 4 2 2 5" xfId="13972"/>
    <cellStyle name="Calculation 2 4 2 2 5 2" xfId="28503"/>
    <cellStyle name="Calculation 2 4 2 2 6" xfId="15636"/>
    <cellStyle name="Calculation 2 4 2 3" xfId="1102"/>
    <cellStyle name="Calculation 2 4 2 3 2" xfId="14680"/>
    <cellStyle name="Calculation 2 4 2 3 2 2" xfId="29209"/>
    <cellStyle name="Calculation 2 4 2 3 3" xfId="4502"/>
    <cellStyle name="Calculation 2 4 2 3 3 2" xfId="19221"/>
    <cellStyle name="Calculation 2 4 2 3 4" xfId="16351"/>
    <cellStyle name="Calculation 2 4 2 4" xfId="1649"/>
    <cellStyle name="Calculation 2 4 2 4 2" xfId="15154"/>
    <cellStyle name="Calculation 2 4 2 4 2 2" xfId="29683"/>
    <cellStyle name="Calculation 2 4 2 4 3" xfId="16888"/>
    <cellStyle name="Calculation 2 4 2 5" xfId="2195"/>
    <cellStyle name="Calculation 2 4 2 5 2" xfId="17425"/>
    <cellStyle name="Calculation 2 4 2 6" xfId="14241"/>
    <cellStyle name="Calculation 2 4 2 6 2" xfId="28770"/>
    <cellStyle name="Calculation 2 4 2 7" xfId="15779"/>
    <cellStyle name="Calculation 2 4 3" xfId="194"/>
    <cellStyle name="Calculation 2 4 3 2" xfId="1030"/>
    <cellStyle name="Calculation 2 4 3 2 2" xfId="14632"/>
    <cellStyle name="Calculation 2 4 3 2 2 2" xfId="29161"/>
    <cellStyle name="Calculation 2 4 3 2 3" xfId="16283"/>
    <cellStyle name="Calculation 2 4 3 3" xfId="1380"/>
    <cellStyle name="Calculation 2 4 3 3 2" xfId="14914"/>
    <cellStyle name="Calculation 2 4 3 3 2 2" xfId="29443"/>
    <cellStyle name="Calculation 2 4 3 3 3" xfId="16624"/>
    <cellStyle name="Calculation 2 4 3 4" xfId="1931"/>
    <cellStyle name="Calculation 2 4 3 4 2" xfId="17161"/>
    <cellStyle name="Calculation 2 4 3 5" xfId="14080"/>
    <cellStyle name="Calculation 2 4 3 5 2" xfId="28611"/>
    <cellStyle name="Calculation 2 4 3 6" xfId="15478"/>
    <cellStyle name="Calculation 2 4 4" xfId="1083"/>
    <cellStyle name="Calculation 2 4 4 2" xfId="14664"/>
    <cellStyle name="Calculation 2 4 4 2 2" xfId="29193"/>
    <cellStyle name="Calculation 2 4 4 3" xfId="16332"/>
    <cellStyle name="Calculation 2 4 5" xfId="1487"/>
    <cellStyle name="Calculation 2 4 5 2" xfId="15008"/>
    <cellStyle name="Calculation 2 4 5 2 2" xfId="29537"/>
    <cellStyle name="Calculation 2 4 5 3" xfId="16726"/>
    <cellStyle name="Calculation 2 4 6" xfId="2033"/>
    <cellStyle name="Calculation 2 4 6 2" xfId="17263"/>
    <cellStyle name="Calculation 2 4 7" xfId="14092"/>
    <cellStyle name="Calculation 2 4 7 2" xfId="28623"/>
    <cellStyle name="Calculation 2 4 8" xfId="15598"/>
    <cellStyle name="Calculation 2 5" xfId="333"/>
    <cellStyle name="Calculation 2 5 2" xfId="516"/>
    <cellStyle name="Calculation 2 5 2 2" xfId="562"/>
    <cellStyle name="Calculation 2 5 2 2 2" xfId="1148"/>
    <cellStyle name="Calculation 2 5 2 2 2 2" xfId="14711"/>
    <cellStyle name="Calculation 2 5 2 2 2 2 2" xfId="29240"/>
    <cellStyle name="Calculation 2 5 2 2 2 3" xfId="16397"/>
    <cellStyle name="Calculation 2 5 2 2 3" xfId="1695"/>
    <cellStyle name="Calculation 2 5 2 2 3 2" xfId="15194"/>
    <cellStyle name="Calculation 2 5 2 2 3 2 2" xfId="29723"/>
    <cellStyle name="Calculation 2 5 2 2 3 3" xfId="16934"/>
    <cellStyle name="Calculation 2 5 2 2 4" xfId="2241"/>
    <cellStyle name="Calculation 2 5 2 2 4 2" xfId="17471"/>
    <cellStyle name="Calculation 2 5 2 2 5" xfId="14129"/>
    <cellStyle name="Calculation 2 5 2 2 5 2" xfId="28660"/>
    <cellStyle name="Calculation 2 5 2 2 6" xfId="15838"/>
    <cellStyle name="Calculation 2 5 2 3" xfId="1116"/>
    <cellStyle name="Calculation 2 5 2 3 2" xfId="14690"/>
    <cellStyle name="Calculation 2 5 2 3 2 2" xfId="29219"/>
    <cellStyle name="Calculation 2 5 2 3 3" xfId="4444"/>
    <cellStyle name="Calculation 2 5 2 3 3 2" xfId="19163"/>
    <cellStyle name="Calculation 2 5 2 3 4" xfId="16365"/>
    <cellStyle name="Calculation 2 5 2 4" xfId="1663"/>
    <cellStyle name="Calculation 2 5 2 4 2" xfId="15168"/>
    <cellStyle name="Calculation 2 5 2 4 2 2" xfId="29697"/>
    <cellStyle name="Calculation 2 5 2 4 3" xfId="16902"/>
    <cellStyle name="Calculation 2 5 2 5" xfId="2209"/>
    <cellStyle name="Calculation 2 5 2 5 2" xfId="17439"/>
    <cellStyle name="Calculation 2 5 2 6" xfId="14251"/>
    <cellStyle name="Calculation 2 5 2 6 2" xfId="28780"/>
    <cellStyle name="Calculation 2 5 2 7" xfId="15793"/>
    <cellStyle name="Calculation 2 5 3" xfId="588"/>
    <cellStyle name="Calculation 2 5 3 2" xfId="1159"/>
    <cellStyle name="Calculation 2 5 3 2 2" xfId="14720"/>
    <cellStyle name="Calculation 2 5 3 2 2 2" xfId="29249"/>
    <cellStyle name="Calculation 2 5 3 2 3" xfId="16408"/>
    <cellStyle name="Calculation 2 5 3 3" xfId="1706"/>
    <cellStyle name="Calculation 2 5 3 3 2" xfId="15203"/>
    <cellStyle name="Calculation 2 5 3 3 2 2" xfId="29732"/>
    <cellStyle name="Calculation 2 5 3 3 3" xfId="16945"/>
    <cellStyle name="Calculation 2 5 3 4" xfId="2252"/>
    <cellStyle name="Calculation 2 5 3 4 2" xfId="17482"/>
    <cellStyle name="Calculation 2 5 3 5" xfId="14263"/>
    <cellStyle name="Calculation 2 5 3 5 2" xfId="28792"/>
    <cellStyle name="Calculation 2 5 3 6" xfId="15863"/>
    <cellStyle name="Calculation 2 5 4" xfId="894"/>
    <cellStyle name="Calculation 2 5 4 2" xfId="14467"/>
    <cellStyle name="Calculation 2 5 4 2 2" xfId="28996"/>
    <cellStyle name="Calculation 2 5 4 3" xfId="16156"/>
    <cellStyle name="Calculation 2 5 5" xfId="1501"/>
    <cellStyle name="Calculation 2 5 5 2" xfId="15022"/>
    <cellStyle name="Calculation 2 5 5 2 2" xfId="29551"/>
    <cellStyle name="Calculation 2 5 5 3" xfId="16740"/>
    <cellStyle name="Calculation 2 5 6" xfId="2047"/>
    <cellStyle name="Calculation 2 5 6 2" xfId="17277"/>
    <cellStyle name="Calculation 2 5 7" xfId="14116"/>
    <cellStyle name="Calculation 2 5 7 2" xfId="28647"/>
    <cellStyle name="Calculation 2 5 8" xfId="15612"/>
    <cellStyle name="Calculation 2 6" xfId="344"/>
    <cellStyle name="Calculation 2 6 2" xfId="527"/>
    <cellStyle name="Calculation 2 6 2 2" xfId="569"/>
    <cellStyle name="Calculation 2 6 2 2 2" xfId="1152"/>
    <cellStyle name="Calculation 2 6 2 2 2 2" xfId="14714"/>
    <cellStyle name="Calculation 2 6 2 2 2 2 2" xfId="29243"/>
    <cellStyle name="Calculation 2 6 2 2 2 3" xfId="16401"/>
    <cellStyle name="Calculation 2 6 2 2 3" xfId="1699"/>
    <cellStyle name="Calculation 2 6 2 2 3 2" xfId="15197"/>
    <cellStyle name="Calculation 2 6 2 2 3 2 2" xfId="29726"/>
    <cellStyle name="Calculation 2 6 2 2 3 3" xfId="16938"/>
    <cellStyle name="Calculation 2 6 2 2 4" xfId="2245"/>
    <cellStyle name="Calculation 2 6 2 2 4 2" xfId="17475"/>
    <cellStyle name="Calculation 2 6 2 2 5" xfId="14118"/>
    <cellStyle name="Calculation 2 6 2 2 5 2" xfId="28649"/>
    <cellStyle name="Calculation 2 6 2 2 6" xfId="15844"/>
    <cellStyle name="Calculation 2 6 2 3" xfId="1127"/>
    <cellStyle name="Calculation 2 6 2 3 2" xfId="14697"/>
    <cellStyle name="Calculation 2 6 2 3 2 2" xfId="29226"/>
    <cellStyle name="Calculation 2 6 2 3 3" xfId="4531"/>
    <cellStyle name="Calculation 2 6 2 3 3 2" xfId="19250"/>
    <cellStyle name="Calculation 2 6 2 3 4" xfId="16376"/>
    <cellStyle name="Calculation 2 6 2 4" xfId="1674"/>
    <cellStyle name="Calculation 2 6 2 4 2" xfId="15179"/>
    <cellStyle name="Calculation 2 6 2 4 2 2" xfId="29708"/>
    <cellStyle name="Calculation 2 6 2 4 3" xfId="16913"/>
    <cellStyle name="Calculation 2 6 2 5" xfId="2220"/>
    <cellStyle name="Calculation 2 6 2 5 2" xfId="17450"/>
    <cellStyle name="Calculation 2 6 2 6" xfId="14258"/>
    <cellStyle name="Calculation 2 6 2 6 2" xfId="28787"/>
    <cellStyle name="Calculation 2 6 2 7" xfId="15804"/>
    <cellStyle name="Calculation 2 6 3" xfId="721"/>
    <cellStyle name="Calculation 2 6 3 2" xfId="1292"/>
    <cellStyle name="Calculation 2 6 3 2 2" xfId="14835"/>
    <cellStyle name="Calculation 2 6 3 2 2 2" xfId="29364"/>
    <cellStyle name="Calculation 2 6 3 2 3" xfId="16541"/>
    <cellStyle name="Calculation 2 6 3 3" xfId="1839"/>
    <cellStyle name="Calculation 2 6 3 3 2" xfId="15318"/>
    <cellStyle name="Calculation 2 6 3 3 2 2" xfId="29847"/>
    <cellStyle name="Calculation 2 6 3 3 3" xfId="17078"/>
    <cellStyle name="Calculation 2 6 3 4" xfId="2385"/>
    <cellStyle name="Calculation 2 6 3 4 2" xfId="17615"/>
    <cellStyle name="Calculation 2 6 3 5" xfId="14469"/>
    <cellStyle name="Calculation 2 6 3 5 2" xfId="28998"/>
    <cellStyle name="Calculation 2 6 3 6" xfId="15996"/>
    <cellStyle name="Calculation 2 6 4" xfId="1007"/>
    <cellStyle name="Calculation 2 6 4 2" xfId="14618"/>
    <cellStyle name="Calculation 2 6 4 2 2" xfId="29147"/>
    <cellStyle name="Calculation 2 6 4 3" xfId="16263"/>
    <cellStyle name="Calculation 2 6 5" xfId="1512"/>
    <cellStyle name="Calculation 2 6 5 2" xfId="15033"/>
    <cellStyle name="Calculation 2 6 5 2 2" xfId="29562"/>
    <cellStyle name="Calculation 2 6 5 3" xfId="16751"/>
    <cellStyle name="Calculation 2 6 6" xfId="2058"/>
    <cellStyle name="Calculation 2 6 6 2" xfId="17288"/>
    <cellStyle name="Calculation 2 6 7" xfId="14136"/>
    <cellStyle name="Calculation 2 6 7 2" xfId="28667"/>
    <cellStyle name="Calculation 2 6 8" xfId="15623"/>
    <cellStyle name="Calculation 2 7" xfId="413"/>
    <cellStyle name="Calculation 2 7 2" xfId="718"/>
    <cellStyle name="Calculation 2 7 2 2" xfId="1289"/>
    <cellStyle name="Calculation 2 7 2 2 2" xfId="14832"/>
    <cellStyle name="Calculation 2 7 2 2 2 2" xfId="29361"/>
    <cellStyle name="Calculation 2 7 2 2 3" xfId="5259"/>
    <cellStyle name="Calculation 2 7 2 2 3 2" xfId="19915"/>
    <cellStyle name="Calculation 2 7 2 2 4" xfId="16538"/>
    <cellStyle name="Calculation 2 7 2 3" xfId="1836"/>
    <cellStyle name="Calculation 2 7 2 3 2" xfId="15315"/>
    <cellStyle name="Calculation 2 7 2 3 2 2" xfId="29844"/>
    <cellStyle name="Calculation 2 7 2 3 3" xfId="4418"/>
    <cellStyle name="Calculation 2 7 2 3 3 2" xfId="19137"/>
    <cellStyle name="Calculation 2 7 2 3 4" xfId="17075"/>
    <cellStyle name="Calculation 2 7 2 4" xfId="2382"/>
    <cellStyle name="Calculation 2 7 2 4 2" xfId="17612"/>
    <cellStyle name="Calculation 2 7 2 5" xfId="14464"/>
    <cellStyle name="Calculation 2 7 2 5 2" xfId="28993"/>
    <cellStyle name="Calculation 2 7 2 6" xfId="15993"/>
    <cellStyle name="Calculation 2 7 3" xfId="903"/>
    <cellStyle name="Calculation 2 7 3 2" xfId="14480"/>
    <cellStyle name="Calculation 2 7 3 2 2" xfId="29009"/>
    <cellStyle name="Calculation 2 7 3 3" xfId="4092"/>
    <cellStyle name="Calculation 2 7 3 3 2" xfId="18826"/>
    <cellStyle name="Calculation 2 7 3 4" xfId="16165"/>
    <cellStyle name="Calculation 2 7 4" xfId="1561"/>
    <cellStyle name="Calculation 2 7 4 2" xfId="15071"/>
    <cellStyle name="Calculation 2 7 4 2 2" xfId="29600"/>
    <cellStyle name="Calculation 2 7 4 3" xfId="16800"/>
    <cellStyle name="Calculation 2 7 5" xfId="2107"/>
    <cellStyle name="Calculation 2 7 5 2" xfId="17337"/>
    <cellStyle name="Calculation 2 7 6" xfId="14155"/>
    <cellStyle name="Calculation 2 7 6 2" xfId="28686"/>
    <cellStyle name="Calculation 2 7 7" xfId="15690"/>
    <cellStyle name="Calculation 2 8" xfId="188"/>
    <cellStyle name="Calculation 2 8 2" xfId="1035"/>
    <cellStyle name="Calculation 2 8 2 2" xfId="14634"/>
    <cellStyle name="Calculation 2 8 2 2 2" xfId="29163"/>
    <cellStyle name="Calculation 2 8 2 3" xfId="5196"/>
    <cellStyle name="Calculation 2 8 2 3 2" xfId="19852"/>
    <cellStyle name="Calculation 2 8 2 4" xfId="16287"/>
    <cellStyle name="Calculation 2 8 3" xfId="1376"/>
    <cellStyle name="Calculation 2 8 3 2" xfId="14911"/>
    <cellStyle name="Calculation 2 8 3 2 2" xfId="29440"/>
    <cellStyle name="Calculation 2 8 3 3" xfId="4365"/>
    <cellStyle name="Calculation 2 8 3 3 2" xfId="19084"/>
    <cellStyle name="Calculation 2 8 3 4" xfId="16620"/>
    <cellStyle name="Calculation 2 8 4" xfId="1927"/>
    <cellStyle name="Calculation 2 8 4 2" xfId="17157"/>
    <cellStyle name="Calculation 2 8 5" xfId="13967"/>
    <cellStyle name="Calculation 2 8 5 2" xfId="28498"/>
    <cellStyle name="Calculation 2 8 6" xfId="15472"/>
    <cellStyle name="Calculation 2 9" xfId="926"/>
    <cellStyle name="Calculation 2 9 2" xfId="13895"/>
    <cellStyle name="Calculation 2 9 2 2" xfId="28431"/>
    <cellStyle name="Calculation 2 9 3" xfId="16187"/>
    <cellStyle name="Calculation 3" xfId="69"/>
    <cellStyle name="Calculation 3 10" xfId="951"/>
    <cellStyle name="Calculation 3 10 2" xfId="16210"/>
    <cellStyle name="Calculation 3 11" xfId="15447"/>
    <cellStyle name="Calculation 3 2" xfId="266"/>
    <cellStyle name="Calculation 3 2 2" xfId="450"/>
    <cellStyle name="Calculation 3 2 2 2" xfId="709"/>
    <cellStyle name="Calculation 3 2 2 2 2" xfId="1280"/>
    <cellStyle name="Calculation 3 2 2 2 2 2" xfId="14824"/>
    <cellStyle name="Calculation 3 2 2 2 2 2 2" xfId="29353"/>
    <cellStyle name="Calculation 3 2 2 2 2 3" xfId="5344"/>
    <cellStyle name="Calculation 3 2 2 2 2 3 2" xfId="20000"/>
    <cellStyle name="Calculation 3 2 2 2 2 4" xfId="16529"/>
    <cellStyle name="Calculation 3 2 2 2 3" xfId="1827"/>
    <cellStyle name="Calculation 3 2 2 2 3 2" xfId="15307"/>
    <cellStyle name="Calculation 3 2 2 2 3 2 2" xfId="29836"/>
    <cellStyle name="Calculation 3 2 2 2 3 3" xfId="4572"/>
    <cellStyle name="Calculation 3 2 2 2 3 3 2" xfId="19291"/>
    <cellStyle name="Calculation 3 2 2 2 3 4" xfId="17066"/>
    <cellStyle name="Calculation 3 2 2 2 4" xfId="2373"/>
    <cellStyle name="Calculation 3 2 2 2 4 2" xfId="17603"/>
    <cellStyle name="Calculation 3 2 2 2 5" xfId="14449"/>
    <cellStyle name="Calculation 3 2 2 2 5 2" xfId="28978"/>
    <cellStyle name="Calculation 3 2 2 2 6" xfId="15984"/>
    <cellStyle name="Calculation 3 2 2 3" xfId="872"/>
    <cellStyle name="Calculation 3 2 2 3 2" xfId="14430"/>
    <cellStyle name="Calculation 3 2 2 3 2 2" xfId="28959"/>
    <cellStyle name="Calculation 3 2 2 3 3" xfId="4198"/>
    <cellStyle name="Calculation 3 2 2 3 3 2" xfId="18924"/>
    <cellStyle name="Calculation 3 2 2 3 4" xfId="16137"/>
    <cellStyle name="Calculation 3 2 2 4" xfId="1597"/>
    <cellStyle name="Calculation 3 2 2 4 2" xfId="15104"/>
    <cellStyle name="Calculation 3 2 2 4 2 2" xfId="29633"/>
    <cellStyle name="Calculation 3 2 2 4 3" xfId="16836"/>
    <cellStyle name="Calculation 3 2 2 5" xfId="2143"/>
    <cellStyle name="Calculation 3 2 2 5 2" xfId="17373"/>
    <cellStyle name="Calculation 3 2 2 6" xfId="14193"/>
    <cellStyle name="Calculation 3 2 2 6 2" xfId="28722"/>
    <cellStyle name="Calculation 3 2 2 7" xfId="15727"/>
    <cellStyle name="Calculation 3 2 3" xfId="597"/>
    <cellStyle name="Calculation 3 2 3 2" xfId="1168"/>
    <cellStyle name="Calculation 3 2 3 2 2" xfId="5296"/>
    <cellStyle name="Calculation 3 2 3 2 2 2" xfId="19952"/>
    <cellStyle name="Calculation 3 2 3 2 3" xfId="4470"/>
    <cellStyle name="Calculation 3 2 3 2 3 2" xfId="19189"/>
    <cellStyle name="Calculation 3 2 3 2 4" xfId="14727"/>
    <cellStyle name="Calculation 3 2 3 2 4 2" xfId="29256"/>
    <cellStyle name="Calculation 3 2 3 2 5" xfId="2976"/>
    <cellStyle name="Calculation 3 2 3 2 5 2" xfId="17986"/>
    <cellStyle name="Calculation 3 2 3 2 6" xfId="16417"/>
    <cellStyle name="Calculation 3 2 3 3" xfId="1715"/>
    <cellStyle name="Calculation 3 2 3 3 2" xfId="15210"/>
    <cellStyle name="Calculation 3 2 3 3 2 2" xfId="29739"/>
    <cellStyle name="Calculation 3 2 3 3 3" xfId="4138"/>
    <cellStyle name="Calculation 3 2 3 3 3 2" xfId="18869"/>
    <cellStyle name="Calculation 3 2 3 3 4" xfId="16954"/>
    <cellStyle name="Calculation 3 2 3 4" xfId="2261"/>
    <cellStyle name="Calculation 3 2 3 4 2" xfId="17491"/>
    <cellStyle name="Calculation 3 2 3 5" xfId="14272"/>
    <cellStyle name="Calculation 3 2 3 5 2" xfId="28801"/>
    <cellStyle name="Calculation 3 2 3 6" xfId="15872"/>
    <cellStyle name="Calculation 3 2 4" xfId="973"/>
    <cellStyle name="Calculation 3 2 4 2" xfId="5247"/>
    <cellStyle name="Calculation 3 2 4 2 2" xfId="19903"/>
    <cellStyle name="Calculation 3 2 4 3" xfId="4407"/>
    <cellStyle name="Calculation 3 2 4 3 2" xfId="19126"/>
    <cellStyle name="Calculation 3 2 4 4" xfId="14596"/>
    <cellStyle name="Calculation 3 2 4 4 2" xfId="29125"/>
    <cellStyle name="Calculation 3 2 4 5" xfId="2944"/>
    <cellStyle name="Calculation 3 2 4 5 2" xfId="17961"/>
    <cellStyle name="Calculation 3 2 4 6" xfId="16232"/>
    <cellStyle name="Calculation 3 2 5" xfId="1435"/>
    <cellStyle name="Calculation 3 2 5 2" xfId="14958"/>
    <cellStyle name="Calculation 3 2 5 2 2" xfId="29487"/>
    <cellStyle name="Calculation 3 2 5 3" xfId="4080"/>
    <cellStyle name="Calculation 3 2 5 3 2" xfId="18814"/>
    <cellStyle name="Calculation 3 2 5 4" xfId="16674"/>
    <cellStyle name="Calculation 3 2 6" xfId="1981"/>
    <cellStyle name="Calculation 3 2 6 2" xfId="17211"/>
    <cellStyle name="Calculation 3 2 7" xfId="14011"/>
    <cellStyle name="Calculation 3 2 7 2" xfId="28542"/>
    <cellStyle name="Calculation 3 2 8" xfId="15546"/>
    <cellStyle name="Calculation 3 3" xfId="309"/>
    <cellStyle name="Calculation 3 3 2" xfId="492"/>
    <cellStyle name="Calculation 3 3 2 2" xfId="380"/>
    <cellStyle name="Calculation 3 3 2 2 2" xfId="203"/>
    <cellStyle name="Calculation 3 3 2 2 2 2" xfId="14124"/>
    <cellStyle name="Calculation 3 3 2 2 2 2 2" xfId="28655"/>
    <cellStyle name="Calculation 3 3 2 2 2 3" xfId="15487"/>
    <cellStyle name="Calculation 3 3 2 2 3" xfId="1536"/>
    <cellStyle name="Calculation 3 3 2 2 3 2" xfId="15051"/>
    <cellStyle name="Calculation 3 3 2 2 3 2 2" xfId="29580"/>
    <cellStyle name="Calculation 3 3 2 2 3 3" xfId="16775"/>
    <cellStyle name="Calculation 3 3 2 2 4" xfId="2082"/>
    <cellStyle name="Calculation 3 3 2 2 4 2" xfId="17312"/>
    <cellStyle name="Calculation 3 3 2 2 5" xfId="14001"/>
    <cellStyle name="Calculation 3 3 2 2 5 2" xfId="28532"/>
    <cellStyle name="Calculation 3 3 2 2 6" xfId="15658"/>
    <cellStyle name="Calculation 3 3 2 3" xfId="1092"/>
    <cellStyle name="Calculation 3 3 2 3 2" xfId="14671"/>
    <cellStyle name="Calculation 3 3 2 3 2 2" xfId="29200"/>
    <cellStyle name="Calculation 3 3 2 3 3" xfId="4511"/>
    <cellStyle name="Calculation 3 3 2 3 3 2" xfId="19230"/>
    <cellStyle name="Calculation 3 3 2 3 4" xfId="16341"/>
    <cellStyle name="Calculation 3 3 2 4" xfId="1639"/>
    <cellStyle name="Calculation 3 3 2 4 2" xfId="15144"/>
    <cellStyle name="Calculation 3 3 2 4 2 2" xfId="29673"/>
    <cellStyle name="Calculation 3 3 2 4 3" xfId="16878"/>
    <cellStyle name="Calculation 3 3 2 5" xfId="2185"/>
    <cellStyle name="Calculation 3 3 2 5 2" xfId="17415"/>
    <cellStyle name="Calculation 3 3 2 6" xfId="14232"/>
    <cellStyle name="Calculation 3 3 2 6 2" xfId="28761"/>
    <cellStyle name="Calculation 3 3 2 7" xfId="15769"/>
    <cellStyle name="Calculation 3 3 3" xfId="193"/>
    <cellStyle name="Calculation 3 3 3 2" xfId="838"/>
    <cellStyle name="Calculation 3 3 3 2 2" xfId="14384"/>
    <cellStyle name="Calculation 3 3 3 2 2 2" xfId="28913"/>
    <cellStyle name="Calculation 3 3 3 2 3" xfId="16111"/>
    <cellStyle name="Calculation 3 3 3 3" xfId="1379"/>
    <cellStyle name="Calculation 3 3 3 3 2" xfId="14913"/>
    <cellStyle name="Calculation 3 3 3 3 2 2" xfId="29442"/>
    <cellStyle name="Calculation 3 3 3 3 3" xfId="16623"/>
    <cellStyle name="Calculation 3 3 3 4" xfId="1930"/>
    <cellStyle name="Calculation 3 3 3 4 2" xfId="17160"/>
    <cellStyle name="Calculation 3 3 3 5" xfId="14033"/>
    <cellStyle name="Calculation 3 3 3 5 2" xfId="28564"/>
    <cellStyle name="Calculation 3 3 3 6" xfId="15477"/>
    <cellStyle name="Calculation 3 3 4" xfId="959"/>
    <cellStyle name="Calculation 3 3 4 2" xfId="14584"/>
    <cellStyle name="Calculation 3 3 4 2 2" xfId="29113"/>
    <cellStyle name="Calculation 3 3 4 3" xfId="16218"/>
    <cellStyle name="Calculation 3 3 5" xfId="1477"/>
    <cellStyle name="Calculation 3 3 5 2" xfId="14998"/>
    <cellStyle name="Calculation 3 3 5 2 2" xfId="29527"/>
    <cellStyle name="Calculation 3 3 5 3" xfId="16716"/>
    <cellStyle name="Calculation 3 3 6" xfId="2023"/>
    <cellStyle name="Calculation 3 3 6 2" xfId="17253"/>
    <cellStyle name="Calculation 3 3 7" xfId="14076"/>
    <cellStyle name="Calculation 3 3 7 2" xfId="28607"/>
    <cellStyle name="Calculation 3 3 8" xfId="15588"/>
    <cellStyle name="Calculation 3 4" xfId="328"/>
    <cellStyle name="Calculation 3 4 2" xfId="511"/>
    <cellStyle name="Calculation 3 4 2 2" xfId="537"/>
    <cellStyle name="Calculation 3 4 2 2 2" xfId="1134"/>
    <cellStyle name="Calculation 3 4 2 2 2 2" xfId="14701"/>
    <cellStyle name="Calculation 3 4 2 2 2 2 2" xfId="29230"/>
    <cellStyle name="Calculation 3 4 2 2 2 3" xfId="16383"/>
    <cellStyle name="Calculation 3 4 2 2 3" xfId="1681"/>
    <cellStyle name="Calculation 3 4 2 2 3 2" xfId="15184"/>
    <cellStyle name="Calculation 3 4 2 2 3 2 2" xfId="29713"/>
    <cellStyle name="Calculation 3 4 2 2 3 3" xfId="16920"/>
    <cellStyle name="Calculation 3 4 2 2 4" xfId="2227"/>
    <cellStyle name="Calculation 3 4 2 2 4 2" xfId="17457"/>
    <cellStyle name="Calculation 3 4 2 2 5" xfId="13979"/>
    <cellStyle name="Calculation 3 4 2 2 5 2" xfId="28510"/>
    <cellStyle name="Calculation 3 4 2 2 6" xfId="15814"/>
    <cellStyle name="Calculation 3 4 2 3" xfId="1111"/>
    <cellStyle name="Calculation 3 4 2 3 2" xfId="14686"/>
    <cellStyle name="Calculation 3 4 2 3 2 2" xfId="29215"/>
    <cellStyle name="Calculation 3 4 2 3 3" xfId="4542"/>
    <cellStyle name="Calculation 3 4 2 3 3 2" xfId="19261"/>
    <cellStyle name="Calculation 3 4 2 3 4" xfId="16360"/>
    <cellStyle name="Calculation 3 4 2 4" xfId="1658"/>
    <cellStyle name="Calculation 3 4 2 4 2" xfId="15163"/>
    <cellStyle name="Calculation 3 4 2 4 2 2" xfId="29692"/>
    <cellStyle name="Calculation 3 4 2 4 3" xfId="16897"/>
    <cellStyle name="Calculation 3 4 2 5" xfId="2204"/>
    <cellStyle name="Calculation 3 4 2 5 2" xfId="17434"/>
    <cellStyle name="Calculation 3 4 2 6" xfId="14247"/>
    <cellStyle name="Calculation 3 4 2 6 2" xfId="28776"/>
    <cellStyle name="Calculation 3 4 2 7" xfId="15788"/>
    <cellStyle name="Calculation 3 4 3" xfId="674"/>
    <cellStyle name="Calculation 3 4 3 2" xfId="1245"/>
    <cellStyle name="Calculation 3 4 3 2 2" xfId="14793"/>
    <cellStyle name="Calculation 3 4 3 2 2 2" xfId="29322"/>
    <cellStyle name="Calculation 3 4 3 2 3" xfId="16494"/>
    <cellStyle name="Calculation 3 4 3 3" xfId="1792"/>
    <cellStyle name="Calculation 3 4 3 3 2" xfId="15276"/>
    <cellStyle name="Calculation 3 4 3 3 2 2" xfId="29805"/>
    <cellStyle name="Calculation 3 4 3 3 3" xfId="17031"/>
    <cellStyle name="Calculation 3 4 3 4" xfId="2338"/>
    <cellStyle name="Calculation 3 4 3 4 2" xfId="17568"/>
    <cellStyle name="Calculation 3 4 3 5" xfId="14401"/>
    <cellStyle name="Calculation 3 4 3 5 2" xfId="28930"/>
    <cellStyle name="Calculation 3 4 3 6" xfId="15949"/>
    <cellStyle name="Calculation 3 4 4" xfId="1078"/>
    <cellStyle name="Calculation 3 4 4 2" xfId="14659"/>
    <cellStyle name="Calculation 3 4 4 2 2" xfId="29188"/>
    <cellStyle name="Calculation 3 4 4 3" xfId="16327"/>
    <cellStyle name="Calculation 3 4 5" xfId="1496"/>
    <cellStyle name="Calculation 3 4 5 2" xfId="15017"/>
    <cellStyle name="Calculation 3 4 5 2 2" xfId="29546"/>
    <cellStyle name="Calculation 3 4 5 3" xfId="16735"/>
    <cellStyle name="Calculation 3 4 6" xfId="2042"/>
    <cellStyle name="Calculation 3 4 6 2" xfId="17272"/>
    <cellStyle name="Calculation 3 4 7" xfId="14100"/>
    <cellStyle name="Calculation 3 4 7 2" xfId="28631"/>
    <cellStyle name="Calculation 3 4 8" xfId="15607"/>
    <cellStyle name="Calculation 3 5" xfId="342"/>
    <cellStyle name="Calculation 3 5 2" xfId="525"/>
    <cellStyle name="Calculation 3 5 2 2" xfId="577"/>
    <cellStyle name="Calculation 3 5 2 2 2" xfId="1154"/>
    <cellStyle name="Calculation 3 5 2 2 2 2" xfId="14716"/>
    <cellStyle name="Calculation 3 5 2 2 2 2 2" xfId="29245"/>
    <cellStyle name="Calculation 3 5 2 2 2 3" xfId="16403"/>
    <cellStyle name="Calculation 3 5 2 2 3" xfId="1701"/>
    <cellStyle name="Calculation 3 5 2 2 3 2" xfId="15199"/>
    <cellStyle name="Calculation 3 5 2 2 3 2 2" xfId="29728"/>
    <cellStyle name="Calculation 3 5 2 2 3 3" xfId="16940"/>
    <cellStyle name="Calculation 3 5 2 2 4" xfId="2247"/>
    <cellStyle name="Calculation 3 5 2 2 4 2" xfId="17477"/>
    <cellStyle name="Calculation 3 5 2 2 5" xfId="14224"/>
    <cellStyle name="Calculation 3 5 2 2 5 2" xfId="28753"/>
    <cellStyle name="Calculation 3 5 2 2 6" xfId="15852"/>
    <cellStyle name="Calculation 3 5 2 3" xfId="1125"/>
    <cellStyle name="Calculation 3 5 2 3 2" xfId="14696"/>
    <cellStyle name="Calculation 3 5 2 3 2 2" xfId="29225"/>
    <cellStyle name="Calculation 3 5 2 3 3" xfId="4538"/>
    <cellStyle name="Calculation 3 5 2 3 3 2" xfId="19257"/>
    <cellStyle name="Calculation 3 5 2 3 4" xfId="16374"/>
    <cellStyle name="Calculation 3 5 2 4" xfId="1672"/>
    <cellStyle name="Calculation 3 5 2 4 2" xfId="15177"/>
    <cellStyle name="Calculation 3 5 2 4 2 2" xfId="29706"/>
    <cellStyle name="Calculation 3 5 2 4 3" xfId="16911"/>
    <cellStyle name="Calculation 3 5 2 5" xfId="2218"/>
    <cellStyle name="Calculation 3 5 2 5 2" xfId="17448"/>
    <cellStyle name="Calculation 3 5 2 6" xfId="14257"/>
    <cellStyle name="Calculation 3 5 2 6 2" xfId="28786"/>
    <cellStyle name="Calculation 3 5 2 7" xfId="15802"/>
    <cellStyle name="Calculation 3 5 3" xfId="724"/>
    <cellStyle name="Calculation 3 5 3 2" xfId="1295"/>
    <cellStyle name="Calculation 3 5 3 2 2" xfId="14838"/>
    <cellStyle name="Calculation 3 5 3 2 2 2" xfId="29367"/>
    <cellStyle name="Calculation 3 5 3 2 3" xfId="16544"/>
    <cellStyle name="Calculation 3 5 3 3" xfId="1842"/>
    <cellStyle name="Calculation 3 5 3 3 2" xfId="15321"/>
    <cellStyle name="Calculation 3 5 3 3 2 2" xfId="29850"/>
    <cellStyle name="Calculation 3 5 3 3 3" xfId="17081"/>
    <cellStyle name="Calculation 3 5 3 4" xfId="2388"/>
    <cellStyle name="Calculation 3 5 3 4 2" xfId="17618"/>
    <cellStyle name="Calculation 3 5 3 5" xfId="14479"/>
    <cellStyle name="Calculation 3 5 3 5 2" xfId="29008"/>
    <cellStyle name="Calculation 3 5 3 6" xfId="15999"/>
    <cellStyle name="Calculation 3 5 4" xfId="1059"/>
    <cellStyle name="Calculation 3 5 4 2" xfId="14646"/>
    <cellStyle name="Calculation 3 5 4 2 2" xfId="29175"/>
    <cellStyle name="Calculation 3 5 4 3" xfId="16308"/>
    <cellStyle name="Calculation 3 5 5" xfId="1510"/>
    <cellStyle name="Calculation 3 5 5 2" xfId="15031"/>
    <cellStyle name="Calculation 3 5 5 2 2" xfId="29560"/>
    <cellStyle name="Calculation 3 5 5 3" xfId="16749"/>
    <cellStyle name="Calculation 3 5 6" xfId="2056"/>
    <cellStyle name="Calculation 3 5 6 2" xfId="17286"/>
    <cellStyle name="Calculation 3 5 7" xfId="14123"/>
    <cellStyle name="Calculation 3 5 7 2" xfId="28654"/>
    <cellStyle name="Calculation 3 5 8" xfId="15621"/>
    <cellStyle name="Calculation 3 6" xfId="411"/>
    <cellStyle name="Calculation 3 6 2" xfId="722"/>
    <cellStyle name="Calculation 3 6 2 2" xfId="1293"/>
    <cellStyle name="Calculation 3 6 2 2 2" xfId="14836"/>
    <cellStyle name="Calculation 3 6 2 2 2 2" xfId="29365"/>
    <cellStyle name="Calculation 3 6 2 2 3" xfId="5268"/>
    <cellStyle name="Calculation 3 6 2 2 3 2" xfId="19924"/>
    <cellStyle name="Calculation 3 6 2 2 4" xfId="16542"/>
    <cellStyle name="Calculation 3 6 2 3" xfId="1840"/>
    <cellStyle name="Calculation 3 6 2 3 2" xfId="15319"/>
    <cellStyle name="Calculation 3 6 2 3 2 2" xfId="29848"/>
    <cellStyle name="Calculation 3 6 2 3 3" xfId="4427"/>
    <cellStyle name="Calculation 3 6 2 3 3 2" xfId="19146"/>
    <cellStyle name="Calculation 3 6 2 3 4" xfId="17079"/>
    <cellStyle name="Calculation 3 6 2 4" xfId="2386"/>
    <cellStyle name="Calculation 3 6 2 4 2" xfId="17616"/>
    <cellStyle name="Calculation 3 6 2 5" xfId="14473"/>
    <cellStyle name="Calculation 3 6 2 5 2" xfId="29002"/>
    <cellStyle name="Calculation 3 6 2 6" xfId="15997"/>
    <cellStyle name="Calculation 3 6 3" xfId="418"/>
    <cellStyle name="Calculation 3 6 3 2" xfId="14071"/>
    <cellStyle name="Calculation 3 6 3 2 2" xfId="28602"/>
    <cellStyle name="Calculation 3 6 3 3" xfId="4102"/>
    <cellStyle name="Calculation 3 6 3 3 2" xfId="18836"/>
    <cellStyle name="Calculation 3 6 3 4" xfId="15695"/>
    <cellStyle name="Calculation 3 6 4" xfId="1559"/>
    <cellStyle name="Calculation 3 6 4 2" xfId="15070"/>
    <cellStyle name="Calculation 3 6 4 2 2" xfId="29599"/>
    <cellStyle name="Calculation 3 6 4 3" xfId="16798"/>
    <cellStyle name="Calculation 3 6 5" xfId="2105"/>
    <cellStyle name="Calculation 3 6 5 2" xfId="17335"/>
    <cellStyle name="Calculation 3 6 6" xfId="14144"/>
    <cellStyle name="Calculation 3 6 6 2" xfId="28675"/>
    <cellStyle name="Calculation 3 6 7" xfId="15688"/>
    <cellStyle name="Calculation 3 7" xfId="618"/>
    <cellStyle name="Calculation 3 7 2" xfId="1189"/>
    <cellStyle name="Calculation 3 7 2 2" xfId="14746"/>
    <cellStyle name="Calculation 3 7 2 2 2" xfId="29275"/>
    <cellStyle name="Calculation 3 7 2 3" xfId="5201"/>
    <cellStyle name="Calculation 3 7 2 3 2" xfId="19857"/>
    <cellStyle name="Calculation 3 7 2 4" xfId="16438"/>
    <cellStyle name="Calculation 3 7 3" xfId="1736"/>
    <cellStyle name="Calculation 3 7 3 2" xfId="15229"/>
    <cellStyle name="Calculation 3 7 3 2 2" xfId="29758"/>
    <cellStyle name="Calculation 3 7 3 3" xfId="4370"/>
    <cellStyle name="Calculation 3 7 3 3 2" xfId="19089"/>
    <cellStyle name="Calculation 3 7 3 4" xfId="16975"/>
    <cellStyle name="Calculation 3 7 4" xfId="2282"/>
    <cellStyle name="Calculation 3 7 4 2" xfId="17512"/>
    <cellStyle name="Calculation 3 7 5" xfId="14310"/>
    <cellStyle name="Calculation 3 7 5 2" xfId="28839"/>
    <cellStyle name="Calculation 3 7 6" xfId="15893"/>
    <cellStyle name="Calculation 3 8" xfId="915"/>
    <cellStyle name="Calculation 3 8 2" xfId="14501"/>
    <cellStyle name="Calculation 3 8 2 2" xfId="29030"/>
    <cellStyle name="Calculation 3 8 3" xfId="3378"/>
    <cellStyle name="Calculation 3 8 3 2" xfId="18270"/>
    <cellStyle name="Calculation 3 8 4" xfId="16176"/>
    <cellStyle name="Calculation 3 9" xfId="1011"/>
    <cellStyle name="Calculation 3 9 2" xfId="13930"/>
    <cellStyle name="Calculation 3 9 2 2" xfId="28466"/>
    <cellStyle name="Calculation 3 9 3" xfId="16266"/>
    <cellStyle name="Calculation 4" xfId="246"/>
    <cellStyle name="Calculation 4 2" xfId="431"/>
    <cellStyle name="Calculation 4 2 2" xfId="693"/>
    <cellStyle name="Calculation 4 2 2 2" xfId="1264"/>
    <cellStyle name="Calculation 4 2 2 2 2" xfId="14810"/>
    <cellStyle name="Calculation 4 2 2 2 2 2" xfId="29339"/>
    <cellStyle name="Calculation 4 2 2 2 3" xfId="5342"/>
    <cellStyle name="Calculation 4 2 2 2 3 2" xfId="19998"/>
    <cellStyle name="Calculation 4 2 2 2 4" xfId="16513"/>
    <cellStyle name="Calculation 4 2 2 3" xfId="1811"/>
    <cellStyle name="Calculation 4 2 2 3 2" xfId="15293"/>
    <cellStyle name="Calculation 4 2 2 3 2 2" xfId="29822"/>
    <cellStyle name="Calculation 4 2 2 3 3" xfId="4570"/>
    <cellStyle name="Calculation 4 2 2 3 3 2" xfId="19289"/>
    <cellStyle name="Calculation 4 2 2 3 4" xfId="17050"/>
    <cellStyle name="Calculation 4 2 2 4" xfId="2357"/>
    <cellStyle name="Calculation 4 2 2 4 2" xfId="17587"/>
    <cellStyle name="Calculation 4 2 2 5" xfId="14429"/>
    <cellStyle name="Calculation 4 2 2 5 2" xfId="28958"/>
    <cellStyle name="Calculation 4 2 2 6" xfId="15968"/>
    <cellStyle name="Calculation 4 2 3" xfId="796"/>
    <cellStyle name="Calculation 4 2 3 2" xfId="14315"/>
    <cellStyle name="Calculation 4 2 3 2 2" xfId="28844"/>
    <cellStyle name="Calculation 4 2 3 3" xfId="4196"/>
    <cellStyle name="Calculation 4 2 3 3 2" xfId="18922"/>
    <cellStyle name="Calculation 4 2 3 4" xfId="16071"/>
    <cellStyle name="Calculation 4 2 4" xfId="1578"/>
    <cellStyle name="Calculation 4 2 4 2" xfId="15087"/>
    <cellStyle name="Calculation 4 2 4 2 2" xfId="29616"/>
    <cellStyle name="Calculation 4 2 4 3" xfId="16817"/>
    <cellStyle name="Calculation 4 2 5" xfId="2124"/>
    <cellStyle name="Calculation 4 2 5 2" xfId="17354"/>
    <cellStyle name="Calculation 4 2 6" xfId="14175"/>
    <cellStyle name="Calculation 4 2 6 2" xfId="28704"/>
    <cellStyle name="Calculation 4 2 7" xfId="15708"/>
    <cellStyle name="Calculation 4 3" xfId="362"/>
    <cellStyle name="Calculation 4 3 2" xfId="902"/>
    <cellStyle name="Calculation 4 3 2 2" xfId="5288"/>
    <cellStyle name="Calculation 4 3 2 2 2" xfId="19944"/>
    <cellStyle name="Calculation 4 3 2 3" xfId="4452"/>
    <cellStyle name="Calculation 4 3 2 3 2" xfId="19171"/>
    <cellStyle name="Calculation 4 3 2 4" xfId="14478"/>
    <cellStyle name="Calculation 4 3 2 4 2" xfId="29007"/>
    <cellStyle name="Calculation 4 3 2 5" xfId="2968"/>
    <cellStyle name="Calculation 4 3 2 5 2" xfId="17978"/>
    <cellStyle name="Calculation 4 3 2 6" xfId="16164"/>
    <cellStyle name="Calculation 4 3 3" xfId="1526"/>
    <cellStyle name="Calculation 4 3 3 2" xfId="15044"/>
    <cellStyle name="Calculation 4 3 3 2 2" xfId="29573"/>
    <cellStyle name="Calculation 4 3 3 3" xfId="4122"/>
    <cellStyle name="Calculation 4 3 3 3 2" xfId="18855"/>
    <cellStyle name="Calculation 4 3 3 4" xfId="16765"/>
    <cellStyle name="Calculation 4 3 4" xfId="2072"/>
    <cellStyle name="Calculation 4 3 4 2" xfId="17302"/>
    <cellStyle name="Calculation 4 3 5" xfId="14047"/>
    <cellStyle name="Calculation 4 3 5 2" xfId="28578"/>
    <cellStyle name="Calculation 4 3 6" xfId="15640"/>
    <cellStyle name="Calculation 4 4" xfId="875"/>
    <cellStyle name="Calculation 4 4 2" xfId="5245"/>
    <cellStyle name="Calculation 4 4 2 2" xfId="19901"/>
    <cellStyle name="Calculation 4 4 3" xfId="4405"/>
    <cellStyle name="Calculation 4 4 3 2" xfId="19124"/>
    <cellStyle name="Calculation 4 4 4" xfId="14433"/>
    <cellStyle name="Calculation 4 4 4 2" xfId="28962"/>
    <cellStyle name="Calculation 4 4 5" xfId="2942"/>
    <cellStyle name="Calculation 4 4 5 2" xfId="17959"/>
    <cellStyle name="Calculation 4 4 6" xfId="16139"/>
    <cellStyle name="Calculation 4 5" xfId="1415"/>
    <cellStyle name="Calculation 4 5 2" xfId="14941"/>
    <cellStyle name="Calculation 4 5 2 2" xfId="29470"/>
    <cellStyle name="Calculation 4 5 3" xfId="4078"/>
    <cellStyle name="Calculation 4 5 3 2" xfId="18812"/>
    <cellStyle name="Calculation 4 5 4" xfId="16655"/>
    <cellStyle name="Calculation 4 6" xfId="1962"/>
    <cellStyle name="Calculation 4 6 2" xfId="17192"/>
    <cellStyle name="Calculation 4 7" xfId="13989"/>
    <cellStyle name="Calculation 4 7 2" xfId="28520"/>
    <cellStyle name="Calculation 4 8" xfId="15527"/>
    <cellStyle name="Calculation 5" xfId="321"/>
    <cellStyle name="Calculation 5 2" xfId="504"/>
    <cellStyle name="Calculation 5 2 2" xfId="397"/>
    <cellStyle name="Calculation 5 2 2 2" xfId="1080"/>
    <cellStyle name="Calculation 5 2 2 2 2" xfId="14661"/>
    <cellStyle name="Calculation 5 2 2 2 2 2" xfId="29190"/>
    <cellStyle name="Calculation 5 2 2 2 3" xfId="16329"/>
    <cellStyle name="Calculation 5 2 2 3" xfId="1548"/>
    <cellStyle name="Calculation 5 2 2 3 2" xfId="15061"/>
    <cellStyle name="Calculation 5 2 2 3 2 2" xfId="29590"/>
    <cellStyle name="Calculation 5 2 2 3 3" xfId="16787"/>
    <cellStyle name="Calculation 5 2 2 4" xfId="2094"/>
    <cellStyle name="Calculation 5 2 2 4 2" xfId="17324"/>
    <cellStyle name="Calculation 5 2 2 5" xfId="13978"/>
    <cellStyle name="Calculation 5 2 2 5 2" xfId="28509"/>
    <cellStyle name="Calculation 5 2 2 6" xfId="15675"/>
    <cellStyle name="Calculation 5 2 3" xfId="1104"/>
    <cellStyle name="Calculation 5 2 3 2" xfId="14681"/>
    <cellStyle name="Calculation 5 2 3 2 2" xfId="29210"/>
    <cellStyle name="Calculation 5 2 3 3" xfId="4465"/>
    <cellStyle name="Calculation 5 2 3 3 2" xfId="19184"/>
    <cellStyle name="Calculation 5 2 3 4" xfId="16353"/>
    <cellStyle name="Calculation 5 2 4" xfId="1651"/>
    <cellStyle name="Calculation 5 2 4 2" xfId="15156"/>
    <cellStyle name="Calculation 5 2 4 2 2" xfId="29685"/>
    <cellStyle name="Calculation 5 2 4 3" xfId="16890"/>
    <cellStyle name="Calculation 5 2 5" xfId="2197"/>
    <cellStyle name="Calculation 5 2 5 2" xfId="17427"/>
    <cellStyle name="Calculation 5 2 6" xfId="14242"/>
    <cellStyle name="Calculation 5 2 6 2" xfId="28771"/>
    <cellStyle name="Calculation 5 2 7" xfId="15781"/>
    <cellStyle name="Calculation 5 3" xfId="204"/>
    <cellStyle name="Calculation 5 3 2" xfId="373"/>
    <cellStyle name="Calculation 5 3 2 2" xfId="14329"/>
    <cellStyle name="Calculation 5 3 2 2 2" xfId="28858"/>
    <cellStyle name="Calculation 5 3 2 3" xfId="15651"/>
    <cellStyle name="Calculation 5 3 3" xfId="1387"/>
    <cellStyle name="Calculation 5 3 3 2" xfId="14919"/>
    <cellStyle name="Calculation 5 3 3 2 2" xfId="29448"/>
    <cellStyle name="Calculation 5 3 3 3" xfId="16631"/>
    <cellStyle name="Calculation 5 3 4" xfId="1938"/>
    <cellStyle name="Calculation 5 3 4 2" xfId="17168"/>
    <cellStyle name="Calculation 5 3 5" xfId="14054"/>
    <cellStyle name="Calculation 5 3 5 2" xfId="28585"/>
    <cellStyle name="Calculation 5 3 6" xfId="15488"/>
    <cellStyle name="Calculation 5 4" xfId="1073"/>
    <cellStyle name="Calculation 5 4 2" xfId="14655"/>
    <cellStyle name="Calculation 5 4 2 2" xfId="29184"/>
    <cellStyle name="Calculation 5 4 3" xfId="16322"/>
    <cellStyle name="Calculation 5 5" xfId="1489"/>
    <cellStyle name="Calculation 5 5 2" xfId="15010"/>
    <cellStyle name="Calculation 5 5 2 2" xfId="29539"/>
    <cellStyle name="Calculation 5 5 3" xfId="16728"/>
    <cellStyle name="Calculation 5 6" xfId="2035"/>
    <cellStyle name="Calculation 5 6 2" xfId="17265"/>
    <cellStyle name="Calculation 5 7" xfId="14093"/>
    <cellStyle name="Calculation 5 7 2" xfId="28624"/>
    <cellStyle name="Calculation 5 8" xfId="15600"/>
    <cellStyle name="Calculation 6" xfId="335"/>
    <cellStyle name="Calculation 6 2" xfId="518"/>
    <cellStyle name="Calculation 6 2 2" xfId="540"/>
    <cellStyle name="Calculation 6 2 2 2" xfId="1136"/>
    <cellStyle name="Calculation 6 2 2 2 2" xfId="14703"/>
    <cellStyle name="Calculation 6 2 2 2 2 2" xfId="29232"/>
    <cellStyle name="Calculation 6 2 2 2 3" xfId="16385"/>
    <cellStyle name="Calculation 6 2 2 3" xfId="1683"/>
    <cellStyle name="Calculation 6 2 2 3 2" xfId="15186"/>
    <cellStyle name="Calculation 6 2 2 3 2 2" xfId="29715"/>
    <cellStyle name="Calculation 6 2 2 3 3" xfId="16922"/>
    <cellStyle name="Calculation 6 2 2 4" xfId="2229"/>
    <cellStyle name="Calculation 6 2 2 4 2" xfId="17459"/>
    <cellStyle name="Calculation 6 2 2 5" xfId="13960"/>
    <cellStyle name="Calculation 6 2 2 5 2" xfId="28491"/>
    <cellStyle name="Calculation 6 2 2 6" xfId="15817"/>
    <cellStyle name="Calculation 6 2 3" xfId="1118"/>
    <cellStyle name="Calculation 6 2 3 2" xfId="14691"/>
    <cellStyle name="Calculation 6 2 3 2 2" xfId="29220"/>
    <cellStyle name="Calculation 6 2 3 3" xfId="4503"/>
    <cellStyle name="Calculation 6 2 3 3 2" xfId="19222"/>
    <cellStyle name="Calculation 6 2 3 4" xfId="16367"/>
    <cellStyle name="Calculation 6 2 4" xfId="1665"/>
    <cellStyle name="Calculation 6 2 4 2" xfId="15170"/>
    <cellStyle name="Calculation 6 2 4 2 2" xfId="29699"/>
    <cellStyle name="Calculation 6 2 4 3" xfId="16904"/>
    <cellStyle name="Calculation 6 2 5" xfId="2211"/>
    <cellStyle name="Calculation 6 2 5 2" xfId="17441"/>
    <cellStyle name="Calculation 6 2 6" xfId="14252"/>
    <cellStyle name="Calculation 6 2 6 2" xfId="28781"/>
    <cellStyle name="Calculation 6 2 7" xfId="15795"/>
    <cellStyle name="Calculation 6 3" xfId="586"/>
    <cellStyle name="Calculation 6 3 2" xfId="1157"/>
    <cellStyle name="Calculation 6 3 2 2" xfId="14719"/>
    <cellStyle name="Calculation 6 3 2 2 2" xfId="29248"/>
    <cellStyle name="Calculation 6 3 2 3" xfId="16406"/>
    <cellStyle name="Calculation 6 3 3" xfId="1704"/>
    <cellStyle name="Calculation 6 3 3 2" xfId="15202"/>
    <cellStyle name="Calculation 6 3 3 2 2" xfId="29731"/>
    <cellStyle name="Calculation 6 3 3 3" xfId="16943"/>
    <cellStyle name="Calculation 6 3 4" xfId="2250"/>
    <cellStyle name="Calculation 6 3 4 2" xfId="17480"/>
    <cellStyle name="Calculation 6 3 5" xfId="14262"/>
    <cellStyle name="Calculation 6 3 5 2" xfId="28791"/>
    <cellStyle name="Calculation 6 3 6" xfId="15861"/>
    <cellStyle name="Calculation 6 4" xfId="934"/>
    <cellStyle name="Calculation 6 4 2" xfId="14532"/>
    <cellStyle name="Calculation 6 4 2 2" xfId="29061"/>
    <cellStyle name="Calculation 6 4 3" xfId="16194"/>
    <cellStyle name="Calculation 6 5" xfId="1503"/>
    <cellStyle name="Calculation 6 5 2" xfId="15024"/>
    <cellStyle name="Calculation 6 5 2 2" xfId="29553"/>
    <cellStyle name="Calculation 6 5 3" xfId="16742"/>
    <cellStyle name="Calculation 6 6" xfId="2049"/>
    <cellStyle name="Calculation 6 6 2" xfId="17279"/>
    <cellStyle name="Calculation 6 7" xfId="14117"/>
    <cellStyle name="Calculation 6 7 2" xfId="28648"/>
    <cellStyle name="Calculation 6 8" xfId="15614"/>
    <cellStyle name="Calculation 7" xfId="346"/>
    <cellStyle name="Calculation 7 2" xfId="529"/>
    <cellStyle name="Calculation 7 2 2" xfId="202"/>
    <cellStyle name="Calculation 7 2 2 2" xfId="930"/>
    <cellStyle name="Calculation 7 2 2 2 2" xfId="14516"/>
    <cellStyle name="Calculation 7 2 2 2 2 2" xfId="29045"/>
    <cellStyle name="Calculation 7 2 2 2 3" xfId="16190"/>
    <cellStyle name="Calculation 7 2 2 3" xfId="1386"/>
    <cellStyle name="Calculation 7 2 2 3 2" xfId="14918"/>
    <cellStyle name="Calculation 7 2 2 3 2 2" xfId="29447"/>
    <cellStyle name="Calculation 7 2 2 3 3" xfId="16630"/>
    <cellStyle name="Calculation 7 2 2 4" xfId="1937"/>
    <cellStyle name="Calculation 7 2 2 4 2" xfId="17167"/>
    <cellStyle name="Calculation 7 2 2 5" xfId="14108"/>
    <cellStyle name="Calculation 7 2 2 5 2" xfId="28639"/>
    <cellStyle name="Calculation 7 2 2 6" xfId="15486"/>
    <cellStyle name="Calculation 7 2 3" xfId="1129"/>
    <cellStyle name="Calculation 7 2 3 2" xfId="14698"/>
    <cellStyle name="Calculation 7 2 3 2 2" xfId="29227"/>
    <cellStyle name="Calculation 7 2 3 3" xfId="4478"/>
    <cellStyle name="Calculation 7 2 3 3 2" xfId="19197"/>
    <cellStyle name="Calculation 7 2 3 4" xfId="16378"/>
    <cellStyle name="Calculation 7 2 4" xfId="1676"/>
    <cellStyle name="Calculation 7 2 4 2" xfId="15181"/>
    <cellStyle name="Calculation 7 2 4 2 2" xfId="29710"/>
    <cellStyle name="Calculation 7 2 4 3" xfId="16915"/>
    <cellStyle name="Calculation 7 2 5" xfId="2222"/>
    <cellStyle name="Calculation 7 2 5 2" xfId="17452"/>
    <cellStyle name="Calculation 7 2 6" xfId="14259"/>
    <cellStyle name="Calculation 7 2 6 2" xfId="28788"/>
    <cellStyle name="Calculation 7 2 7" xfId="15806"/>
    <cellStyle name="Calculation 7 3" xfId="715"/>
    <cellStyle name="Calculation 7 3 2" xfId="1286"/>
    <cellStyle name="Calculation 7 3 2 2" xfId="14829"/>
    <cellStyle name="Calculation 7 3 2 2 2" xfId="29358"/>
    <cellStyle name="Calculation 7 3 2 3" xfId="16535"/>
    <cellStyle name="Calculation 7 3 3" xfId="1833"/>
    <cellStyle name="Calculation 7 3 3 2" xfId="15312"/>
    <cellStyle name="Calculation 7 3 3 2 2" xfId="29841"/>
    <cellStyle name="Calculation 7 3 3 3" xfId="17072"/>
    <cellStyle name="Calculation 7 3 4" xfId="2379"/>
    <cellStyle name="Calculation 7 3 4 2" xfId="17609"/>
    <cellStyle name="Calculation 7 3 5" xfId="14459"/>
    <cellStyle name="Calculation 7 3 5 2" xfId="28988"/>
    <cellStyle name="Calculation 7 3 6" xfId="15990"/>
    <cellStyle name="Calculation 7 4" xfId="984"/>
    <cellStyle name="Calculation 7 4 2" xfId="14603"/>
    <cellStyle name="Calculation 7 4 2 2" xfId="29132"/>
    <cellStyle name="Calculation 7 4 3" xfId="16240"/>
    <cellStyle name="Calculation 7 5" xfId="1514"/>
    <cellStyle name="Calculation 7 5 2" xfId="15035"/>
    <cellStyle name="Calculation 7 5 2 2" xfId="29564"/>
    <cellStyle name="Calculation 7 5 3" xfId="16753"/>
    <cellStyle name="Calculation 7 6" xfId="2060"/>
    <cellStyle name="Calculation 7 6 2" xfId="17290"/>
    <cellStyle name="Calculation 7 7" xfId="14137"/>
    <cellStyle name="Calculation 7 7 2" xfId="28668"/>
    <cellStyle name="Calculation 7 8" xfId="15625"/>
    <cellStyle name="Calculation 8" xfId="415"/>
    <cellStyle name="Calculation 8 2" xfId="706"/>
    <cellStyle name="Calculation 8 2 2" xfId="1277"/>
    <cellStyle name="Calculation 8 2 2 2" xfId="14821"/>
    <cellStyle name="Calculation 8 2 2 2 2" xfId="29350"/>
    <cellStyle name="Calculation 8 2 2 3" xfId="5258"/>
    <cellStyle name="Calculation 8 2 2 3 2" xfId="19914"/>
    <cellStyle name="Calculation 8 2 2 4" xfId="16526"/>
    <cellStyle name="Calculation 8 2 3" xfId="1824"/>
    <cellStyle name="Calculation 8 2 3 2" xfId="15304"/>
    <cellStyle name="Calculation 8 2 3 2 2" xfId="29833"/>
    <cellStyle name="Calculation 8 2 3 3" xfId="4417"/>
    <cellStyle name="Calculation 8 2 3 3 2" xfId="19136"/>
    <cellStyle name="Calculation 8 2 3 4" xfId="17063"/>
    <cellStyle name="Calculation 8 2 4" xfId="2370"/>
    <cellStyle name="Calculation 8 2 4 2" xfId="17600"/>
    <cellStyle name="Calculation 8 2 5" xfId="14446"/>
    <cellStyle name="Calculation 8 2 5 2" xfId="28975"/>
    <cellStyle name="Calculation 8 2 6" xfId="15981"/>
    <cellStyle name="Calculation 8 3" xfId="366"/>
    <cellStyle name="Calculation 8 3 2" xfId="14147"/>
    <cellStyle name="Calculation 8 3 2 2" xfId="28678"/>
    <cellStyle name="Calculation 8 3 3" xfId="4091"/>
    <cellStyle name="Calculation 8 3 3 2" xfId="18825"/>
    <cellStyle name="Calculation 8 3 4" xfId="15644"/>
    <cellStyle name="Calculation 8 4" xfId="1563"/>
    <cellStyle name="Calculation 8 4 2" xfId="15072"/>
    <cellStyle name="Calculation 8 4 2 2" xfId="29601"/>
    <cellStyle name="Calculation 8 4 3" xfId="16802"/>
    <cellStyle name="Calculation 8 5" xfId="2109"/>
    <cellStyle name="Calculation 8 5 2" xfId="17339"/>
    <cellStyle name="Calculation 8 6" xfId="14156"/>
    <cellStyle name="Calculation 8 6 2" xfId="28687"/>
    <cellStyle name="Calculation 8 7" xfId="15692"/>
    <cellStyle name="Calculation 9" xfId="199"/>
    <cellStyle name="Calculation 9 2" xfId="884"/>
    <cellStyle name="Calculation 9 2 2" xfId="14452"/>
    <cellStyle name="Calculation 9 2 2 2" xfId="28981"/>
    <cellStyle name="Calculation 9 2 3" xfId="5168"/>
    <cellStyle name="Calculation 9 2 3 2" xfId="19824"/>
    <cellStyle name="Calculation 9 2 4" xfId="16147"/>
    <cellStyle name="Calculation 9 3" xfId="1384"/>
    <cellStyle name="Calculation 9 3 2" xfId="14917"/>
    <cellStyle name="Calculation 9 3 2 2" xfId="29446"/>
    <cellStyle name="Calculation 9 3 3" xfId="4351"/>
    <cellStyle name="Calculation 9 3 3 2" xfId="19072"/>
    <cellStyle name="Calculation 9 3 4" xfId="16628"/>
    <cellStyle name="Calculation 9 4" xfId="1935"/>
    <cellStyle name="Calculation 9 4 2" xfId="17165"/>
    <cellStyle name="Calculation 9 5" xfId="14042"/>
    <cellStyle name="Calculation 9 5 2" xfId="28573"/>
    <cellStyle name="Calculation 9 6" xfId="15483"/>
    <cellStyle name="Cálculo" xfId="147" builtinId="22" customBuiltin="1"/>
    <cellStyle name="Cálculo 2" xfId="109"/>
    <cellStyle name="Cálculo 2 10" xfId="573"/>
    <cellStyle name="Cálculo 2 10 2" xfId="15848"/>
    <cellStyle name="Cálculo 2 11" xfId="15425"/>
    <cellStyle name="Cálculo 2 2" xfId="289"/>
    <cellStyle name="Cálculo 2 2 2" xfId="473"/>
    <cellStyle name="Cálculo 2 2 2 2" xfId="355"/>
    <cellStyle name="Cálculo 2 2 2 2 2" xfId="1021"/>
    <cellStyle name="Cálculo 2 2 2 2 2 2" xfId="14625"/>
    <cellStyle name="Cálculo 2 2 2 2 2 2 2" xfId="29154"/>
    <cellStyle name="Cálculo 2 2 2 2 2 3" xfId="5340"/>
    <cellStyle name="Cálculo 2 2 2 2 2 3 2" xfId="19996"/>
    <cellStyle name="Cálculo 2 2 2 2 2 4" xfId="16274"/>
    <cellStyle name="Cálculo 2 2 2 2 3" xfId="1521"/>
    <cellStyle name="Cálculo 2 2 2 2 3 2" xfId="15040"/>
    <cellStyle name="Cálculo 2 2 2 2 3 2 2" xfId="29569"/>
    <cellStyle name="Cálculo 2 2 2 2 3 3" xfId="4568"/>
    <cellStyle name="Cálculo 2 2 2 2 3 3 2" xfId="19287"/>
    <cellStyle name="Cálculo 2 2 2 2 3 4" xfId="16760"/>
    <cellStyle name="Cálculo 2 2 2 2 4" xfId="2067"/>
    <cellStyle name="Cálculo 2 2 2 2 4 2" xfId="17297"/>
    <cellStyle name="Cálculo 2 2 2 2 5" xfId="14041"/>
    <cellStyle name="Cálculo 2 2 2 2 5 2" xfId="28572"/>
    <cellStyle name="Cálculo 2 2 2 2 6" xfId="15634"/>
    <cellStyle name="Cálculo 2 2 2 3" xfId="851"/>
    <cellStyle name="Cálculo 2 2 2 3 2" xfId="14402"/>
    <cellStyle name="Cálculo 2 2 2 3 2 2" xfId="28931"/>
    <cellStyle name="Cálculo 2 2 2 3 3" xfId="4193"/>
    <cellStyle name="Cálculo 2 2 2 3 3 2" xfId="18919"/>
    <cellStyle name="Cálculo 2 2 2 3 4" xfId="16122"/>
    <cellStyle name="Cálculo 2 2 2 4" xfId="1620"/>
    <cellStyle name="Cálculo 2 2 2 4 2" xfId="15125"/>
    <cellStyle name="Cálculo 2 2 2 4 2 2" xfId="29654"/>
    <cellStyle name="Cálculo 2 2 2 4 3" xfId="16859"/>
    <cellStyle name="Cálculo 2 2 2 5" xfId="2166"/>
    <cellStyle name="Cálculo 2 2 2 5 2" xfId="17396"/>
    <cellStyle name="Cálculo 2 2 2 6" xfId="14214"/>
    <cellStyle name="Cálculo 2 2 2 6 2" xfId="28743"/>
    <cellStyle name="Cálculo 2 2 2 7" xfId="15750"/>
    <cellStyle name="Cálculo 2 2 3" xfId="663"/>
    <cellStyle name="Cálculo 2 2 3 2" xfId="1234"/>
    <cellStyle name="Cálculo 2 2 3 2 2" xfId="5295"/>
    <cellStyle name="Cálculo 2 2 3 2 2 2" xfId="19951"/>
    <cellStyle name="Cálculo 2 2 3 2 3" xfId="4466"/>
    <cellStyle name="Cálculo 2 2 3 2 3 2" xfId="19185"/>
    <cellStyle name="Cálculo 2 2 3 2 4" xfId="14782"/>
    <cellStyle name="Cálculo 2 2 3 2 4 2" xfId="29311"/>
    <cellStyle name="Cálculo 2 2 3 2 5" xfId="2975"/>
    <cellStyle name="Cálculo 2 2 3 2 5 2" xfId="17985"/>
    <cellStyle name="Cálculo 2 2 3 2 6" xfId="16483"/>
    <cellStyle name="Cálculo 2 2 3 3" xfId="1781"/>
    <cellStyle name="Cálculo 2 2 3 3 2" xfId="15265"/>
    <cellStyle name="Cálculo 2 2 3 3 2 2" xfId="29794"/>
    <cellStyle name="Cálculo 2 2 3 3 3" xfId="4137"/>
    <cellStyle name="Cálculo 2 2 3 3 3 2" xfId="18868"/>
    <cellStyle name="Cálculo 2 2 3 3 4" xfId="17020"/>
    <cellStyle name="Cálculo 2 2 3 4" xfId="2327"/>
    <cellStyle name="Cálculo 2 2 3 4 2" xfId="17557"/>
    <cellStyle name="Cálculo 2 2 3 5" xfId="14380"/>
    <cellStyle name="Cálculo 2 2 3 5 2" xfId="28909"/>
    <cellStyle name="Cálculo 2 2 3 6" xfId="15938"/>
    <cellStyle name="Cálculo 2 2 4" xfId="931"/>
    <cellStyle name="Cálculo 2 2 4 2" xfId="5243"/>
    <cellStyle name="Cálculo 2 2 4 2 2" xfId="19899"/>
    <cellStyle name="Cálculo 2 2 4 3" xfId="4403"/>
    <cellStyle name="Cálculo 2 2 4 3 2" xfId="19122"/>
    <cellStyle name="Cálculo 2 2 4 4" xfId="14517"/>
    <cellStyle name="Cálculo 2 2 4 4 2" xfId="29046"/>
    <cellStyle name="Cálculo 2 2 4 5" xfId="2940"/>
    <cellStyle name="Cálculo 2 2 4 5 2" xfId="17957"/>
    <cellStyle name="Cálculo 2 2 4 6" xfId="16191"/>
    <cellStyle name="Cálculo 2 2 5" xfId="1458"/>
    <cellStyle name="Cálculo 2 2 5 2" xfId="14979"/>
    <cellStyle name="Cálculo 2 2 5 2 2" xfId="29508"/>
    <cellStyle name="Cálculo 2 2 5 3" xfId="4075"/>
    <cellStyle name="Cálculo 2 2 5 3 2" xfId="18809"/>
    <cellStyle name="Cálculo 2 2 5 4" xfId="16697"/>
    <cellStyle name="Cálculo 2 2 6" xfId="2004"/>
    <cellStyle name="Cálculo 2 2 6 2" xfId="17234"/>
    <cellStyle name="Cálculo 2 2 7" xfId="14046"/>
    <cellStyle name="Cálculo 2 2 7 2" xfId="28577"/>
    <cellStyle name="Cálculo 2 2 8" xfId="15569"/>
    <cellStyle name="Cálculo 2 3" xfId="281"/>
    <cellStyle name="Cálculo 2 3 2" xfId="465"/>
    <cellStyle name="Cálculo 2 3 2 2" xfId="723"/>
    <cellStyle name="Cálculo 2 3 2 2 2" xfId="1294"/>
    <cellStyle name="Cálculo 2 3 2 2 2 2" xfId="14837"/>
    <cellStyle name="Cálculo 2 3 2 2 2 2 2" xfId="29366"/>
    <cellStyle name="Cálculo 2 3 2 2 2 3" xfId="16543"/>
    <cellStyle name="Cálculo 2 3 2 2 3" xfId="1841"/>
    <cellStyle name="Cálculo 2 3 2 2 3 2" xfId="15320"/>
    <cellStyle name="Cálculo 2 3 2 2 3 2 2" xfId="29849"/>
    <cellStyle name="Cálculo 2 3 2 2 3 3" xfId="17080"/>
    <cellStyle name="Cálculo 2 3 2 2 4" xfId="2387"/>
    <cellStyle name="Cálculo 2 3 2 2 4 2" xfId="17617"/>
    <cellStyle name="Cálculo 2 3 2 2 5" xfId="14475"/>
    <cellStyle name="Cálculo 2 3 2 2 5 2" xfId="29004"/>
    <cellStyle name="Cálculo 2 3 2 2 6" xfId="15998"/>
    <cellStyle name="Cálculo 2 3 2 3" xfId="864"/>
    <cellStyle name="Cálculo 2 3 2 3 2" xfId="14416"/>
    <cellStyle name="Cálculo 2 3 2 3 2 2" xfId="28945"/>
    <cellStyle name="Cálculo 2 3 2 3 3" xfId="4523"/>
    <cellStyle name="Cálculo 2 3 2 3 3 2" xfId="19242"/>
    <cellStyle name="Cálculo 2 3 2 3 4" xfId="16130"/>
    <cellStyle name="Cálculo 2 3 2 4" xfId="1612"/>
    <cellStyle name="Cálculo 2 3 2 4 2" xfId="15117"/>
    <cellStyle name="Cálculo 2 3 2 4 2 2" xfId="29646"/>
    <cellStyle name="Cálculo 2 3 2 4 3" xfId="16851"/>
    <cellStyle name="Cálculo 2 3 2 5" xfId="2158"/>
    <cellStyle name="Cálculo 2 3 2 5 2" xfId="17388"/>
    <cellStyle name="Cálculo 2 3 2 6" xfId="14206"/>
    <cellStyle name="Cálculo 2 3 2 6 2" xfId="28735"/>
    <cellStyle name="Cálculo 2 3 2 7" xfId="15742"/>
    <cellStyle name="Cálculo 2 3 3" xfId="655"/>
    <cellStyle name="Cálculo 2 3 3 2" xfId="1226"/>
    <cellStyle name="Cálculo 2 3 3 2 2" xfId="14776"/>
    <cellStyle name="Cálculo 2 3 3 2 2 2" xfId="29305"/>
    <cellStyle name="Cálculo 2 3 3 2 3" xfId="16475"/>
    <cellStyle name="Cálculo 2 3 3 3" xfId="1773"/>
    <cellStyle name="Cálculo 2 3 3 3 2" xfId="15259"/>
    <cellStyle name="Cálculo 2 3 3 3 2 2" xfId="29788"/>
    <cellStyle name="Cálculo 2 3 3 3 3" xfId="17012"/>
    <cellStyle name="Cálculo 2 3 3 4" xfId="2319"/>
    <cellStyle name="Cálculo 2 3 3 4 2" xfId="17549"/>
    <cellStyle name="Cálculo 2 3 3 5" xfId="14367"/>
    <cellStyle name="Cálculo 2 3 3 5 2" xfId="28896"/>
    <cellStyle name="Cálculo 2 3 3 6" xfId="15930"/>
    <cellStyle name="Cálculo 2 3 4" xfId="576"/>
    <cellStyle name="Cálculo 2 3 4 2" xfId="14358"/>
    <cellStyle name="Cálculo 2 3 4 2 2" xfId="28887"/>
    <cellStyle name="Cálculo 2 3 4 3" xfId="15851"/>
    <cellStyle name="Cálculo 2 3 5" xfId="1450"/>
    <cellStyle name="Cálculo 2 3 5 2" xfId="14971"/>
    <cellStyle name="Cálculo 2 3 5 2 2" xfId="29500"/>
    <cellStyle name="Cálculo 2 3 5 3" xfId="16689"/>
    <cellStyle name="Cálculo 2 3 6" xfId="1996"/>
    <cellStyle name="Cálculo 2 3 6 2" xfId="17226"/>
    <cellStyle name="Cálculo 2 3 7" xfId="14028"/>
    <cellStyle name="Cálculo 2 3 7 2" xfId="28559"/>
    <cellStyle name="Cálculo 2 3 8" xfId="15561"/>
    <cellStyle name="Cálculo 2 4" xfId="243"/>
    <cellStyle name="Cálculo 2 4 2" xfId="428"/>
    <cellStyle name="Cálculo 2 4 2 2" xfId="629"/>
    <cellStyle name="Cálculo 2 4 2 2 2" xfId="1200"/>
    <cellStyle name="Cálculo 2 4 2 2 2 2" xfId="14754"/>
    <cellStyle name="Cálculo 2 4 2 2 2 2 2" xfId="29283"/>
    <cellStyle name="Cálculo 2 4 2 2 2 3" xfId="16449"/>
    <cellStyle name="Cálculo 2 4 2 2 3" xfId="1747"/>
    <cellStyle name="Cálculo 2 4 2 2 3 2" xfId="15237"/>
    <cellStyle name="Cálculo 2 4 2 2 3 2 2" xfId="29766"/>
    <cellStyle name="Cálculo 2 4 2 2 3 3" xfId="16986"/>
    <cellStyle name="Cálculo 2 4 2 2 4" xfId="2293"/>
    <cellStyle name="Cálculo 2 4 2 2 4 2" xfId="17523"/>
    <cellStyle name="Cálculo 2 4 2 2 5" xfId="14326"/>
    <cellStyle name="Cálculo 2 4 2 2 5 2" xfId="28855"/>
    <cellStyle name="Cálculo 2 4 2 2 6" xfId="15904"/>
    <cellStyle name="Cálculo 2 4 2 3" xfId="372"/>
    <cellStyle name="Cálculo 2 4 2 3 2" xfId="14267"/>
    <cellStyle name="Cálculo 2 4 2 3 2 2" xfId="28796"/>
    <cellStyle name="Cálculo 2 4 2 3 3" xfId="4540"/>
    <cellStyle name="Cálculo 2 4 2 3 3 2" xfId="19259"/>
    <cellStyle name="Cálculo 2 4 2 3 4" xfId="15650"/>
    <cellStyle name="Cálculo 2 4 2 4" xfId="1575"/>
    <cellStyle name="Cálculo 2 4 2 4 2" xfId="15084"/>
    <cellStyle name="Cálculo 2 4 2 4 2 2" xfId="29613"/>
    <cellStyle name="Cálculo 2 4 2 4 3" xfId="16814"/>
    <cellStyle name="Cálculo 2 4 2 5" xfId="2121"/>
    <cellStyle name="Cálculo 2 4 2 5 2" xfId="17351"/>
    <cellStyle name="Cálculo 2 4 2 6" xfId="14172"/>
    <cellStyle name="Cálculo 2 4 2 6 2" xfId="28701"/>
    <cellStyle name="Cálculo 2 4 2 7" xfId="15705"/>
    <cellStyle name="Cálculo 2 4 3" xfId="532"/>
    <cellStyle name="Cálculo 2 4 3 2" xfId="1131"/>
    <cellStyle name="Cálculo 2 4 3 2 2" xfId="14699"/>
    <cellStyle name="Cálculo 2 4 3 2 2 2" xfId="29228"/>
    <cellStyle name="Cálculo 2 4 3 2 3" xfId="16380"/>
    <cellStyle name="Cálculo 2 4 3 3" xfId="1678"/>
    <cellStyle name="Cálculo 2 4 3 3 2" xfId="15182"/>
    <cellStyle name="Cálculo 2 4 3 3 2 2" xfId="29711"/>
    <cellStyle name="Cálculo 2 4 3 3 3" xfId="16917"/>
    <cellStyle name="Cálculo 2 4 3 4" xfId="2224"/>
    <cellStyle name="Cálculo 2 4 3 4 2" xfId="17454"/>
    <cellStyle name="Cálculo 2 4 3 5" xfId="14069"/>
    <cellStyle name="Cálculo 2 4 3 5 2" xfId="28600"/>
    <cellStyle name="Cálculo 2 4 3 6" xfId="15809"/>
    <cellStyle name="Cálculo 2 4 4" xfId="947"/>
    <cellStyle name="Cálculo 2 4 4 2" xfId="14563"/>
    <cellStyle name="Cálculo 2 4 4 2 2" xfId="29092"/>
    <cellStyle name="Cálculo 2 4 4 3" xfId="16206"/>
    <cellStyle name="Cálculo 2 4 5" xfId="1412"/>
    <cellStyle name="Cálculo 2 4 5 2" xfId="14938"/>
    <cellStyle name="Cálculo 2 4 5 2 2" xfId="29467"/>
    <cellStyle name="Cálculo 2 4 5 3" xfId="16652"/>
    <cellStyle name="Cálculo 2 4 6" xfId="1959"/>
    <cellStyle name="Cálculo 2 4 6 2" xfId="17189"/>
    <cellStyle name="Cálculo 2 4 7" xfId="13984"/>
    <cellStyle name="Cálculo 2 4 7 2" xfId="28515"/>
    <cellStyle name="Cálculo 2 4 8" xfId="15524"/>
    <cellStyle name="Cálculo 2 5" xfId="285"/>
    <cellStyle name="Cálculo 2 5 2" xfId="469"/>
    <cellStyle name="Cálculo 2 5 2 2" xfId="708"/>
    <cellStyle name="Cálculo 2 5 2 2 2" xfId="1279"/>
    <cellStyle name="Cálculo 2 5 2 2 2 2" xfId="14823"/>
    <cellStyle name="Cálculo 2 5 2 2 2 2 2" xfId="29352"/>
    <cellStyle name="Cálculo 2 5 2 2 2 3" xfId="16528"/>
    <cellStyle name="Cálculo 2 5 2 2 3" xfId="1826"/>
    <cellStyle name="Cálculo 2 5 2 2 3 2" xfId="15306"/>
    <cellStyle name="Cálculo 2 5 2 2 3 2 2" xfId="29835"/>
    <cellStyle name="Cálculo 2 5 2 2 3 3" xfId="17065"/>
    <cellStyle name="Cálculo 2 5 2 2 4" xfId="2372"/>
    <cellStyle name="Cálculo 2 5 2 2 4 2" xfId="17602"/>
    <cellStyle name="Cálculo 2 5 2 2 5" xfId="14448"/>
    <cellStyle name="Cálculo 2 5 2 2 5 2" xfId="28977"/>
    <cellStyle name="Cálculo 2 5 2 2 6" xfId="15983"/>
    <cellStyle name="Cálculo 2 5 2 3" xfId="817"/>
    <cellStyle name="Cálculo 2 5 2 3 2" xfId="14306"/>
    <cellStyle name="Cálculo 2 5 2 3 2 2" xfId="28835"/>
    <cellStyle name="Cálculo 2 5 2 3 3" xfId="4513"/>
    <cellStyle name="Cálculo 2 5 2 3 3 2" xfId="19232"/>
    <cellStyle name="Cálculo 2 5 2 3 4" xfId="16090"/>
    <cellStyle name="Cálculo 2 5 2 4" xfId="1616"/>
    <cellStyle name="Cálculo 2 5 2 4 2" xfId="15121"/>
    <cellStyle name="Cálculo 2 5 2 4 2 2" xfId="29650"/>
    <cellStyle name="Cálculo 2 5 2 4 3" xfId="16855"/>
    <cellStyle name="Cálculo 2 5 2 5" xfId="2162"/>
    <cellStyle name="Cálculo 2 5 2 5 2" xfId="17392"/>
    <cellStyle name="Cálculo 2 5 2 6" xfId="14210"/>
    <cellStyle name="Cálculo 2 5 2 6 2" xfId="28739"/>
    <cellStyle name="Cálculo 2 5 2 7" xfId="15746"/>
    <cellStyle name="Cálculo 2 5 3" xfId="642"/>
    <cellStyle name="Cálculo 2 5 3 2" xfId="1213"/>
    <cellStyle name="Cálculo 2 5 3 2 2" xfId="14766"/>
    <cellStyle name="Cálculo 2 5 3 2 2 2" xfId="29295"/>
    <cellStyle name="Cálculo 2 5 3 2 3" xfId="16462"/>
    <cellStyle name="Cálculo 2 5 3 3" xfId="1760"/>
    <cellStyle name="Cálculo 2 5 3 3 2" xfId="15249"/>
    <cellStyle name="Cálculo 2 5 3 3 2 2" xfId="29778"/>
    <cellStyle name="Cálculo 2 5 3 3 3" xfId="16999"/>
    <cellStyle name="Cálculo 2 5 3 4" xfId="2306"/>
    <cellStyle name="Cálculo 2 5 3 4 2" xfId="17536"/>
    <cellStyle name="Cálculo 2 5 3 5" xfId="14344"/>
    <cellStyle name="Cálculo 2 5 3 5 2" xfId="28873"/>
    <cellStyle name="Cálculo 2 5 3 6" xfId="15917"/>
    <cellStyle name="Cálculo 2 5 4" xfId="932"/>
    <cellStyle name="Cálculo 2 5 4 2" xfId="14522"/>
    <cellStyle name="Cálculo 2 5 4 2 2" xfId="29051"/>
    <cellStyle name="Cálculo 2 5 4 3" xfId="16192"/>
    <cellStyle name="Cálculo 2 5 5" xfId="1454"/>
    <cellStyle name="Cálculo 2 5 5 2" xfId="14975"/>
    <cellStyle name="Cálculo 2 5 5 2 2" xfId="29504"/>
    <cellStyle name="Cálculo 2 5 5 3" xfId="16693"/>
    <cellStyle name="Cálculo 2 5 6" xfId="2000"/>
    <cellStyle name="Cálculo 2 5 6 2" xfId="17230"/>
    <cellStyle name="Cálculo 2 5 7" xfId="14035"/>
    <cellStyle name="Cálculo 2 5 7 2" xfId="28566"/>
    <cellStyle name="Cálculo 2 5 8" xfId="15565"/>
    <cellStyle name="Cálculo 2 6" xfId="348"/>
    <cellStyle name="Cálculo 2 6 2" xfId="649"/>
    <cellStyle name="Cálculo 2 6 2 2" xfId="1220"/>
    <cellStyle name="Cálculo 2 6 2 2 2" xfId="14772"/>
    <cellStyle name="Cálculo 2 6 2 2 2 2" xfId="29301"/>
    <cellStyle name="Cálculo 2 6 2 2 3" xfId="5280"/>
    <cellStyle name="Cálculo 2 6 2 2 3 2" xfId="19936"/>
    <cellStyle name="Cálculo 2 6 2 2 4" xfId="16469"/>
    <cellStyle name="Cálculo 2 6 2 3" xfId="1767"/>
    <cellStyle name="Cálculo 2 6 2 3 2" xfId="15255"/>
    <cellStyle name="Cálculo 2 6 2 3 2 2" xfId="29784"/>
    <cellStyle name="Cálculo 2 6 2 3 3" xfId="4438"/>
    <cellStyle name="Cálculo 2 6 2 3 3 2" xfId="19157"/>
    <cellStyle name="Cálculo 2 6 2 3 4" xfId="17006"/>
    <cellStyle name="Cálculo 2 6 2 4" xfId="2313"/>
    <cellStyle name="Cálculo 2 6 2 4 2" xfId="17543"/>
    <cellStyle name="Cálculo 2 6 2 5" xfId="14356"/>
    <cellStyle name="Cálculo 2 6 2 5 2" xfId="28885"/>
    <cellStyle name="Cálculo 2 6 2 6" xfId="15924"/>
    <cellStyle name="Cálculo 2 6 3" xfId="1077"/>
    <cellStyle name="Cálculo 2 6 3 2" xfId="14658"/>
    <cellStyle name="Cálculo 2 6 3 2 2" xfId="29187"/>
    <cellStyle name="Cálculo 2 6 3 3" xfId="4113"/>
    <cellStyle name="Cálculo 2 6 3 3 2" xfId="18847"/>
    <cellStyle name="Cálculo 2 6 3 4" xfId="16326"/>
    <cellStyle name="Cálculo 2 6 4" xfId="1515"/>
    <cellStyle name="Cálculo 2 6 4 2" xfId="15036"/>
    <cellStyle name="Cálculo 2 6 4 2 2" xfId="29565"/>
    <cellStyle name="Cálculo 2 6 4 3" xfId="16754"/>
    <cellStyle name="Cálculo 2 6 5" xfId="2061"/>
    <cellStyle name="Cálculo 2 6 5 2" xfId="17291"/>
    <cellStyle name="Cálculo 2 6 6" xfId="13963"/>
    <cellStyle name="Cálculo 2 6 6 2" xfId="28494"/>
    <cellStyle name="Cálculo 2 6 7" xfId="15627"/>
    <cellStyle name="Cálculo 2 7" xfId="617"/>
    <cellStyle name="Cálculo 2 7 2" xfId="1188"/>
    <cellStyle name="Cálculo 2 7 2 2" xfId="14745"/>
    <cellStyle name="Cálculo 2 7 2 2 2" xfId="29274"/>
    <cellStyle name="Cálculo 2 7 2 3" xfId="5084"/>
    <cellStyle name="Cálculo 2 7 2 3 2" xfId="19762"/>
    <cellStyle name="Cálculo 2 7 2 4" xfId="16437"/>
    <cellStyle name="Cálculo 2 7 3" xfId="1735"/>
    <cellStyle name="Cálculo 2 7 3 2" xfId="15228"/>
    <cellStyle name="Cálculo 2 7 3 2 2" xfId="29757"/>
    <cellStyle name="Cálculo 2 7 3 3" xfId="4270"/>
    <cellStyle name="Cálculo 2 7 3 3 2" xfId="18992"/>
    <cellStyle name="Cálculo 2 7 3 4" xfId="16974"/>
    <cellStyle name="Cálculo 2 7 4" xfId="2281"/>
    <cellStyle name="Cálculo 2 7 4 2" xfId="17511"/>
    <cellStyle name="Cálculo 2 7 5" xfId="14308"/>
    <cellStyle name="Cálculo 2 7 5 2" xfId="28837"/>
    <cellStyle name="Cálculo 2 7 6" xfId="15892"/>
    <cellStyle name="Cálculo 2 8" xfId="927"/>
    <cellStyle name="Cálculo 2 8 2" xfId="14514"/>
    <cellStyle name="Cálculo 2 8 2 2" xfId="29043"/>
    <cellStyle name="Cálculo 2 8 3" xfId="3696"/>
    <cellStyle name="Cálculo 2 8 3 2" xfId="18505"/>
    <cellStyle name="Cálculo 2 8 4" xfId="16188"/>
    <cellStyle name="Cálculo 2 9" xfId="912"/>
    <cellStyle name="Cálculo 2 9 2" xfId="13931"/>
    <cellStyle name="Cálculo 2 9 2 2" xfId="28467"/>
    <cellStyle name="Cálculo 2 9 3" xfId="16174"/>
    <cellStyle name="Cálculo 3" xfId="3046"/>
    <cellStyle name="Cálculo 3 2" xfId="3600"/>
    <cellStyle name="Cálculo 3 2 2" xfId="18445"/>
    <cellStyle name="Cálculo 3 3" xfId="4592"/>
    <cellStyle name="Cálculo 3 4" xfId="13932"/>
    <cellStyle name="Cálculo 3 4 2" xfId="28468"/>
    <cellStyle name="Cálculo 4" xfId="2728"/>
    <cellStyle name="Cálculo 4 2" xfId="5083"/>
    <cellStyle name="Cálculo 4 2 2" xfId="19761"/>
    <cellStyle name="Cálculo 4 3" xfId="4269"/>
    <cellStyle name="Cálculo 4 3 2" xfId="18991"/>
    <cellStyle name="Cálculo 4 4" xfId="17834"/>
    <cellStyle name="Cálculo 5" xfId="13878"/>
    <cellStyle name="Cálculo 5 2" xfId="28414"/>
    <cellStyle name="Celda de comprobación" xfId="149" builtinId="23" customBuiltin="1"/>
    <cellStyle name="Celda de comprobación 2" xfId="110"/>
    <cellStyle name="Celda de comprobación 3" xfId="3048"/>
    <cellStyle name="Celda de comprobación 3 2" xfId="3344"/>
    <cellStyle name="Celda de comprobación 3 3" xfId="4594"/>
    <cellStyle name="Celda vinculada" xfId="148" builtinId="24" customBuiltin="1"/>
    <cellStyle name="Celda vinculada 2" xfId="111"/>
    <cellStyle name="Celda vinculada 3" xfId="3047"/>
    <cellStyle name="Celda vinculada 3 2" xfId="3393"/>
    <cellStyle name="Celda vinculada 3 3" xfId="4593"/>
    <cellStyle name="celdaDato" xfId="40"/>
    <cellStyle name="celdaDato 10" xfId="545"/>
    <cellStyle name="celdaDato 10 2" xfId="14324"/>
    <cellStyle name="celdaDato 10 2 2" xfId="28853"/>
    <cellStyle name="celdaDato 10 3" xfId="15821"/>
    <cellStyle name="celdaDato 11" xfId="224"/>
    <cellStyle name="celdaDato 11 2" xfId="14325"/>
    <cellStyle name="celdaDato 11 2 2" xfId="28854"/>
    <cellStyle name="celdaDato 11 3" xfId="15506"/>
    <cellStyle name="celdaDato 12" xfId="818"/>
    <cellStyle name="celdaDato 12 2" xfId="16091"/>
    <cellStyle name="celdaDato 13" xfId="15437"/>
    <cellStyle name="celdaDato 2" xfId="41"/>
    <cellStyle name="celdaDato 2 10" xfId="843"/>
    <cellStyle name="celdaDato 2 10 2" xfId="14388"/>
    <cellStyle name="celdaDato 2 10 2 2" xfId="28917"/>
    <cellStyle name="celdaDato 2 10 3" xfId="16115"/>
    <cellStyle name="celdaDato 2 11" xfId="970"/>
    <cellStyle name="celdaDato 2 11 2" xfId="16229"/>
    <cellStyle name="celdaDato 2 12" xfId="15438"/>
    <cellStyle name="celdaDato 2 2" xfId="72"/>
    <cellStyle name="celdaDato 2 2 10" xfId="1024"/>
    <cellStyle name="celdaDato 2 2 10 2" xfId="16277"/>
    <cellStyle name="celdaDato 2 2 11" xfId="15450"/>
    <cellStyle name="celdaDato 2 2 2" xfId="269"/>
    <cellStyle name="celdaDato 2 2 2 2" xfId="453"/>
    <cellStyle name="celdaDato 2 2 2 2 2" xfId="619"/>
    <cellStyle name="celdaDato 2 2 2 2 2 2" xfId="1190"/>
    <cellStyle name="celdaDato 2 2 2 2 2 2 2" xfId="4792"/>
    <cellStyle name="celdaDato 2 2 2 2 2 2 2 2" xfId="19476"/>
    <cellStyle name="celdaDato 2 2 2 2 2 2 3" xfId="6159"/>
    <cellStyle name="celdaDato 2 2 2 2 2 2 3 2" xfId="10089"/>
    <cellStyle name="celdaDato 2 2 2 2 2 2 3 2 2" xfId="24665"/>
    <cellStyle name="celdaDato 2 2 2 2 2 2 3 3" xfId="20810"/>
    <cellStyle name="celdaDato 2 2 2 2 2 2 4" xfId="3535"/>
    <cellStyle name="celdaDato 2 2 2 2 2 2 4 2" xfId="18386"/>
    <cellStyle name="celdaDato 2 2 2 2 2 2 5" xfId="16439"/>
    <cellStyle name="celdaDato 2 2 2 2 2 3" xfId="1737"/>
    <cellStyle name="celdaDato 2 2 2 2 2 3 2" xfId="8519"/>
    <cellStyle name="celdaDato 2 2 2 2 2 3 2 2" xfId="23115"/>
    <cellStyle name="celdaDato 2 2 2 2 2 3 3" xfId="4267"/>
    <cellStyle name="celdaDato 2 2 2 2 2 3 3 2" xfId="18989"/>
    <cellStyle name="celdaDato 2 2 2 2 2 3 4" xfId="16976"/>
    <cellStyle name="celdaDato 2 2 2 2 2 4" xfId="2283"/>
    <cellStyle name="celdaDato 2 2 2 2 2 4 2" xfId="17513"/>
    <cellStyle name="celdaDato 2 2 2 2 2 5" xfId="15894"/>
    <cellStyle name="celdaDato 2 2 2 2 3" xfId="940"/>
    <cellStyle name="celdaDato 2 2 2 2 3 2" xfId="4748"/>
    <cellStyle name="celdaDato 2 2 2 2 3 2 2" xfId="19434"/>
    <cellStyle name="celdaDato 2 2 2 2 3 3" xfId="6135"/>
    <cellStyle name="celdaDato 2 2 2 2 3 3 2" xfId="10065"/>
    <cellStyle name="celdaDato 2 2 2 2 3 3 2 2" xfId="24641"/>
    <cellStyle name="celdaDato 2 2 2 2 3 3 3" xfId="20786"/>
    <cellStyle name="celdaDato 2 2 2 2 3 4" xfId="3421"/>
    <cellStyle name="celdaDato 2 2 2 2 3 4 2" xfId="18305"/>
    <cellStyle name="celdaDato 2 2 2 2 3 5" xfId="16199"/>
    <cellStyle name="celdaDato 2 2 2 2 4" xfId="1600"/>
    <cellStyle name="celdaDato 2 2 2 2 4 2" xfId="8459"/>
    <cellStyle name="celdaDato 2 2 2 2 4 2 2" xfId="23059"/>
    <cellStyle name="celdaDato 2 2 2 2 4 3" xfId="4199"/>
    <cellStyle name="celdaDato 2 2 2 2 4 3 2" xfId="18925"/>
    <cellStyle name="celdaDato 2 2 2 2 4 4" xfId="16839"/>
    <cellStyle name="celdaDato 2 2 2 2 5" xfId="2146"/>
    <cellStyle name="celdaDato 2 2 2 2 5 2" xfId="17376"/>
    <cellStyle name="celdaDato 2 2 2 2 6" xfId="15730"/>
    <cellStyle name="celdaDato 2 2 2 3" xfId="359"/>
    <cellStyle name="celdaDato 2 2 2 3 2" xfId="866"/>
    <cellStyle name="celdaDato 2 2 2 3 2 2" xfId="3516"/>
    <cellStyle name="celdaDato 2 2 2 3 2 2 2" xfId="4779"/>
    <cellStyle name="celdaDato 2 2 2 3 2 2 2 2" xfId="19463"/>
    <cellStyle name="celdaDato 2 2 2 3 2 2 3" xfId="6150"/>
    <cellStyle name="celdaDato 2 2 2 3 2 2 3 2" xfId="10080"/>
    <cellStyle name="celdaDato 2 2 2 3 2 2 3 2 2" xfId="24656"/>
    <cellStyle name="celdaDato 2 2 2 3 2 2 3 3" xfId="20801"/>
    <cellStyle name="celdaDato 2 2 2 3 2 2 4" xfId="18368"/>
    <cellStyle name="celdaDato 2 2 2 3 2 3" xfId="4254"/>
    <cellStyle name="celdaDato 2 2 2 3 2 3 2" xfId="8506"/>
    <cellStyle name="celdaDato 2 2 2 3 2 3 2 2" xfId="23103"/>
    <cellStyle name="celdaDato 2 2 2 3 2 3 3" xfId="18977"/>
    <cellStyle name="celdaDato 2 2 2 3 2 4" xfId="2711"/>
    <cellStyle name="celdaDato 2 2 2 3 2 4 2" xfId="17818"/>
    <cellStyle name="celdaDato 2 2 2 3 2 5" xfId="16132"/>
    <cellStyle name="celdaDato 2 2 2 3 3" xfId="1523"/>
    <cellStyle name="celdaDato 2 2 2 3 3 2" xfId="4723"/>
    <cellStyle name="celdaDato 2 2 2 3 3 2 2" xfId="19410"/>
    <cellStyle name="celdaDato 2 2 2 3 3 3" xfId="6119"/>
    <cellStyle name="celdaDato 2 2 2 3 3 3 2" xfId="10049"/>
    <cellStyle name="celdaDato 2 2 2 3 3 3 2 2" xfId="24625"/>
    <cellStyle name="celdaDato 2 2 2 3 3 3 3" xfId="20770"/>
    <cellStyle name="celdaDato 2 2 2 3 3 4" xfId="3381"/>
    <cellStyle name="celdaDato 2 2 2 3 3 4 2" xfId="18273"/>
    <cellStyle name="celdaDato 2 2 2 3 3 5" xfId="16762"/>
    <cellStyle name="celdaDato 2 2 2 3 4" xfId="2069"/>
    <cellStyle name="celdaDato 2 2 2 3 4 2" xfId="8437"/>
    <cellStyle name="celdaDato 2 2 2 3 4 2 2" xfId="23040"/>
    <cellStyle name="celdaDato 2 2 2 3 4 3" xfId="17299"/>
    <cellStyle name="celdaDato 2 2 2 3 5" xfId="15637"/>
    <cellStyle name="celdaDato 2 2 2 4" xfId="1003"/>
    <cellStyle name="celdaDato 2 2 2 4 2" xfId="4678"/>
    <cellStyle name="celdaDato 2 2 2 4 2 2" xfId="19366"/>
    <cellStyle name="celdaDato 2 2 2 4 3" xfId="6088"/>
    <cellStyle name="celdaDato 2 2 2 4 3 2" xfId="10018"/>
    <cellStyle name="celdaDato 2 2 2 4 3 2 2" xfId="24595"/>
    <cellStyle name="celdaDato 2 2 2 4 3 3" xfId="20740"/>
    <cellStyle name="celdaDato 2 2 2 4 4" xfId="3303"/>
    <cellStyle name="celdaDato 2 2 2 4 4 2" xfId="18214"/>
    <cellStyle name="celdaDato 2 2 2 4 5" xfId="16259"/>
    <cellStyle name="celdaDato 2 2 2 5" xfId="1438"/>
    <cellStyle name="celdaDato 2 2 2 5 2" xfId="8396"/>
    <cellStyle name="celdaDato 2 2 2 5 2 2" xfId="23003"/>
    <cellStyle name="celdaDato 2 2 2 5 3" xfId="4081"/>
    <cellStyle name="celdaDato 2 2 2 5 3 2" xfId="18815"/>
    <cellStyle name="celdaDato 2 2 2 5 4" xfId="16677"/>
    <cellStyle name="celdaDato 2 2 2 6" xfId="1984"/>
    <cellStyle name="celdaDato 2 2 2 6 2" xfId="17214"/>
    <cellStyle name="celdaDato 2 2 2 7" xfId="15549"/>
    <cellStyle name="celdaDato 2 2 3" xfId="306"/>
    <cellStyle name="celdaDato 2 2 3 2" xfId="489"/>
    <cellStyle name="celdaDato 2 2 3 2 2" xfId="206"/>
    <cellStyle name="celdaDato 2 2 3 2 2 2" xfId="916"/>
    <cellStyle name="celdaDato 2 2 3 2 2 2 2" xfId="4778"/>
    <cellStyle name="celdaDato 2 2 3 2 2 2 2 2" xfId="19462"/>
    <cellStyle name="celdaDato 2 2 3 2 2 2 3" xfId="16177"/>
    <cellStyle name="celdaDato 2 2 3 2 2 3" xfId="1388"/>
    <cellStyle name="celdaDato 2 2 3 2 2 3 2" xfId="10079"/>
    <cellStyle name="celdaDato 2 2 3 2 2 3 2 2" xfId="24655"/>
    <cellStyle name="celdaDato 2 2 3 2 2 3 3" xfId="6149"/>
    <cellStyle name="celdaDato 2 2 3 2 2 3 3 2" xfId="20800"/>
    <cellStyle name="celdaDato 2 2 3 2 2 3 4" xfId="16632"/>
    <cellStyle name="celdaDato 2 2 3 2 2 4" xfId="1939"/>
    <cellStyle name="celdaDato 2 2 3 2 2 4 2" xfId="17169"/>
    <cellStyle name="celdaDato 2 2 3 2 2 5" xfId="15490"/>
    <cellStyle name="celdaDato 2 2 3 2 3" xfId="1089"/>
    <cellStyle name="celdaDato 2 2 3 2 3 2" xfId="8505"/>
    <cellStyle name="celdaDato 2 2 3 2 3 2 2" xfId="23102"/>
    <cellStyle name="celdaDato 2 2 3 2 3 3" xfId="4253"/>
    <cellStyle name="celdaDato 2 2 3 2 3 3 2" xfId="18976"/>
    <cellStyle name="celdaDato 2 2 3 2 3 4" xfId="16338"/>
    <cellStyle name="celdaDato 2 2 3 2 4" xfId="1636"/>
    <cellStyle name="celdaDato 2 2 3 2 4 2" xfId="15141"/>
    <cellStyle name="celdaDato 2 2 3 2 4 2 2" xfId="29670"/>
    <cellStyle name="celdaDato 2 2 3 2 4 3" xfId="16875"/>
    <cellStyle name="celdaDato 2 2 3 2 5" xfId="2182"/>
    <cellStyle name="celdaDato 2 2 3 2 5 2" xfId="17412"/>
    <cellStyle name="celdaDato 2 2 3 2 6" xfId="15766"/>
    <cellStyle name="celdaDato 2 2 3 3" xfId="621"/>
    <cellStyle name="celdaDato 2 2 3 3 2" xfId="1192"/>
    <cellStyle name="celdaDato 2 2 3 3 2 2" xfId="4721"/>
    <cellStyle name="celdaDato 2 2 3 3 2 2 2" xfId="19408"/>
    <cellStyle name="celdaDato 2 2 3 3 2 3" xfId="16441"/>
    <cellStyle name="celdaDato 2 2 3 3 3" xfId="1739"/>
    <cellStyle name="celdaDato 2 2 3 3 3 2" xfId="10047"/>
    <cellStyle name="celdaDato 2 2 3 3 3 2 2" xfId="24623"/>
    <cellStyle name="celdaDato 2 2 3 3 3 3" xfId="6117"/>
    <cellStyle name="celdaDato 2 2 3 3 3 3 2" xfId="20768"/>
    <cellStyle name="celdaDato 2 2 3 3 3 4" xfId="16978"/>
    <cellStyle name="celdaDato 2 2 3 3 4" xfId="2285"/>
    <cellStyle name="celdaDato 2 2 3 3 4 2" xfId="17515"/>
    <cellStyle name="celdaDato 2 2 3 3 5" xfId="15896"/>
    <cellStyle name="celdaDato 2 2 3 4" xfId="937"/>
    <cellStyle name="celdaDato 2 2 3 4 2" xfId="8433"/>
    <cellStyle name="celdaDato 2 2 3 4 2 2" xfId="23037"/>
    <cellStyle name="celdaDato 2 2 3 4 3" xfId="4162"/>
    <cellStyle name="celdaDato 2 2 3 4 3 2" xfId="18891"/>
    <cellStyle name="celdaDato 2 2 3 4 4" xfId="16197"/>
    <cellStyle name="celdaDato 2 2 3 5" xfId="1474"/>
    <cellStyle name="celdaDato 2 2 3 5 2" xfId="14995"/>
    <cellStyle name="celdaDato 2 2 3 5 2 2" xfId="29524"/>
    <cellStyle name="celdaDato 2 2 3 5 3" xfId="16713"/>
    <cellStyle name="celdaDato 2 2 3 6" xfId="2020"/>
    <cellStyle name="celdaDato 2 2 3 6 2" xfId="17250"/>
    <cellStyle name="celdaDato 2 2 3 7" xfId="15585"/>
    <cellStyle name="celdaDato 2 2 4" xfId="325"/>
    <cellStyle name="celdaDato 2 2 4 2" xfId="508"/>
    <cellStyle name="celdaDato 2 2 4 2 2" xfId="365"/>
    <cellStyle name="celdaDato 2 2 4 2 2 2" xfId="969"/>
    <cellStyle name="celdaDato 2 2 4 2 2 2 2" xfId="4766"/>
    <cellStyle name="celdaDato 2 2 4 2 2 2 2 2" xfId="19450"/>
    <cellStyle name="celdaDato 2 2 4 2 2 2 3" xfId="16228"/>
    <cellStyle name="celdaDato 2 2 4 2 2 3" xfId="1528"/>
    <cellStyle name="celdaDato 2 2 4 2 2 3 2" xfId="10071"/>
    <cellStyle name="celdaDato 2 2 4 2 2 3 2 2" xfId="24647"/>
    <cellStyle name="celdaDato 2 2 4 2 2 3 3" xfId="6141"/>
    <cellStyle name="celdaDato 2 2 4 2 2 3 3 2" xfId="20792"/>
    <cellStyle name="celdaDato 2 2 4 2 2 3 4" xfId="16767"/>
    <cellStyle name="celdaDato 2 2 4 2 2 4" xfId="2074"/>
    <cellStyle name="celdaDato 2 2 4 2 2 4 2" xfId="17304"/>
    <cellStyle name="celdaDato 2 2 4 2 2 5" xfId="15643"/>
    <cellStyle name="celdaDato 2 2 4 2 3" xfId="1108"/>
    <cellStyle name="celdaDato 2 2 4 2 3 2" xfId="8493"/>
    <cellStyle name="celdaDato 2 2 4 2 3 2 2" xfId="23092"/>
    <cellStyle name="celdaDato 2 2 4 2 3 3" xfId="4241"/>
    <cellStyle name="celdaDato 2 2 4 2 3 3 2" xfId="18966"/>
    <cellStyle name="celdaDato 2 2 4 2 3 4" xfId="16357"/>
    <cellStyle name="celdaDato 2 2 4 2 4" xfId="1655"/>
    <cellStyle name="celdaDato 2 2 4 2 4 2" xfId="15160"/>
    <cellStyle name="celdaDato 2 2 4 2 4 2 2" xfId="29689"/>
    <cellStyle name="celdaDato 2 2 4 2 4 3" xfId="16894"/>
    <cellStyle name="celdaDato 2 2 4 2 5" xfId="2201"/>
    <cellStyle name="celdaDato 2 2 4 2 5 2" xfId="17431"/>
    <cellStyle name="celdaDato 2 2 4 2 6" xfId="15785"/>
    <cellStyle name="celdaDato 2 2 4 3" xfId="626"/>
    <cellStyle name="celdaDato 2 2 4 3 2" xfId="1197"/>
    <cellStyle name="celdaDato 2 2 4 3 2 2" xfId="4695"/>
    <cellStyle name="celdaDato 2 2 4 3 2 2 2" xfId="19383"/>
    <cellStyle name="celdaDato 2 2 4 3 2 3" xfId="16446"/>
    <cellStyle name="celdaDato 2 2 4 3 3" xfId="1744"/>
    <cellStyle name="celdaDato 2 2 4 3 3 2" xfId="10030"/>
    <cellStyle name="celdaDato 2 2 4 3 3 2 2" xfId="24607"/>
    <cellStyle name="celdaDato 2 2 4 3 3 3" xfId="6100"/>
    <cellStyle name="celdaDato 2 2 4 3 3 3 2" xfId="20752"/>
    <cellStyle name="celdaDato 2 2 4 3 3 4" xfId="16983"/>
    <cellStyle name="celdaDato 2 2 4 3 4" xfId="2290"/>
    <cellStyle name="celdaDato 2 2 4 3 4 2" xfId="17520"/>
    <cellStyle name="celdaDato 2 2 4 3 5" xfId="15901"/>
    <cellStyle name="celdaDato 2 2 4 4" xfId="1006"/>
    <cellStyle name="celdaDato 2 2 4 4 2" xfId="8410"/>
    <cellStyle name="celdaDato 2 2 4 4 2 2" xfId="23016"/>
    <cellStyle name="celdaDato 2 2 4 4 3" xfId="4119"/>
    <cellStyle name="celdaDato 2 2 4 4 3 2" xfId="18852"/>
    <cellStyle name="celdaDato 2 2 4 4 4" xfId="16262"/>
    <cellStyle name="celdaDato 2 2 4 5" xfId="1493"/>
    <cellStyle name="celdaDato 2 2 4 5 2" xfId="15014"/>
    <cellStyle name="celdaDato 2 2 4 5 2 2" xfId="29543"/>
    <cellStyle name="celdaDato 2 2 4 5 3" xfId="16732"/>
    <cellStyle name="celdaDato 2 2 4 6" xfId="2039"/>
    <cellStyle name="celdaDato 2 2 4 6 2" xfId="17269"/>
    <cellStyle name="celdaDato 2 2 4 7" xfId="15604"/>
    <cellStyle name="celdaDato 2 2 5" xfId="339"/>
    <cellStyle name="celdaDato 2 2 5 2" xfId="522"/>
    <cellStyle name="celdaDato 2 2 5 2 2" xfId="599"/>
    <cellStyle name="celdaDato 2 2 5 2 2 2" xfId="1170"/>
    <cellStyle name="celdaDato 2 2 5 2 2 2 2" xfId="4776"/>
    <cellStyle name="celdaDato 2 2 5 2 2 2 2 2" xfId="19460"/>
    <cellStyle name="celdaDato 2 2 5 2 2 2 3" xfId="16419"/>
    <cellStyle name="celdaDato 2 2 5 2 2 3" xfId="1717"/>
    <cellStyle name="celdaDato 2 2 5 2 2 3 2" xfId="10077"/>
    <cellStyle name="celdaDato 2 2 5 2 2 3 2 2" xfId="24653"/>
    <cellStyle name="celdaDato 2 2 5 2 2 3 3" xfId="6147"/>
    <cellStyle name="celdaDato 2 2 5 2 2 3 3 2" xfId="20798"/>
    <cellStyle name="celdaDato 2 2 5 2 2 3 4" xfId="16956"/>
    <cellStyle name="celdaDato 2 2 5 2 2 4" xfId="2263"/>
    <cellStyle name="celdaDato 2 2 5 2 2 4 2" xfId="17493"/>
    <cellStyle name="celdaDato 2 2 5 2 2 5" xfId="15874"/>
    <cellStyle name="celdaDato 2 2 5 2 3" xfId="1122"/>
    <cellStyle name="celdaDato 2 2 5 2 3 2" xfId="8503"/>
    <cellStyle name="celdaDato 2 2 5 2 3 2 2" xfId="23100"/>
    <cellStyle name="celdaDato 2 2 5 2 3 3" xfId="4251"/>
    <cellStyle name="celdaDato 2 2 5 2 3 3 2" xfId="18974"/>
    <cellStyle name="celdaDato 2 2 5 2 3 4" xfId="16371"/>
    <cellStyle name="celdaDato 2 2 5 2 4" xfId="1669"/>
    <cellStyle name="celdaDato 2 2 5 2 4 2" xfId="15174"/>
    <cellStyle name="celdaDato 2 2 5 2 4 2 2" xfId="29703"/>
    <cellStyle name="celdaDato 2 2 5 2 4 3" xfId="16908"/>
    <cellStyle name="celdaDato 2 2 5 2 5" xfId="2215"/>
    <cellStyle name="celdaDato 2 2 5 2 5 2" xfId="17445"/>
    <cellStyle name="celdaDato 2 2 5 2 6" xfId="15799"/>
    <cellStyle name="celdaDato 2 2 5 3" xfId="543"/>
    <cellStyle name="celdaDato 2 2 5 3 2" xfId="1137"/>
    <cellStyle name="celdaDato 2 2 5 3 2 2" xfId="4718"/>
    <cellStyle name="celdaDato 2 2 5 3 2 2 2" xfId="19405"/>
    <cellStyle name="celdaDato 2 2 5 3 2 3" xfId="16386"/>
    <cellStyle name="celdaDato 2 2 5 3 3" xfId="1684"/>
    <cellStyle name="celdaDato 2 2 5 3 3 2" xfId="10044"/>
    <cellStyle name="celdaDato 2 2 5 3 3 2 2" xfId="24620"/>
    <cellStyle name="celdaDato 2 2 5 3 3 3" xfId="6114"/>
    <cellStyle name="celdaDato 2 2 5 3 3 3 2" xfId="20765"/>
    <cellStyle name="celdaDato 2 2 5 3 3 4" xfId="16923"/>
    <cellStyle name="celdaDato 2 2 5 3 4" xfId="2230"/>
    <cellStyle name="celdaDato 2 2 5 3 4 2" xfId="17460"/>
    <cellStyle name="celdaDato 2 2 5 3 5" xfId="15819"/>
    <cellStyle name="celdaDato 2 2 5 4" xfId="881"/>
    <cellStyle name="celdaDato 2 2 5 4 2" xfId="8431"/>
    <cellStyle name="celdaDato 2 2 5 4 2 2" xfId="23035"/>
    <cellStyle name="celdaDato 2 2 5 4 3" xfId="4157"/>
    <cellStyle name="celdaDato 2 2 5 4 3 2" xfId="18886"/>
    <cellStyle name="celdaDato 2 2 5 4 4" xfId="16144"/>
    <cellStyle name="celdaDato 2 2 5 5" xfId="1507"/>
    <cellStyle name="celdaDato 2 2 5 5 2" xfId="15028"/>
    <cellStyle name="celdaDato 2 2 5 5 2 2" xfId="29557"/>
    <cellStyle name="celdaDato 2 2 5 5 3" xfId="16746"/>
    <cellStyle name="celdaDato 2 2 5 6" xfId="2053"/>
    <cellStyle name="celdaDato 2 2 5 6 2" xfId="17283"/>
    <cellStyle name="celdaDato 2 2 5 7" xfId="15618"/>
    <cellStyle name="celdaDato 2 2 6" xfId="408"/>
    <cellStyle name="celdaDato 2 2 6 2" xfId="679"/>
    <cellStyle name="celdaDato 2 2 6 2 2" xfId="1250"/>
    <cellStyle name="celdaDato 2 2 6 2 2 2" xfId="4765"/>
    <cellStyle name="celdaDato 2 2 6 2 2 2 2" xfId="19449"/>
    <cellStyle name="celdaDato 2 2 6 2 2 3" xfId="6140"/>
    <cellStyle name="celdaDato 2 2 6 2 2 3 2" xfId="10070"/>
    <cellStyle name="celdaDato 2 2 6 2 2 3 2 2" xfId="24646"/>
    <cellStyle name="celdaDato 2 2 6 2 2 3 3" xfId="20791"/>
    <cellStyle name="celdaDato 2 2 6 2 2 4" xfId="3493"/>
    <cellStyle name="celdaDato 2 2 6 2 2 4 2" xfId="18346"/>
    <cellStyle name="celdaDato 2 2 6 2 2 5" xfId="16499"/>
    <cellStyle name="celdaDato 2 2 6 2 3" xfId="1797"/>
    <cellStyle name="celdaDato 2 2 6 2 3 2" xfId="8492"/>
    <cellStyle name="celdaDato 2 2 6 2 3 2 2" xfId="23091"/>
    <cellStyle name="celdaDato 2 2 6 2 3 3" xfId="4240"/>
    <cellStyle name="celdaDato 2 2 6 2 3 3 2" xfId="18965"/>
    <cellStyle name="celdaDato 2 2 6 2 3 4" xfId="17036"/>
    <cellStyle name="celdaDato 2 2 6 2 4" xfId="2343"/>
    <cellStyle name="celdaDato 2 2 6 2 4 2" xfId="17573"/>
    <cellStyle name="celdaDato 2 2 6 2 5" xfId="15954"/>
    <cellStyle name="celdaDato 2 2 6 3" xfId="923"/>
    <cellStyle name="celdaDato 2 2 6 3 2" xfId="4688"/>
    <cellStyle name="celdaDato 2 2 6 3 2 2" xfId="19376"/>
    <cellStyle name="celdaDato 2 2 6 3 3" xfId="6095"/>
    <cellStyle name="celdaDato 2 2 6 3 3 2" xfId="10025"/>
    <cellStyle name="celdaDato 2 2 6 3 3 2 2" xfId="24602"/>
    <cellStyle name="celdaDato 2 2 6 3 3 3" xfId="20747"/>
    <cellStyle name="celdaDato 2 2 6 3 4" xfId="3318"/>
    <cellStyle name="celdaDato 2 2 6 3 4 2" xfId="18224"/>
    <cellStyle name="celdaDato 2 2 6 3 5" xfId="16184"/>
    <cellStyle name="celdaDato 2 2 6 4" xfId="1556"/>
    <cellStyle name="celdaDato 2 2 6 4 2" xfId="8404"/>
    <cellStyle name="celdaDato 2 2 6 4 2 2" xfId="23011"/>
    <cellStyle name="celdaDato 2 2 6 4 3" xfId="4105"/>
    <cellStyle name="celdaDato 2 2 6 4 3 2" xfId="18839"/>
    <cellStyle name="celdaDato 2 2 6 4 4" xfId="16795"/>
    <cellStyle name="celdaDato 2 2 6 5" xfId="2102"/>
    <cellStyle name="celdaDato 2 2 6 5 2" xfId="17332"/>
    <cellStyle name="celdaDato 2 2 6 6" xfId="15685"/>
    <cellStyle name="celdaDato 2 2 7" xfId="645"/>
    <cellStyle name="celdaDato 2 2 7 2" xfId="1216"/>
    <cellStyle name="celdaDato 2 2 7 2 2" xfId="4658"/>
    <cellStyle name="celdaDato 2 2 7 2 2 2" xfId="19347"/>
    <cellStyle name="celdaDato 2 2 7 2 3" xfId="16465"/>
    <cellStyle name="celdaDato 2 2 7 3" xfId="1763"/>
    <cellStyle name="celdaDato 2 2 7 3 2" xfId="10007"/>
    <cellStyle name="celdaDato 2 2 7 3 2 2" xfId="24584"/>
    <cellStyle name="celdaDato 2 2 7 3 3" xfId="6077"/>
    <cellStyle name="celdaDato 2 2 7 3 3 2" xfId="20729"/>
    <cellStyle name="celdaDato 2 2 7 3 4" xfId="17002"/>
    <cellStyle name="celdaDato 2 2 7 4" xfId="2309"/>
    <cellStyle name="celdaDato 2 2 7 4 2" xfId="17539"/>
    <cellStyle name="celdaDato 2 2 7 5" xfId="15920"/>
    <cellStyle name="celdaDato 2 2 8" xfId="574"/>
    <cellStyle name="celdaDato 2 2 8 2" xfId="4880"/>
    <cellStyle name="celdaDato 2 2 8 2 2" xfId="19561"/>
    <cellStyle name="celdaDato 2 2 8 3" xfId="3728"/>
    <cellStyle name="celdaDato 2 2 8 3 2" xfId="18535"/>
    <cellStyle name="celdaDato 2 2 8 4" xfId="15849"/>
    <cellStyle name="celdaDato 2 2 9" xfId="886"/>
    <cellStyle name="celdaDato 2 2 9 2" xfId="14458"/>
    <cellStyle name="celdaDato 2 2 9 2 2" xfId="28987"/>
    <cellStyle name="celdaDato 2 2 9 3" xfId="16149"/>
    <cellStyle name="celdaDato 2 3" xfId="249"/>
    <cellStyle name="celdaDato 2 3 2" xfId="434"/>
    <cellStyle name="celdaDato 2 3 2 2" xfId="631"/>
    <cellStyle name="celdaDato 2 3 2 2 2" xfId="1202"/>
    <cellStyle name="celdaDato 2 3 2 2 2 2" xfId="4790"/>
    <cellStyle name="celdaDato 2 3 2 2 2 2 2" xfId="19474"/>
    <cellStyle name="celdaDato 2 3 2 2 2 3" xfId="6157"/>
    <cellStyle name="celdaDato 2 3 2 2 2 3 2" xfId="10087"/>
    <cellStyle name="celdaDato 2 3 2 2 2 3 2 2" xfId="24663"/>
    <cellStyle name="celdaDato 2 3 2 2 2 3 3" xfId="20808"/>
    <cellStyle name="celdaDato 2 3 2 2 2 4" xfId="3533"/>
    <cellStyle name="celdaDato 2 3 2 2 2 4 2" xfId="18384"/>
    <cellStyle name="celdaDato 2 3 2 2 2 5" xfId="16451"/>
    <cellStyle name="celdaDato 2 3 2 2 3" xfId="1749"/>
    <cellStyle name="celdaDato 2 3 2 2 3 2" xfId="8517"/>
    <cellStyle name="celdaDato 2 3 2 2 3 2 2" xfId="23113"/>
    <cellStyle name="celdaDato 2 3 2 2 3 3" xfId="4265"/>
    <cellStyle name="celdaDato 2 3 2 2 3 3 2" xfId="18987"/>
    <cellStyle name="celdaDato 2 3 2 2 3 4" xfId="16988"/>
    <cellStyle name="celdaDato 2 3 2 2 4" xfId="2295"/>
    <cellStyle name="celdaDato 2 3 2 2 4 2" xfId="17525"/>
    <cellStyle name="celdaDato 2 3 2 2 5" xfId="15906"/>
    <cellStyle name="celdaDato 2 3 2 3" xfId="865"/>
    <cellStyle name="celdaDato 2 3 2 3 2" xfId="4745"/>
    <cellStyle name="celdaDato 2 3 2 3 2 2" xfId="19431"/>
    <cellStyle name="celdaDato 2 3 2 3 3" xfId="6132"/>
    <cellStyle name="celdaDato 2 3 2 3 3 2" xfId="10062"/>
    <cellStyle name="celdaDato 2 3 2 3 3 2 2" xfId="24638"/>
    <cellStyle name="celdaDato 2 3 2 3 3 3" xfId="20783"/>
    <cellStyle name="celdaDato 2 3 2 3 4" xfId="3416"/>
    <cellStyle name="celdaDato 2 3 2 3 4 2" xfId="18301"/>
    <cellStyle name="celdaDato 2 3 2 3 5" xfId="16131"/>
    <cellStyle name="celdaDato 2 3 2 4" xfId="1581"/>
    <cellStyle name="celdaDato 2 3 2 4 2" xfId="8454"/>
    <cellStyle name="celdaDato 2 3 2 4 2 2" xfId="23054"/>
    <cellStyle name="celdaDato 2 3 2 4 3" xfId="4187"/>
    <cellStyle name="celdaDato 2 3 2 4 3 2" xfId="18913"/>
    <cellStyle name="celdaDato 2 3 2 4 4" xfId="16820"/>
    <cellStyle name="celdaDato 2 3 2 5" xfId="2127"/>
    <cellStyle name="celdaDato 2 3 2 5 2" xfId="17357"/>
    <cellStyle name="celdaDato 2 3 2 6" xfId="15711"/>
    <cellStyle name="celdaDato 2 3 3" xfId="533"/>
    <cellStyle name="celdaDato 2 3 3 2" xfId="1132"/>
    <cellStyle name="celdaDato 2 3 3 2 2" xfId="3515"/>
    <cellStyle name="celdaDato 2 3 3 2 2 2" xfId="4775"/>
    <cellStyle name="celdaDato 2 3 3 2 2 2 2" xfId="19459"/>
    <cellStyle name="celdaDato 2 3 3 2 2 3" xfId="6146"/>
    <cellStyle name="celdaDato 2 3 3 2 2 3 2" xfId="10076"/>
    <cellStyle name="celdaDato 2 3 3 2 2 3 2 2" xfId="24652"/>
    <cellStyle name="celdaDato 2 3 3 2 2 3 3" xfId="20797"/>
    <cellStyle name="celdaDato 2 3 3 2 2 4" xfId="18367"/>
    <cellStyle name="celdaDato 2 3 3 2 3" xfId="4250"/>
    <cellStyle name="celdaDato 2 3 3 2 3 2" xfId="8502"/>
    <cellStyle name="celdaDato 2 3 3 2 3 2 2" xfId="23099"/>
    <cellStyle name="celdaDato 2 3 3 2 3 3" xfId="18973"/>
    <cellStyle name="celdaDato 2 3 3 2 4" xfId="2710"/>
    <cellStyle name="celdaDato 2 3 3 2 4 2" xfId="17817"/>
    <cellStyle name="celdaDato 2 3 3 2 5" xfId="16381"/>
    <cellStyle name="celdaDato 2 3 3 3" xfId="1679"/>
    <cellStyle name="celdaDato 2 3 3 3 2" xfId="4717"/>
    <cellStyle name="celdaDato 2 3 3 3 2 2" xfId="19404"/>
    <cellStyle name="celdaDato 2 3 3 3 3" xfId="6113"/>
    <cellStyle name="celdaDato 2 3 3 3 3 2" xfId="10043"/>
    <cellStyle name="celdaDato 2 3 3 3 3 2 2" xfId="24619"/>
    <cellStyle name="celdaDato 2 3 3 3 3 3" xfId="20764"/>
    <cellStyle name="celdaDato 2 3 3 3 4" xfId="3376"/>
    <cellStyle name="celdaDato 2 3 3 3 4 2" xfId="18268"/>
    <cellStyle name="celdaDato 2 3 3 3 5" xfId="16918"/>
    <cellStyle name="celdaDato 2 3 3 4" xfId="2225"/>
    <cellStyle name="celdaDato 2 3 3 4 2" xfId="8429"/>
    <cellStyle name="celdaDato 2 3 3 4 2 2" xfId="23033"/>
    <cellStyle name="celdaDato 2 3 3 4 3" xfId="17455"/>
    <cellStyle name="celdaDato 2 3 3 5" xfId="15810"/>
    <cellStyle name="celdaDato 2 3 4" xfId="553"/>
    <cellStyle name="celdaDato 2 3 4 2" xfId="4675"/>
    <cellStyle name="celdaDato 2 3 4 2 2" xfId="19363"/>
    <cellStyle name="celdaDato 2 3 4 3" xfId="6085"/>
    <cellStyle name="celdaDato 2 3 4 3 2" xfId="10015"/>
    <cellStyle name="celdaDato 2 3 4 3 2 2" xfId="24592"/>
    <cellStyle name="celdaDato 2 3 4 3 3" xfId="20737"/>
    <cellStyle name="celdaDato 2 3 4 4" xfId="3300"/>
    <cellStyle name="celdaDato 2 3 4 4 2" xfId="18211"/>
    <cellStyle name="celdaDato 2 3 4 5" xfId="15829"/>
    <cellStyle name="celdaDato 2 3 5" xfId="1418"/>
    <cellStyle name="celdaDato 2 3 5 2" xfId="4704"/>
    <cellStyle name="celdaDato 2 3 5 2 2" xfId="19391"/>
    <cellStyle name="celdaDato 2 3 5 3" xfId="3349"/>
    <cellStyle name="celdaDato 2 3 5 3 2" xfId="18246"/>
    <cellStyle name="celdaDato 2 3 5 4" xfId="16658"/>
    <cellStyle name="celdaDato 2 3 6" xfId="1965"/>
    <cellStyle name="celdaDato 2 3 6 2" xfId="17195"/>
    <cellStyle name="celdaDato 2 3 7" xfId="15530"/>
    <cellStyle name="celdaDato 2 4" xfId="318"/>
    <cellStyle name="celdaDato 2 4 2" xfId="501"/>
    <cellStyle name="celdaDato 2 4 2 2" xfId="350"/>
    <cellStyle name="celdaDato 2 4 2 2 2" xfId="1066"/>
    <cellStyle name="celdaDato 2 4 2 2 2 2" xfId="4768"/>
    <cellStyle name="celdaDato 2 4 2 2 2 2 2" xfId="19452"/>
    <cellStyle name="celdaDato 2 4 2 2 2 3" xfId="16315"/>
    <cellStyle name="celdaDato 2 4 2 2 3" xfId="1517"/>
    <cellStyle name="celdaDato 2 4 2 2 3 2" xfId="10073"/>
    <cellStyle name="celdaDato 2 4 2 2 3 2 2" xfId="24649"/>
    <cellStyle name="celdaDato 2 4 2 2 3 3" xfId="6143"/>
    <cellStyle name="celdaDato 2 4 2 2 3 3 2" xfId="20794"/>
    <cellStyle name="celdaDato 2 4 2 2 3 4" xfId="16756"/>
    <cellStyle name="celdaDato 2 4 2 2 4" xfId="2063"/>
    <cellStyle name="celdaDato 2 4 2 2 4 2" xfId="17293"/>
    <cellStyle name="celdaDato 2 4 2 2 5" xfId="15629"/>
    <cellStyle name="celdaDato 2 4 2 3" xfId="1101"/>
    <cellStyle name="celdaDato 2 4 2 3 2" xfId="8495"/>
    <cellStyle name="celdaDato 2 4 2 3 2 2" xfId="23094"/>
    <cellStyle name="celdaDato 2 4 2 3 3" xfId="4243"/>
    <cellStyle name="celdaDato 2 4 2 3 3 2" xfId="18968"/>
    <cellStyle name="celdaDato 2 4 2 3 4" xfId="16350"/>
    <cellStyle name="celdaDato 2 4 2 4" xfId="1648"/>
    <cellStyle name="celdaDato 2 4 2 4 2" xfId="15153"/>
    <cellStyle name="celdaDato 2 4 2 4 2 2" xfId="29682"/>
    <cellStyle name="celdaDato 2 4 2 4 3" xfId="16887"/>
    <cellStyle name="celdaDato 2 4 2 5" xfId="2194"/>
    <cellStyle name="celdaDato 2 4 2 5 2" xfId="17424"/>
    <cellStyle name="celdaDato 2 4 2 6" xfId="15778"/>
    <cellStyle name="celdaDato 2 4 3" xfId="567"/>
    <cellStyle name="celdaDato 2 4 3 2" xfId="1150"/>
    <cellStyle name="celdaDato 2 4 3 2 2" xfId="4701"/>
    <cellStyle name="celdaDato 2 4 3 2 2 2" xfId="19388"/>
    <cellStyle name="celdaDato 2 4 3 2 3" xfId="16399"/>
    <cellStyle name="celdaDato 2 4 3 3" xfId="1697"/>
    <cellStyle name="celdaDato 2 4 3 3 2" xfId="10036"/>
    <cellStyle name="celdaDato 2 4 3 3 2 2" xfId="24612"/>
    <cellStyle name="celdaDato 2 4 3 3 3" xfId="6106"/>
    <cellStyle name="celdaDato 2 4 3 3 3 2" xfId="20757"/>
    <cellStyle name="celdaDato 2 4 3 3 4" xfId="16936"/>
    <cellStyle name="celdaDato 2 4 3 4" xfId="2243"/>
    <cellStyle name="celdaDato 2 4 3 4 2" xfId="17473"/>
    <cellStyle name="celdaDato 2 4 3 5" xfId="15842"/>
    <cellStyle name="celdaDato 2 4 4" xfId="990"/>
    <cellStyle name="celdaDato 2 4 4 2" xfId="8417"/>
    <cellStyle name="celdaDato 2 4 4 2 2" xfId="23023"/>
    <cellStyle name="celdaDato 2 4 4 3" xfId="4135"/>
    <cellStyle name="celdaDato 2 4 4 3 2" xfId="18866"/>
    <cellStyle name="celdaDato 2 4 4 4" xfId="16246"/>
    <cellStyle name="celdaDato 2 4 5" xfId="1486"/>
    <cellStyle name="celdaDato 2 4 5 2" xfId="15007"/>
    <cellStyle name="celdaDato 2 4 5 2 2" xfId="29536"/>
    <cellStyle name="celdaDato 2 4 5 3" xfId="16725"/>
    <cellStyle name="celdaDato 2 4 6" xfId="2032"/>
    <cellStyle name="celdaDato 2 4 6 2" xfId="17262"/>
    <cellStyle name="celdaDato 2 4 7" xfId="15597"/>
    <cellStyle name="celdaDato 2 5" xfId="332"/>
    <cellStyle name="celdaDato 2 5 2" xfId="515"/>
    <cellStyle name="celdaDato 2 5 2 2" xfId="191"/>
    <cellStyle name="celdaDato 2 5 2 2 2" xfId="935"/>
    <cellStyle name="celdaDato 2 5 2 2 2 2" xfId="4774"/>
    <cellStyle name="celdaDato 2 5 2 2 2 2 2" xfId="19458"/>
    <cellStyle name="celdaDato 2 5 2 2 2 3" xfId="16195"/>
    <cellStyle name="celdaDato 2 5 2 2 3" xfId="1377"/>
    <cellStyle name="celdaDato 2 5 2 2 3 2" xfId="10075"/>
    <cellStyle name="celdaDato 2 5 2 2 3 2 2" xfId="24651"/>
    <cellStyle name="celdaDato 2 5 2 2 3 3" xfId="6145"/>
    <cellStyle name="celdaDato 2 5 2 2 3 3 2" xfId="20796"/>
    <cellStyle name="celdaDato 2 5 2 2 3 4" xfId="16621"/>
    <cellStyle name="celdaDato 2 5 2 2 4" xfId="1928"/>
    <cellStyle name="celdaDato 2 5 2 2 4 2" xfId="17158"/>
    <cellStyle name="celdaDato 2 5 2 2 5" xfId="15475"/>
    <cellStyle name="celdaDato 2 5 2 3" xfId="1115"/>
    <cellStyle name="celdaDato 2 5 2 3 2" xfId="8501"/>
    <cellStyle name="celdaDato 2 5 2 3 2 2" xfId="23098"/>
    <cellStyle name="celdaDato 2 5 2 3 3" xfId="4249"/>
    <cellStyle name="celdaDato 2 5 2 3 3 2" xfId="18972"/>
    <cellStyle name="celdaDato 2 5 2 3 4" xfId="16364"/>
    <cellStyle name="celdaDato 2 5 2 4" xfId="1662"/>
    <cellStyle name="celdaDato 2 5 2 4 2" xfId="15167"/>
    <cellStyle name="celdaDato 2 5 2 4 2 2" xfId="29696"/>
    <cellStyle name="celdaDato 2 5 2 4 3" xfId="16901"/>
    <cellStyle name="celdaDato 2 5 2 5" xfId="2208"/>
    <cellStyle name="celdaDato 2 5 2 5 2" xfId="17438"/>
    <cellStyle name="celdaDato 2 5 2 6" xfId="15792"/>
    <cellStyle name="celdaDato 2 5 3" xfId="589"/>
    <cellStyle name="celdaDato 2 5 3 2" xfId="1160"/>
    <cellStyle name="celdaDato 2 5 3 2 2" xfId="4716"/>
    <cellStyle name="celdaDato 2 5 3 2 2 2" xfId="19403"/>
    <cellStyle name="celdaDato 2 5 3 2 3" xfId="16409"/>
    <cellStyle name="celdaDato 2 5 3 3" xfId="1707"/>
    <cellStyle name="celdaDato 2 5 3 3 2" xfId="10042"/>
    <cellStyle name="celdaDato 2 5 3 3 2 2" xfId="24618"/>
    <cellStyle name="celdaDato 2 5 3 3 3" xfId="6112"/>
    <cellStyle name="celdaDato 2 5 3 3 3 2" xfId="20763"/>
    <cellStyle name="celdaDato 2 5 3 3 4" xfId="16946"/>
    <cellStyle name="celdaDato 2 5 3 4" xfId="2253"/>
    <cellStyle name="celdaDato 2 5 3 4 2" xfId="17483"/>
    <cellStyle name="celdaDato 2 5 3 5" xfId="15864"/>
    <cellStyle name="celdaDato 2 5 4" xfId="1051"/>
    <cellStyle name="celdaDato 2 5 4 2" xfId="8427"/>
    <cellStyle name="celdaDato 2 5 4 2 2" xfId="23031"/>
    <cellStyle name="celdaDato 2 5 4 3" xfId="4153"/>
    <cellStyle name="celdaDato 2 5 4 3 2" xfId="18882"/>
    <cellStyle name="celdaDato 2 5 4 4" xfId="16301"/>
    <cellStyle name="celdaDato 2 5 5" xfId="1500"/>
    <cellStyle name="celdaDato 2 5 5 2" xfId="15021"/>
    <cellStyle name="celdaDato 2 5 5 2 2" xfId="29550"/>
    <cellStyle name="celdaDato 2 5 5 3" xfId="16739"/>
    <cellStyle name="celdaDato 2 5 6" xfId="2046"/>
    <cellStyle name="celdaDato 2 5 6 2" xfId="17276"/>
    <cellStyle name="celdaDato 2 5 7" xfId="15611"/>
    <cellStyle name="celdaDato 2 6" xfId="343"/>
    <cellStyle name="celdaDato 2 6 2" xfId="526"/>
    <cellStyle name="celdaDato 2 6 2 2" xfId="229"/>
    <cellStyle name="celdaDato 2 6 2 2 2" xfId="891"/>
    <cellStyle name="celdaDato 2 6 2 2 2 2" xfId="4782"/>
    <cellStyle name="celdaDato 2 6 2 2 2 2 2" xfId="19466"/>
    <cellStyle name="celdaDato 2 6 2 2 2 3" xfId="16154"/>
    <cellStyle name="celdaDato 2 6 2 2 3" xfId="1402"/>
    <cellStyle name="celdaDato 2 6 2 2 3 2" xfId="10083"/>
    <cellStyle name="celdaDato 2 6 2 2 3 2 2" xfId="24659"/>
    <cellStyle name="celdaDato 2 6 2 2 3 3" xfId="6153"/>
    <cellStyle name="celdaDato 2 6 2 2 3 3 2" xfId="20804"/>
    <cellStyle name="celdaDato 2 6 2 2 3 4" xfId="16642"/>
    <cellStyle name="celdaDato 2 6 2 2 4" xfId="1949"/>
    <cellStyle name="celdaDato 2 6 2 2 4 2" xfId="17179"/>
    <cellStyle name="celdaDato 2 6 2 2 5" xfId="15510"/>
    <cellStyle name="celdaDato 2 6 2 3" xfId="1126"/>
    <cellStyle name="celdaDato 2 6 2 3 2" xfId="8509"/>
    <cellStyle name="celdaDato 2 6 2 3 2 2" xfId="23106"/>
    <cellStyle name="celdaDato 2 6 2 3 3" xfId="4257"/>
    <cellStyle name="celdaDato 2 6 2 3 3 2" xfId="18980"/>
    <cellStyle name="celdaDato 2 6 2 3 4" xfId="16375"/>
    <cellStyle name="celdaDato 2 6 2 4" xfId="1673"/>
    <cellStyle name="celdaDato 2 6 2 4 2" xfId="15178"/>
    <cellStyle name="celdaDato 2 6 2 4 2 2" xfId="29707"/>
    <cellStyle name="celdaDato 2 6 2 4 3" xfId="16912"/>
    <cellStyle name="celdaDato 2 6 2 5" xfId="2219"/>
    <cellStyle name="celdaDato 2 6 2 5 2" xfId="17449"/>
    <cellStyle name="celdaDato 2 6 2 6" xfId="15803"/>
    <cellStyle name="celdaDato 2 6 3" xfId="658"/>
    <cellStyle name="celdaDato 2 6 3 2" xfId="1229"/>
    <cellStyle name="celdaDato 2 6 3 2 2" xfId="4730"/>
    <cellStyle name="celdaDato 2 6 3 2 2 2" xfId="19417"/>
    <cellStyle name="celdaDato 2 6 3 2 3" xfId="16478"/>
    <cellStyle name="celdaDato 2 6 3 3" xfId="1776"/>
    <cellStyle name="celdaDato 2 6 3 3 2" xfId="10055"/>
    <cellStyle name="celdaDato 2 6 3 3 2 2" xfId="24631"/>
    <cellStyle name="celdaDato 2 6 3 3 3" xfId="6125"/>
    <cellStyle name="celdaDato 2 6 3 3 3 2" xfId="20776"/>
    <cellStyle name="celdaDato 2 6 3 3 4" xfId="17015"/>
    <cellStyle name="celdaDato 2 6 3 4" xfId="2322"/>
    <cellStyle name="celdaDato 2 6 3 4 2" xfId="17552"/>
    <cellStyle name="celdaDato 2 6 3 5" xfId="15933"/>
    <cellStyle name="celdaDato 2 6 4" xfId="804"/>
    <cellStyle name="celdaDato 2 6 4 2" xfId="8443"/>
    <cellStyle name="celdaDato 2 6 4 2 2" xfId="23046"/>
    <cellStyle name="celdaDato 2 6 4 3" xfId="4171"/>
    <cellStyle name="celdaDato 2 6 4 3 2" xfId="18900"/>
    <cellStyle name="celdaDato 2 6 4 4" xfId="16079"/>
    <cellStyle name="celdaDato 2 6 5" xfId="1511"/>
    <cellStyle name="celdaDato 2 6 5 2" xfId="15032"/>
    <cellStyle name="celdaDato 2 6 5 2 2" xfId="29561"/>
    <cellStyle name="celdaDato 2 6 5 3" xfId="16750"/>
    <cellStyle name="celdaDato 2 6 6" xfId="2057"/>
    <cellStyle name="celdaDato 2 6 6 2" xfId="17287"/>
    <cellStyle name="celdaDato 2 6 7" xfId="15622"/>
    <cellStyle name="celdaDato 2 7" xfId="412"/>
    <cellStyle name="celdaDato 2 7 2" xfId="656"/>
    <cellStyle name="celdaDato 2 7 2 2" xfId="1227"/>
    <cellStyle name="celdaDato 2 7 2 2 2" xfId="4763"/>
    <cellStyle name="celdaDato 2 7 2 2 2 2" xfId="19447"/>
    <cellStyle name="celdaDato 2 7 2 2 3" xfId="6138"/>
    <cellStyle name="celdaDato 2 7 2 2 3 2" xfId="10068"/>
    <cellStyle name="celdaDato 2 7 2 2 3 2 2" xfId="24644"/>
    <cellStyle name="celdaDato 2 7 2 2 3 3" xfId="20789"/>
    <cellStyle name="celdaDato 2 7 2 2 4" xfId="3491"/>
    <cellStyle name="celdaDato 2 7 2 2 4 2" xfId="18344"/>
    <cellStyle name="celdaDato 2 7 2 2 5" xfId="16476"/>
    <cellStyle name="celdaDato 2 7 2 3" xfId="1774"/>
    <cellStyle name="celdaDato 2 7 2 3 2" xfId="8490"/>
    <cellStyle name="celdaDato 2 7 2 3 2 2" xfId="23089"/>
    <cellStyle name="celdaDato 2 7 2 3 3" xfId="4238"/>
    <cellStyle name="celdaDato 2 7 2 3 3 2" xfId="18963"/>
    <cellStyle name="celdaDato 2 7 2 3 4" xfId="17013"/>
    <cellStyle name="celdaDato 2 7 2 4" xfId="2320"/>
    <cellStyle name="celdaDato 2 7 2 4 2" xfId="17550"/>
    <cellStyle name="celdaDato 2 7 2 5" xfId="15931"/>
    <cellStyle name="celdaDato 2 7 3" xfId="1072"/>
    <cellStyle name="celdaDato 2 7 3 2" xfId="4683"/>
    <cellStyle name="celdaDato 2 7 3 2 2" xfId="19371"/>
    <cellStyle name="celdaDato 2 7 3 3" xfId="6091"/>
    <cellStyle name="celdaDato 2 7 3 3 2" xfId="10021"/>
    <cellStyle name="celdaDato 2 7 3 3 2 2" xfId="24598"/>
    <cellStyle name="celdaDato 2 7 3 3 3" xfId="20743"/>
    <cellStyle name="celdaDato 2 7 3 4" xfId="3312"/>
    <cellStyle name="celdaDato 2 7 3 4 2" xfId="18218"/>
    <cellStyle name="celdaDato 2 7 3 5" xfId="16321"/>
    <cellStyle name="celdaDato 2 7 4" xfId="1560"/>
    <cellStyle name="celdaDato 2 7 4 2" xfId="8400"/>
    <cellStyle name="celdaDato 2 7 4 2 2" xfId="23007"/>
    <cellStyle name="celdaDato 2 7 4 3" xfId="4094"/>
    <cellStyle name="celdaDato 2 7 4 3 2" xfId="18828"/>
    <cellStyle name="celdaDato 2 7 4 4" xfId="16799"/>
    <cellStyle name="celdaDato 2 7 5" xfId="2106"/>
    <cellStyle name="celdaDato 2 7 5 2" xfId="17336"/>
    <cellStyle name="celdaDato 2 7 6" xfId="15689"/>
    <cellStyle name="celdaDato 2 8" xfId="594"/>
    <cellStyle name="celdaDato 2 8 2" xfId="1165"/>
    <cellStyle name="celdaDato 2 8 2 2" xfId="4652"/>
    <cellStyle name="celdaDato 2 8 2 2 2" xfId="19341"/>
    <cellStyle name="celdaDato 2 8 2 3" xfId="16414"/>
    <cellStyle name="celdaDato 2 8 3" xfId="1712"/>
    <cellStyle name="celdaDato 2 8 3 2" xfId="10001"/>
    <cellStyle name="celdaDato 2 8 3 2 2" xfId="24578"/>
    <cellStyle name="celdaDato 2 8 3 3" xfId="6071"/>
    <cellStyle name="celdaDato 2 8 3 3 2" xfId="20723"/>
    <cellStyle name="celdaDato 2 8 3 4" xfId="16951"/>
    <cellStyle name="celdaDato 2 8 4" xfId="2258"/>
    <cellStyle name="celdaDato 2 8 4 2" xfId="17488"/>
    <cellStyle name="celdaDato 2 8 5" xfId="15869"/>
    <cellStyle name="celdaDato 2 9" xfId="964"/>
    <cellStyle name="celdaDato 2 9 2" xfId="14590"/>
    <cellStyle name="celdaDato 2 9 2 2" xfId="29119"/>
    <cellStyle name="celdaDato 2 9 3" xfId="16223"/>
    <cellStyle name="celdaDato 3" xfId="71"/>
    <cellStyle name="celdaDato 3 10" xfId="955"/>
    <cellStyle name="celdaDato 3 10 2" xfId="16214"/>
    <cellStyle name="celdaDato 3 11" xfId="15449"/>
    <cellStyle name="celdaDato 3 2" xfId="268"/>
    <cellStyle name="celdaDato 3 2 2" xfId="452"/>
    <cellStyle name="celdaDato 3 2 2 2" xfId="684"/>
    <cellStyle name="celdaDato 3 2 2 2 2" xfId="1255"/>
    <cellStyle name="celdaDato 3 2 2 2 2 2" xfId="4793"/>
    <cellStyle name="celdaDato 3 2 2 2 2 2 2" xfId="19477"/>
    <cellStyle name="celdaDato 3 2 2 2 2 3" xfId="6160"/>
    <cellStyle name="celdaDato 3 2 2 2 2 3 2" xfId="10090"/>
    <cellStyle name="celdaDato 3 2 2 2 2 3 2 2" xfId="24666"/>
    <cellStyle name="celdaDato 3 2 2 2 2 3 3" xfId="20811"/>
    <cellStyle name="celdaDato 3 2 2 2 2 4" xfId="3536"/>
    <cellStyle name="celdaDato 3 2 2 2 2 4 2" xfId="18387"/>
    <cellStyle name="celdaDato 3 2 2 2 2 5" xfId="16504"/>
    <cellStyle name="celdaDato 3 2 2 2 3" xfId="1802"/>
    <cellStyle name="celdaDato 3 2 2 2 3 2" xfId="8520"/>
    <cellStyle name="celdaDato 3 2 2 2 3 2 2" xfId="23116"/>
    <cellStyle name="celdaDato 3 2 2 2 3 3" xfId="4268"/>
    <cellStyle name="celdaDato 3 2 2 2 3 3 2" xfId="18990"/>
    <cellStyle name="celdaDato 3 2 2 2 3 4" xfId="17041"/>
    <cellStyle name="celdaDato 3 2 2 2 4" xfId="2348"/>
    <cellStyle name="celdaDato 3 2 2 2 4 2" xfId="17578"/>
    <cellStyle name="celdaDato 3 2 2 2 5" xfId="15959"/>
    <cellStyle name="celdaDato 3 2 2 3" xfId="182"/>
    <cellStyle name="celdaDato 3 2 2 3 2" xfId="4749"/>
    <cellStyle name="celdaDato 3 2 2 3 2 2" xfId="19435"/>
    <cellStyle name="celdaDato 3 2 2 3 3" xfId="6136"/>
    <cellStyle name="celdaDato 3 2 2 3 3 2" xfId="10066"/>
    <cellStyle name="celdaDato 3 2 2 3 3 2 2" xfId="24642"/>
    <cellStyle name="celdaDato 3 2 2 3 3 3" xfId="20787"/>
    <cellStyle name="celdaDato 3 2 2 3 4" xfId="3423"/>
    <cellStyle name="celdaDato 3 2 2 3 4 2" xfId="18306"/>
    <cellStyle name="celdaDato 3 2 2 3 5" xfId="15466"/>
    <cellStyle name="celdaDato 3 2 2 4" xfId="1599"/>
    <cellStyle name="celdaDato 3 2 2 4 2" xfId="8461"/>
    <cellStyle name="celdaDato 3 2 2 4 2 2" xfId="23061"/>
    <cellStyle name="celdaDato 3 2 2 4 3" xfId="4205"/>
    <cellStyle name="celdaDato 3 2 2 4 3 2" xfId="18931"/>
    <cellStyle name="celdaDato 3 2 2 4 4" xfId="16838"/>
    <cellStyle name="celdaDato 3 2 2 5" xfId="2145"/>
    <cellStyle name="celdaDato 3 2 2 5 2" xfId="17375"/>
    <cellStyle name="celdaDato 3 2 2 6" xfId="15729"/>
    <cellStyle name="celdaDato 3 2 3" xfId="181"/>
    <cellStyle name="celdaDato 3 2 3 2" xfId="972"/>
    <cellStyle name="celdaDato 3 2 3 2 2" xfId="3499"/>
    <cellStyle name="celdaDato 3 2 3 2 2 2" xfId="4769"/>
    <cellStyle name="celdaDato 3 2 3 2 2 2 2" xfId="19453"/>
    <cellStyle name="celdaDato 3 2 3 2 2 3" xfId="6144"/>
    <cellStyle name="celdaDato 3 2 3 2 2 3 2" xfId="10074"/>
    <cellStyle name="celdaDato 3 2 3 2 2 3 2 2" xfId="24650"/>
    <cellStyle name="celdaDato 3 2 3 2 2 3 3" xfId="20795"/>
    <cellStyle name="celdaDato 3 2 3 2 2 4" xfId="18351"/>
    <cellStyle name="celdaDato 3 2 3 2 3" xfId="4244"/>
    <cellStyle name="celdaDato 3 2 3 2 3 2" xfId="8496"/>
    <cellStyle name="celdaDato 3 2 3 2 3 2 2" xfId="23095"/>
    <cellStyle name="celdaDato 3 2 3 2 3 3" xfId="18969"/>
    <cellStyle name="celdaDato 3 2 3 2 4" xfId="2694"/>
    <cellStyle name="celdaDato 3 2 3 2 4 2" xfId="17801"/>
    <cellStyle name="celdaDato 3 2 3 2 5" xfId="16231"/>
    <cellStyle name="celdaDato 3 2 3 3" xfId="1374"/>
    <cellStyle name="celdaDato 3 2 3 3 2" xfId="4706"/>
    <cellStyle name="celdaDato 3 2 3 3 2 2" xfId="19393"/>
    <cellStyle name="celdaDato 3 2 3 3 3" xfId="6110"/>
    <cellStyle name="celdaDato 3 2 3 3 3 2" xfId="10040"/>
    <cellStyle name="celdaDato 3 2 3 3 3 2 2" xfId="24616"/>
    <cellStyle name="celdaDato 3 2 3 3 3 3" xfId="20761"/>
    <cellStyle name="celdaDato 3 2 3 3 4" xfId="3352"/>
    <cellStyle name="celdaDato 3 2 3 3 4 2" xfId="18248"/>
    <cellStyle name="celdaDato 3 2 3 3 5" xfId="16618"/>
    <cellStyle name="celdaDato 3 2 3 4" xfId="1925"/>
    <cellStyle name="celdaDato 3 2 3 4 2" xfId="8419"/>
    <cellStyle name="celdaDato 3 2 3 4 2 2" xfId="23025"/>
    <cellStyle name="celdaDato 3 2 3 4 3" xfId="17155"/>
    <cellStyle name="celdaDato 3 2 3 5" xfId="15465"/>
    <cellStyle name="celdaDato 3 2 4" xfId="189"/>
    <cellStyle name="celdaDato 3 2 4 2" xfId="4680"/>
    <cellStyle name="celdaDato 3 2 4 2 2" xfId="19368"/>
    <cellStyle name="celdaDato 3 2 4 3" xfId="6089"/>
    <cellStyle name="celdaDato 3 2 4 3 2" xfId="10019"/>
    <cellStyle name="celdaDato 3 2 4 3 2 2" xfId="24596"/>
    <cellStyle name="celdaDato 3 2 4 3 3" xfId="20741"/>
    <cellStyle name="celdaDato 3 2 4 4" xfId="3305"/>
    <cellStyle name="celdaDato 3 2 4 4 2" xfId="18216"/>
    <cellStyle name="celdaDato 3 2 4 5" xfId="15473"/>
    <cellStyle name="celdaDato 3 2 5" xfId="1437"/>
    <cellStyle name="celdaDato 3 2 5 2" xfId="8398"/>
    <cellStyle name="celdaDato 3 2 5 2 2" xfId="23005"/>
    <cellStyle name="celdaDato 3 2 5 3" xfId="4086"/>
    <cellStyle name="celdaDato 3 2 5 3 2" xfId="18820"/>
    <cellStyle name="celdaDato 3 2 5 4" xfId="16676"/>
    <cellStyle name="celdaDato 3 2 6" xfId="1983"/>
    <cellStyle name="celdaDato 3 2 6 2" xfId="17213"/>
    <cellStyle name="celdaDato 3 2 7" xfId="15548"/>
    <cellStyle name="celdaDato 3 3" xfId="307"/>
    <cellStyle name="celdaDato 3 3 2" xfId="490"/>
    <cellStyle name="celdaDato 3 3 2 2" xfId="555"/>
    <cellStyle name="celdaDato 3 3 2 2 2" xfId="1142"/>
    <cellStyle name="celdaDato 3 3 2 2 2 2" xfId="4780"/>
    <cellStyle name="celdaDato 3 3 2 2 2 2 2" xfId="19464"/>
    <cellStyle name="celdaDato 3 3 2 2 2 3" xfId="16391"/>
    <cellStyle name="celdaDato 3 3 2 2 3" xfId="1689"/>
    <cellStyle name="celdaDato 3 3 2 2 3 2" xfId="10081"/>
    <cellStyle name="celdaDato 3 3 2 2 3 2 2" xfId="24657"/>
    <cellStyle name="celdaDato 3 3 2 2 3 3" xfId="6151"/>
    <cellStyle name="celdaDato 3 3 2 2 3 3 2" xfId="20802"/>
    <cellStyle name="celdaDato 3 3 2 2 3 4" xfId="16928"/>
    <cellStyle name="celdaDato 3 3 2 2 4" xfId="2235"/>
    <cellStyle name="celdaDato 3 3 2 2 4 2" xfId="17465"/>
    <cellStyle name="celdaDato 3 3 2 2 5" xfId="15831"/>
    <cellStyle name="celdaDato 3 3 2 3" xfId="1090"/>
    <cellStyle name="celdaDato 3 3 2 3 2" xfId="8507"/>
    <cellStyle name="celdaDato 3 3 2 3 2 2" xfId="23104"/>
    <cellStyle name="celdaDato 3 3 2 3 3" xfId="4255"/>
    <cellStyle name="celdaDato 3 3 2 3 3 2" xfId="18978"/>
    <cellStyle name="celdaDato 3 3 2 3 4" xfId="16339"/>
    <cellStyle name="celdaDato 3 3 2 4" xfId="1637"/>
    <cellStyle name="celdaDato 3 3 2 4 2" xfId="15142"/>
    <cellStyle name="celdaDato 3 3 2 4 2 2" xfId="29671"/>
    <cellStyle name="celdaDato 3 3 2 4 3" xfId="16876"/>
    <cellStyle name="celdaDato 3 3 2 5" xfId="2183"/>
    <cellStyle name="celdaDato 3 3 2 5 2" xfId="17413"/>
    <cellStyle name="celdaDato 3 3 2 6" xfId="15767"/>
    <cellStyle name="celdaDato 3 3 3" xfId="349"/>
    <cellStyle name="celdaDato 3 3 3 2" xfId="823"/>
    <cellStyle name="celdaDato 3 3 3 2 2" xfId="4726"/>
    <cellStyle name="celdaDato 3 3 3 2 2 2" xfId="19413"/>
    <cellStyle name="celdaDato 3 3 3 2 3" xfId="16096"/>
    <cellStyle name="celdaDato 3 3 3 3" xfId="1516"/>
    <cellStyle name="celdaDato 3 3 3 3 2" xfId="10051"/>
    <cellStyle name="celdaDato 3 3 3 3 2 2" xfId="24627"/>
    <cellStyle name="celdaDato 3 3 3 3 3" xfId="6121"/>
    <cellStyle name="celdaDato 3 3 3 3 3 2" xfId="20772"/>
    <cellStyle name="celdaDato 3 3 3 3 4" xfId="16755"/>
    <cellStyle name="celdaDato 3 3 3 4" xfId="2062"/>
    <cellStyle name="celdaDato 3 3 3 4 2" xfId="17292"/>
    <cellStyle name="celdaDato 3 3 3 5" xfId="15628"/>
    <cellStyle name="celdaDato 3 3 4" xfId="1042"/>
    <cellStyle name="celdaDato 3 3 4 2" xfId="8440"/>
    <cellStyle name="celdaDato 3 3 4 2 2" xfId="23043"/>
    <cellStyle name="celdaDato 3 3 4 3" xfId="4167"/>
    <cellStyle name="celdaDato 3 3 4 3 2" xfId="18896"/>
    <cellStyle name="celdaDato 3 3 4 4" xfId="16293"/>
    <cellStyle name="celdaDato 3 3 5" xfId="1475"/>
    <cellStyle name="celdaDato 3 3 5 2" xfId="14996"/>
    <cellStyle name="celdaDato 3 3 5 2 2" xfId="29525"/>
    <cellStyle name="celdaDato 3 3 5 3" xfId="16714"/>
    <cellStyle name="celdaDato 3 3 6" xfId="2021"/>
    <cellStyle name="celdaDato 3 3 6 2" xfId="17251"/>
    <cellStyle name="celdaDato 3 3 7" xfId="15586"/>
    <cellStyle name="celdaDato 3 4" xfId="326"/>
    <cellStyle name="celdaDato 3 4 2" xfId="509"/>
    <cellStyle name="celdaDato 3 4 2 2" xfId="367"/>
    <cellStyle name="celdaDato 3 4 2 2 2" xfId="1033"/>
    <cellStyle name="celdaDato 3 4 2 2 2 2" xfId="4781"/>
    <cellStyle name="celdaDato 3 4 2 2 2 2 2" xfId="19465"/>
    <cellStyle name="celdaDato 3 4 2 2 2 3" xfId="16285"/>
    <cellStyle name="celdaDato 3 4 2 2 3" xfId="1529"/>
    <cellStyle name="celdaDato 3 4 2 2 3 2" xfId="10082"/>
    <cellStyle name="celdaDato 3 4 2 2 3 2 2" xfId="24658"/>
    <cellStyle name="celdaDato 3 4 2 2 3 3" xfId="6152"/>
    <cellStyle name="celdaDato 3 4 2 2 3 3 2" xfId="20803"/>
    <cellStyle name="celdaDato 3 4 2 2 3 4" xfId="16768"/>
    <cellStyle name="celdaDato 3 4 2 2 4" xfId="2075"/>
    <cellStyle name="celdaDato 3 4 2 2 4 2" xfId="17305"/>
    <cellStyle name="celdaDato 3 4 2 2 5" xfId="15645"/>
    <cellStyle name="celdaDato 3 4 2 3" xfId="1109"/>
    <cellStyle name="celdaDato 3 4 2 3 2" xfId="8508"/>
    <cellStyle name="celdaDato 3 4 2 3 2 2" xfId="23105"/>
    <cellStyle name="celdaDato 3 4 2 3 3" xfId="4256"/>
    <cellStyle name="celdaDato 3 4 2 3 3 2" xfId="18979"/>
    <cellStyle name="celdaDato 3 4 2 3 4" xfId="16358"/>
    <cellStyle name="celdaDato 3 4 2 4" xfId="1656"/>
    <cellStyle name="celdaDato 3 4 2 4 2" xfId="15161"/>
    <cellStyle name="celdaDato 3 4 2 4 2 2" xfId="29690"/>
    <cellStyle name="celdaDato 3 4 2 4 3" xfId="16895"/>
    <cellStyle name="celdaDato 3 4 2 5" xfId="2202"/>
    <cellStyle name="celdaDato 3 4 2 5 2" xfId="17432"/>
    <cellStyle name="celdaDato 3 4 2 6" xfId="15786"/>
    <cellStyle name="celdaDato 3 4 3" xfId="703"/>
    <cellStyle name="celdaDato 3 4 3 2" xfId="1274"/>
    <cellStyle name="celdaDato 3 4 3 2 2" xfId="4728"/>
    <cellStyle name="celdaDato 3 4 3 2 2 2" xfId="19415"/>
    <cellStyle name="celdaDato 3 4 3 2 3" xfId="16523"/>
    <cellStyle name="celdaDato 3 4 3 3" xfId="1821"/>
    <cellStyle name="celdaDato 3 4 3 3 2" xfId="10053"/>
    <cellStyle name="celdaDato 3 4 3 3 2 2" xfId="24629"/>
    <cellStyle name="celdaDato 3 4 3 3 3" xfId="6123"/>
    <cellStyle name="celdaDato 3 4 3 3 3 2" xfId="20774"/>
    <cellStyle name="celdaDato 3 4 3 3 4" xfId="17060"/>
    <cellStyle name="celdaDato 3 4 3 4" xfId="2367"/>
    <cellStyle name="celdaDato 3 4 3 4 2" xfId="17597"/>
    <cellStyle name="celdaDato 3 4 3 5" xfId="15978"/>
    <cellStyle name="celdaDato 3 4 4" xfId="383"/>
    <cellStyle name="celdaDato 3 4 4 2" xfId="8441"/>
    <cellStyle name="celdaDato 3 4 4 2 2" xfId="23044"/>
    <cellStyle name="celdaDato 3 4 4 3" xfId="4168"/>
    <cellStyle name="celdaDato 3 4 4 3 2" xfId="18897"/>
    <cellStyle name="celdaDato 3 4 4 4" xfId="15661"/>
    <cellStyle name="celdaDato 3 4 5" xfId="1494"/>
    <cellStyle name="celdaDato 3 4 5 2" xfId="15015"/>
    <cellStyle name="celdaDato 3 4 5 2 2" xfId="29544"/>
    <cellStyle name="celdaDato 3 4 5 3" xfId="16733"/>
    <cellStyle name="celdaDato 3 4 6" xfId="2040"/>
    <cellStyle name="celdaDato 3 4 6 2" xfId="17270"/>
    <cellStyle name="celdaDato 3 4 7" xfId="15605"/>
    <cellStyle name="celdaDato 3 5" xfId="340"/>
    <cellStyle name="celdaDato 3 5 2" xfId="523"/>
    <cellStyle name="celdaDato 3 5 2 2" xfId="200"/>
    <cellStyle name="celdaDato 3 5 2 2 2" xfId="839"/>
    <cellStyle name="celdaDato 3 5 2 2 2 2" xfId="4785"/>
    <cellStyle name="celdaDato 3 5 2 2 2 2 2" xfId="19469"/>
    <cellStyle name="celdaDato 3 5 2 2 2 3" xfId="16112"/>
    <cellStyle name="celdaDato 3 5 2 2 3" xfId="1385"/>
    <cellStyle name="celdaDato 3 5 2 2 3 2" xfId="10086"/>
    <cellStyle name="celdaDato 3 5 2 2 3 2 2" xfId="24662"/>
    <cellStyle name="celdaDato 3 5 2 2 3 3" xfId="6156"/>
    <cellStyle name="celdaDato 3 5 2 2 3 3 2" xfId="20807"/>
    <cellStyle name="celdaDato 3 5 2 2 3 4" xfId="16629"/>
    <cellStyle name="celdaDato 3 5 2 2 4" xfId="1936"/>
    <cellStyle name="celdaDato 3 5 2 2 4 2" xfId="17166"/>
    <cellStyle name="celdaDato 3 5 2 2 5" xfId="15484"/>
    <cellStyle name="celdaDato 3 5 2 3" xfId="1123"/>
    <cellStyle name="celdaDato 3 5 2 3 2" xfId="8512"/>
    <cellStyle name="celdaDato 3 5 2 3 2 2" xfId="23109"/>
    <cellStyle name="celdaDato 3 5 2 3 3" xfId="4260"/>
    <cellStyle name="celdaDato 3 5 2 3 3 2" xfId="18983"/>
    <cellStyle name="celdaDato 3 5 2 3 4" xfId="16372"/>
    <cellStyle name="celdaDato 3 5 2 4" xfId="1670"/>
    <cellStyle name="celdaDato 3 5 2 4 2" xfId="15175"/>
    <cellStyle name="celdaDato 3 5 2 4 2 2" xfId="29704"/>
    <cellStyle name="celdaDato 3 5 2 4 3" xfId="16909"/>
    <cellStyle name="celdaDato 3 5 2 5" xfId="2216"/>
    <cellStyle name="celdaDato 3 5 2 5 2" xfId="17446"/>
    <cellStyle name="celdaDato 3 5 2 6" xfId="15800"/>
    <cellStyle name="celdaDato 3 5 3" xfId="561"/>
    <cellStyle name="celdaDato 3 5 3 2" xfId="1147"/>
    <cellStyle name="celdaDato 3 5 3 2 2" xfId="4737"/>
    <cellStyle name="celdaDato 3 5 3 2 2 2" xfId="19424"/>
    <cellStyle name="celdaDato 3 5 3 2 3" xfId="16396"/>
    <cellStyle name="celdaDato 3 5 3 3" xfId="1694"/>
    <cellStyle name="celdaDato 3 5 3 3 2" xfId="10059"/>
    <cellStyle name="celdaDato 3 5 3 3 2 2" xfId="24635"/>
    <cellStyle name="celdaDato 3 5 3 3 3" xfId="6129"/>
    <cellStyle name="celdaDato 3 5 3 3 3 2" xfId="20780"/>
    <cellStyle name="celdaDato 3 5 3 3 4" xfId="16933"/>
    <cellStyle name="celdaDato 3 5 3 4" xfId="2240"/>
    <cellStyle name="celdaDato 3 5 3 4 2" xfId="17470"/>
    <cellStyle name="celdaDato 3 5 3 5" xfId="15837"/>
    <cellStyle name="celdaDato 3 5 4" xfId="1071"/>
    <cellStyle name="celdaDato 3 5 4 2" xfId="8447"/>
    <cellStyle name="celdaDato 3 5 4 2 2" xfId="23050"/>
    <cellStyle name="celdaDato 3 5 4 3" xfId="4177"/>
    <cellStyle name="celdaDato 3 5 4 3 2" xfId="18906"/>
    <cellStyle name="celdaDato 3 5 4 4" xfId="16320"/>
    <cellStyle name="celdaDato 3 5 5" xfId="1508"/>
    <cellStyle name="celdaDato 3 5 5 2" xfId="15029"/>
    <cellStyle name="celdaDato 3 5 5 2 2" xfId="29558"/>
    <cellStyle name="celdaDato 3 5 5 3" xfId="16747"/>
    <cellStyle name="celdaDato 3 5 6" xfId="2054"/>
    <cellStyle name="celdaDato 3 5 6 2" xfId="17284"/>
    <cellStyle name="celdaDato 3 5 7" xfId="15619"/>
    <cellStyle name="celdaDato 3 6" xfId="409"/>
    <cellStyle name="celdaDato 3 6 2" xfId="612"/>
    <cellStyle name="celdaDato 3 6 2 2" xfId="1183"/>
    <cellStyle name="celdaDato 3 6 2 2 2" xfId="4764"/>
    <cellStyle name="celdaDato 3 6 2 2 2 2" xfId="19448"/>
    <cellStyle name="celdaDato 3 6 2 2 3" xfId="6139"/>
    <cellStyle name="celdaDato 3 6 2 2 3 2" xfId="10069"/>
    <cellStyle name="celdaDato 3 6 2 2 3 2 2" xfId="24645"/>
    <cellStyle name="celdaDato 3 6 2 2 3 3" xfId="20790"/>
    <cellStyle name="celdaDato 3 6 2 2 4" xfId="3492"/>
    <cellStyle name="celdaDato 3 6 2 2 4 2" xfId="18345"/>
    <cellStyle name="celdaDato 3 6 2 2 5" xfId="16432"/>
    <cellStyle name="celdaDato 3 6 2 3" xfId="1730"/>
    <cellStyle name="celdaDato 3 6 2 3 2" xfId="8491"/>
    <cellStyle name="celdaDato 3 6 2 3 2 2" xfId="23090"/>
    <cellStyle name="celdaDato 3 6 2 3 3" xfId="4239"/>
    <cellStyle name="celdaDato 3 6 2 3 3 2" xfId="18964"/>
    <cellStyle name="celdaDato 3 6 2 3 4" xfId="16969"/>
    <cellStyle name="celdaDato 3 6 2 4" xfId="2276"/>
    <cellStyle name="celdaDato 3 6 2 4 2" xfId="17506"/>
    <cellStyle name="celdaDato 3 6 2 5" xfId="15887"/>
    <cellStyle name="celdaDato 3 6 3" xfId="989"/>
    <cellStyle name="celdaDato 3 6 3 2" xfId="4687"/>
    <cellStyle name="celdaDato 3 6 3 2 2" xfId="19375"/>
    <cellStyle name="celdaDato 3 6 3 3" xfId="6094"/>
    <cellStyle name="celdaDato 3 6 3 3 2" xfId="10024"/>
    <cellStyle name="celdaDato 3 6 3 3 2 2" xfId="24601"/>
    <cellStyle name="celdaDato 3 6 3 3 3" xfId="20746"/>
    <cellStyle name="celdaDato 3 6 3 4" xfId="3317"/>
    <cellStyle name="celdaDato 3 6 3 4 2" xfId="18223"/>
    <cellStyle name="celdaDato 3 6 3 5" xfId="16245"/>
    <cellStyle name="celdaDato 3 6 4" xfId="1557"/>
    <cellStyle name="celdaDato 3 6 4 2" xfId="8403"/>
    <cellStyle name="celdaDato 3 6 4 2 2" xfId="23010"/>
    <cellStyle name="celdaDato 3 6 4 3" xfId="4104"/>
    <cellStyle name="celdaDato 3 6 4 3 2" xfId="18838"/>
    <cellStyle name="celdaDato 3 6 4 4" xfId="16796"/>
    <cellStyle name="celdaDato 3 6 5" xfId="2103"/>
    <cellStyle name="celdaDato 3 6 5 2" xfId="17333"/>
    <cellStyle name="celdaDato 3 6 6" xfId="15686"/>
    <cellStyle name="celdaDato 3 7" xfId="711"/>
    <cellStyle name="celdaDato 3 7 2" xfId="1282"/>
    <cellStyle name="celdaDato 3 7 2 2" xfId="4657"/>
    <cellStyle name="celdaDato 3 7 2 2 2" xfId="19346"/>
    <cellStyle name="celdaDato 3 7 2 3" xfId="16531"/>
    <cellStyle name="celdaDato 3 7 3" xfId="1829"/>
    <cellStyle name="celdaDato 3 7 3 2" xfId="10006"/>
    <cellStyle name="celdaDato 3 7 3 2 2" xfId="24583"/>
    <cellStyle name="celdaDato 3 7 3 3" xfId="6076"/>
    <cellStyle name="celdaDato 3 7 3 3 2" xfId="20728"/>
    <cellStyle name="celdaDato 3 7 3 4" xfId="17068"/>
    <cellStyle name="celdaDato 3 7 4" xfId="2375"/>
    <cellStyle name="celdaDato 3 7 4 2" xfId="17605"/>
    <cellStyle name="celdaDato 3 7 5" xfId="15986"/>
    <cellStyle name="celdaDato 3 8" xfId="1055"/>
    <cellStyle name="celdaDato 3 8 2" xfId="4891"/>
    <cellStyle name="celdaDato 3 8 2 2" xfId="19572"/>
    <cellStyle name="celdaDato 3 8 3" xfId="3758"/>
    <cellStyle name="celdaDato 3 8 3 2" xfId="18561"/>
    <cellStyle name="celdaDato 3 8 4" xfId="16305"/>
    <cellStyle name="celdaDato 3 9" xfId="1057"/>
    <cellStyle name="celdaDato 3 9 2" xfId="13933"/>
    <cellStyle name="celdaDato 3 9 2 2" xfId="28469"/>
    <cellStyle name="celdaDato 3 9 3" xfId="16306"/>
    <cellStyle name="celdaDato 4" xfId="248"/>
    <cellStyle name="celdaDato 4 2" xfId="433"/>
    <cellStyle name="celdaDato 4 2 2" xfId="696"/>
    <cellStyle name="celdaDato 4 2 2 2" xfId="1267"/>
    <cellStyle name="celdaDato 4 2 2 2 2" xfId="4791"/>
    <cellStyle name="celdaDato 4 2 2 2 2 2" xfId="19475"/>
    <cellStyle name="celdaDato 4 2 2 2 3" xfId="6158"/>
    <cellStyle name="celdaDato 4 2 2 2 3 2" xfId="10088"/>
    <cellStyle name="celdaDato 4 2 2 2 3 2 2" xfId="24664"/>
    <cellStyle name="celdaDato 4 2 2 2 3 3" xfId="20809"/>
    <cellStyle name="celdaDato 4 2 2 2 4" xfId="3534"/>
    <cellStyle name="celdaDato 4 2 2 2 4 2" xfId="18385"/>
    <cellStyle name="celdaDato 4 2 2 2 5" xfId="16516"/>
    <cellStyle name="celdaDato 4 2 2 3" xfId="1814"/>
    <cellStyle name="celdaDato 4 2 2 3 2" xfId="8518"/>
    <cellStyle name="celdaDato 4 2 2 3 2 2" xfId="23114"/>
    <cellStyle name="celdaDato 4 2 2 3 3" xfId="4266"/>
    <cellStyle name="celdaDato 4 2 2 3 3 2" xfId="18988"/>
    <cellStyle name="celdaDato 4 2 2 3 4" xfId="17053"/>
    <cellStyle name="celdaDato 4 2 2 4" xfId="2360"/>
    <cellStyle name="celdaDato 4 2 2 4 2" xfId="17590"/>
    <cellStyle name="celdaDato 4 2 2 5" xfId="15971"/>
    <cellStyle name="celdaDato 4 2 3" xfId="889"/>
    <cellStyle name="celdaDato 4 2 3 2" xfId="4747"/>
    <cellStyle name="celdaDato 4 2 3 2 2" xfId="19433"/>
    <cellStyle name="celdaDato 4 2 3 3" xfId="6134"/>
    <cellStyle name="celdaDato 4 2 3 3 2" xfId="10064"/>
    <cellStyle name="celdaDato 4 2 3 3 2 2" xfId="24640"/>
    <cellStyle name="celdaDato 4 2 3 3 3" xfId="20785"/>
    <cellStyle name="celdaDato 4 2 3 4" xfId="3420"/>
    <cellStyle name="celdaDato 4 2 3 4 2" xfId="18304"/>
    <cellStyle name="celdaDato 4 2 3 5" xfId="16152"/>
    <cellStyle name="celdaDato 4 2 4" xfId="1580"/>
    <cellStyle name="celdaDato 4 2 4 2" xfId="8457"/>
    <cellStyle name="celdaDato 4 2 4 2 2" xfId="23057"/>
    <cellStyle name="celdaDato 4 2 4 3" xfId="4194"/>
    <cellStyle name="celdaDato 4 2 4 3 2" xfId="18920"/>
    <cellStyle name="celdaDato 4 2 4 4" xfId="16819"/>
    <cellStyle name="celdaDato 4 2 5" xfId="2126"/>
    <cellStyle name="celdaDato 4 2 5 2" xfId="17356"/>
    <cellStyle name="celdaDato 4 2 6" xfId="15710"/>
    <cellStyle name="celdaDato 4 3" xfId="548"/>
    <cellStyle name="celdaDato 4 3 2" xfId="1139"/>
    <cellStyle name="celdaDato 4 3 2 2" xfId="3498"/>
    <cellStyle name="celdaDato 4 3 2 2 2" xfId="4767"/>
    <cellStyle name="celdaDato 4 3 2 2 2 2" xfId="19451"/>
    <cellStyle name="celdaDato 4 3 2 2 3" xfId="6142"/>
    <cellStyle name="celdaDato 4 3 2 2 3 2" xfId="10072"/>
    <cellStyle name="celdaDato 4 3 2 2 3 2 2" xfId="24648"/>
    <cellStyle name="celdaDato 4 3 2 2 3 3" xfId="20793"/>
    <cellStyle name="celdaDato 4 3 2 2 4" xfId="18350"/>
    <cellStyle name="celdaDato 4 3 2 3" xfId="4242"/>
    <cellStyle name="celdaDato 4 3 2 3 2" xfId="8494"/>
    <cellStyle name="celdaDato 4 3 2 3 2 2" xfId="23093"/>
    <cellStyle name="celdaDato 4 3 2 3 3" xfId="18967"/>
    <cellStyle name="celdaDato 4 3 2 4" xfId="2693"/>
    <cellStyle name="celdaDato 4 3 2 4 2" xfId="17800"/>
    <cellStyle name="celdaDato 4 3 2 5" xfId="16388"/>
    <cellStyle name="celdaDato 4 3 3" xfId="1686"/>
    <cellStyle name="celdaDato 4 3 3 2" xfId="4697"/>
    <cellStyle name="celdaDato 4 3 3 2 2" xfId="19385"/>
    <cellStyle name="celdaDato 4 3 3 3" xfId="6102"/>
    <cellStyle name="celdaDato 4 3 3 3 2" xfId="10032"/>
    <cellStyle name="celdaDato 4 3 3 3 2 2" xfId="24609"/>
    <cellStyle name="celdaDato 4 3 3 3 3" xfId="20754"/>
    <cellStyle name="celdaDato 4 3 3 4" xfId="3333"/>
    <cellStyle name="celdaDato 4 3 3 4 2" xfId="18235"/>
    <cellStyle name="celdaDato 4 3 3 5" xfId="16925"/>
    <cellStyle name="celdaDato 4 3 4" xfId="2232"/>
    <cellStyle name="celdaDato 4 3 4 2" xfId="8411"/>
    <cellStyle name="celdaDato 4 3 4 2 2" xfId="23017"/>
    <cellStyle name="celdaDato 4 3 4 3" xfId="17462"/>
    <cellStyle name="celdaDato 4 3 5" xfId="15824"/>
    <cellStyle name="celdaDato 4 4" xfId="1002"/>
    <cellStyle name="celdaDato 4 4 2" xfId="4677"/>
    <cellStyle name="celdaDato 4 4 2 2" xfId="19365"/>
    <cellStyle name="celdaDato 4 4 3" xfId="6087"/>
    <cellStyle name="celdaDato 4 4 3 2" xfId="10017"/>
    <cellStyle name="celdaDato 4 4 3 2 2" xfId="24594"/>
    <cellStyle name="celdaDato 4 4 3 3" xfId="20739"/>
    <cellStyle name="celdaDato 4 4 4" xfId="3302"/>
    <cellStyle name="celdaDato 4 4 4 2" xfId="18213"/>
    <cellStyle name="celdaDato 4 4 5" xfId="16258"/>
    <cellStyle name="celdaDato 4 5" xfId="1417"/>
    <cellStyle name="celdaDato 4 5 2" xfId="8394"/>
    <cellStyle name="celdaDato 4 5 2 2" xfId="23001"/>
    <cellStyle name="celdaDato 4 5 3" xfId="4076"/>
    <cellStyle name="celdaDato 4 5 3 2" xfId="18810"/>
    <cellStyle name="celdaDato 4 5 4" xfId="16657"/>
    <cellStyle name="celdaDato 4 6" xfId="1964"/>
    <cellStyle name="celdaDato 4 6 2" xfId="17194"/>
    <cellStyle name="celdaDato 4 7" xfId="15529"/>
    <cellStyle name="celdaDato 5" xfId="320"/>
    <cellStyle name="celdaDato 5 2" xfId="503"/>
    <cellStyle name="celdaDato 5 2 2" xfId="389"/>
    <cellStyle name="celdaDato 5 2 2 2" xfId="1074"/>
    <cellStyle name="celdaDato 5 2 2 2 2" xfId="4777"/>
    <cellStyle name="celdaDato 5 2 2 2 2 2" xfId="19461"/>
    <cellStyle name="celdaDato 5 2 2 2 3" xfId="16323"/>
    <cellStyle name="celdaDato 5 2 2 3" xfId="1541"/>
    <cellStyle name="celdaDato 5 2 2 3 2" xfId="10078"/>
    <cellStyle name="celdaDato 5 2 2 3 2 2" xfId="24654"/>
    <cellStyle name="celdaDato 5 2 2 3 3" xfId="6148"/>
    <cellStyle name="celdaDato 5 2 2 3 3 2" xfId="20799"/>
    <cellStyle name="celdaDato 5 2 2 3 4" xfId="16780"/>
    <cellStyle name="celdaDato 5 2 2 4" xfId="2087"/>
    <cellStyle name="celdaDato 5 2 2 4 2" xfId="17317"/>
    <cellStyle name="celdaDato 5 2 2 5" xfId="15667"/>
    <cellStyle name="celdaDato 5 2 3" xfId="1103"/>
    <cellStyle name="celdaDato 5 2 3 2" xfId="8504"/>
    <cellStyle name="celdaDato 5 2 3 2 2" xfId="23101"/>
    <cellStyle name="celdaDato 5 2 3 3" xfId="4252"/>
    <cellStyle name="celdaDato 5 2 3 3 2" xfId="18975"/>
    <cellStyle name="celdaDato 5 2 3 4" xfId="16352"/>
    <cellStyle name="celdaDato 5 2 4" xfId="1650"/>
    <cellStyle name="celdaDato 5 2 4 2" xfId="15155"/>
    <cellStyle name="celdaDato 5 2 4 2 2" xfId="29684"/>
    <cellStyle name="celdaDato 5 2 4 3" xfId="16889"/>
    <cellStyle name="celdaDato 5 2 5" xfId="2196"/>
    <cellStyle name="celdaDato 5 2 5 2" xfId="17426"/>
    <cellStyle name="celdaDato 5 2 6" xfId="15780"/>
    <cellStyle name="celdaDato 5 3" xfId="381"/>
    <cellStyle name="celdaDato 5 3 2" xfId="854"/>
    <cellStyle name="celdaDato 5 3 2 2" xfId="4720"/>
    <cellStyle name="celdaDato 5 3 2 2 2" xfId="19407"/>
    <cellStyle name="celdaDato 5 3 2 3" xfId="16123"/>
    <cellStyle name="celdaDato 5 3 3" xfId="1537"/>
    <cellStyle name="celdaDato 5 3 3 2" xfId="10046"/>
    <cellStyle name="celdaDato 5 3 3 2 2" xfId="24622"/>
    <cellStyle name="celdaDato 5 3 3 3" xfId="6116"/>
    <cellStyle name="celdaDato 5 3 3 3 2" xfId="20767"/>
    <cellStyle name="celdaDato 5 3 3 4" xfId="16776"/>
    <cellStyle name="celdaDato 5 3 4" xfId="2083"/>
    <cellStyle name="celdaDato 5 3 4 2" xfId="17313"/>
    <cellStyle name="celdaDato 5 3 5" xfId="15659"/>
    <cellStyle name="celdaDato 5 4" xfId="898"/>
    <cellStyle name="celdaDato 5 4 2" xfId="8432"/>
    <cellStyle name="celdaDato 5 4 2 2" xfId="23036"/>
    <cellStyle name="celdaDato 5 4 3" xfId="4161"/>
    <cellStyle name="celdaDato 5 4 3 2" xfId="18890"/>
    <cellStyle name="celdaDato 5 4 4" xfId="16160"/>
    <cellStyle name="celdaDato 5 5" xfId="1488"/>
    <cellStyle name="celdaDato 5 5 2" xfId="15009"/>
    <cellStyle name="celdaDato 5 5 2 2" xfId="29538"/>
    <cellStyle name="celdaDato 5 5 3" xfId="16727"/>
    <cellStyle name="celdaDato 5 6" xfId="2034"/>
    <cellStyle name="celdaDato 5 6 2" xfId="17264"/>
    <cellStyle name="celdaDato 5 7" xfId="15599"/>
    <cellStyle name="celdaDato 6" xfId="334"/>
    <cellStyle name="celdaDato 6 2" xfId="517"/>
    <cellStyle name="celdaDato 6 2 2" xfId="530"/>
    <cellStyle name="celdaDato 6 2 2 2" xfId="1130"/>
    <cellStyle name="celdaDato 6 2 2 2 2" xfId="4783"/>
    <cellStyle name="celdaDato 6 2 2 2 2 2" xfId="19467"/>
    <cellStyle name="celdaDato 6 2 2 2 3" xfId="16379"/>
    <cellStyle name="celdaDato 6 2 2 3" xfId="1677"/>
    <cellStyle name="celdaDato 6 2 2 3 2" xfId="10084"/>
    <cellStyle name="celdaDato 6 2 2 3 2 2" xfId="24660"/>
    <cellStyle name="celdaDato 6 2 2 3 3" xfId="6154"/>
    <cellStyle name="celdaDato 6 2 2 3 3 2" xfId="20805"/>
    <cellStyle name="celdaDato 6 2 2 3 4" xfId="16916"/>
    <cellStyle name="celdaDato 6 2 2 4" xfId="2223"/>
    <cellStyle name="celdaDato 6 2 2 4 2" xfId="17453"/>
    <cellStyle name="celdaDato 6 2 2 5" xfId="15807"/>
    <cellStyle name="celdaDato 6 2 3" xfId="1117"/>
    <cellStyle name="celdaDato 6 2 3 2" xfId="8510"/>
    <cellStyle name="celdaDato 6 2 3 2 2" xfId="23107"/>
    <cellStyle name="celdaDato 6 2 3 3" xfId="4258"/>
    <cellStyle name="celdaDato 6 2 3 3 2" xfId="18981"/>
    <cellStyle name="celdaDato 6 2 3 4" xfId="16366"/>
    <cellStyle name="celdaDato 6 2 4" xfId="1664"/>
    <cellStyle name="celdaDato 6 2 4 2" xfId="15169"/>
    <cellStyle name="celdaDato 6 2 4 2 2" xfId="29698"/>
    <cellStyle name="celdaDato 6 2 4 3" xfId="16903"/>
    <cellStyle name="celdaDato 6 2 5" xfId="2210"/>
    <cellStyle name="celdaDato 6 2 5 2" xfId="17440"/>
    <cellStyle name="celdaDato 6 2 6" xfId="15794"/>
    <cellStyle name="celdaDato 6 3" xfId="587"/>
    <cellStyle name="celdaDato 6 3 2" xfId="1158"/>
    <cellStyle name="celdaDato 6 3 2 2" xfId="4733"/>
    <cellStyle name="celdaDato 6 3 2 2 2" xfId="19420"/>
    <cellStyle name="celdaDato 6 3 2 3" xfId="16407"/>
    <cellStyle name="celdaDato 6 3 3" xfId="1705"/>
    <cellStyle name="celdaDato 6 3 3 2" xfId="10056"/>
    <cellStyle name="celdaDato 6 3 3 2 2" xfId="24632"/>
    <cellStyle name="celdaDato 6 3 3 3" xfId="6126"/>
    <cellStyle name="celdaDato 6 3 3 3 2" xfId="20777"/>
    <cellStyle name="celdaDato 6 3 3 4" xfId="16944"/>
    <cellStyle name="celdaDato 6 3 4" xfId="2251"/>
    <cellStyle name="celdaDato 6 3 4 2" xfId="17481"/>
    <cellStyle name="celdaDato 6 3 5" xfId="15862"/>
    <cellStyle name="celdaDato 6 4" xfId="1020"/>
    <cellStyle name="celdaDato 6 4 2" xfId="8444"/>
    <cellStyle name="celdaDato 6 4 2 2" xfId="23047"/>
    <cellStyle name="celdaDato 6 4 3" xfId="4174"/>
    <cellStyle name="celdaDato 6 4 3 2" xfId="18903"/>
    <cellStyle name="celdaDato 6 4 4" xfId="16273"/>
    <cellStyle name="celdaDato 6 5" xfId="1502"/>
    <cellStyle name="celdaDato 6 5 2" xfId="15023"/>
    <cellStyle name="celdaDato 6 5 2 2" xfId="29552"/>
    <cellStyle name="celdaDato 6 5 3" xfId="16741"/>
    <cellStyle name="celdaDato 6 6" xfId="2048"/>
    <cellStyle name="celdaDato 6 6 2" xfId="17278"/>
    <cellStyle name="celdaDato 6 7" xfId="15613"/>
    <cellStyle name="celdaDato 7" xfId="345"/>
    <cellStyle name="celdaDato 7 2" xfId="528"/>
    <cellStyle name="celdaDato 7 2 2" xfId="196"/>
    <cellStyle name="celdaDato 7 2 2 2" xfId="1044"/>
    <cellStyle name="celdaDato 7 2 2 2 2" xfId="4784"/>
    <cellStyle name="celdaDato 7 2 2 2 2 2" xfId="19468"/>
    <cellStyle name="celdaDato 7 2 2 2 3" xfId="16295"/>
    <cellStyle name="celdaDato 7 2 2 3" xfId="1382"/>
    <cellStyle name="celdaDato 7 2 2 3 2" xfId="10085"/>
    <cellStyle name="celdaDato 7 2 2 3 2 2" xfId="24661"/>
    <cellStyle name="celdaDato 7 2 2 3 3" xfId="6155"/>
    <cellStyle name="celdaDato 7 2 2 3 3 2" xfId="20806"/>
    <cellStyle name="celdaDato 7 2 2 3 4" xfId="16626"/>
    <cellStyle name="celdaDato 7 2 2 4" xfId="1933"/>
    <cellStyle name="celdaDato 7 2 2 4 2" xfId="17163"/>
    <cellStyle name="celdaDato 7 2 2 5" xfId="15480"/>
    <cellStyle name="celdaDato 7 2 3" xfId="1128"/>
    <cellStyle name="celdaDato 7 2 3 2" xfId="8511"/>
    <cellStyle name="celdaDato 7 2 3 2 2" xfId="23108"/>
    <cellStyle name="celdaDato 7 2 3 3" xfId="4259"/>
    <cellStyle name="celdaDato 7 2 3 3 2" xfId="18982"/>
    <cellStyle name="celdaDato 7 2 3 4" xfId="16377"/>
    <cellStyle name="celdaDato 7 2 4" xfId="1675"/>
    <cellStyle name="celdaDato 7 2 4 2" xfId="15180"/>
    <cellStyle name="celdaDato 7 2 4 2 2" xfId="29709"/>
    <cellStyle name="celdaDato 7 2 4 3" xfId="16914"/>
    <cellStyle name="celdaDato 7 2 5" xfId="2221"/>
    <cellStyle name="celdaDato 7 2 5 2" xfId="17451"/>
    <cellStyle name="celdaDato 7 2 6" xfId="15805"/>
    <cellStyle name="celdaDato 7 3" xfId="652"/>
    <cellStyle name="celdaDato 7 3 2" xfId="1223"/>
    <cellStyle name="celdaDato 7 3 2 2" xfId="4734"/>
    <cellStyle name="celdaDato 7 3 2 2 2" xfId="19421"/>
    <cellStyle name="celdaDato 7 3 2 3" xfId="16472"/>
    <cellStyle name="celdaDato 7 3 3" xfId="1770"/>
    <cellStyle name="celdaDato 7 3 3 2" xfId="10057"/>
    <cellStyle name="celdaDato 7 3 3 2 2" xfId="24633"/>
    <cellStyle name="celdaDato 7 3 3 3" xfId="6127"/>
    <cellStyle name="celdaDato 7 3 3 3 2" xfId="20778"/>
    <cellStyle name="celdaDato 7 3 3 4" xfId="17009"/>
    <cellStyle name="celdaDato 7 3 4" xfId="2316"/>
    <cellStyle name="celdaDato 7 3 4 2" xfId="17546"/>
    <cellStyle name="celdaDato 7 3 5" xfId="15927"/>
    <cellStyle name="celdaDato 7 4" xfId="943"/>
    <cellStyle name="celdaDato 7 4 2" xfId="8446"/>
    <cellStyle name="celdaDato 7 4 2 2" xfId="23049"/>
    <cellStyle name="celdaDato 7 4 3" xfId="4175"/>
    <cellStyle name="celdaDato 7 4 3 2" xfId="18904"/>
    <cellStyle name="celdaDato 7 4 4" xfId="16202"/>
    <cellStyle name="celdaDato 7 5" xfId="1513"/>
    <cellStyle name="celdaDato 7 5 2" xfId="15034"/>
    <cellStyle name="celdaDato 7 5 2 2" xfId="29563"/>
    <cellStyle name="celdaDato 7 5 3" xfId="16752"/>
    <cellStyle name="celdaDato 7 6" xfId="2059"/>
    <cellStyle name="celdaDato 7 6 2" xfId="17289"/>
    <cellStyle name="celdaDato 7 7" xfId="15624"/>
    <cellStyle name="celdaDato 8" xfId="414"/>
    <cellStyle name="celdaDato 8 2" xfId="650"/>
    <cellStyle name="celdaDato 8 2 2" xfId="1221"/>
    <cellStyle name="celdaDato 8 2 2 2" xfId="4762"/>
    <cellStyle name="celdaDato 8 2 2 2 2" xfId="19446"/>
    <cellStyle name="celdaDato 8 2 2 3" xfId="6137"/>
    <cellStyle name="celdaDato 8 2 2 3 2" xfId="10067"/>
    <cellStyle name="celdaDato 8 2 2 3 2 2" xfId="24643"/>
    <cellStyle name="celdaDato 8 2 2 3 3" xfId="20788"/>
    <cellStyle name="celdaDato 8 2 2 4" xfId="3490"/>
    <cellStyle name="celdaDato 8 2 2 4 2" xfId="18343"/>
    <cellStyle name="celdaDato 8 2 2 5" xfId="16470"/>
    <cellStyle name="celdaDato 8 2 3" xfId="1768"/>
    <cellStyle name="celdaDato 8 2 3 2" xfId="8489"/>
    <cellStyle name="celdaDato 8 2 3 2 2" xfId="23088"/>
    <cellStyle name="celdaDato 8 2 3 3" xfId="4237"/>
    <cellStyle name="celdaDato 8 2 3 3 2" xfId="18962"/>
    <cellStyle name="celdaDato 8 2 3 4" xfId="17007"/>
    <cellStyle name="celdaDato 8 2 4" xfId="2314"/>
    <cellStyle name="celdaDato 8 2 4 2" xfId="17544"/>
    <cellStyle name="celdaDato 8 2 5" xfId="15925"/>
    <cellStyle name="celdaDato 8 3" xfId="1060"/>
    <cellStyle name="celdaDato 8 3 2" xfId="4682"/>
    <cellStyle name="celdaDato 8 3 2 2" xfId="19370"/>
    <cellStyle name="celdaDato 8 3 3" xfId="6090"/>
    <cellStyle name="celdaDato 8 3 3 2" xfId="10020"/>
    <cellStyle name="celdaDato 8 3 3 2 2" xfId="24597"/>
    <cellStyle name="celdaDato 8 3 3 3" xfId="20742"/>
    <cellStyle name="celdaDato 8 3 4" xfId="3311"/>
    <cellStyle name="celdaDato 8 3 4 2" xfId="18217"/>
    <cellStyle name="celdaDato 8 3 5" xfId="16309"/>
    <cellStyle name="celdaDato 8 4" xfId="1562"/>
    <cellStyle name="celdaDato 8 4 2" xfId="8399"/>
    <cellStyle name="celdaDato 8 4 2 2" xfId="23006"/>
    <cellStyle name="celdaDato 8 4 3" xfId="4093"/>
    <cellStyle name="celdaDato 8 4 3 2" xfId="18827"/>
    <cellStyle name="celdaDato 8 4 4" xfId="16801"/>
    <cellStyle name="celdaDato 8 5" xfId="2108"/>
    <cellStyle name="celdaDato 8 5 2" xfId="17338"/>
    <cellStyle name="celdaDato 8 6" xfId="15691"/>
    <cellStyle name="celdaDato 9" xfId="364"/>
    <cellStyle name="celdaDato 9 2" xfId="802"/>
    <cellStyle name="celdaDato 9 2 2" xfId="4651"/>
    <cellStyle name="celdaDato 9 2 2 2" xfId="19340"/>
    <cellStyle name="celdaDato 9 2 3" xfId="16077"/>
    <cellStyle name="celdaDato 9 3" xfId="1527"/>
    <cellStyle name="celdaDato 9 3 2" xfId="10000"/>
    <cellStyle name="celdaDato 9 3 2 2" xfId="24577"/>
    <cellStyle name="celdaDato 9 3 3" xfId="6070"/>
    <cellStyle name="celdaDato 9 3 3 2" xfId="20722"/>
    <cellStyle name="celdaDato 9 3 4" xfId="16766"/>
    <cellStyle name="celdaDato 9 4" xfId="2073"/>
    <cellStyle name="celdaDato 9 4 2" xfId="17303"/>
    <cellStyle name="celdaDato 9 5" xfId="15642"/>
    <cellStyle name="Check Cell" xfId="42"/>
    <cellStyle name="Encabezado 4" xfId="141" builtinId="19" customBuiltin="1"/>
    <cellStyle name="Encabezado 4 2" xfId="112"/>
    <cellStyle name="Encabezado 4 3" xfId="3040"/>
    <cellStyle name="Encabezado 4 3 2" xfId="3389"/>
    <cellStyle name="Encabezado 4 3 3" xfId="4586"/>
    <cellStyle name="Énfasis1" xfId="153" builtinId="29" customBuiltin="1"/>
    <cellStyle name="Énfasis1 2" xfId="113"/>
    <cellStyle name="Énfasis1 3" xfId="3052"/>
    <cellStyle name="Énfasis1 3 2" xfId="3370"/>
    <cellStyle name="Énfasis1 3 3" xfId="4598"/>
    <cellStyle name="Énfasis2" xfId="157" builtinId="33" customBuiltin="1"/>
    <cellStyle name="Énfasis2 2" xfId="114"/>
    <cellStyle name="Énfasis2 3" xfId="3056"/>
    <cellStyle name="Énfasis2 3 2" xfId="3691"/>
    <cellStyle name="Énfasis2 3 3" xfId="4602"/>
    <cellStyle name="Énfasis3" xfId="161" builtinId="37" customBuiltin="1"/>
    <cellStyle name="Énfasis3 2" xfId="115"/>
    <cellStyle name="Énfasis3 3" xfId="3060"/>
    <cellStyle name="Énfasis3 3 2" xfId="3761"/>
    <cellStyle name="Énfasis3 3 3" xfId="4606"/>
    <cellStyle name="Énfasis4" xfId="165" builtinId="41" customBuiltin="1"/>
    <cellStyle name="Énfasis4 2" xfId="116"/>
    <cellStyle name="Énfasis4 3" xfId="3064"/>
    <cellStyle name="Énfasis4 3 2" xfId="3307"/>
    <cellStyle name="Énfasis4 3 3" xfId="4610"/>
    <cellStyle name="Énfasis5" xfId="169" builtinId="45" customBuiltin="1"/>
    <cellStyle name="Énfasis5 2" xfId="117"/>
    <cellStyle name="Énfasis5 3" xfId="3068"/>
    <cellStyle name="Énfasis5 3 2" xfId="3598"/>
    <cellStyle name="Énfasis5 3 3" xfId="4614"/>
    <cellStyle name="Énfasis6" xfId="173" builtinId="49" customBuiltin="1"/>
    <cellStyle name="Énfasis6 2" xfId="118"/>
    <cellStyle name="Énfasis6 3" xfId="3072"/>
    <cellStyle name="Énfasis6 3 2" xfId="3325"/>
    <cellStyle name="Énfasis6 3 3" xfId="4618"/>
    <cellStyle name="Entrada" xfId="145" builtinId="20" customBuiltin="1"/>
    <cellStyle name="Entrada 2" xfId="119"/>
    <cellStyle name="Entrada 2 10" xfId="1921"/>
    <cellStyle name="Entrada 2 10 2" xfId="17152"/>
    <cellStyle name="Entrada 2 11" xfId="15426"/>
    <cellStyle name="Entrada 2 2" xfId="294"/>
    <cellStyle name="Entrada 2 2 2" xfId="478"/>
    <cellStyle name="Entrada 2 2 2 2" xfId="353"/>
    <cellStyle name="Entrada 2 2 2 2 2" xfId="816"/>
    <cellStyle name="Entrada 2 2 2 2 2 2" xfId="14139"/>
    <cellStyle name="Entrada 2 2 2 2 2 2 2" xfId="28670"/>
    <cellStyle name="Entrada 2 2 2 2 2 3" xfId="5331"/>
    <cellStyle name="Entrada 2 2 2 2 2 3 2" xfId="19987"/>
    <cellStyle name="Entrada 2 2 2 2 2 4" xfId="16089"/>
    <cellStyle name="Entrada 2 2 2 2 3" xfId="1520"/>
    <cellStyle name="Entrada 2 2 2 2 3 2" xfId="15039"/>
    <cellStyle name="Entrada 2 2 2 2 3 2 2" xfId="29568"/>
    <cellStyle name="Entrada 2 2 2 2 3 3" xfId="4559"/>
    <cellStyle name="Entrada 2 2 2 2 3 3 2" xfId="19278"/>
    <cellStyle name="Entrada 2 2 2 2 3 4" xfId="16759"/>
    <cellStyle name="Entrada 2 2 2 2 4" xfId="2066"/>
    <cellStyle name="Entrada 2 2 2 2 4 2" xfId="17296"/>
    <cellStyle name="Entrada 2 2 2 2 5" xfId="14044"/>
    <cellStyle name="Entrada 2 2 2 2 5 2" xfId="28575"/>
    <cellStyle name="Entrada 2 2 2 2 6" xfId="15632"/>
    <cellStyle name="Entrada 2 2 2 3" xfId="538"/>
    <cellStyle name="Entrada 2 2 2 3 2" xfId="14317"/>
    <cellStyle name="Entrada 2 2 2 3 2 2" xfId="28846"/>
    <cellStyle name="Entrada 2 2 2 3 3" xfId="4184"/>
    <cellStyle name="Entrada 2 2 2 3 3 2" xfId="18910"/>
    <cellStyle name="Entrada 2 2 2 3 4" xfId="15815"/>
    <cellStyle name="Entrada 2 2 2 4" xfId="1625"/>
    <cellStyle name="Entrada 2 2 2 4 2" xfId="15130"/>
    <cellStyle name="Entrada 2 2 2 4 2 2" xfId="29659"/>
    <cellStyle name="Entrada 2 2 2 4 3" xfId="16864"/>
    <cellStyle name="Entrada 2 2 2 5" xfId="2171"/>
    <cellStyle name="Entrada 2 2 2 5 2" xfId="17401"/>
    <cellStyle name="Entrada 2 2 2 6" xfId="14219"/>
    <cellStyle name="Entrada 2 2 2 6 2" xfId="28748"/>
    <cellStyle name="Entrada 2 2 2 7" xfId="15755"/>
    <cellStyle name="Entrada 2 2 3" xfId="675"/>
    <cellStyle name="Entrada 2 2 3 2" xfId="1246"/>
    <cellStyle name="Entrada 2 2 3 2 2" xfId="5321"/>
    <cellStyle name="Entrada 2 2 3 2 2 2" xfId="19977"/>
    <cellStyle name="Entrada 2 2 3 2 3" xfId="4514"/>
    <cellStyle name="Entrada 2 2 3 2 3 2" xfId="19233"/>
    <cellStyle name="Entrada 2 2 3 2 4" xfId="14794"/>
    <cellStyle name="Entrada 2 2 3 2 4 2" xfId="29323"/>
    <cellStyle name="Entrada 2 2 3 2 5" xfId="3011"/>
    <cellStyle name="Entrada 2 2 3 2 5 2" xfId="18019"/>
    <cellStyle name="Entrada 2 2 3 2 6" xfId="16495"/>
    <cellStyle name="Entrada 2 2 3 3" xfId="1793"/>
    <cellStyle name="Entrada 2 2 3 3 2" xfId="15277"/>
    <cellStyle name="Entrada 2 2 3 3 2 2" xfId="29806"/>
    <cellStyle name="Entrada 2 2 3 3 3" xfId="4166"/>
    <cellStyle name="Entrada 2 2 3 3 3 2" xfId="18895"/>
    <cellStyle name="Entrada 2 2 3 3 4" xfId="17032"/>
    <cellStyle name="Entrada 2 2 3 4" xfId="2339"/>
    <cellStyle name="Entrada 2 2 3 4 2" xfId="17569"/>
    <cellStyle name="Entrada 2 2 3 5" xfId="14403"/>
    <cellStyle name="Entrada 2 2 3 5 2" xfId="28932"/>
    <cellStyle name="Entrada 2 2 3 6" xfId="15950"/>
    <cellStyle name="Entrada 2 2 4" xfId="925"/>
    <cellStyle name="Entrada 2 2 4 2" xfId="5234"/>
    <cellStyle name="Entrada 2 2 4 2 2" xfId="19890"/>
    <cellStyle name="Entrada 2 2 4 3" xfId="4394"/>
    <cellStyle name="Entrada 2 2 4 3 2" xfId="19113"/>
    <cellStyle name="Entrada 2 2 4 4" xfId="14513"/>
    <cellStyle name="Entrada 2 2 4 4 2" xfId="29042"/>
    <cellStyle name="Entrada 2 2 4 5" xfId="2931"/>
    <cellStyle name="Entrada 2 2 4 5 2" xfId="17948"/>
    <cellStyle name="Entrada 2 2 4 6" xfId="16186"/>
    <cellStyle name="Entrada 2 2 5" xfId="1463"/>
    <cellStyle name="Entrada 2 2 5 2" xfId="14984"/>
    <cellStyle name="Entrada 2 2 5 2 2" xfId="29513"/>
    <cellStyle name="Entrada 2 2 5 3" xfId="4070"/>
    <cellStyle name="Entrada 2 2 5 3 2" xfId="18804"/>
    <cellStyle name="Entrada 2 2 5 4" xfId="16702"/>
    <cellStyle name="Entrada 2 2 6" xfId="2009"/>
    <cellStyle name="Entrada 2 2 6 2" xfId="17239"/>
    <cellStyle name="Entrada 2 2 7" xfId="14053"/>
    <cellStyle name="Entrada 2 2 7 2" xfId="28584"/>
    <cellStyle name="Entrada 2 2 8" xfId="15574"/>
    <cellStyle name="Entrada 2 3" xfId="235"/>
    <cellStyle name="Entrada 2 3 2" xfId="420"/>
    <cellStyle name="Entrada 2 3 2 2" xfId="620"/>
    <cellStyle name="Entrada 2 3 2 2 2" xfId="1191"/>
    <cellStyle name="Entrada 2 3 2 2 2 2" xfId="14747"/>
    <cellStyle name="Entrada 2 3 2 2 2 2 2" xfId="29276"/>
    <cellStyle name="Entrada 2 3 2 2 2 3" xfId="16440"/>
    <cellStyle name="Entrada 2 3 2 2 3" xfId="1738"/>
    <cellStyle name="Entrada 2 3 2 2 3 2" xfId="15230"/>
    <cellStyle name="Entrada 2 3 2 2 3 2 2" xfId="29759"/>
    <cellStyle name="Entrada 2 3 2 2 3 3" xfId="16977"/>
    <cellStyle name="Entrada 2 3 2 2 4" xfId="2284"/>
    <cellStyle name="Entrada 2 3 2 2 4 2" xfId="17514"/>
    <cellStyle name="Entrada 2 3 2 2 5" xfId="14316"/>
    <cellStyle name="Entrada 2 3 2 2 5 2" xfId="28845"/>
    <cellStyle name="Entrada 2 3 2 2 6" xfId="15895"/>
    <cellStyle name="Entrada 2 3 2 3" xfId="1079"/>
    <cellStyle name="Entrada 2 3 2 3 2" xfId="14660"/>
    <cellStyle name="Entrada 2 3 2 3 2 2" xfId="29189"/>
    <cellStyle name="Entrada 2 3 2 3 3" xfId="4451"/>
    <cellStyle name="Entrada 2 3 2 3 3 2" xfId="19170"/>
    <cellStyle name="Entrada 2 3 2 3 4" xfId="16328"/>
    <cellStyle name="Entrada 2 3 2 4" xfId="1567"/>
    <cellStyle name="Entrada 2 3 2 4 2" xfId="15076"/>
    <cellStyle name="Entrada 2 3 2 4 2 2" xfId="29605"/>
    <cellStyle name="Entrada 2 3 2 4 3" xfId="16806"/>
    <cellStyle name="Entrada 2 3 2 5" xfId="2113"/>
    <cellStyle name="Entrada 2 3 2 5 2" xfId="17343"/>
    <cellStyle name="Entrada 2 3 2 6" xfId="14164"/>
    <cellStyle name="Entrada 2 3 2 6 2" xfId="28693"/>
    <cellStyle name="Entrada 2 3 2 7" xfId="15697"/>
    <cellStyle name="Entrada 2 3 3" xfId="591"/>
    <cellStyle name="Entrada 2 3 3 2" xfId="1162"/>
    <cellStyle name="Entrada 2 3 3 2 2" xfId="14722"/>
    <cellStyle name="Entrada 2 3 3 2 2 2" xfId="29251"/>
    <cellStyle name="Entrada 2 3 3 2 3" xfId="16411"/>
    <cellStyle name="Entrada 2 3 3 3" xfId="1709"/>
    <cellStyle name="Entrada 2 3 3 3 2" xfId="15205"/>
    <cellStyle name="Entrada 2 3 3 3 2 2" xfId="29734"/>
    <cellStyle name="Entrada 2 3 3 3 3" xfId="16948"/>
    <cellStyle name="Entrada 2 3 3 4" xfId="2255"/>
    <cellStyle name="Entrada 2 3 3 4 2" xfId="17485"/>
    <cellStyle name="Entrada 2 3 3 5" xfId="14266"/>
    <cellStyle name="Entrada 2 3 3 5 2" xfId="28795"/>
    <cellStyle name="Entrada 2 3 3 6" xfId="15866"/>
    <cellStyle name="Entrada 2 3 4" xfId="841"/>
    <cellStyle name="Entrada 2 3 4 2" xfId="14387"/>
    <cellStyle name="Entrada 2 3 4 2 2" xfId="28916"/>
    <cellStyle name="Entrada 2 3 4 3" xfId="16114"/>
    <cellStyle name="Entrada 2 3 5" xfId="1404"/>
    <cellStyle name="Entrada 2 3 5 2" xfId="14930"/>
    <cellStyle name="Entrada 2 3 5 2 2" xfId="29459"/>
    <cellStyle name="Entrada 2 3 5 3" xfId="16644"/>
    <cellStyle name="Entrada 2 3 6" xfId="1951"/>
    <cellStyle name="Entrada 2 3 6 2" xfId="17181"/>
    <cellStyle name="Entrada 2 3 7" xfId="13966"/>
    <cellStyle name="Entrada 2 3 7 2" xfId="28497"/>
    <cellStyle name="Entrada 2 3 8" xfId="15516"/>
    <cellStyle name="Entrada 2 4" xfId="298"/>
    <cellStyle name="Entrada 2 4 2" xfId="482"/>
    <cellStyle name="Entrada 2 4 2 2" xfId="379"/>
    <cellStyle name="Entrada 2 4 2 2 2" xfId="1037"/>
    <cellStyle name="Entrada 2 4 2 2 2 2" xfId="14635"/>
    <cellStyle name="Entrada 2 4 2 2 2 2 2" xfId="29164"/>
    <cellStyle name="Entrada 2 4 2 2 2 3" xfId="16289"/>
    <cellStyle name="Entrada 2 4 2 2 3" xfId="1535"/>
    <cellStyle name="Entrada 2 4 2 2 3 2" xfId="15050"/>
    <cellStyle name="Entrada 2 4 2 2 3 2 2" xfId="29579"/>
    <cellStyle name="Entrada 2 4 2 2 3 3" xfId="16774"/>
    <cellStyle name="Entrada 2 4 2 2 4" xfId="2081"/>
    <cellStyle name="Entrada 2 4 2 2 4 2" xfId="17311"/>
    <cellStyle name="Entrada 2 4 2 2 5" xfId="13987"/>
    <cellStyle name="Entrada 2 4 2 2 5 2" xfId="28518"/>
    <cellStyle name="Entrada 2 4 2 2 6" xfId="15657"/>
    <cellStyle name="Entrada 2 4 2 3" xfId="847"/>
    <cellStyle name="Entrada 2 4 2 3 2" xfId="14396"/>
    <cellStyle name="Entrada 2 4 2 3 2 2" xfId="28925"/>
    <cellStyle name="Entrada 2 4 2 3 3" xfId="4443"/>
    <cellStyle name="Entrada 2 4 2 3 3 2" xfId="19162"/>
    <cellStyle name="Entrada 2 4 2 3 4" xfId="16119"/>
    <cellStyle name="Entrada 2 4 2 4" xfId="1629"/>
    <cellStyle name="Entrada 2 4 2 4 2" xfId="15134"/>
    <cellStyle name="Entrada 2 4 2 4 2 2" xfId="29663"/>
    <cellStyle name="Entrada 2 4 2 4 3" xfId="16868"/>
    <cellStyle name="Entrada 2 4 2 5" xfId="2175"/>
    <cellStyle name="Entrada 2 4 2 5 2" xfId="17405"/>
    <cellStyle name="Entrada 2 4 2 6" xfId="14223"/>
    <cellStyle name="Entrada 2 4 2 6 2" xfId="28752"/>
    <cellStyle name="Entrada 2 4 2 7" xfId="15759"/>
    <cellStyle name="Entrada 2 4 3" xfId="668"/>
    <cellStyle name="Entrada 2 4 3 2" xfId="1239"/>
    <cellStyle name="Entrada 2 4 3 2 2" xfId="14787"/>
    <cellStyle name="Entrada 2 4 3 2 2 2" xfId="29316"/>
    <cellStyle name="Entrada 2 4 3 2 3" xfId="16488"/>
    <cellStyle name="Entrada 2 4 3 3" xfId="1786"/>
    <cellStyle name="Entrada 2 4 3 3 2" xfId="15270"/>
    <cellStyle name="Entrada 2 4 3 3 2 2" xfId="29799"/>
    <cellStyle name="Entrada 2 4 3 3 3" xfId="17025"/>
    <cellStyle name="Entrada 2 4 3 4" xfId="2332"/>
    <cellStyle name="Entrada 2 4 3 4 2" xfId="17562"/>
    <cellStyle name="Entrada 2 4 3 5" xfId="14390"/>
    <cellStyle name="Entrada 2 4 3 5 2" xfId="28919"/>
    <cellStyle name="Entrada 2 4 3 6" xfId="15943"/>
    <cellStyle name="Entrada 2 4 4" xfId="559"/>
    <cellStyle name="Entrada 2 4 4 2" xfId="14297"/>
    <cellStyle name="Entrada 2 4 4 2 2" xfId="28826"/>
    <cellStyle name="Entrada 2 4 4 3" xfId="15835"/>
    <cellStyle name="Entrada 2 4 5" xfId="1467"/>
    <cellStyle name="Entrada 2 4 5 2" xfId="14988"/>
    <cellStyle name="Entrada 2 4 5 2 2" xfId="29517"/>
    <cellStyle name="Entrada 2 4 5 3" xfId="16706"/>
    <cellStyle name="Entrada 2 4 6" xfId="2013"/>
    <cellStyle name="Entrada 2 4 6 2" xfId="17243"/>
    <cellStyle name="Entrada 2 4 7" xfId="14060"/>
    <cellStyle name="Entrada 2 4 7 2" xfId="28591"/>
    <cellStyle name="Entrada 2 4 8" xfId="15578"/>
    <cellStyle name="Entrada 2 5" xfId="278"/>
    <cellStyle name="Entrada 2 5 2" xfId="462"/>
    <cellStyle name="Entrada 2 5 2 2" xfId="678"/>
    <cellStyle name="Entrada 2 5 2 2 2" xfId="1249"/>
    <cellStyle name="Entrada 2 5 2 2 2 2" xfId="14797"/>
    <cellStyle name="Entrada 2 5 2 2 2 2 2" xfId="29326"/>
    <cellStyle name="Entrada 2 5 2 2 2 3" xfId="16498"/>
    <cellStyle name="Entrada 2 5 2 2 3" xfId="1796"/>
    <cellStyle name="Entrada 2 5 2 2 3 2" xfId="15280"/>
    <cellStyle name="Entrada 2 5 2 2 3 2 2" xfId="29809"/>
    <cellStyle name="Entrada 2 5 2 2 3 3" xfId="17035"/>
    <cellStyle name="Entrada 2 5 2 2 4" xfId="2342"/>
    <cellStyle name="Entrada 2 5 2 2 4 2" xfId="17572"/>
    <cellStyle name="Entrada 2 5 2 2 5" xfId="14407"/>
    <cellStyle name="Entrada 2 5 2 2 5 2" xfId="28936"/>
    <cellStyle name="Entrada 2 5 2 2 6" xfId="15953"/>
    <cellStyle name="Entrada 2 5 2 3" xfId="809"/>
    <cellStyle name="Entrada 2 5 2 3 2" xfId="14125"/>
    <cellStyle name="Entrada 2 5 2 3 2 2" xfId="28656"/>
    <cellStyle name="Entrada 2 5 2 3 3" xfId="4541"/>
    <cellStyle name="Entrada 2 5 2 3 3 2" xfId="19260"/>
    <cellStyle name="Entrada 2 5 2 3 4" xfId="16083"/>
    <cellStyle name="Entrada 2 5 2 4" xfId="1609"/>
    <cellStyle name="Entrada 2 5 2 4 2" xfId="15114"/>
    <cellStyle name="Entrada 2 5 2 4 2 2" xfId="29643"/>
    <cellStyle name="Entrada 2 5 2 4 3" xfId="16848"/>
    <cellStyle name="Entrada 2 5 2 5" xfId="2155"/>
    <cellStyle name="Entrada 2 5 2 5 2" xfId="17385"/>
    <cellStyle name="Entrada 2 5 2 6" xfId="14203"/>
    <cellStyle name="Entrada 2 5 2 6 2" xfId="28732"/>
    <cellStyle name="Entrada 2 5 2 7" xfId="15739"/>
    <cellStyle name="Entrada 2 5 3" xfId="615"/>
    <cellStyle name="Entrada 2 5 3 2" xfId="1186"/>
    <cellStyle name="Entrada 2 5 3 2 2" xfId="14743"/>
    <cellStyle name="Entrada 2 5 3 2 2 2" xfId="29272"/>
    <cellStyle name="Entrada 2 5 3 2 3" xfId="16435"/>
    <cellStyle name="Entrada 2 5 3 3" xfId="1733"/>
    <cellStyle name="Entrada 2 5 3 3 2" xfId="15226"/>
    <cellStyle name="Entrada 2 5 3 3 2 2" xfId="29755"/>
    <cellStyle name="Entrada 2 5 3 3 3" xfId="16972"/>
    <cellStyle name="Entrada 2 5 3 4" xfId="2279"/>
    <cellStyle name="Entrada 2 5 3 4 2" xfId="17509"/>
    <cellStyle name="Entrada 2 5 3 5" xfId="14305"/>
    <cellStyle name="Entrada 2 5 3 5 2" xfId="28834"/>
    <cellStyle name="Entrada 2 5 3 6" xfId="15890"/>
    <cellStyle name="Entrada 2 5 4" xfId="1064"/>
    <cellStyle name="Entrada 2 5 4 2" xfId="14650"/>
    <cellStyle name="Entrada 2 5 4 2 2" xfId="29179"/>
    <cellStyle name="Entrada 2 5 4 3" xfId="16313"/>
    <cellStyle name="Entrada 2 5 5" xfId="1447"/>
    <cellStyle name="Entrada 2 5 5 2" xfId="14968"/>
    <cellStyle name="Entrada 2 5 5 2 2" xfId="29497"/>
    <cellStyle name="Entrada 2 5 5 3" xfId="16686"/>
    <cellStyle name="Entrada 2 5 6" xfId="1993"/>
    <cellStyle name="Entrada 2 5 6 2" xfId="17223"/>
    <cellStyle name="Entrada 2 5 7" xfId="14021"/>
    <cellStyle name="Entrada 2 5 7 2" xfId="28552"/>
    <cellStyle name="Entrada 2 5 8" xfId="15558"/>
    <cellStyle name="Entrada 2 6" xfId="360"/>
    <cellStyle name="Entrada 2 6 2" xfId="611"/>
    <cellStyle name="Entrada 2 6 2 2" xfId="1182"/>
    <cellStyle name="Entrada 2 6 2 2 2" xfId="14740"/>
    <cellStyle name="Entrada 2 6 2 2 2 2" xfId="29269"/>
    <cellStyle name="Entrada 2 6 2 2 3" xfId="5281"/>
    <cellStyle name="Entrada 2 6 2 2 3 2" xfId="19937"/>
    <cellStyle name="Entrada 2 6 2 2 4" xfId="16431"/>
    <cellStyle name="Entrada 2 6 2 3" xfId="1729"/>
    <cellStyle name="Entrada 2 6 2 3 2" xfId="15223"/>
    <cellStyle name="Entrada 2 6 2 3 2 2" xfId="29752"/>
    <cellStyle name="Entrada 2 6 2 3 3" xfId="4439"/>
    <cellStyle name="Entrada 2 6 2 3 3 2" xfId="19158"/>
    <cellStyle name="Entrada 2 6 2 3 4" xfId="16968"/>
    <cellStyle name="Entrada 2 6 2 4" xfId="2275"/>
    <cellStyle name="Entrada 2 6 2 4 2" xfId="17505"/>
    <cellStyle name="Entrada 2 6 2 5" xfId="14299"/>
    <cellStyle name="Entrada 2 6 2 5 2" xfId="28828"/>
    <cellStyle name="Entrada 2 6 2 6" xfId="15886"/>
    <cellStyle name="Entrada 2 6 3" xfId="814"/>
    <cellStyle name="Entrada 2 6 3 2" xfId="14036"/>
    <cellStyle name="Entrada 2 6 3 2 2" xfId="28567"/>
    <cellStyle name="Entrada 2 6 3 3" xfId="4114"/>
    <cellStyle name="Entrada 2 6 3 3 2" xfId="18848"/>
    <cellStyle name="Entrada 2 6 3 4" xfId="16087"/>
    <cellStyle name="Entrada 2 6 4" xfId="1524"/>
    <cellStyle name="Entrada 2 6 4 2" xfId="15042"/>
    <cellStyle name="Entrada 2 6 4 2 2" xfId="29571"/>
    <cellStyle name="Entrada 2 6 4 3" xfId="16763"/>
    <cellStyle name="Entrada 2 6 5" xfId="2070"/>
    <cellStyle name="Entrada 2 6 5 2" xfId="17300"/>
    <cellStyle name="Entrada 2 6 6" xfId="14003"/>
    <cellStyle name="Entrada 2 6 6 2" xfId="28534"/>
    <cellStyle name="Entrada 2 6 7" xfId="15638"/>
    <cellStyle name="Entrada 2 7" xfId="217"/>
    <cellStyle name="Entrada 2 7 2" xfId="870"/>
    <cellStyle name="Entrada 2 7 2 2" xfId="14423"/>
    <cellStyle name="Entrada 2 7 2 2 2" xfId="28952"/>
    <cellStyle name="Entrada 2 7 2 3" xfId="5086"/>
    <cellStyle name="Entrada 2 7 2 3 2" xfId="19764"/>
    <cellStyle name="Entrada 2 7 2 4" xfId="16136"/>
    <cellStyle name="Entrada 2 7 3" xfId="1394"/>
    <cellStyle name="Entrada 2 7 3 2" xfId="14922"/>
    <cellStyle name="Entrada 2 7 3 2 2" xfId="29451"/>
    <cellStyle name="Entrada 2 7 3 3" xfId="4272"/>
    <cellStyle name="Entrada 2 7 3 3 2" xfId="18994"/>
    <cellStyle name="Entrada 2 7 3 4" xfId="16635"/>
    <cellStyle name="Entrada 2 7 4" xfId="1942"/>
    <cellStyle name="Entrada 2 7 4 2" xfId="17172"/>
    <cellStyle name="Entrada 2 7 5" xfId="14091"/>
    <cellStyle name="Entrada 2 7 5 2" xfId="28622"/>
    <cellStyle name="Entrada 2 7 6" xfId="15499"/>
    <cellStyle name="Entrada 2 8" xfId="879"/>
    <cellStyle name="Entrada 2 8 2" xfId="14442"/>
    <cellStyle name="Entrada 2 8 2 2" xfId="28971"/>
    <cellStyle name="Entrada 2 8 3" xfId="3731"/>
    <cellStyle name="Entrada 2 8 3 2" xfId="18536"/>
    <cellStyle name="Entrada 2 8 4" xfId="16142"/>
    <cellStyle name="Entrada 2 9" xfId="1366"/>
    <cellStyle name="Entrada 2 9 2" xfId="13934"/>
    <cellStyle name="Entrada 2 9 2 2" xfId="28470"/>
    <cellStyle name="Entrada 2 9 3" xfId="16615"/>
    <cellStyle name="Entrada 3" xfId="3044"/>
    <cellStyle name="Entrada 3 2" xfId="3353"/>
    <cellStyle name="Entrada 3 2 2" xfId="18249"/>
    <cellStyle name="Entrada 3 3" xfId="4590"/>
    <cellStyle name="Entrada 3 4" xfId="13935"/>
    <cellStyle name="Entrada 3 4 2" xfId="28471"/>
    <cellStyle name="Entrada 4" xfId="2729"/>
    <cellStyle name="Entrada 4 2" xfId="5085"/>
    <cellStyle name="Entrada 4 2 2" xfId="19763"/>
    <cellStyle name="Entrada 4 3" xfId="4271"/>
    <cellStyle name="Entrada 4 3 2" xfId="18993"/>
    <cellStyle name="Entrada 4 4" xfId="17835"/>
    <cellStyle name="Entrada 5" xfId="13879"/>
    <cellStyle name="Entrada 5 2" xfId="28415"/>
    <cellStyle name="Estilo 1" xfId="43"/>
    <cellStyle name="Euro" xfId="7"/>
    <cellStyle name="Euro 10" xfId="2624"/>
    <cellStyle name="Euro 11" xfId="2459"/>
    <cellStyle name="Euro 2" xfId="44"/>
    <cellStyle name="Euro 2 2" xfId="2461"/>
    <cellStyle name="Euro 2 2 2" xfId="2847"/>
    <cellStyle name="Euro 2 3" xfId="2486"/>
    <cellStyle name="Euro 2 4" xfId="2566"/>
    <cellStyle name="Euro 2 5" xfId="2846"/>
    <cellStyle name="Euro 2 6" xfId="2460"/>
    <cellStyle name="Euro 3" xfId="84"/>
    <cellStyle name="Euro 3 2" xfId="2505"/>
    <cellStyle name="Euro 3 2 2" xfId="2538"/>
    <cellStyle name="Euro 3 2 2 2" xfId="2673"/>
    <cellStyle name="Euro 3 2 2 2 2" xfId="3123"/>
    <cellStyle name="Euro 3 2 2 2 2 2" xfId="3821"/>
    <cellStyle name="Euro 3 2 2 2 3" xfId="3474"/>
    <cellStyle name="Euro 3 2 2 3" xfId="2915"/>
    <cellStyle name="Euro 3 2 2 3 2" xfId="3655"/>
    <cellStyle name="Euro 3 2 2 4" xfId="3283"/>
    <cellStyle name="Euro 3 2 3" xfId="2644"/>
    <cellStyle name="Euro 3 2 3 2" xfId="3094"/>
    <cellStyle name="Euro 3 2 3 2 2" xfId="3792"/>
    <cellStyle name="Euro 3 2 3 3" xfId="3445"/>
    <cellStyle name="Euro 3 2 4" xfId="2882"/>
    <cellStyle name="Euro 3 2 4 2" xfId="3625"/>
    <cellStyle name="Euro 3 2 5" xfId="3250"/>
    <cellStyle name="Euro 3 3" xfId="2567"/>
    <cellStyle name="Euro 3 4" xfId="2848"/>
    <cellStyle name="Euro 3 5" xfId="13952"/>
    <cellStyle name="Euro 3 6" xfId="2462"/>
    <cellStyle name="Euro 4" xfId="2480"/>
    <cellStyle name="Euro 4 2" xfId="2510"/>
    <cellStyle name="Euro 4 2 2" xfId="2542"/>
    <cellStyle name="Euro 4 2 2 2" xfId="2677"/>
    <cellStyle name="Euro 4 2 2 2 2" xfId="3127"/>
    <cellStyle name="Euro 4 2 2 2 2 2" xfId="3825"/>
    <cellStyle name="Euro 4 2 2 2 3" xfId="3478"/>
    <cellStyle name="Euro 4 2 2 3" xfId="2919"/>
    <cellStyle name="Euro 4 2 2 3 2" xfId="3659"/>
    <cellStyle name="Euro 4 2 2 4" xfId="3287"/>
    <cellStyle name="Euro 4 2 3" xfId="2648"/>
    <cellStyle name="Euro 4 2 3 2" xfId="3098"/>
    <cellStyle name="Euro 4 2 3 2 2" xfId="3796"/>
    <cellStyle name="Euro 4 2 3 3" xfId="3449"/>
    <cellStyle name="Euro 4 2 4" xfId="2887"/>
    <cellStyle name="Euro 4 2 4 2" xfId="3629"/>
    <cellStyle name="Euro 4 2 5" xfId="3255"/>
    <cellStyle name="Euro 4 3" xfId="2523"/>
    <cellStyle name="Euro 4 3 2" xfId="2659"/>
    <cellStyle name="Euro 4 3 2 2" xfId="3109"/>
    <cellStyle name="Euro 4 3 2 2 2" xfId="3807"/>
    <cellStyle name="Euro 4 3 2 3" xfId="3460"/>
    <cellStyle name="Euro 4 3 3" xfId="2900"/>
    <cellStyle name="Euro 4 3 3 2" xfId="3640"/>
    <cellStyle name="Euro 4 3 4" xfId="3268"/>
    <cellStyle name="Euro 4 4" xfId="2630"/>
    <cellStyle name="Euro 4 4 2" xfId="3080"/>
    <cellStyle name="Euro 4 4 2 2" xfId="3778"/>
    <cellStyle name="Euro 4 4 3" xfId="3431"/>
    <cellStyle name="Euro 4 5" xfId="2868"/>
    <cellStyle name="Euro 4 5 2" xfId="3606"/>
    <cellStyle name="Euro 4 6" xfId="2811"/>
    <cellStyle name="Euro 4 7" xfId="3219"/>
    <cellStyle name="Euro 4 8" xfId="4008"/>
    <cellStyle name="Euro 5" xfId="2482"/>
    <cellStyle name="Euro 5 2" xfId="2511"/>
    <cellStyle name="Euro 5 2 2" xfId="2543"/>
    <cellStyle name="Euro 5 2 2 2" xfId="2678"/>
    <cellStyle name="Euro 5 2 2 2 2" xfId="3128"/>
    <cellStyle name="Euro 5 2 2 2 2 2" xfId="3826"/>
    <cellStyle name="Euro 5 2 2 2 3" xfId="3479"/>
    <cellStyle name="Euro 5 2 2 3" xfId="2920"/>
    <cellStyle name="Euro 5 2 2 3 2" xfId="3660"/>
    <cellStyle name="Euro 5 2 2 4" xfId="3288"/>
    <cellStyle name="Euro 5 2 3" xfId="2649"/>
    <cellStyle name="Euro 5 2 3 2" xfId="3099"/>
    <cellStyle name="Euro 5 2 3 2 2" xfId="3797"/>
    <cellStyle name="Euro 5 2 3 3" xfId="3450"/>
    <cellStyle name="Euro 5 2 4" xfId="2888"/>
    <cellStyle name="Euro 5 2 4 2" xfId="3630"/>
    <cellStyle name="Euro 5 2 5" xfId="3256"/>
    <cellStyle name="Euro 5 3" xfId="2524"/>
    <cellStyle name="Euro 5 3 2" xfId="2660"/>
    <cellStyle name="Euro 5 3 2 2" xfId="3110"/>
    <cellStyle name="Euro 5 3 2 2 2" xfId="3808"/>
    <cellStyle name="Euro 5 3 2 3" xfId="3461"/>
    <cellStyle name="Euro 5 3 3" xfId="2901"/>
    <cellStyle name="Euro 5 3 3 2" xfId="3641"/>
    <cellStyle name="Euro 5 3 4" xfId="3269"/>
    <cellStyle name="Euro 5 4" xfId="2631"/>
    <cellStyle name="Euro 5 4 2" xfId="3081"/>
    <cellStyle name="Euro 5 4 2 2" xfId="3779"/>
    <cellStyle name="Euro 5 4 3" xfId="3432"/>
    <cellStyle name="Euro 5 5" xfId="2869"/>
    <cellStyle name="Euro 5 5 2" xfId="3607"/>
    <cellStyle name="Euro 5 6" xfId="3221"/>
    <cellStyle name="Euro 5 7" xfId="3390"/>
    <cellStyle name="Euro 5 8" xfId="4009"/>
    <cellStyle name="Euro 6" xfId="2502"/>
    <cellStyle name="Euro 6 2" xfId="2534"/>
    <cellStyle name="Euro 6 2 2" xfId="2669"/>
    <cellStyle name="Euro 6 2 2 2" xfId="3119"/>
    <cellStyle name="Euro 6 2 2 2 2" xfId="3817"/>
    <cellStyle name="Euro 6 2 2 3" xfId="3470"/>
    <cellStyle name="Euro 6 2 3" xfId="2911"/>
    <cellStyle name="Euro 6 2 3 2" xfId="3651"/>
    <cellStyle name="Euro 6 2 4" xfId="3279"/>
    <cellStyle name="Euro 6 3" xfId="2640"/>
    <cellStyle name="Euro 6 3 2" xfId="3090"/>
    <cellStyle name="Euro 6 3 2 2" xfId="3788"/>
    <cellStyle name="Euro 6 3 3" xfId="3441"/>
    <cellStyle name="Euro 6 4" xfId="2878"/>
    <cellStyle name="Euro 6 4 2" xfId="3621"/>
    <cellStyle name="Euro 6 5" xfId="3246"/>
    <cellStyle name="Euro 6 6" xfId="3373"/>
    <cellStyle name="Euro 6 7" xfId="4051"/>
    <cellStyle name="Euro 7" xfId="2565"/>
    <cellStyle name="Euro 8" xfId="2552"/>
    <cellStyle name="Euro 8 2" xfId="2686"/>
    <cellStyle name="Euro 8 2 2" xfId="3136"/>
    <cellStyle name="Euro 8 2 2 2" xfId="3834"/>
    <cellStyle name="Euro 8 2 3" xfId="3487"/>
    <cellStyle name="Euro 8 3" xfId="2954"/>
    <cellStyle name="Euro 8 3 2" xfId="3675"/>
    <cellStyle name="Euro 8 4" xfId="3308"/>
    <cellStyle name="Euro 9" xfId="7237"/>
    <cellStyle name="Explanatory Text" xfId="45"/>
    <cellStyle name="Good" xfId="46"/>
    <cellStyle name="Heading 1" xfId="47"/>
    <cellStyle name="Heading 2" xfId="48"/>
    <cellStyle name="Heading 3" xfId="49"/>
    <cellStyle name="Heading 3 2" xfId="255"/>
    <cellStyle name="Heading 3 2 2" xfId="2521"/>
    <cellStyle name="Heading 3 2 2 2" xfId="2602"/>
    <cellStyle name="Heading 3 2 2 2 2" xfId="3017"/>
    <cellStyle name="Heading 3 2 2 2 2 2" xfId="6059"/>
    <cellStyle name="Heading 3 2 2 2 2 2 2" xfId="9989"/>
    <cellStyle name="Heading 3 2 2 2 2 2 3" xfId="12763"/>
    <cellStyle name="Heading 3 2 2 2 2 3" xfId="7660"/>
    <cellStyle name="Heading 3 2 2 2 2 4" xfId="7380"/>
    <cellStyle name="Heading 3 2 2 2 3" xfId="4178"/>
    <cellStyle name="Heading 3 2 2 2 3 2" xfId="8448"/>
    <cellStyle name="Heading 3 2 2 2 3 3" xfId="11402"/>
    <cellStyle name="Heading 3 2 2 2 4" xfId="4752"/>
    <cellStyle name="Heading 3 2 2 2 4 2" xfId="8790"/>
    <cellStyle name="Heading 3 2 2 2 4 3" xfId="11630"/>
    <cellStyle name="Heading 3 2 2 3" xfId="2898"/>
    <cellStyle name="Heading 3 2 2 3 2" xfId="4894"/>
    <cellStyle name="Heading 3 2 2 3 2 2" xfId="8910"/>
    <cellStyle name="Heading 3 2 2 3 2 3" xfId="11744"/>
    <cellStyle name="Heading 3 2 2 3 3" xfId="7577"/>
    <cellStyle name="Heading 3 2 2 3 4" xfId="8270"/>
    <cellStyle name="Heading 3 2 2 4" xfId="4061"/>
    <cellStyle name="Heading 3 2 2 4 2" xfId="8384"/>
    <cellStyle name="Heading 3 2 2 4 3" xfId="11372"/>
    <cellStyle name="Heading 3 2 2 5" xfId="4871"/>
    <cellStyle name="Heading 3 2 2 5 2" xfId="8889"/>
    <cellStyle name="Heading 3 2 2 5 3" xfId="11725"/>
    <cellStyle name="Heading 3 2 2 6" xfId="7676"/>
    <cellStyle name="Heading 3 2 3" xfId="2586"/>
    <cellStyle name="Heading 3 2 3 2" xfId="2990"/>
    <cellStyle name="Heading 3 2 3 2 2" xfId="6058"/>
    <cellStyle name="Heading 3 2 3 2 2 2" xfId="9988"/>
    <cellStyle name="Heading 3 2 3 2 2 3" xfId="12762"/>
    <cellStyle name="Heading 3 2 3 2 3" xfId="7632"/>
    <cellStyle name="Heading 3 2 3 2 4" xfId="8049"/>
    <cellStyle name="Heading 3 2 3 3" xfId="4146"/>
    <cellStyle name="Heading 3 2 3 3 2" xfId="8423"/>
    <cellStyle name="Heading 3 2 3 3 3" xfId="11396"/>
    <cellStyle name="Heading 3 2 3 4" xfId="4364"/>
    <cellStyle name="Heading 3 2 3 4 2" xfId="8600"/>
    <cellStyle name="Heading 3 2 3 4 3" xfId="11517"/>
    <cellStyle name="Heading 3 2 4" xfId="2889"/>
    <cellStyle name="Heading 3 2 4 2" xfId="3599"/>
    <cellStyle name="Heading 3 2 4 2 2" xfId="8044"/>
    <cellStyle name="Heading 3 2 4 2 3" xfId="11191"/>
    <cellStyle name="Heading 3 2 4 3" xfId="7568"/>
    <cellStyle name="Heading 3 2 4 4" xfId="7493"/>
    <cellStyle name="Heading 3 2 5" xfId="4054"/>
    <cellStyle name="Heading 3 2 5 2" xfId="4067"/>
    <cellStyle name="Heading 3 2 5 2 2" xfId="8390"/>
    <cellStyle name="Heading 3 2 5 2 3" xfId="11378"/>
    <cellStyle name="Heading 3 2 5 3" xfId="8378"/>
    <cellStyle name="Heading 3 2 5 4" xfId="11371"/>
    <cellStyle name="Heading 3 2 6" xfId="4247"/>
    <cellStyle name="Heading 3 2 6 2" xfId="8499"/>
    <cellStyle name="Heading 3 2 6 3" xfId="11437"/>
    <cellStyle name="Heading 3 3" xfId="2555"/>
    <cellStyle name="Heading 3 3 2" xfId="2957"/>
    <cellStyle name="Heading 3 3 2 2" xfId="3375"/>
    <cellStyle name="Heading 3 3 2 2 2" xfId="7885"/>
    <cellStyle name="Heading 3 3 2 2 3" xfId="8434"/>
    <cellStyle name="Heading 3 3 2 3" xfId="7602"/>
    <cellStyle name="Heading 3 3 2 4" xfId="7261"/>
    <cellStyle name="Heading 3 3 3" xfId="3973"/>
    <cellStyle name="Heading 3 3 3 2" xfId="8304"/>
    <cellStyle name="Heading 3 3 3 3" xfId="11302"/>
    <cellStyle name="Heading 3 3 4" xfId="4757"/>
    <cellStyle name="Heading 3 3 4 2" xfId="8795"/>
    <cellStyle name="Heading 3 3 4 3" xfId="11635"/>
    <cellStyle name="Heading 3 4" xfId="2812"/>
    <cellStyle name="Heading 3 4 2" xfId="4840"/>
    <cellStyle name="Heading 3 4 2 2" xfId="8858"/>
    <cellStyle name="Heading 3 4 2 3" xfId="11694"/>
    <cellStyle name="Heading 3 4 3" xfId="7540"/>
    <cellStyle name="Heading 3 4 4" xfId="7646"/>
    <cellStyle name="Heading 3 5" xfId="7289"/>
    <cellStyle name="Heading 4" xfId="50"/>
    <cellStyle name="Hipervínculo" xfId="82" builtinId="8"/>
    <cellStyle name="Hipervínculo 10" xfId="2748" hidden="1"/>
    <cellStyle name="Hipervínculo 10" xfId="3540" hidden="1"/>
    <cellStyle name="Hipervínculo 10" xfId="4289" hidden="1"/>
    <cellStyle name="Hipervínculo 10" xfId="4794" hidden="1"/>
    <cellStyle name="Hipervínculo 10" xfId="4227" hidden="1"/>
    <cellStyle name="Hipervínculo 10" xfId="6161" hidden="1"/>
    <cellStyle name="Hipervínculo 10" xfId="8531" hidden="1"/>
    <cellStyle name="Hipervínculo 10" xfId="8812" hidden="1"/>
    <cellStyle name="Hipervínculo 10" xfId="8479" hidden="1"/>
    <cellStyle name="Hipervínculo 10" xfId="10091" hidden="1"/>
    <cellStyle name="Hipervínculo 10" xfId="11451" hidden="1"/>
    <cellStyle name="Hipervínculo 10" xfId="11648" hidden="1"/>
    <cellStyle name="Hipervínculo 10" xfId="11425" hidden="1"/>
    <cellStyle name="Hipervínculo 10" xfId="12809" hidden="1"/>
    <cellStyle name="Hipervínculo 10" xfId="17850" hidden="1"/>
    <cellStyle name="Hipervínculo 10" xfId="18389" hidden="1"/>
    <cellStyle name="Hipervínculo 10" xfId="19011" hidden="1"/>
    <cellStyle name="Hipervínculo 10" xfId="19478" hidden="1"/>
    <cellStyle name="Hipervínculo 10" xfId="18953" hidden="1"/>
    <cellStyle name="Hipervínculo 10" xfId="20812" hidden="1"/>
    <cellStyle name="Hipervínculo 10" xfId="23127" hidden="1"/>
    <cellStyle name="Hipervínculo 10" xfId="23399" hidden="1"/>
    <cellStyle name="Hipervínculo 10" xfId="23079" hidden="1"/>
    <cellStyle name="Hipervínculo 10" xfId="24667" hidden="1"/>
    <cellStyle name="Hipervínculo 10" xfId="26007" hidden="1"/>
    <cellStyle name="Hipervínculo 10" xfId="26197" hidden="1"/>
    <cellStyle name="Hipervínculo 10" xfId="25985" hidden="1"/>
    <cellStyle name="Hipervínculo 10" xfId="27347" hidden="1"/>
    <cellStyle name="Hipervínculo 10 2" xfId="5104" hidden="1"/>
    <cellStyle name="Hipervínculo 10 2" xfId="5724" hidden="1"/>
    <cellStyle name="Hipervínculo 10 2" xfId="4983" hidden="1"/>
    <cellStyle name="Hipervínculo 10 2" xfId="5911" hidden="1"/>
    <cellStyle name="Hipervínculo 10 2" xfId="6410" hidden="1"/>
    <cellStyle name="Hipervínculo 10 2" xfId="6896" hidden="1"/>
    <cellStyle name="Hipervínculo 10 2" xfId="6305" hidden="1"/>
    <cellStyle name="Hipervínculo 10 2" xfId="7083" hidden="1"/>
    <cellStyle name="Hipervínculo 10 2" xfId="9111" hidden="1"/>
    <cellStyle name="Hipervínculo 10 2" xfId="9654" hidden="1"/>
    <cellStyle name="Hipervínculo 10 2" xfId="8999" hidden="1"/>
    <cellStyle name="Hipervínculo 10 2" xfId="9841" hidden="1"/>
    <cellStyle name="Hipervínculo 10 2" xfId="10340" hidden="1"/>
    <cellStyle name="Hipervínculo 10 2" xfId="10826" hidden="1"/>
    <cellStyle name="Hipervínculo 10 2" xfId="10235" hidden="1"/>
    <cellStyle name="Hipervínculo 10 2" xfId="11013" hidden="1"/>
    <cellStyle name="Hipervínculo 10 2" xfId="11942" hidden="1"/>
    <cellStyle name="Hipervínculo 10 2" xfId="12428" hidden="1"/>
    <cellStyle name="Hipervínculo 10 2" xfId="11833" hidden="1"/>
    <cellStyle name="Hipervínculo 10 2" xfId="12615" hidden="1"/>
    <cellStyle name="Hipervínculo 10 2" xfId="13058" hidden="1"/>
    <cellStyle name="Hipervínculo 10 2" xfId="13544" hidden="1"/>
    <cellStyle name="Hipervínculo 10 2" xfId="12953" hidden="1"/>
    <cellStyle name="Hipervínculo 10 2" xfId="13731" hidden="1"/>
    <cellStyle name="Hipervínculo 10 2" xfId="20380" hidden="1"/>
    <cellStyle name="Hipervínculo 10 2" xfId="19662" hidden="1"/>
    <cellStyle name="Hipervínculo 10 2" xfId="20567" hidden="1"/>
    <cellStyle name="Hipervínculo 10 2" xfId="21060" hidden="1"/>
    <cellStyle name="Hipervínculo 10 2" xfId="21546" hidden="1"/>
    <cellStyle name="Hipervínculo 10 2" xfId="20956" hidden="1"/>
    <cellStyle name="Hipervínculo 10 2" xfId="21733" hidden="1"/>
    <cellStyle name="Hipervínculo 10 2" xfId="23692" hidden="1"/>
    <cellStyle name="Hipervínculo 10 2" xfId="24235" hidden="1"/>
    <cellStyle name="Hipervínculo 10 2" xfId="23581" hidden="1"/>
    <cellStyle name="Hipervínculo 10 2" xfId="24422" hidden="1"/>
    <cellStyle name="Hipervínculo 10 2" xfId="24915" hidden="1"/>
    <cellStyle name="Hipervínculo 10 2" xfId="25401" hidden="1"/>
    <cellStyle name="Hipervínculo 10 2" xfId="24811" hidden="1"/>
    <cellStyle name="Hipervínculo 10 2" xfId="25588" hidden="1"/>
    <cellStyle name="Hipervínculo 10 2" xfId="26485" hidden="1"/>
    <cellStyle name="Hipervínculo 10 2" xfId="26971" hidden="1"/>
    <cellStyle name="Hipervínculo 10 2" xfId="26377" hidden="1"/>
    <cellStyle name="Hipervínculo 10 2" xfId="27158" hidden="1"/>
    <cellStyle name="Hipervínculo 10 2" xfId="27595" hidden="1"/>
    <cellStyle name="Hipervínculo 10 2" xfId="28081" hidden="1"/>
    <cellStyle name="Hipervínculo 10 2" xfId="27491" hidden="1"/>
    <cellStyle name="Hipervínculo 10 2" xfId="28268"/>
    <cellStyle name="Hipervínculo 11" xfId="2750" hidden="1"/>
    <cellStyle name="Hipervínculo 11" xfId="3217" hidden="1"/>
    <cellStyle name="Hipervínculo 11" xfId="4291" hidden="1"/>
    <cellStyle name="Hipervínculo 11" xfId="4650" hidden="1"/>
    <cellStyle name="Hipervínculo 11" xfId="4855" hidden="1"/>
    <cellStyle name="Hipervínculo 11" xfId="6069" hidden="1"/>
    <cellStyle name="Hipervínculo 11" xfId="8533" hidden="1"/>
    <cellStyle name="Hipervínculo 11" xfId="8717" hidden="1"/>
    <cellStyle name="Hipervínculo 11" xfId="8873" hidden="1"/>
    <cellStyle name="Hipervínculo 11" xfId="9999" hidden="1"/>
    <cellStyle name="Hipervínculo 11" xfId="11453" hidden="1"/>
    <cellStyle name="Hipervínculo 11" xfId="11565" hidden="1"/>
    <cellStyle name="Hipervínculo 11" xfId="11709" hidden="1"/>
    <cellStyle name="Hipervínculo 11" xfId="12773" hidden="1"/>
    <cellStyle name="Hipervínculo 11" xfId="17852" hidden="1"/>
    <cellStyle name="Hipervínculo 11" xfId="18159" hidden="1"/>
    <cellStyle name="Hipervínculo 11" xfId="19013" hidden="1"/>
    <cellStyle name="Hipervínculo 11" xfId="19339" hidden="1"/>
    <cellStyle name="Hipervínculo 11" xfId="19537" hidden="1"/>
    <cellStyle name="Hipervínculo 11" xfId="20721" hidden="1"/>
    <cellStyle name="Hipervínculo 11" xfId="23129" hidden="1"/>
    <cellStyle name="Hipervínculo 11" xfId="23308" hidden="1"/>
    <cellStyle name="Hipervínculo 11" xfId="23458" hidden="1"/>
    <cellStyle name="Hipervínculo 11" xfId="24576" hidden="1"/>
    <cellStyle name="Hipervínculo 11" xfId="26009" hidden="1"/>
    <cellStyle name="Hipervínculo 11" xfId="26118" hidden="1"/>
    <cellStyle name="Hipervínculo 11" xfId="26256" hidden="1"/>
    <cellStyle name="Hipervínculo 11" xfId="27312" hidden="1"/>
    <cellStyle name="Hipervínculo 11 2" xfId="5106" hidden="1"/>
    <cellStyle name="Hipervínculo 11 2" xfId="5073" hidden="1"/>
    <cellStyle name="Hipervínculo 11 2" xfId="5492" hidden="1"/>
    <cellStyle name="Hipervínculo 11 2" xfId="5707" hidden="1"/>
    <cellStyle name="Hipervínculo 11 2" xfId="6412" hidden="1"/>
    <cellStyle name="Hipervínculo 11 2" xfId="6395" hidden="1"/>
    <cellStyle name="Hipervínculo 11 2" xfId="6664" hidden="1"/>
    <cellStyle name="Hipervínculo 11 2" xfId="6879" hidden="1"/>
    <cellStyle name="Hipervínculo 11 2" xfId="9113" hidden="1"/>
    <cellStyle name="Hipervínculo 11 2" xfId="9089" hidden="1"/>
    <cellStyle name="Hipervínculo 11 2" xfId="9422" hidden="1"/>
    <cellStyle name="Hipervínculo 11 2" xfId="9637" hidden="1"/>
    <cellStyle name="Hipervínculo 11 2" xfId="10342" hidden="1"/>
    <cellStyle name="Hipervínculo 11 2" xfId="10325" hidden="1"/>
    <cellStyle name="Hipervínculo 11 2" xfId="10594" hidden="1"/>
    <cellStyle name="Hipervínculo 11 2" xfId="10809" hidden="1"/>
    <cellStyle name="Hipervínculo 11 2" xfId="11944" hidden="1"/>
    <cellStyle name="Hipervínculo 11 2" xfId="11923" hidden="1"/>
    <cellStyle name="Hipervínculo 11 2" xfId="12196" hidden="1"/>
    <cellStyle name="Hipervínculo 11 2" xfId="12411" hidden="1"/>
    <cellStyle name="Hipervínculo 11 2" xfId="13060" hidden="1"/>
    <cellStyle name="Hipervínculo 11 2" xfId="13043" hidden="1"/>
    <cellStyle name="Hipervínculo 11 2" xfId="13312" hidden="1"/>
    <cellStyle name="Hipervínculo 11 2" xfId="13527" hidden="1"/>
    <cellStyle name="Hipervínculo 11 2" xfId="19751" hidden="1"/>
    <cellStyle name="Hipervínculo 11 2" xfId="20148" hidden="1"/>
    <cellStyle name="Hipervínculo 11 2" xfId="20363" hidden="1"/>
    <cellStyle name="Hipervínculo 11 2" xfId="21062" hidden="1"/>
    <cellStyle name="Hipervínculo 11 2" xfId="21045" hidden="1"/>
    <cellStyle name="Hipervínculo 11 2" xfId="21314" hidden="1"/>
    <cellStyle name="Hipervínculo 11 2" xfId="21529" hidden="1"/>
    <cellStyle name="Hipervínculo 11 2" xfId="23694" hidden="1"/>
    <cellStyle name="Hipervínculo 11 2" xfId="23670" hidden="1"/>
    <cellStyle name="Hipervínculo 11 2" xfId="24003" hidden="1"/>
    <cellStyle name="Hipervínculo 11 2" xfId="24218" hidden="1"/>
    <cellStyle name="Hipervínculo 11 2" xfId="24917" hidden="1"/>
    <cellStyle name="Hipervínculo 11 2" xfId="24900" hidden="1"/>
    <cellStyle name="Hipervínculo 11 2" xfId="25169" hidden="1"/>
    <cellStyle name="Hipervínculo 11 2" xfId="25384" hidden="1"/>
    <cellStyle name="Hipervínculo 11 2" xfId="26487" hidden="1"/>
    <cellStyle name="Hipervínculo 11 2" xfId="26466" hidden="1"/>
    <cellStyle name="Hipervínculo 11 2" xfId="26739" hidden="1"/>
    <cellStyle name="Hipervínculo 11 2" xfId="26954" hidden="1"/>
    <cellStyle name="Hipervínculo 11 2" xfId="27597" hidden="1"/>
    <cellStyle name="Hipervínculo 11 2" xfId="27580" hidden="1"/>
    <cellStyle name="Hipervínculo 11 2" xfId="27849" hidden="1"/>
    <cellStyle name="Hipervínculo 11 2" xfId="28064"/>
    <cellStyle name="Hipervínculo 12" xfId="2752" hidden="1"/>
    <cellStyle name="Hipervínculo 12" xfId="3216" hidden="1"/>
    <cellStyle name="Hipervínculo 12" xfId="4293" hidden="1"/>
    <cellStyle name="Hipervínculo 12" xfId="4649" hidden="1"/>
    <cellStyle name="Hipervínculo 12" xfId="4758" hidden="1"/>
    <cellStyle name="Hipervínculo 12" xfId="6068" hidden="1"/>
    <cellStyle name="Hipervínculo 12" xfId="8535" hidden="1"/>
    <cellStyle name="Hipervínculo 12" xfId="8716" hidden="1"/>
    <cellStyle name="Hipervínculo 12" xfId="8796" hidden="1"/>
    <cellStyle name="Hipervínculo 12" xfId="9998" hidden="1"/>
    <cellStyle name="Hipervínculo 12" xfId="11455" hidden="1"/>
    <cellStyle name="Hipervínculo 12" xfId="11564" hidden="1"/>
    <cellStyle name="Hipervínculo 12" xfId="11636" hidden="1"/>
    <cellStyle name="Hipervínculo 12" xfId="12772" hidden="1"/>
    <cellStyle name="Hipervínculo 12" xfId="17854" hidden="1"/>
    <cellStyle name="Hipervínculo 12" xfId="18158" hidden="1"/>
    <cellStyle name="Hipervínculo 12" xfId="19015" hidden="1"/>
    <cellStyle name="Hipervínculo 12" xfId="19338" hidden="1"/>
    <cellStyle name="Hipervínculo 12" xfId="19442" hidden="1"/>
    <cellStyle name="Hipervínculo 12" xfId="20720" hidden="1"/>
    <cellStyle name="Hipervínculo 12" xfId="23131" hidden="1"/>
    <cellStyle name="Hipervínculo 12" xfId="23307" hidden="1"/>
    <cellStyle name="Hipervínculo 12" xfId="23383" hidden="1"/>
    <cellStyle name="Hipervínculo 12" xfId="24575" hidden="1"/>
    <cellStyle name="Hipervínculo 12" xfId="26011" hidden="1"/>
    <cellStyle name="Hipervínculo 12" xfId="26117" hidden="1"/>
    <cellStyle name="Hipervínculo 12" xfId="26185" hidden="1"/>
    <cellStyle name="Hipervínculo 12" xfId="27311" hidden="1"/>
    <cellStyle name="Hipervínculo 12 2" xfId="5108" hidden="1"/>
    <cellStyle name="Hipervínculo 12 2" xfId="5002" hidden="1"/>
    <cellStyle name="Hipervínculo 12 2" xfId="5985" hidden="1"/>
    <cellStyle name="Hipervínculo 12 2" xfId="6049" hidden="1"/>
    <cellStyle name="Hipervínculo 12 2" xfId="6414" hidden="1"/>
    <cellStyle name="Hipervínculo 12 2" xfId="6324" hidden="1"/>
    <cellStyle name="Hipervínculo 12 2" xfId="7157" hidden="1"/>
    <cellStyle name="Hipervínculo 12 2" xfId="7221" hidden="1"/>
    <cellStyle name="Hipervínculo 12 2" xfId="9115" hidden="1"/>
    <cellStyle name="Hipervínculo 12 2" xfId="9018" hidden="1"/>
    <cellStyle name="Hipervínculo 12 2" xfId="9915" hidden="1"/>
    <cellStyle name="Hipervínculo 12 2" xfId="9979" hidden="1"/>
    <cellStyle name="Hipervínculo 12 2" xfId="10344" hidden="1"/>
    <cellStyle name="Hipervínculo 12 2" xfId="10254" hidden="1"/>
    <cellStyle name="Hipervínculo 12 2" xfId="11087" hidden="1"/>
    <cellStyle name="Hipervínculo 12 2" xfId="11151" hidden="1"/>
    <cellStyle name="Hipervínculo 12 2" xfId="11946" hidden="1"/>
    <cellStyle name="Hipervínculo 12 2" xfId="11852" hidden="1"/>
    <cellStyle name="Hipervínculo 12 2" xfId="12689" hidden="1"/>
    <cellStyle name="Hipervínculo 12 2" xfId="12753" hidden="1"/>
    <cellStyle name="Hipervínculo 12 2" xfId="13062" hidden="1"/>
    <cellStyle name="Hipervínculo 12 2" xfId="12972" hidden="1"/>
    <cellStyle name="Hipervínculo 12 2" xfId="13805" hidden="1"/>
    <cellStyle name="Hipervínculo 12 2" xfId="13869" hidden="1"/>
    <cellStyle name="Hipervínculo 12 2" xfId="19681" hidden="1"/>
    <cellStyle name="Hipervínculo 12 2" xfId="20641" hidden="1"/>
    <cellStyle name="Hipervínculo 12 2" xfId="20705" hidden="1"/>
    <cellStyle name="Hipervínculo 12 2" xfId="21064" hidden="1"/>
    <cellStyle name="Hipervínculo 12 2" xfId="20975" hidden="1"/>
    <cellStyle name="Hipervínculo 12 2" xfId="21807" hidden="1"/>
    <cellStyle name="Hipervínculo 12 2" xfId="21871" hidden="1"/>
    <cellStyle name="Hipervínculo 12 2" xfId="23696" hidden="1"/>
    <cellStyle name="Hipervínculo 12 2" xfId="23600" hidden="1"/>
    <cellStyle name="Hipervínculo 12 2" xfId="24496" hidden="1"/>
    <cellStyle name="Hipervínculo 12 2" xfId="24560" hidden="1"/>
    <cellStyle name="Hipervínculo 12 2" xfId="24919" hidden="1"/>
    <cellStyle name="Hipervínculo 12 2" xfId="24830" hidden="1"/>
    <cellStyle name="Hipervínculo 12 2" xfId="25662" hidden="1"/>
    <cellStyle name="Hipervínculo 12 2" xfId="25726" hidden="1"/>
    <cellStyle name="Hipervínculo 12 2" xfId="26489" hidden="1"/>
    <cellStyle name="Hipervínculo 12 2" xfId="26396" hidden="1"/>
    <cellStyle name="Hipervínculo 12 2" xfId="27232" hidden="1"/>
    <cellStyle name="Hipervínculo 12 2" xfId="27296" hidden="1"/>
    <cellStyle name="Hipervínculo 12 2" xfId="27599" hidden="1"/>
    <cellStyle name="Hipervínculo 12 2" xfId="27510" hidden="1"/>
    <cellStyle name="Hipervínculo 12 2" xfId="28342" hidden="1"/>
    <cellStyle name="Hipervínculo 12 2" xfId="28406"/>
    <cellStyle name="Hipervínculo 13" xfId="2754" hidden="1"/>
    <cellStyle name="Hipervínculo 13" xfId="3602" hidden="1"/>
    <cellStyle name="Hipervínculo 13" xfId="4295" hidden="1"/>
    <cellStyle name="Hipervínculo 13" xfId="4842" hidden="1"/>
    <cellStyle name="Hipervínculo 13" xfId="4631" hidden="1"/>
    <cellStyle name="Hipervínculo 13" xfId="6207" hidden="1"/>
    <cellStyle name="Hipervínculo 13" xfId="8537" hidden="1"/>
    <cellStyle name="Hipervínculo 13" xfId="8860" hidden="1"/>
    <cellStyle name="Hipervínculo 13" xfId="8698" hidden="1"/>
    <cellStyle name="Hipervínculo 13" xfId="10137" hidden="1"/>
    <cellStyle name="Hipervínculo 13" xfId="11457" hidden="1"/>
    <cellStyle name="Hipervínculo 13" xfId="11696" hidden="1"/>
    <cellStyle name="Hipervínculo 13" xfId="11546" hidden="1"/>
    <cellStyle name="Hipervínculo 13" xfId="12855" hidden="1"/>
    <cellStyle name="Hipervínculo 13" xfId="17856" hidden="1"/>
    <cellStyle name="Hipervínculo 13" xfId="18447" hidden="1"/>
    <cellStyle name="Hipervínculo 13" xfId="19017" hidden="1"/>
    <cellStyle name="Hipervínculo 13" xfId="19525" hidden="1"/>
    <cellStyle name="Hipervínculo 13" xfId="19321" hidden="1"/>
    <cellStyle name="Hipervínculo 13" xfId="20858" hidden="1"/>
    <cellStyle name="Hipervínculo 13" xfId="23133" hidden="1"/>
    <cellStyle name="Hipervínculo 13" xfId="23446" hidden="1"/>
    <cellStyle name="Hipervínculo 13" xfId="23290" hidden="1"/>
    <cellStyle name="Hipervínculo 13" xfId="24713" hidden="1"/>
    <cellStyle name="Hipervínculo 13" xfId="26013" hidden="1"/>
    <cellStyle name="Hipervínculo 13" xfId="26244" hidden="1"/>
    <cellStyle name="Hipervínculo 13" xfId="26100" hidden="1"/>
    <cellStyle name="Hipervínculo 13" xfId="27393" hidden="1"/>
    <cellStyle name="Hipervínculo 13 2" xfId="5110" hidden="1"/>
    <cellStyle name="Hipervínculo 13 2" xfId="5357" hidden="1"/>
    <cellStyle name="Hipervínculo 13 2" xfId="5928" hidden="1"/>
    <cellStyle name="Hipervínculo 13 2" xfId="5929" hidden="1"/>
    <cellStyle name="Hipervínculo 13 2" xfId="6416" hidden="1"/>
    <cellStyle name="Hipervínculo 13 2" xfId="6529" hidden="1"/>
    <cellStyle name="Hipervínculo 13 2" xfId="7100" hidden="1"/>
    <cellStyle name="Hipervínculo 13 2" xfId="7101" hidden="1"/>
    <cellStyle name="Hipervínculo 13 2" xfId="9117" hidden="1"/>
    <cellStyle name="Hipervínculo 13 2" xfId="9287" hidden="1"/>
    <cellStyle name="Hipervínculo 13 2" xfId="9858" hidden="1"/>
    <cellStyle name="Hipervínculo 13 2" xfId="9859" hidden="1"/>
    <cellStyle name="Hipervínculo 13 2" xfId="10346" hidden="1"/>
    <cellStyle name="Hipervínculo 13 2" xfId="10459" hidden="1"/>
    <cellStyle name="Hipervínculo 13 2" xfId="11030" hidden="1"/>
    <cellStyle name="Hipervínculo 13 2" xfId="11031" hidden="1"/>
    <cellStyle name="Hipervínculo 13 2" xfId="11948" hidden="1"/>
    <cellStyle name="Hipervínculo 13 2" xfId="12061" hidden="1"/>
    <cellStyle name="Hipervínculo 13 2" xfId="12632" hidden="1"/>
    <cellStyle name="Hipervínculo 13 2" xfId="12633" hidden="1"/>
    <cellStyle name="Hipervínculo 13 2" xfId="13064" hidden="1"/>
    <cellStyle name="Hipervínculo 13 2" xfId="13177" hidden="1"/>
    <cellStyle name="Hipervínculo 13 2" xfId="13748" hidden="1"/>
    <cellStyle name="Hipervínculo 13 2" xfId="13749" hidden="1"/>
    <cellStyle name="Hipervínculo 13 2" xfId="20013" hidden="1"/>
    <cellStyle name="Hipervínculo 13 2" xfId="20584" hidden="1"/>
    <cellStyle name="Hipervínculo 13 2" xfId="20585" hidden="1"/>
    <cellStyle name="Hipervínculo 13 2" xfId="21066" hidden="1"/>
    <cellStyle name="Hipervínculo 13 2" xfId="21179" hidden="1"/>
    <cellStyle name="Hipervínculo 13 2" xfId="21750" hidden="1"/>
    <cellStyle name="Hipervínculo 13 2" xfId="21751" hidden="1"/>
    <cellStyle name="Hipervínculo 13 2" xfId="23698" hidden="1"/>
    <cellStyle name="Hipervínculo 13 2" xfId="23868" hidden="1"/>
    <cellStyle name="Hipervínculo 13 2" xfId="24439" hidden="1"/>
    <cellStyle name="Hipervínculo 13 2" xfId="24440" hidden="1"/>
    <cellStyle name="Hipervínculo 13 2" xfId="24921" hidden="1"/>
    <cellStyle name="Hipervínculo 13 2" xfId="25034" hidden="1"/>
    <cellStyle name="Hipervínculo 13 2" xfId="25605" hidden="1"/>
    <cellStyle name="Hipervínculo 13 2" xfId="25606" hidden="1"/>
    <cellStyle name="Hipervínculo 13 2" xfId="26491" hidden="1"/>
    <cellStyle name="Hipervínculo 13 2" xfId="26604" hidden="1"/>
    <cellStyle name="Hipervínculo 13 2" xfId="27175" hidden="1"/>
    <cellStyle name="Hipervínculo 13 2" xfId="27176" hidden="1"/>
    <cellStyle name="Hipervínculo 13 2" xfId="27601" hidden="1"/>
    <cellStyle name="Hipervínculo 13 2" xfId="27714" hidden="1"/>
    <cellStyle name="Hipervínculo 13 2" xfId="28285" hidden="1"/>
    <cellStyle name="Hipervínculo 13 2" xfId="28286"/>
    <cellStyle name="Hipervínculo 14" xfId="2756" hidden="1"/>
    <cellStyle name="Hipervínculo 14" xfId="3214" hidden="1"/>
    <cellStyle name="Hipervínculo 14" xfId="4297" hidden="1"/>
    <cellStyle name="Hipervínculo 14" xfId="4647" hidden="1"/>
    <cellStyle name="Hipervínculo 14" xfId="4065" hidden="1"/>
    <cellStyle name="Hipervínculo 14" xfId="6066" hidden="1"/>
    <cellStyle name="Hipervínculo 14" xfId="8539" hidden="1"/>
    <cellStyle name="Hipervínculo 14" xfId="8714" hidden="1"/>
    <cellStyle name="Hipervínculo 14" xfId="8388" hidden="1"/>
    <cellStyle name="Hipervínculo 14" xfId="9996" hidden="1"/>
    <cellStyle name="Hipervínculo 14" xfId="11459" hidden="1"/>
    <cellStyle name="Hipervínculo 14" xfId="11562" hidden="1"/>
    <cellStyle name="Hipervínculo 14" xfId="11376" hidden="1"/>
    <cellStyle name="Hipervínculo 14" xfId="12770" hidden="1"/>
    <cellStyle name="Hipervínculo 14" xfId="17858" hidden="1"/>
    <cellStyle name="Hipervínculo 14" xfId="18156" hidden="1"/>
    <cellStyle name="Hipervínculo 14" xfId="19019" hidden="1"/>
    <cellStyle name="Hipervínculo 14" xfId="19336" hidden="1"/>
    <cellStyle name="Hipervínculo 14" xfId="18801" hidden="1"/>
    <cellStyle name="Hipervínculo 14" xfId="20718" hidden="1"/>
    <cellStyle name="Hipervínculo 14" xfId="23135" hidden="1"/>
    <cellStyle name="Hipervínculo 14" xfId="23305" hidden="1"/>
    <cellStyle name="Hipervínculo 14" xfId="22997" hidden="1"/>
    <cellStyle name="Hipervínculo 14" xfId="24573" hidden="1"/>
    <cellStyle name="Hipervínculo 14" xfId="26015" hidden="1"/>
    <cellStyle name="Hipervínculo 14" xfId="26115" hidden="1"/>
    <cellStyle name="Hipervínculo 14" xfId="25944" hidden="1"/>
    <cellStyle name="Hipervínculo 14" xfId="27309" hidden="1"/>
    <cellStyle name="Hipervínculo 14 2" xfId="5112" hidden="1"/>
    <cellStyle name="Hipervínculo 14 2" xfId="5675" hidden="1"/>
    <cellStyle name="Hipervínculo 14 2" xfId="4973" hidden="1"/>
    <cellStyle name="Hipervínculo 14 2" xfId="5953" hidden="1"/>
    <cellStyle name="Hipervínculo 14 2" xfId="6418" hidden="1"/>
    <cellStyle name="Hipervínculo 14 2" xfId="6847" hidden="1"/>
    <cellStyle name="Hipervínculo 14 2" xfId="6295" hidden="1"/>
    <cellStyle name="Hipervínculo 14 2" xfId="7125" hidden="1"/>
    <cellStyle name="Hipervínculo 14 2" xfId="9119" hidden="1"/>
    <cellStyle name="Hipervínculo 14 2" xfId="9605" hidden="1"/>
    <cellStyle name="Hipervínculo 14 2" xfId="8989" hidden="1"/>
    <cellStyle name="Hipervínculo 14 2" xfId="9883" hidden="1"/>
    <cellStyle name="Hipervínculo 14 2" xfId="10348" hidden="1"/>
    <cellStyle name="Hipervínculo 14 2" xfId="10777" hidden="1"/>
    <cellStyle name="Hipervínculo 14 2" xfId="10225" hidden="1"/>
    <cellStyle name="Hipervínculo 14 2" xfId="11055" hidden="1"/>
    <cellStyle name="Hipervínculo 14 2" xfId="11950" hidden="1"/>
    <cellStyle name="Hipervínculo 14 2" xfId="12379" hidden="1"/>
    <cellStyle name="Hipervínculo 14 2" xfId="11823" hidden="1"/>
    <cellStyle name="Hipervínculo 14 2" xfId="12657" hidden="1"/>
    <cellStyle name="Hipervínculo 14 2" xfId="13066" hidden="1"/>
    <cellStyle name="Hipervínculo 14 2" xfId="13495" hidden="1"/>
    <cellStyle name="Hipervínculo 14 2" xfId="12943" hidden="1"/>
    <cellStyle name="Hipervínculo 14 2" xfId="13773" hidden="1"/>
    <cellStyle name="Hipervínculo 14 2" xfId="20331" hidden="1"/>
    <cellStyle name="Hipervínculo 14 2" xfId="19652" hidden="1"/>
    <cellStyle name="Hipervínculo 14 2" xfId="20609" hidden="1"/>
    <cellStyle name="Hipervínculo 14 2" xfId="21068" hidden="1"/>
    <cellStyle name="Hipervínculo 14 2" xfId="21497" hidden="1"/>
    <cellStyle name="Hipervínculo 14 2" xfId="20946" hidden="1"/>
    <cellStyle name="Hipervínculo 14 2" xfId="21775" hidden="1"/>
    <cellStyle name="Hipervínculo 14 2" xfId="23700" hidden="1"/>
    <cellStyle name="Hipervínculo 14 2" xfId="24186" hidden="1"/>
    <cellStyle name="Hipervínculo 14 2" xfId="23571" hidden="1"/>
    <cellStyle name="Hipervínculo 14 2" xfId="24464" hidden="1"/>
    <cellStyle name="Hipervínculo 14 2" xfId="24923" hidden="1"/>
    <cellStyle name="Hipervínculo 14 2" xfId="25352" hidden="1"/>
    <cellStyle name="Hipervínculo 14 2" xfId="24801" hidden="1"/>
    <cellStyle name="Hipervínculo 14 2" xfId="25630" hidden="1"/>
    <cellStyle name="Hipervínculo 14 2" xfId="26493" hidden="1"/>
    <cellStyle name="Hipervínculo 14 2" xfId="26922" hidden="1"/>
    <cellStyle name="Hipervínculo 14 2" xfId="26367" hidden="1"/>
    <cellStyle name="Hipervínculo 14 2" xfId="27200" hidden="1"/>
    <cellStyle name="Hipervínculo 14 2" xfId="27603" hidden="1"/>
    <cellStyle name="Hipervínculo 14 2" xfId="28032" hidden="1"/>
    <cellStyle name="Hipervínculo 14 2" xfId="27481" hidden="1"/>
    <cellStyle name="Hipervínculo 14 2" xfId="28310"/>
    <cellStyle name="Hipervínculo 15" xfId="2758" hidden="1"/>
    <cellStyle name="Hipervínculo 15" xfId="3681" hidden="1"/>
    <cellStyle name="Hipervínculo 15" xfId="4299" hidden="1"/>
    <cellStyle name="Hipervínculo 15" xfId="4861" hidden="1"/>
    <cellStyle name="Hipervínculo 15" xfId="3582" hidden="1"/>
    <cellStyle name="Hipervínculo 15" xfId="6217" hidden="1"/>
    <cellStyle name="Hipervínculo 15" xfId="8541" hidden="1"/>
    <cellStyle name="Hipervínculo 15" xfId="8879" hidden="1"/>
    <cellStyle name="Hipervínculo 15" xfId="8029" hidden="1"/>
    <cellStyle name="Hipervínculo 15" xfId="10147" hidden="1"/>
    <cellStyle name="Hipervínculo 15" xfId="11461" hidden="1"/>
    <cellStyle name="Hipervínculo 15" xfId="11715" hidden="1"/>
    <cellStyle name="Hipervínculo 15" xfId="7347" hidden="1"/>
    <cellStyle name="Hipervínculo 15" xfId="12865" hidden="1"/>
    <cellStyle name="Hipervínculo 15" xfId="17860" hidden="1"/>
    <cellStyle name="Hipervínculo 15" xfId="18493" hidden="1"/>
    <cellStyle name="Hipervínculo 15" xfId="19021" hidden="1"/>
    <cellStyle name="Hipervínculo 15" xfId="19543" hidden="1"/>
    <cellStyle name="Hipervínculo 15" xfId="18430" hidden="1"/>
    <cellStyle name="Hipervínculo 15" xfId="20868" hidden="1"/>
    <cellStyle name="Hipervínculo 15" xfId="23137" hidden="1"/>
    <cellStyle name="Hipervínculo 15" xfId="23464" hidden="1"/>
    <cellStyle name="Hipervínculo 15" xfId="22649" hidden="1"/>
    <cellStyle name="Hipervínculo 15" xfId="24723" hidden="1"/>
    <cellStyle name="Hipervínculo 15" xfId="26017" hidden="1"/>
    <cellStyle name="Hipervínculo 15" xfId="26262" hidden="1"/>
    <cellStyle name="Hipervínculo 15" xfId="21991" hidden="1"/>
    <cellStyle name="Hipervínculo 15" xfId="27403" hidden="1"/>
    <cellStyle name="Hipervínculo 15 2" xfId="5114" hidden="1"/>
    <cellStyle name="Hipervínculo 15 2" xfId="5859" hidden="1"/>
    <cellStyle name="Hipervínculo 15 2" xfId="4957" hidden="1"/>
    <cellStyle name="Hipervínculo 15 2" xfId="4976" hidden="1"/>
    <cellStyle name="Hipervínculo 15 2" xfId="6420" hidden="1"/>
    <cellStyle name="Hipervínculo 15 2" xfId="7031" hidden="1"/>
    <cellStyle name="Hipervínculo 15 2" xfId="6279" hidden="1"/>
    <cellStyle name="Hipervínculo 15 2" xfId="6298" hidden="1"/>
    <cellStyle name="Hipervínculo 15 2" xfId="9121" hidden="1"/>
    <cellStyle name="Hipervínculo 15 2" xfId="9789" hidden="1"/>
    <cellStyle name="Hipervínculo 15 2" xfId="8973" hidden="1"/>
    <cellStyle name="Hipervínculo 15 2" xfId="8992" hidden="1"/>
    <cellStyle name="Hipervínculo 15 2" xfId="10350" hidden="1"/>
    <cellStyle name="Hipervínculo 15 2" xfId="10961" hidden="1"/>
    <cellStyle name="Hipervínculo 15 2" xfId="10209" hidden="1"/>
    <cellStyle name="Hipervínculo 15 2" xfId="10228" hidden="1"/>
    <cellStyle name="Hipervínculo 15 2" xfId="11952" hidden="1"/>
    <cellStyle name="Hipervínculo 15 2" xfId="12563" hidden="1"/>
    <cellStyle name="Hipervínculo 15 2" xfId="11807" hidden="1"/>
    <cellStyle name="Hipervínculo 15 2" xfId="11826" hidden="1"/>
    <cellStyle name="Hipervínculo 15 2" xfId="13068" hidden="1"/>
    <cellStyle name="Hipervínculo 15 2" xfId="13679" hidden="1"/>
    <cellStyle name="Hipervínculo 15 2" xfId="12927" hidden="1"/>
    <cellStyle name="Hipervínculo 15 2" xfId="12946" hidden="1"/>
    <cellStyle name="Hipervínculo 15 2" xfId="20515" hidden="1"/>
    <cellStyle name="Hipervínculo 15 2" xfId="19636" hidden="1"/>
    <cellStyle name="Hipervínculo 15 2" xfId="19655" hidden="1"/>
    <cellStyle name="Hipervínculo 15 2" xfId="21070" hidden="1"/>
    <cellStyle name="Hipervínculo 15 2" xfId="21681" hidden="1"/>
    <cellStyle name="Hipervínculo 15 2" xfId="20930" hidden="1"/>
    <cellStyle name="Hipervínculo 15 2" xfId="20949" hidden="1"/>
    <cellStyle name="Hipervínculo 15 2" xfId="23702" hidden="1"/>
    <cellStyle name="Hipervínculo 15 2" xfId="24370" hidden="1"/>
    <cellStyle name="Hipervínculo 15 2" xfId="23555" hidden="1"/>
    <cellStyle name="Hipervínculo 15 2" xfId="23574" hidden="1"/>
    <cellStyle name="Hipervínculo 15 2" xfId="24925" hidden="1"/>
    <cellStyle name="Hipervínculo 15 2" xfId="25536" hidden="1"/>
    <cellStyle name="Hipervínculo 15 2" xfId="24785" hidden="1"/>
    <cellStyle name="Hipervínculo 15 2" xfId="24804" hidden="1"/>
    <cellStyle name="Hipervínculo 15 2" xfId="26495" hidden="1"/>
    <cellStyle name="Hipervínculo 15 2" xfId="27106" hidden="1"/>
    <cellStyle name="Hipervínculo 15 2" xfId="26351" hidden="1"/>
    <cellStyle name="Hipervínculo 15 2" xfId="26370" hidden="1"/>
    <cellStyle name="Hipervínculo 15 2" xfId="27605" hidden="1"/>
    <cellStyle name="Hipervínculo 15 2" xfId="28216" hidden="1"/>
    <cellStyle name="Hipervínculo 15 2" xfId="27465" hidden="1"/>
    <cellStyle name="Hipervínculo 15 2" xfId="27484"/>
    <cellStyle name="Hipervínculo 16" xfId="2760" hidden="1"/>
    <cellStyle name="Hipervínculo 16" xfId="3301" hidden="1"/>
    <cellStyle name="Hipervínculo 16" xfId="4301" hidden="1"/>
    <cellStyle name="Hipervínculo 16" xfId="4676" hidden="1"/>
    <cellStyle name="Hipervínculo 16" xfId="4126" hidden="1"/>
    <cellStyle name="Hipervínculo 16" xfId="6086" hidden="1"/>
    <cellStyle name="Hipervínculo 16" xfId="8543" hidden="1"/>
    <cellStyle name="Hipervínculo 16" xfId="8738" hidden="1"/>
    <cellStyle name="Hipervínculo 16" xfId="8413" hidden="1"/>
    <cellStyle name="Hipervínculo 16" xfId="10016" hidden="1"/>
    <cellStyle name="Hipervínculo 16" xfId="11463" hidden="1"/>
    <cellStyle name="Hipervínculo 16" xfId="11586" hidden="1"/>
    <cellStyle name="Hipervínculo 16" xfId="11389" hidden="1"/>
    <cellStyle name="Hipervínculo 16" xfId="12785" hidden="1"/>
    <cellStyle name="Hipervínculo 16" xfId="17862" hidden="1"/>
    <cellStyle name="Hipervínculo 16" xfId="18212" hidden="1"/>
    <cellStyle name="Hipervínculo 16" xfId="19023" hidden="1"/>
    <cellStyle name="Hipervínculo 16" xfId="19364" hidden="1"/>
    <cellStyle name="Hipervínculo 16" xfId="18859" hidden="1"/>
    <cellStyle name="Hipervínculo 16" xfId="20738" hidden="1"/>
    <cellStyle name="Hipervínculo 16" xfId="23139" hidden="1"/>
    <cellStyle name="Hipervínculo 16" xfId="23328" hidden="1"/>
    <cellStyle name="Hipervínculo 16" xfId="23019" hidden="1"/>
    <cellStyle name="Hipervínculo 16" xfId="24593" hidden="1"/>
    <cellStyle name="Hipervínculo 16" xfId="26019" hidden="1"/>
    <cellStyle name="Hipervínculo 16" xfId="26138" hidden="1"/>
    <cellStyle name="Hipervínculo 16" xfId="25954" hidden="1"/>
    <cellStyle name="Hipervínculo 16" xfId="27324" hidden="1"/>
    <cellStyle name="Hipervínculo 16 2" xfId="5116" hidden="1"/>
    <cellStyle name="Hipervínculo 16 2" xfId="5046" hidden="1"/>
    <cellStyle name="Hipervínculo 16 2" xfId="5670" hidden="1"/>
    <cellStyle name="Hipervínculo 16 2" xfId="5652" hidden="1"/>
    <cellStyle name="Hipervínculo 16 2" xfId="6422" hidden="1"/>
    <cellStyle name="Hipervínculo 16 2" xfId="6368" hidden="1"/>
    <cellStyle name="Hipervínculo 16 2" xfId="6842" hidden="1"/>
    <cellStyle name="Hipervínculo 16 2" xfId="6824" hidden="1"/>
    <cellStyle name="Hipervínculo 16 2" xfId="9123" hidden="1"/>
    <cellStyle name="Hipervínculo 16 2" xfId="9062" hidden="1"/>
    <cellStyle name="Hipervínculo 16 2" xfId="9600" hidden="1"/>
    <cellStyle name="Hipervínculo 16 2" xfId="9582" hidden="1"/>
    <cellStyle name="Hipervínculo 16 2" xfId="10352" hidden="1"/>
    <cellStyle name="Hipervínculo 16 2" xfId="10298" hidden="1"/>
    <cellStyle name="Hipervínculo 16 2" xfId="10772" hidden="1"/>
    <cellStyle name="Hipervínculo 16 2" xfId="10754" hidden="1"/>
    <cellStyle name="Hipervínculo 16 2" xfId="11954" hidden="1"/>
    <cellStyle name="Hipervínculo 16 2" xfId="11896" hidden="1"/>
    <cellStyle name="Hipervínculo 16 2" xfId="12374" hidden="1"/>
    <cellStyle name="Hipervínculo 16 2" xfId="12356" hidden="1"/>
    <cellStyle name="Hipervínculo 16 2" xfId="13070" hidden="1"/>
    <cellStyle name="Hipervínculo 16 2" xfId="13016" hidden="1"/>
    <cellStyle name="Hipervínculo 16 2" xfId="13490" hidden="1"/>
    <cellStyle name="Hipervínculo 16 2" xfId="13472" hidden="1"/>
    <cellStyle name="Hipervínculo 16 2" xfId="19724" hidden="1"/>
    <cellStyle name="Hipervínculo 16 2" xfId="20326" hidden="1"/>
    <cellStyle name="Hipervínculo 16 2" xfId="20308" hidden="1"/>
    <cellStyle name="Hipervínculo 16 2" xfId="21072" hidden="1"/>
    <cellStyle name="Hipervínculo 16 2" xfId="21018" hidden="1"/>
    <cellStyle name="Hipervínculo 16 2" xfId="21492" hidden="1"/>
    <cellStyle name="Hipervínculo 16 2" xfId="21474" hidden="1"/>
    <cellStyle name="Hipervínculo 16 2" xfId="23704" hidden="1"/>
    <cellStyle name="Hipervínculo 16 2" xfId="23643" hidden="1"/>
    <cellStyle name="Hipervínculo 16 2" xfId="24181" hidden="1"/>
    <cellStyle name="Hipervínculo 16 2" xfId="24163" hidden="1"/>
    <cellStyle name="Hipervínculo 16 2" xfId="24927" hidden="1"/>
    <cellStyle name="Hipervínculo 16 2" xfId="24873" hidden="1"/>
    <cellStyle name="Hipervínculo 16 2" xfId="25347" hidden="1"/>
    <cellStyle name="Hipervínculo 16 2" xfId="25329" hidden="1"/>
    <cellStyle name="Hipervínculo 16 2" xfId="26497" hidden="1"/>
    <cellStyle name="Hipervínculo 16 2" xfId="26439" hidden="1"/>
    <cellStyle name="Hipervínculo 16 2" xfId="26917" hidden="1"/>
    <cellStyle name="Hipervínculo 16 2" xfId="26899" hidden="1"/>
    <cellStyle name="Hipervínculo 16 2" xfId="27607" hidden="1"/>
    <cellStyle name="Hipervínculo 16 2" xfId="27553" hidden="1"/>
    <cellStyle name="Hipervínculo 16 2" xfId="28027" hidden="1"/>
    <cellStyle name="Hipervínculo 16 2" xfId="28009"/>
    <cellStyle name="Hipervínculo 17" xfId="2762" hidden="1"/>
    <cellStyle name="Hipervínculo 17" xfId="3683" hidden="1"/>
    <cellStyle name="Hipervínculo 17" xfId="4303" hidden="1"/>
    <cellStyle name="Hipervínculo 17" xfId="4863" hidden="1"/>
    <cellStyle name="Hipervínculo 17" xfId="4358" hidden="1"/>
    <cellStyle name="Hipervínculo 17" xfId="6219" hidden="1"/>
    <cellStyle name="Hipervínculo 17" xfId="8545" hidden="1"/>
    <cellStyle name="Hipervínculo 17" xfId="8881" hidden="1"/>
    <cellStyle name="Hipervínculo 17" xfId="8597" hidden="1"/>
    <cellStyle name="Hipervínculo 17" xfId="10149" hidden="1"/>
    <cellStyle name="Hipervínculo 17" xfId="11465" hidden="1"/>
    <cellStyle name="Hipervínculo 17" xfId="11717" hidden="1"/>
    <cellStyle name="Hipervínculo 17" xfId="11514" hidden="1"/>
    <cellStyle name="Hipervínculo 17" xfId="12867" hidden="1"/>
    <cellStyle name="Hipervínculo 17" xfId="17864" hidden="1"/>
    <cellStyle name="Hipervínculo 17" xfId="18495" hidden="1"/>
    <cellStyle name="Hipervínculo 17" xfId="19025" hidden="1"/>
    <cellStyle name="Hipervínculo 17" xfId="19545" hidden="1"/>
    <cellStyle name="Hipervínculo 17" xfId="19078" hidden="1"/>
    <cellStyle name="Hipervínculo 17" xfId="20870" hidden="1"/>
    <cellStyle name="Hipervínculo 17" xfId="23141" hidden="1"/>
    <cellStyle name="Hipervínculo 17" xfId="23466" hidden="1"/>
    <cellStyle name="Hipervínculo 17" xfId="23193" hidden="1"/>
    <cellStyle name="Hipervínculo 17" xfId="24725" hidden="1"/>
    <cellStyle name="Hipervínculo 17" xfId="26021" hidden="1"/>
    <cellStyle name="Hipervínculo 17" xfId="26264" hidden="1"/>
    <cellStyle name="Hipervínculo 17" xfId="26070" hidden="1"/>
    <cellStyle name="Hipervínculo 17" xfId="27405" hidden="1"/>
    <cellStyle name="Hipervínculo 17 2" xfId="5118" hidden="1"/>
    <cellStyle name="Hipervínculo 17 2" xfId="5820" hidden="1"/>
    <cellStyle name="Hipervínculo 17 2" xfId="5411" hidden="1"/>
    <cellStyle name="Hipervínculo 17 2" xfId="5415" hidden="1"/>
    <cellStyle name="Hipervínculo 17 2" xfId="6424" hidden="1"/>
    <cellStyle name="Hipervínculo 17 2" xfId="6992" hidden="1"/>
    <cellStyle name="Hipervínculo 17 2" xfId="6583" hidden="1"/>
    <cellStyle name="Hipervínculo 17 2" xfId="6587" hidden="1"/>
    <cellStyle name="Hipervínculo 17 2" xfId="9125" hidden="1"/>
    <cellStyle name="Hipervínculo 17 2" xfId="9750" hidden="1"/>
    <cellStyle name="Hipervínculo 17 2" xfId="9341" hidden="1"/>
    <cellStyle name="Hipervínculo 17 2" xfId="9345" hidden="1"/>
    <cellStyle name="Hipervínculo 17 2" xfId="10354" hidden="1"/>
    <cellStyle name="Hipervínculo 17 2" xfId="10922" hidden="1"/>
    <cellStyle name="Hipervínculo 17 2" xfId="10513" hidden="1"/>
    <cellStyle name="Hipervínculo 17 2" xfId="10517" hidden="1"/>
    <cellStyle name="Hipervínculo 17 2" xfId="11956" hidden="1"/>
    <cellStyle name="Hipervínculo 17 2" xfId="12524" hidden="1"/>
    <cellStyle name="Hipervínculo 17 2" xfId="12115" hidden="1"/>
    <cellStyle name="Hipervínculo 17 2" xfId="12119" hidden="1"/>
    <cellStyle name="Hipervínculo 17 2" xfId="13072" hidden="1"/>
    <cellStyle name="Hipervínculo 17 2" xfId="13640" hidden="1"/>
    <cellStyle name="Hipervínculo 17 2" xfId="13231" hidden="1"/>
    <cellStyle name="Hipervínculo 17 2" xfId="13235" hidden="1"/>
    <cellStyle name="Hipervínculo 17 2" xfId="20476" hidden="1"/>
    <cellStyle name="Hipervínculo 17 2" xfId="20067" hidden="1"/>
    <cellStyle name="Hipervínculo 17 2" xfId="20071" hidden="1"/>
    <cellStyle name="Hipervínculo 17 2" xfId="21074" hidden="1"/>
    <cellStyle name="Hipervínculo 17 2" xfId="21642" hidden="1"/>
    <cellStyle name="Hipervínculo 17 2" xfId="21233" hidden="1"/>
    <cellStyle name="Hipervínculo 17 2" xfId="21237" hidden="1"/>
    <cellStyle name="Hipervínculo 17 2" xfId="23706" hidden="1"/>
    <cellStyle name="Hipervínculo 17 2" xfId="24331" hidden="1"/>
    <cellStyle name="Hipervínculo 17 2" xfId="23922" hidden="1"/>
    <cellStyle name="Hipervínculo 17 2" xfId="23926" hidden="1"/>
    <cellStyle name="Hipervínculo 17 2" xfId="24929" hidden="1"/>
    <cellStyle name="Hipervínculo 17 2" xfId="25497" hidden="1"/>
    <cellStyle name="Hipervínculo 17 2" xfId="25088" hidden="1"/>
    <cellStyle name="Hipervínculo 17 2" xfId="25092" hidden="1"/>
    <cellStyle name="Hipervínculo 17 2" xfId="26499" hidden="1"/>
    <cellStyle name="Hipervínculo 17 2" xfId="27067" hidden="1"/>
    <cellStyle name="Hipervínculo 17 2" xfId="26658" hidden="1"/>
    <cellStyle name="Hipervínculo 17 2" xfId="26662" hidden="1"/>
    <cellStyle name="Hipervínculo 17 2" xfId="27609" hidden="1"/>
    <cellStyle name="Hipervínculo 17 2" xfId="28177" hidden="1"/>
    <cellStyle name="Hipervínculo 17 2" xfId="27768" hidden="1"/>
    <cellStyle name="Hipervínculo 17 2" xfId="27772"/>
    <cellStyle name="Hipervínculo 18" xfId="2764" hidden="1"/>
    <cellStyle name="Hipervínculo 18" xfId="3727" hidden="1"/>
    <cellStyle name="Hipervínculo 18" xfId="4305" hidden="1"/>
    <cellStyle name="Hipervínculo 18" xfId="4879" hidden="1"/>
    <cellStyle name="Hipervínculo 18" xfId="3197" hidden="1"/>
    <cellStyle name="Hipervínculo 18" xfId="6229" hidden="1"/>
    <cellStyle name="Hipervínculo 18" xfId="8547" hidden="1"/>
    <cellStyle name="Hipervínculo 18" xfId="8897" hidden="1"/>
    <cellStyle name="Hipervínculo 18" xfId="7777" hidden="1"/>
    <cellStyle name="Hipervínculo 18" xfId="10159" hidden="1"/>
    <cellStyle name="Hipervínculo 18" xfId="11467" hidden="1"/>
    <cellStyle name="Hipervínculo 18" xfId="11732" hidden="1"/>
    <cellStyle name="Hipervínculo 18" xfId="7971" hidden="1"/>
    <cellStyle name="Hipervínculo 18" xfId="12877" hidden="1"/>
    <cellStyle name="Hipervínculo 18" xfId="17866" hidden="1"/>
    <cellStyle name="Hipervínculo 18" xfId="18534" hidden="1"/>
    <cellStyle name="Hipervínculo 18" xfId="19027" hidden="1"/>
    <cellStyle name="Hipervínculo 18" xfId="19560" hidden="1"/>
    <cellStyle name="Hipervínculo 18" xfId="18140" hidden="1"/>
    <cellStyle name="Hipervínculo 18" xfId="20880" hidden="1"/>
    <cellStyle name="Hipervínculo 18" xfId="23143" hidden="1"/>
    <cellStyle name="Hipervínculo 18" xfId="23481" hidden="1"/>
    <cellStyle name="Hipervínculo 18" xfId="22400" hidden="1"/>
    <cellStyle name="Hipervínculo 18" xfId="24735" hidden="1"/>
    <cellStyle name="Hipervínculo 18" xfId="26023" hidden="1"/>
    <cellStyle name="Hipervínculo 18" xfId="26278" hidden="1"/>
    <cellStyle name="Hipervínculo 18" xfId="22591" hidden="1"/>
    <cellStyle name="Hipervínculo 18" xfId="27415" hidden="1"/>
    <cellStyle name="Hipervínculo 18 2" xfId="5120" hidden="1"/>
    <cellStyle name="Hipervínculo 18 2" xfId="5716" hidden="1"/>
    <cellStyle name="Hipervínculo 18 2" xfId="5525" hidden="1"/>
    <cellStyle name="Hipervínculo 18 2" xfId="5303" hidden="1"/>
    <cellStyle name="Hipervínculo 18 2" xfId="6426" hidden="1"/>
    <cellStyle name="Hipervínculo 18 2" xfId="6888" hidden="1"/>
    <cellStyle name="Hipervínculo 18 2" xfId="6697" hidden="1"/>
    <cellStyle name="Hipervínculo 18 2" xfId="6520" hidden="1"/>
    <cellStyle name="Hipervínculo 18 2" xfId="9127" hidden="1"/>
    <cellStyle name="Hipervínculo 18 2" xfId="9646" hidden="1"/>
    <cellStyle name="Hipervínculo 18 2" xfId="9455" hidden="1"/>
    <cellStyle name="Hipervínculo 18 2" xfId="9251" hidden="1"/>
    <cellStyle name="Hipervínculo 18 2" xfId="10356" hidden="1"/>
    <cellStyle name="Hipervínculo 18 2" xfId="10818" hidden="1"/>
    <cellStyle name="Hipervínculo 18 2" xfId="10627" hidden="1"/>
    <cellStyle name="Hipervínculo 18 2" xfId="10450" hidden="1"/>
    <cellStyle name="Hipervínculo 18 2" xfId="11958" hidden="1"/>
    <cellStyle name="Hipervínculo 18 2" xfId="12420" hidden="1"/>
    <cellStyle name="Hipervínculo 18 2" xfId="12229" hidden="1"/>
    <cellStyle name="Hipervínculo 18 2" xfId="12052" hidden="1"/>
    <cellStyle name="Hipervínculo 18 2" xfId="13074" hidden="1"/>
    <cellStyle name="Hipervínculo 18 2" xfId="13536" hidden="1"/>
    <cellStyle name="Hipervínculo 18 2" xfId="13345" hidden="1"/>
    <cellStyle name="Hipervínculo 18 2" xfId="13168" hidden="1"/>
    <cellStyle name="Hipervínculo 18 2" xfId="20372" hidden="1"/>
    <cellStyle name="Hipervínculo 18 2" xfId="20181" hidden="1"/>
    <cellStyle name="Hipervínculo 18 2" xfId="19959" hidden="1"/>
    <cellStyle name="Hipervínculo 18 2" xfId="21076" hidden="1"/>
    <cellStyle name="Hipervínculo 18 2" xfId="21538" hidden="1"/>
    <cellStyle name="Hipervínculo 18 2" xfId="21347" hidden="1"/>
    <cellStyle name="Hipervínculo 18 2" xfId="21170" hidden="1"/>
    <cellStyle name="Hipervínculo 18 2" xfId="23708" hidden="1"/>
    <cellStyle name="Hipervínculo 18 2" xfId="24227" hidden="1"/>
    <cellStyle name="Hipervínculo 18 2" xfId="24036" hidden="1"/>
    <cellStyle name="Hipervínculo 18 2" xfId="23832" hidden="1"/>
    <cellStyle name="Hipervínculo 18 2" xfId="24931" hidden="1"/>
    <cellStyle name="Hipervínculo 18 2" xfId="25393" hidden="1"/>
    <cellStyle name="Hipervínculo 18 2" xfId="25202" hidden="1"/>
    <cellStyle name="Hipervínculo 18 2" xfId="25025" hidden="1"/>
    <cellStyle name="Hipervínculo 18 2" xfId="26501" hidden="1"/>
    <cellStyle name="Hipervínculo 18 2" xfId="26963" hidden="1"/>
    <cellStyle name="Hipervínculo 18 2" xfId="26772" hidden="1"/>
    <cellStyle name="Hipervínculo 18 2" xfId="26595" hidden="1"/>
    <cellStyle name="Hipervínculo 18 2" xfId="27611" hidden="1"/>
    <cellStyle name="Hipervínculo 18 2" xfId="28073" hidden="1"/>
    <cellStyle name="Hipervínculo 18 2" xfId="27882" hidden="1"/>
    <cellStyle name="Hipervínculo 18 2" xfId="27705"/>
    <cellStyle name="Hipervínculo 19" xfId="2766" hidden="1"/>
    <cellStyle name="Hipervínculo 19" xfId="3720" hidden="1"/>
    <cellStyle name="Hipervínculo 19" xfId="4307" hidden="1"/>
    <cellStyle name="Hipervínculo 19" xfId="4875" hidden="1"/>
    <cellStyle name="Hipervínculo 19" xfId="3672" hidden="1"/>
    <cellStyle name="Hipervínculo 19" xfId="6226" hidden="1"/>
    <cellStyle name="Hipervínculo 19" xfId="8549" hidden="1"/>
    <cellStyle name="Hipervínculo 19" xfId="8893" hidden="1"/>
    <cellStyle name="Hipervínculo 19" xfId="8089" hidden="1"/>
    <cellStyle name="Hipervínculo 19" xfId="10156" hidden="1"/>
    <cellStyle name="Hipervínculo 19" xfId="11469" hidden="1"/>
    <cellStyle name="Hipervínculo 19" xfId="11729" hidden="1"/>
    <cellStyle name="Hipervínculo 19" xfId="11202" hidden="1"/>
    <cellStyle name="Hipervínculo 19" xfId="12874" hidden="1"/>
    <cellStyle name="Hipervínculo 19" xfId="17868" hidden="1"/>
    <cellStyle name="Hipervínculo 19" xfId="18528" hidden="1"/>
    <cellStyle name="Hipervínculo 19" xfId="19029" hidden="1"/>
    <cellStyle name="Hipervínculo 19" xfId="19556" hidden="1"/>
    <cellStyle name="Hipervínculo 19" xfId="18488" hidden="1"/>
    <cellStyle name="Hipervínculo 19" xfId="20877" hidden="1"/>
    <cellStyle name="Hipervínculo 19" xfId="23145" hidden="1"/>
    <cellStyle name="Hipervínculo 19" xfId="23477" hidden="1"/>
    <cellStyle name="Hipervínculo 19" xfId="22705" hidden="1"/>
    <cellStyle name="Hipervínculo 19" xfId="24732" hidden="1"/>
    <cellStyle name="Hipervínculo 19" xfId="26025" hidden="1"/>
    <cellStyle name="Hipervínculo 19" xfId="26275" hidden="1"/>
    <cellStyle name="Hipervínculo 19" xfId="25775" hidden="1"/>
    <cellStyle name="Hipervínculo 19" xfId="27412" hidden="1"/>
    <cellStyle name="Hipervínculo 19 2" xfId="5122" hidden="1"/>
    <cellStyle name="Hipervínculo 19 2" xfId="4922" hidden="1"/>
    <cellStyle name="Hipervínculo 19 2" xfId="4644" hidden="1"/>
    <cellStyle name="Hipervínculo 19 2" xfId="5227" hidden="1"/>
    <cellStyle name="Hipervínculo 19 2" xfId="6428" hidden="1"/>
    <cellStyle name="Hipervínculo 19 2" xfId="6244" hidden="1"/>
    <cellStyle name="Hipervínculo 19 2" xfId="6063" hidden="1"/>
    <cellStyle name="Hipervínculo 19 2" xfId="6511" hidden="1"/>
    <cellStyle name="Hipervínculo 19 2" xfId="9129" hidden="1"/>
    <cellStyle name="Hipervínculo 19 2" xfId="8938" hidden="1"/>
    <cellStyle name="Hipervínculo 19 2" xfId="8711" hidden="1"/>
    <cellStyle name="Hipervínculo 19 2" xfId="9218" hidden="1"/>
    <cellStyle name="Hipervínculo 19 2" xfId="10358" hidden="1"/>
    <cellStyle name="Hipervínculo 19 2" xfId="10174" hidden="1"/>
    <cellStyle name="Hipervínculo 19 2" xfId="9993" hidden="1"/>
    <cellStyle name="Hipervínculo 19 2" xfId="10441" hidden="1"/>
    <cellStyle name="Hipervínculo 19 2" xfId="11960" hidden="1"/>
    <cellStyle name="Hipervínculo 19 2" xfId="11772" hidden="1"/>
    <cellStyle name="Hipervínculo 19 2" xfId="11559" hidden="1"/>
    <cellStyle name="Hipervínculo 19 2" xfId="12043" hidden="1"/>
    <cellStyle name="Hipervínculo 19 2" xfId="13076" hidden="1"/>
    <cellStyle name="Hipervínculo 19 2" xfId="12892" hidden="1"/>
    <cellStyle name="Hipervínculo 19 2" xfId="12767" hidden="1"/>
    <cellStyle name="Hipervínculo 19 2" xfId="13159" hidden="1"/>
    <cellStyle name="Hipervínculo 19 2" xfId="19601" hidden="1"/>
    <cellStyle name="Hipervínculo 19 2" xfId="19333" hidden="1"/>
    <cellStyle name="Hipervínculo 19 2" xfId="19883" hidden="1"/>
    <cellStyle name="Hipervínculo 19 2" xfId="21078" hidden="1"/>
    <cellStyle name="Hipervínculo 19 2" xfId="20895" hidden="1"/>
    <cellStyle name="Hipervínculo 19 2" xfId="20715" hidden="1"/>
    <cellStyle name="Hipervínculo 19 2" xfId="21161" hidden="1"/>
    <cellStyle name="Hipervínculo 19 2" xfId="23710" hidden="1"/>
    <cellStyle name="Hipervínculo 19 2" xfId="23520" hidden="1"/>
    <cellStyle name="Hipervínculo 19 2" xfId="23302" hidden="1"/>
    <cellStyle name="Hipervínculo 19 2" xfId="23799" hidden="1"/>
    <cellStyle name="Hipervínculo 19 2" xfId="24933" hidden="1"/>
    <cellStyle name="Hipervínculo 19 2" xfId="24750" hidden="1"/>
    <cellStyle name="Hipervínculo 19 2" xfId="24570" hidden="1"/>
    <cellStyle name="Hipervínculo 19 2" xfId="25016" hidden="1"/>
    <cellStyle name="Hipervínculo 19 2" xfId="26503" hidden="1"/>
    <cellStyle name="Hipervínculo 19 2" xfId="26316" hidden="1"/>
    <cellStyle name="Hipervínculo 19 2" xfId="26112" hidden="1"/>
    <cellStyle name="Hipervínculo 19 2" xfId="26586" hidden="1"/>
    <cellStyle name="Hipervínculo 19 2" xfId="27613" hidden="1"/>
    <cellStyle name="Hipervínculo 19 2" xfId="27430" hidden="1"/>
    <cellStyle name="Hipervínculo 19 2" xfId="27306" hidden="1"/>
    <cellStyle name="Hipervínculo 19 2" xfId="27696"/>
    <cellStyle name="Hipervínculo 2" xfId="874"/>
    <cellStyle name="Hipervínculo 2 2" xfId="3176"/>
    <cellStyle name="Hipervínculo 20" xfId="2768" hidden="1"/>
    <cellStyle name="Hipervínculo 20" xfId="3697" hidden="1"/>
    <cellStyle name="Hipervínculo 20" xfId="4309" hidden="1"/>
    <cellStyle name="Hipervínculo 20" xfId="4869" hidden="1"/>
    <cellStyle name="Hipervínculo 20" xfId="3199" hidden="1"/>
    <cellStyle name="Hipervínculo 20" xfId="6224" hidden="1"/>
    <cellStyle name="Hipervínculo 20" xfId="8551" hidden="1"/>
    <cellStyle name="Hipervínculo 20" xfId="8887" hidden="1"/>
    <cellStyle name="Hipervínculo 20" xfId="7779" hidden="1"/>
    <cellStyle name="Hipervínculo 20" xfId="10154" hidden="1"/>
    <cellStyle name="Hipervínculo 20" xfId="11471" hidden="1"/>
    <cellStyle name="Hipervínculo 20" xfId="11723" hidden="1"/>
    <cellStyle name="Hipervínculo 20" xfId="7368" hidden="1"/>
    <cellStyle name="Hipervínculo 20" xfId="12872" hidden="1"/>
    <cellStyle name="Hipervínculo 20" xfId="17870" hidden="1"/>
    <cellStyle name="Hipervínculo 20" xfId="18506" hidden="1"/>
    <cellStyle name="Hipervínculo 20" xfId="19031" hidden="1"/>
    <cellStyle name="Hipervínculo 20" xfId="19551" hidden="1"/>
    <cellStyle name="Hipervínculo 20" xfId="18142" hidden="1"/>
    <cellStyle name="Hipervínculo 20" xfId="20875" hidden="1"/>
    <cellStyle name="Hipervínculo 20" xfId="23147" hidden="1"/>
    <cellStyle name="Hipervínculo 20" xfId="23472" hidden="1"/>
    <cellStyle name="Hipervínculo 20" xfId="22402" hidden="1"/>
    <cellStyle name="Hipervínculo 20" xfId="24730" hidden="1"/>
    <cellStyle name="Hipervínculo 20" xfId="26027" hidden="1"/>
    <cellStyle name="Hipervínculo 20" xfId="26270" hidden="1"/>
    <cellStyle name="Hipervínculo 20" xfId="22012" hidden="1"/>
    <cellStyle name="Hipervínculo 20" xfId="27410" hidden="1"/>
    <cellStyle name="Hipervínculo 20 2" xfId="5124" hidden="1"/>
    <cellStyle name="Hipervínculo 20 2" xfId="5619" hidden="1"/>
    <cellStyle name="Hipervínculo 20 2" xfId="5981" hidden="1"/>
    <cellStyle name="Hipervínculo 20 2" xfId="6048" hidden="1"/>
    <cellStyle name="Hipervínculo 20 2" xfId="6430" hidden="1"/>
    <cellStyle name="Hipervínculo 20 2" xfId="6791" hidden="1"/>
    <cellStyle name="Hipervínculo 20 2" xfId="7153" hidden="1"/>
    <cellStyle name="Hipervínculo 20 2" xfId="7220" hidden="1"/>
    <cellStyle name="Hipervínculo 20 2" xfId="9131" hidden="1"/>
    <cellStyle name="Hipervínculo 20 2" xfId="9549" hidden="1"/>
    <cellStyle name="Hipervínculo 20 2" xfId="9911" hidden="1"/>
    <cellStyle name="Hipervínculo 20 2" xfId="9978" hidden="1"/>
    <cellStyle name="Hipervínculo 20 2" xfId="10360" hidden="1"/>
    <cellStyle name="Hipervínculo 20 2" xfId="10721" hidden="1"/>
    <cellStyle name="Hipervínculo 20 2" xfId="11083" hidden="1"/>
    <cellStyle name="Hipervínculo 20 2" xfId="11150" hidden="1"/>
    <cellStyle name="Hipervínculo 20 2" xfId="11962" hidden="1"/>
    <cellStyle name="Hipervínculo 20 2" xfId="12323" hidden="1"/>
    <cellStyle name="Hipervínculo 20 2" xfId="12685" hidden="1"/>
    <cellStyle name="Hipervínculo 20 2" xfId="12752" hidden="1"/>
    <cellStyle name="Hipervínculo 20 2" xfId="13078" hidden="1"/>
    <cellStyle name="Hipervínculo 20 2" xfId="13439" hidden="1"/>
    <cellStyle name="Hipervínculo 20 2" xfId="13801" hidden="1"/>
    <cellStyle name="Hipervínculo 20 2" xfId="13868" hidden="1"/>
    <cellStyle name="Hipervínculo 20 2" xfId="20275" hidden="1"/>
    <cellStyle name="Hipervínculo 20 2" xfId="20637" hidden="1"/>
    <cellStyle name="Hipervínculo 20 2" xfId="20704" hidden="1"/>
    <cellStyle name="Hipervínculo 20 2" xfId="21080" hidden="1"/>
    <cellStyle name="Hipervínculo 20 2" xfId="21441" hidden="1"/>
    <cellStyle name="Hipervínculo 20 2" xfId="21803" hidden="1"/>
    <cellStyle name="Hipervínculo 20 2" xfId="21870" hidden="1"/>
    <cellStyle name="Hipervínculo 20 2" xfId="23712" hidden="1"/>
    <cellStyle name="Hipervínculo 20 2" xfId="24130" hidden="1"/>
    <cellStyle name="Hipervínculo 20 2" xfId="24492" hidden="1"/>
    <cellStyle name="Hipervínculo 20 2" xfId="24559" hidden="1"/>
    <cellStyle name="Hipervínculo 20 2" xfId="24935" hidden="1"/>
    <cellStyle name="Hipervínculo 20 2" xfId="25296" hidden="1"/>
    <cellStyle name="Hipervínculo 20 2" xfId="25658" hidden="1"/>
    <cellStyle name="Hipervínculo 20 2" xfId="25725" hidden="1"/>
    <cellStyle name="Hipervínculo 20 2" xfId="26505" hidden="1"/>
    <cellStyle name="Hipervínculo 20 2" xfId="26866" hidden="1"/>
    <cellStyle name="Hipervínculo 20 2" xfId="27228" hidden="1"/>
    <cellStyle name="Hipervínculo 20 2" xfId="27295" hidden="1"/>
    <cellStyle name="Hipervínculo 20 2" xfId="27615" hidden="1"/>
    <cellStyle name="Hipervínculo 20 2" xfId="27976" hidden="1"/>
    <cellStyle name="Hipervínculo 20 2" xfId="28338" hidden="1"/>
    <cellStyle name="Hipervínculo 20 2" xfId="28405"/>
    <cellStyle name="Hipervínculo 21" xfId="2770" hidden="1"/>
    <cellStyle name="Hipervínculo 21" xfId="3668" hidden="1"/>
    <cellStyle name="Hipervínculo 21" xfId="4311" hidden="1"/>
    <cellStyle name="Hipervínculo 21" xfId="4857" hidden="1"/>
    <cellStyle name="Hipervínculo 21" xfId="3198" hidden="1"/>
    <cellStyle name="Hipervínculo 21" xfId="6213" hidden="1"/>
    <cellStyle name="Hipervínculo 21" xfId="8553" hidden="1"/>
    <cellStyle name="Hipervínculo 21" xfId="8875" hidden="1"/>
    <cellStyle name="Hipervínculo 21" xfId="7778" hidden="1"/>
    <cellStyle name="Hipervínculo 21" xfId="10143" hidden="1"/>
    <cellStyle name="Hipervínculo 21" xfId="11473" hidden="1"/>
    <cellStyle name="Hipervínculo 21" xfId="11711" hidden="1"/>
    <cellStyle name="Hipervínculo 21" xfId="7469" hidden="1"/>
    <cellStyle name="Hipervínculo 21" xfId="12861" hidden="1"/>
    <cellStyle name="Hipervínculo 21" xfId="17872" hidden="1"/>
    <cellStyle name="Hipervínculo 21" xfId="18485" hidden="1"/>
    <cellStyle name="Hipervínculo 21" xfId="19033" hidden="1"/>
    <cellStyle name="Hipervínculo 21" xfId="19539" hidden="1"/>
    <cellStyle name="Hipervínculo 21" xfId="18141" hidden="1"/>
    <cellStyle name="Hipervínculo 21" xfId="20864" hidden="1"/>
    <cellStyle name="Hipervínculo 21" xfId="23149" hidden="1"/>
    <cellStyle name="Hipervínculo 21" xfId="23460" hidden="1"/>
    <cellStyle name="Hipervínculo 21" xfId="22401" hidden="1"/>
    <cellStyle name="Hipervínculo 21" xfId="24719" hidden="1"/>
    <cellStyle name="Hipervínculo 21" xfId="26029" hidden="1"/>
    <cellStyle name="Hipervínculo 21" xfId="26258" hidden="1"/>
    <cellStyle name="Hipervínculo 21" xfId="22112" hidden="1"/>
    <cellStyle name="Hipervínculo 21" xfId="27399" hidden="1"/>
    <cellStyle name="Hipervínculo 21 2" xfId="5126" hidden="1"/>
    <cellStyle name="Hipervínculo 21 2" xfId="5799" hidden="1"/>
    <cellStyle name="Hipervínculo 21 2" xfId="5881" hidden="1"/>
    <cellStyle name="Hipervínculo 21 2" xfId="5894" hidden="1"/>
    <cellStyle name="Hipervínculo 21 2" xfId="6432" hidden="1"/>
    <cellStyle name="Hipervínculo 21 2" xfId="6971" hidden="1"/>
    <cellStyle name="Hipervínculo 21 2" xfId="7053" hidden="1"/>
    <cellStyle name="Hipervínculo 21 2" xfId="7066" hidden="1"/>
    <cellStyle name="Hipervínculo 21 2" xfId="9133" hidden="1"/>
    <cellStyle name="Hipervínculo 21 2" xfId="9729" hidden="1"/>
    <cellStyle name="Hipervínculo 21 2" xfId="9811" hidden="1"/>
    <cellStyle name="Hipervínculo 21 2" xfId="9824" hidden="1"/>
    <cellStyle name="Hipervínculo 21 2" xfId="10362" hidden="1"/>
    <cellStyle name="Hipervínculo 21 2" xfId="10901" hidden="1"/>
    <cellStyle name="Hipervínculo 21 2" xfId="10983" hidden="1"/>
    <cellStyle name="Hipervínculo 21 2" xfId="10996" hidden="1"/>
    <cellStyle name="Hipervínculo 21 2" xfId="11964" hidden="1"/>
    <cellStyle name="Hipervínculo 21 2" xfId="12503" hidden="1"/>
    <cellStyle name="Hipervínculo 21 2" xfId="12585" hidden="1"/>
    <cellStyle name="Hipervínculo 21 2" xfId="12598" hidden="1"/>
    <cellStyle name="Hipervínculo 21 2" xfId="13080" hidden="1"/>
    <cellStyle name="Hipervínculo 21 2" xfId="13619" hidden="1"/>
    <cellStyle name="Hipervínculo 21 2" xfId="13701" hidden="1"/>
    <cellStyle name="Hipervínculo 21 2" xfId="13714" hidden="1"/>
    <cellStyle name="Hipervínculo 21 2" xfId="20455" hidden="1"/>
    <cellStyle name="Hipervínculo 21 2" xfId="20537" hidden="1"/>
    <cellStyle name="Hipervínculo 21 2" xfId="20550" hidden="1"/>
    <cellStyle name="Hipervínculo 21 2" xfId="21082" hidden="1"/>
    <cellStyle name="Hipervínculo 21 2" xfId="21621" hidden="1"/>
    <cellStyle name="Hipervínculo 21 2" xfId="21703" hidden="1"/>
    <cellStyle name="Hipervínculo 21 2" xfId="21716" hidden="1"/>
    <cellStyle name="Hipervínculo 21 2" xfId="23714" hidden="1"/>
    <cellStyle name="Hipervínculo 21 2" xfId="24310" hidden="1"/>
    <cellStyle name="Hipervínculo 21 2" xfId="24392" hidden="1"/>
    <cellStyle name="Hipervínculo 21 2" xfId="24405" hidden="1"/>
    <cellStyle name="Hipervínculo 21 2" xfId="24937" hidden="1"/>
    <cellStyle name="Hipervínculo 21 2" xfId="25476" hidden="1"/>
    <cellStyle name="Hipervínculo 21 2" xfId="25558" hidden="1"/>
    <cellStyle name="Hipervínculo 21 2" xfId="25571" hidden="1"/>
    <cellStyle name="Hipervínculo 21 2" xfId="26507" hidden="1"/>
    <cellStyle name="Hipervínculo 21 2" xfId="27046" hidden="1"/>
    <cellStyle name="Hipervínculo 21 2" xfId="27128" hidden="1"/>
    <cellStyle name="Hipervínculo 21 2" xfId="27141" hidden="1"/>
    <cellStyle name="Hipervínculo 21 2" xfId="27617" hidden="1"/>
    <cellStyle name="Hipervínculo 21 2" xfId="28156" hidden="1"/>
    <cellStyle name="Hipervínculo 21 2" xfId="28238" hidden="1"/>
    <cellStyle name="Hipervínculo 21 2" xfId="28251"/>
    <cellStyle name="Hipervínculo 22" xfId="2772" hidden="1"/>
    <cellStyle name="Hipervínculo 22" xfId="3377" hidden="1"/>
    <cellStyle name="Hipervínculo 22" xfId="4313" hidden="1"/>
    <cellStyle name="Hipervínculo 22" xfId="4719" hidden="1"/>
    <cellStyle name="Hipervínculo 22" xfId="4693" hidden="1"/>
    <cellStyle name="Hipervínculo 22" xfId="6115" hidden="1"/>
    <cellStyle name="Hipervínculo 22" xfId="8555" hidden="1"/>
    <cellStyle name="Hipervínculo 22" xfId="8769" hidden="1"/>
    <cellStyle name="Hipervínculo 22" xfId="8749" hidden="1"/>
    <cellStyle name="Hipervínculo 22" xfId="10045" hidden="1"/>
    <cellStyle name="Hipervínculo 22" xfId="11475" hidden="1"/>
    <cellStyle name="Hipervínculo 22" xfId="11613" hidden="1"/>
    <cellStyle name="Hipervínculo 22" xfId="11595" hidden="1"/>
    <cellStyle name="Hipervínculo 22" xfId="12800" hidden="1"/>
    <cellStyle name="Hipervínculo 22" xfId="17874" hidden="1"/>
    <cellStyle name="Hipervínculo 22" xfId="18269" hidden="1"/>
    <cellStyle name="Hipervínculo 22" xfId="19035" hidden="1"/>
    <cellStyle name="Hipervínculo 22" xfId="19406" hidden="1"/>
    <cellStyle name="Hipervínculo 22" xfId="19381" hidden="1"/>
    <cellStyle name="Hipervínculo 22" xfId="20766" hidden="1"/>
    <cellStyle name="Hipervínculo 22" xfId="23151" hidden="1"/>
    <cellStyle name="Hipervínculo 22" xfId="23358" hidden="1"/>
    <cellStyle name="Hipervínculo 22" xfId="23339" hidden="1"/>
    <cellStyle name="Hipervínculo 22" xfId="24621" hidden="1"/>
    <cellStyle name="Hipervínculo 22" xfId="26031" hidden="1"/>
    <cellStyle name="Hipervínculo 22" xfId="26164" hidden="1"/>
    <cellStyle name="Hipervínculo 22" xfId="26147" hidden="1"/>
    <cellStyle name="Hipervínculo 22" xfId="27338" hidden="1"/>
    <cellStyle name="Hipervínculo 22 2" xfId="5128" hidden="1"/>
    <cellStyle name="Hipervínculo 22 2" xfId="5708" hidden="1"/>
    <cellStyle name="Hipervínculo 22 2" xfId="5177" hidden="1"/>
    <cellStyle name="Hipervínculo 22 2" xfId="6002" hidden="1"/>
    <cellStyle name="Hipervínculo 22 2" xfId="6434" hidden="1"/>
    <cellStyle name="Hipervínculo 22 2" xfId="6880" hidden="1"/>
    <cellStyle name="Hipervínculo 22 2" xfId="6479" hidden="1"/>
    <cellStyle name="Hipervínculo 22 2" xfId="7174" hidden="1"/>
    <cellStyle name="Hipervínculo 22 2" xfId="9135" hidden="1"/>
    <cellStyle name="Hipervínculo 22 2" xfId="9638" hidden="1"/>
    <cellStyle name="Hipervínculo 22 2" xfId="9181" hidden="1"/>
    <cellStyle name="Hipervínculo 22 2" xfId="9932" hidden="1"/>
    <cellStyle name="Hipervínculo 22 2" xfId="10364" hidden="1"/>
    <cellStyle name="Hipervínculo 22 2" xfId="10810" hidden="1"/>
    <cellStyle name="Hipervínculo 22 2" xfId="10409" hidden="1"/>
    <cellStyle name="Hipervínculo 22 2" xfId="11104" hidden="1"/>
    <cellStyle name="Hipervínculo 22 2" xfId="11966" hidden="1"/>
    <cellStyle name="Hipervínculo 22 2" xfId="12412" hidden="1"/>
    <cellStyle name="Hipervínculo 22 2" xfId="12011" hidden="1"/>
    <cellStyle name="Hipervínculo 22 2" xfId="12706" hidden="1"/>
    <cellStyle name="Hipervínculo 22 2" xfId="13082" hidden="1"/>
    <cellStyle name="Hipervínculo 22 2" xfId="13528" hidden="1"/>
    <cellStyle name="Hipervínculo 22 2" xfId="13127" hidden="1"/>
    <cellStyle name="Hipervínculo 22 2" xfId="13822" hidden="1"/>
    <cellStyle name="Hipervínculo 22 2" xfId="20364" hidden="1"/>
    <cellStyle name="Hipervínculo 22 2" xfId="19833" hidden="1"/>
    <cellStyle name="Hipervínculo 22 2" xfId="20658" hidden="1"/>
    <cellStyle name="Hipervínculo 22 2" xfId="21084" hidden="1"/>
    <cellStyle name="Hipervínculo 22 2" xfId="21530" hidden="1"/>
    <cellStyle name="Hipervínculo 22 2" xfId="21129" hidden="1"/>
    <cellStyle name="Hipervínculo 22 2" xfId="21824" hidden="1"/>
    <cellStyle name="Hipervínculo 22 2" xfId="23716" hidden="1"/>
    <cellStyle name="Hipervínculo 22 2" xfId="24219" hidden="1"/>
    <cellStyle name="Hipervínculo 22 2" xfId="23762" hidden="1"/>
    <cellStyle name="Hipervínculo 22 2" xfId="24513" hidden="1"/>
    <cellStyle name="Hipervínculo 22 2" xfId="24939" hidden="1"/>
    <cellStyle name="Hipervínculo 22 2" xfId="25385" hidden="1"/>
    <cellStyle name="Hipervínculo 22 2" xfId="24984" hidden="1"/>
    <cellStyle name="Hipervínculo 22 2" xfId="25679" hidden="1"/>
    <cellStyle name="Hipervínculo 22 2" xfId="26509" hidden="1"/>
    <cellStyle name="Hipervínculo 22 2" xfId="26955" hidden="1"/>
    <cellStyle name="Hipervínculo 22 2" xfId="26554" hidden="1"/>
    <cellStyle name="Hipervínculo 22 2" xfId="27249" hidden="1"/>
    <cellStyle name="Hipervínculo 22 2" xfId="27619" hidden="1"/>
    <cellStyle name="Hipervínculo 22 2" xfId="28065" hidden="1"/>
    <cellStyle name="Hipervínculo 22 2" xfId="27664" hidden="1"/>
    <cellStyle name="Hipervínculo 22 2" xfId="28359"/>
    <cellStyle name="Hipervínculo 23" xfId="2774" hidden="1"/>
    <cellStyle name="Hipervínculo 23" xfId="3414" hidden="1"/>
    <cellStyle name="Hipervínculo 23" xfId="4315" hidden="1"/>
    <cellStyle name="Hipervínculo 23" xfId="4743" hidden="1"/>
    <cellStyle name="Hipervínculo 23" xfId="3200" hidden="1"/>
    <cellStyle name="Hipervínculo 23" xfId="6131" hidden="1"/>
    <cellStyle name="Hipervínculo 23" xfId="8557" hidden="1"/>
    <cellStyle name="Hipervínculo 23" xfId="8784" hidden="1"/>
    <cellStyle name="Hipervínculo 23" xfId="7780" hidden="1"/>
    <cellStyle name="Hipervínculo 23" xfId="10061" hidden="1"/>
    <cellStyle name="Hipervínculo 23" xfId="11477" hidden="1"/>
    <cellStyle name="Hipervínculo 23" xfId="11626" hidden="1"/>
    <cellStyle name="Hipervínculo 23" xfId="8751" hidden="1"/>
    <cellStyle name="Hipervínculo 23" xfId="12807" hidden="1"/>
    <cellStyle name="Hipervínculo 23" xfId="17876" hidden="1"/>
    <cellStyle name="Hipervínculo 23" xfId="18299" hidden="1"/>
    <cellStyle name="Hipervínculo 23" xfId="19037" hidden="1"/>
    <cellStyle name="Hipervínculo 23" xfId="19429" hidden="1"/>
    <cellStyle name="Hipervínculo 23" xfId="18143" hidden="1"/>
    <cellStyle name="Hipervínculo 23" xfId="20782" hidden="1"/>
    <cellStyle name="Hipervínculo 23" xfId="23153" hidden="1"/>
    <cellStyle name="Hipervínculo 23" xfId="23373" hidden="1"/>
    <cellStyle name="Hipervínculo 23" xfId="22403" hidden="1"/>
    <cellStyle name="Hipervínculo 23" xfId="24637" hidden="1"/>
    <cellStyle name="Hipervínculo 23" xfId="26033" hidden="1"/>
    <cellStyle name="Hipervínculo 23" xfId="26177" hidden="1"/>
    <cellStyle name="Hipervínculo 23" xfId="23341" hidden="1"/>
    <cellStyle name="Hipervínculo 23" xfId="27345" hidden="1"/>
    <cellStyle name="Hipervínculo 23 2" xfId="5130" hidden="1"/>
    <cellStyle name="Hipervínculo 23 2" xfId="5501" hidden="1"/>
    <cellStyle name="Hipervínculo 23 2" xfId="4918" hidden="1"/>
    <cellStyle name="Hipervínculo 23 2" xfId="5362" hidden="1"/>
    <cellStyle name="Hipervínculo 23 2" xfId="6436" hidden="1"/>
    <cellStyle name="Hipervínculo 23 2" xfId="6673" hidden="1"/>
    <cellStyle name="Hipervínculo 23 2" xfId="6240" hidden="1"/>
    <cellStyle name="Hipervínculo 23 2" xfId="6534" hidden="1"/>
    <cellStyle name="Hipervínculo 23 2" xfId="9137" hidden="1"/>
    <cellStyle name="Hipervínculo 23 2" xfId="9431" hidden="1"/>
    <cellStyle name="Hipervínculo 23 2" xfId="8934" hidden="1"/>
    <cellStyle name="Hipervínculo 23 2" xfId="9292" hidden="1"/>
    <cellStyle name="Hipervínculo 23 2" xfId="10366" hidden="1"/>
    <cellStyle name="Hipervínculo 23 2" xfId="10603" hidden="1"/>
    <cellStyle name="Hipervínculo 23 2" xfId="10170" hidden="1"/>
    <cellStyle name="Hipervínculo 23 2" xfId="10464" hidden="1"/>
    <cellStyle name="Hipervínculo 23 2" xfId="11968" hidden="1"/>
    <cellStyle name="Hipervínculo 23 2" xfId="12205" hidden="1"/>
    <cellStyle name="Hipervínculo 23 2" xfId="11768" hidden="1"/>
    <cellStyle name="Hipervínculo 23 2" xfId="12066" hidden="1"/>
    <cellStyle name="Hipervínculo 23 2" xfId="13084" hidden="1"/>
    <cellStyle name="Hipervínculo 23 2" xfId="13321" hidden="1"/>
    <cellStyle name="Hipervínculo 23 2" xfId="12888" hidden="1"/>
    <cellStyle name="Hipervínculo 23 2" xfId="13182" hidden="1"/>
    <cellStyle name="Hipervínculo 23 2" xfId="20157" hidden="1"/>
    <cellStyle name="Hipervínculo 23 2" xfId="19597" hidden="1"/>
    <cellStyle name="Hipervínculo 23 2" xfId="20018" hidden="1"/>
    <cellStyle name="Hipervínculo 23 2" xfId="21086" hidden="1"/>
    <cellStyle name="Hipervínculo 23 2" xfId="21323" hidden="1"/>
    <cellStyle name="Hipervínculo 23 2" xfId="20891" hidden="1"/>
    <cellStyle name="Hipervínculo 23 2" xfId="21184" hidden="1"/>
    <cellStyle name="Hipervínculo 23 2" xfId="23718" hidden="1"/>
    <cellStyle name="Hipervínculo 23 2" xfId="24012" hidden="1"/>
    <cellStyle name="Hipervínculo 23 2" xfId="23516" hidden="1"/>
    <cellStyle name="Hipervínculo 23 2" xfId="23873" hidden="1"/>
    <cellStyle name="Hipervínculo 23 2" xfId="24941" hidden="1"/>
    <cellStyle name="Hipervínculo 23 2" xfId="25178" hidden="1"/>
    <cellStyle name="Hipervínculo 23 2" xfId="24746" hidden="1"/>
    <cellStyle name="Hipervínculo 23 2" xfId="25039" hidden="1"/>
    <cellStyle name="Hipervínculo 23 2" xfId="26511" hidden="1"/>
    <cellStyle name="Hipervínculo 23 2" xfId="26748" hidden="1"/>
    <cellStyle name="Hipervínculo 23 2" xfId="26312" hidden="1"/>
    <cellStyle name="Hipervínculo 23 2" xfId="26609" hidden="1"/>
    <cellStyle name="Hipervínculo 23 2" xfId="27621" hidden="1"/>
    <cellStyle name="Hipervínculo 23 2" xfId="27858" hidden="1"/>
    <cellStyle name="Hipervínculo 23 2" xfId="27426" hidden="1"/>
    <cellStyle name="Hipervínculo 23 2" xfId="27719"/>
    <cellStyle name="Hipervínculo 24" xfId="2776" hidden="1"/>
    <cellStyle name="Hipervínculo 24" xfId="3235" hidden="1"/>
    <cellStyle name="Hipervínculo 24" xfId="4317" hidden="1"/>
    <cellStyle name="Hipervínculo 24" xfId="4660" hidden="1"/>
    <cellStyle name="Hipervínculo 24" xfId="4839" hidden="1"/>
    <cellStyle name="Hipervínculo 24" xfId="6078" hidden="1"/>
    <cellStyle name="Hipervínculo 24" xfId="8559" hidden="1"/>
    <cellStyle name="Hipervínculo 24" xfId="8723" hidden="1"/>
    <cellStyle name="Hipervínculo 24" xfId="8857" hidden="1"/>
    <cellStyle name="Hipervínculo 24" xfId="10008" hidden="1"/>
    <cellStyle name="Hipervínculo 24" xfId="11479" hidden="1"/>
    <cellStyle name="Hipervínculo 24" xfId="11571" hidden="1"/>
    <cellStyle name="Hipervínculo 24" xfId="11693" hidden="1"/>
    <cellStyle name="Hipervínculo 24" xfId="12778" hidden="1"/>
    <cellStyle name="Hipervínculo 24" xfId="17878" hidden="1"/>
    <cellStyle name="Hipervínculo 24" xfId="18169" hidden="1"/>
    <cellStyle name="Hipervínculo 24" xfId="19039" hidden="1"/>
    <cellStyle name="Hipervínculo 24" xfId="19349" hidden="1"/>
    <cellStyle name="Hipervínculo 24" xfId="19523" hidden="1"/>
    <cellStyle name="Hipervínculo 24" xfId="20730" hidden="1"/>
    <cellStyle name="Hipervínculo 24" xfId="23155" hidden="1"/>
    <cellStyle name="Hipervínculo 24" xfId="23314" hidden="1"/>
    <cellStyle name="Hipervínculo 24" xfId="23444" hidden="1"/>
    <cellStyle name="Hipervínculo 24" xfId="24585" hidden="1"/>
    <cellStyle name="Hipervínculo 24" xfId="26035" hidden="1"/>
    <cellStyle name="Hipervínculo 24" xfId="26124" hidden="1"/>
    <cellStyle name="Hipervínculo 24" xfId="26242" hidden="1"/>
    <cellStyle name="Hipervínculo 24" xfId="27317" hidden="1"/>
    <cellStyle name="Hipervínculo 24 2" xfId="5132" hidden="1"/>
    <cellStyle name="Hipervínculo 24 2" xfId="4031" hidden="1"/>
    <cellStyle name="Hipervínculo 24 2" xfId="5977" hidden="1"/>
    <cellStyle name="Hipervínculo 24 2" xfId="6046" hidden="1"/>
    <cellStyle name="Hipervínculo 24 2" xfId="6438" hidden="1"/>
    <cellStyle name="Hipervínculo 24 2" xfId="4667" hidden="1"/>
    <cellStyle name="Hipervínculo 24 2" xfId="7149" hidden="1"/>
    <cellStyle name="Hipervínculo 24 2" xfId="7218" hidden="1"/>
    <cellStyle name="Hipervínculo 24 2" xfId="9139" hidden="1"/>
    <cellStyle name="Hipervínculo 24 2" xfId="8358" hidden="1"/>
    <cellStyle name="Hipervínculo 24 2" xfId="9907" hidden="1"/>
    <cellStyle name="Hipervínculo 24 2" xfId="9976" hidden="1"/>
    <cellStyle name="Hipervínculo 24 2" xfId="10368" hidden="1"/>
    <cellStyle name="Hipervínculo 24 2" xfId="8730" hidden="1"/>
    <cellStyle name="Hipervínculo 24 2" xfId="11079" hidden="1"/>
    <cellStyle name="Hipervínculo 24 2" xfId="11148" hidden="1"/>
    <cellStyle name="Hipervínculo 24 2" xfId="11970" hidden="1"/>
    <cellStyle name="Hipervínculo 24 2" xfId="11356" hidden="1"/>
    <cellStyle name="Hipervínculo 24 2" xfId="12681" hidden="1"/>
    <cellStyle name="Hipervínculo 24 2" xfId="12750" hidden="1"/>
    <cellStyle name="Hipervínculo 24 2" xfId="13086" hidden="1"/>
    <cellStyle name="Hipervínculo 24 2" xfId="11578" hidden="1"/>
    <cellStyle name="Hipervínculo 24 2" xfId="13797" hidden="1"/>
    <cellStyle name="Hipervínculo 24 2" xfId="13866" hidden="1"/>
    <cellStyle name="Hipervínculo 24 2" xfId="18774" hidden="1"/>
    <cellStyle name="Hipervínculo 24 2" xfId="20633" hidden="1"/>
    <cellStyle name="Hipervínculo 24 2" xfId="20702" hidden="1"/>
    <cellStyle name="Hipervínculo 24 2" xfId="21088" hidden="1"/>
    <cellStyle name="Hipervínculo 24 2" xfId="19355" hidden="1"/>
    <cellStyle name="Hipervínculo 24 2" xfId="21799" hidden="1"/>
    <cellStyle name="Hipervínculo 24 2" xfId="21868" hidden="1"/>
    <cellStyle name="Hipervínculo 24 2" xfId="23720" hidden="1"/>
    <cellStyle name="Hipervínculo 24 2" xfId="22970" hidden="1"/>
    <cellStyle name="Hipervínculo 24 2" xfId="24488" hidden="1"/>
    <cellStyle name="Hipervínculo 24 2" xfId="24557" hidden="1"/>
    <cellStyle name="Hipervínculo 24 2" xfId="24943" hidden="1"/>
    <cellStyle name="Hipervínculo 24 2" xfId="23320" hidden="1"/>
    <cellStyle name="Hipervínculo 24 2" xfId="25654" hidden="1"/>
    <cellStyle name="Hipervínculo 24 2" xfId="25723" hidden="1"/>
    <cellStyle name="Hipervínculo 24 2" xfId="26513" hidden="1"/>
    <cellStyle name="Hipervínculo 24 2" xfId="25927" hidden="1"/>
    <cellStyle name="Hipervínculo 24 2" xfId="27224" hidden="1"/>
    <cellStyle name="Hipervínculo 24 2" xfId="27293" hidden="1"/>
    <cellStyle name="Hipervínculo 24 2" xfId="27623" hidden="1"/>
    <cellStyle name="Hipervínculo 24 2" xfId="26130" hidden="1"/>
    <cellStyle name="Hipervínculo 24 2" xfId="28334" hidden="1"/>
    <cellStyle name="Hipervínculo 24 2" xfId="28403"/>
    <cellStyle name="Hipervínculo 25" xfId="2778" hidden="1"/>
    <cellStyle name="Hipervínculo 25" xfId="3682" hidden="1"/>
    <cellStyle name="Hipervínculo 25" xfId="4319" hidden="1"/>
    <cellStyle name="Hipervínculo 25" xfId="4862" hidden="1"/>
    <cellStyle name="Hipervínculo 25" xfId="3583" hidden="1"/>
    <cellStyle name="Hipervínculo 25" xfId="6218" hidden="1"/>
    <cellStyle name="Hipervínculo 25" xfId="8561" hidden="1"/>
    <cellStyle name="Hipervínculo 25" xfId="8880" hidden="1"/>
    <cellStyle name="Hipervínculo 25" xfId="8030" hidden="1"/>
    <cellStyle name="Hipervínculo 25" xfId="10148" hidden="1"/>
    <cellStyle name="Hipervínculo 25" xfId="11481" hidden="1"/>
    <cellStyle name="Hipervínculo 25" xfId="11716" hidden="1"/>
    <cellStyle name="Hipervínculo 25" xfId="7295" hidden="1"/>
    <cellStyle name="Hipervínculo 25" xfId="12866" hidden="1"/>
    <cellStyle name="Hipervínculo 25" xfId="17880" hidden="1"/>
    <cellStyle name="Hipervínculo 25" xfId="18494" hidden="1"/>
    <cellStyle name="Hipervínculo 25" xfId="19041" hidden="1"/>
    <cellStyle name="Hipervínculo 25" xfId="19544" hidden="1"/>
    <cellStyle name="Hipervínculo 25" xfId="18431" hidden="1"/>
    <cellStyle name="Hipervínculo 25" xfId="20869" hidden="1"/>
    <cellStyle name="Hipervínculo 25" xfId="23157" hidden="1"/>
    <cellStyle name="Hipervínculo 25" xfId="23465" hidden="1"/>
    <cellStyle name="Hipervínculo 25" xfId="22650" hidden="1"/>
    <cellStyle name="Hipervínculo 25" xfId="24724" hidden="1"/>
    <cellStyle name="Hipervínculo 25" xfId="26037" hidden="1"/>
    <cellStyle name="Hipervínculo 25" xfId="26263" hidden="1"/>
    <cellStyle name="Hipervínculo 25" xfId="21939" hidden="1"/>
    <cellStyle name="Hipervínculo 25" xfId="27404" hidden="1"/>
    <cellStyle name="Hipervínculo 25 2" xfId="5134" hidden="1"/>
    <cellStyle name="Hipervínculo 25 2" xfId="5614" hidden="1"/>
    <cellStyle name="Hipervínculo 25 2" xfId="4952" hidden="1"/>
    <cellStyle name="Hipervínculo 25 2" xfId="3959" hidden="1"/>
    <cellStyle name="Hipervínculo 25 2" xfId="6440" hidden="1"/>
    <cellStyle name="Hipervínculo 25 2" xfId="6786" hidden="1"/>
    <cellStyle name="Hipervínculo 25 2" xfId="6274" hidden="1"/>
    <cellStyle name="Hipervínculo 25 2" xfId="4381" hidden="1"/>
    <cellStyle name="Hipervínculo 25 2" xfId="9141" hidden="1"/>
    <cellStyle name="Hipervínculo 25 2" xfId="9544" hidden="1"/>
    <cellStyle name="Hipervínculo 25 2" xfId="8968" hidden="1"/>
    <cellStyle name="Hipervínculo 25 2" xfId="8290" hidden="1"/>
    <cellStyle name="Hipervínculo 25 2" xfId="10370" hidden="1"/>
    <cellStyle name="Hipervínculo 25 2" xfId="10716" hidden="1"/>
    <cellStyle name="Hipervínculo 25 2" xfId="10204" hidden="1"/>
    <cellStyle name="Hipervínculo 25 2" xfId="8606" hidden="1"/>
    <cellStyle name="Hipervínculo 25 2" xfId="11972" hidden="1"/>
    <cellStyle name="Hipervínculo 25 2" xfId="12318" hidden="1"/>
    <cellStyle name="Hipervínculo 25 2" xfId="11802" hidden="1"/>
    <cellStyle name="Hipervínculo 25 2" xfId="11288" hidden="1"/>
    <cellStyle name="Hipervínculo 25 2" xfId="13088" hidden="1"/>
    <cellStyle name="Hipervínculo 25 2" xfId="13434" hidden="1"/>
    <cellStyle name="Hipervínculo 25 2" xfId="12922" hidden="1"/>
    <cellStyle name="Hipervínculo 25 2" xfId="11519" hidden="1"/>
    <cellStyle name="Hipervínculo 25 2" xfId="20270" hidden="1"/>
    <cellStyle name="Hipervínculo 25 2" xfId="19631" hidden="1"/>
    <cellStyle name="Hipervínculo 25 2" xfId="18708" hidden="1"/>
    <cellStyle name="Hipervínculo 25 2" xfId="21090" hidden="1"/>
    <cellStyle name="Hipervínculo 25 2" xfId="21436" hidden="1"/>
    <cellStyle name="Hipervínculo 25 2" xfId="20925" hidden="1"/>
    <cellStyle name="Hipervínculo 25 2" xfId="19100" hidden="1"/>
    <cellStyle name="Hipervínculo 25 2" xfId="23722" hidden="1"/>
    <cellStyle name="Hipervínculo 25 2" xfId="24125" hidden="1"/>
    <cellStyle name="Hipervínculo 25 2" xfId="23550" hidden="1"/>
    <cellStyle name="Hipervínculo 25 2" xfId="22904" hidden="1"/>
    <cellStyle name="Hipervínculo 25 2" xfId="24945" hidden="1"/>
    <cellStyle name="Hipervínculo 25 2" xfId="25291" hidden="1"/>
    <cellStyle name="Hipervínculo 25 2" xfId="24780" hidden="1"/>
    <cellStyle name="Hipervínculo 25 2" xfId="23201" hidden="1"/>
    <cellStyle name="Hipervínculo 25 2" xfId="26515" hidden="1"/>
    <cellStyle name="Hipervínculo 25 2" xfId="26861" hidden="1"/>
    <cellStyle name="Hipervínculo 25 2" xfId="26346" hidden="1"/>
    <cellStyle name="Hipervínculo 25 2" xfId="25861" hidden="1"/>
    <cellStyle name="Hipervínculo 25 2" xfId="27625" hidden="1"/>
    <cellStyle name="Hipervínculo 25 2" xfId="27971" hidden="1"/>
    <cellStyle name="Hipervínculo 25 2" xfId="27460" hidden="1"/>
    <cellStyle name="Hipervínculo 25 2" xfId="26074"/>
    <cellStyle name="Hipervínculo 26" xfId="2780" hidden="1"/>
    <cellStyle name="Hipervínculo 26" xfId="3737" hidden="1"/>
    <cellStyle name="Hipervínculo 26" xfId="4321" hidden="1"/>
    <cellStyle name="Hipervínculo 26" xfId="4885" hidden="1"/>
    <cellStyle name="Hipervínculo 26" xfId="4681" hidden="1"/>
    <cellStyle name="Hipervínculo 26" xfId="6233" hidden="1"/>
    <cellStyle name="Hipervínculo 26" xfId="8563" hidden="1"/>
    <cellStyle name="Hipervínculo 26" xfId="8902" hidden="1"/>
    <cellStyle name="Hipervínculo 26" xfId="8741" hidden="1"/>
    <cellStyle name="Hipervínculo 26" xfId="10163" hidden="1"/>
    <cellStyle name="Hipervínculo 26" xfId="11483" hidden="1"/>
    <cellStyle name="Hipervínculo 26" xfId="11737" hidden="1"/>
    <cellStyle name="Hipervínculo 26" xfId="11588" hidden="1"/>
    <cellStyle name="Hipervínculo 26" xfId="12881" hidden="1"/>
    <cellStyle name="Hipervínculo 26" xfId="17882" hidden="1"/>
    <cellStyle name="Hipervínculo 26" xfId="18541" hidden="1"/>
    <cellStyle name="Hipervínculo 26" xfId="19043" hidden="1"/>
    <cellStyle name="Hipervínculo 26" xfId="19566" hidden="1"/>
    <cellStyle name="Hipervínculo 26" xfId="19369" hidden="1"/>
    <cellStyle name="Hipervínculo 26" xfId="20884" hidden="1"/>
    <cellStyle name="Hipervínculo 26" xfId="23159" hidden="1"/>
    <cellStyle name="Hipervínculo 26" xfId="23486" hidden="1"/>
    <cellStyle name="Hipervínculo 26" xfId="23331" hidden="1"/>
    <cellStyle name="Hipervínculo 26" xfId="24739" hidden="1"/>
    <cellStyle name="Hipervínculo 26" xfId="26039" hidden="1"/>
    <cellStyle name="Hipervínculo 26" xfId="26283" hidden="1"/>
    <cellStyle name="Hipervínculo 26" xfId="26140" hidden="1"/>
    <cellStyle name="Hipervínculo 26" xfId="27419" hidden="1"/>
    <cellStyle name="Hipervínculo 26 2" xfId="5136" hidden="1"/>
    <cellStyle name="Hipervínculo 26 2" xfId="5883" hidden="1"/>
    <cellStyle name="Hipervínculo 26 2" xfId="5955" hidden="1"/>
    <cellStyle name="Hipervínculo 26 2" xfId="6033" hidden="1"/>
    <cellStyle name="Hipervínculo 26 2" xfId="6442" hidden="1"/>
    <cellStyle name="Hipervínculo 26 2" xfId="7055" hidden="1"/>
    <cellStyle name="Hipervínculo 26 2" xfId="7127" hidden="1"/>
    <cellStyle name="Hipervínculo 26 2" xfId="7205" hidden="1"/>
    <cellStyle name="Hipervínculo 26 2" xfId="9143" hidden="1"/>
    <cellStyle name="Hipervínculo 26 2" xfId="9813" hidden="1"/>
    <cellStyle name="Hipervínculo 26 2" xfId="9885" hidden="1"/>
    <cellStyle name="Hipervínculo 26 2" xfId="9963" hidden="1"/>
    <cellStyle name="Hipervínculo 26 2" xfId="10372" hidden="1"/>
    <cellStyle name="Hipervínculo 26 2" xfId="10985" hidden="1"/>
    <cellStyle name="Hipervínculo 26 2" xfId="11057" hidden="1"/>
    <cellStyle name="Hipervínculo 26 2" xfId="11135" hidden="1"/>
    <cellStyle name="Hipervínculo 26 2" xfId="11974" hidden="1"/>
    <cellStyle name="Hipervínculo 26 2" xfId="12587" hidden="1"/>
    <cellStyle name="Hipervínculo 26 2" xfId="12659" hidden="1"/>
    <cellStyle name="Hipervínculo 26 2" xfId="12737" hidden="1"/>
    <cellStyle name="Hipervínculo 26 2" xfId="13090" hidden="1"/>
    <cellStyle name="Hipervínculo 26 2" xfId="13703" hidden="1"/>
    <cellStyle name="Hipervínculo 26 2" xfId="13775" hidden="1"/>
    <cellStyle name="Hipervínculo 26 2" xfId="13853" hidden="1"/>
    <cellStyle name="Hipervínculo 26 2" xfId="20539" hidden="1"/>
    <cellStyle name="Hipervínculo 26 2" xfId="20611" hidden="1"/>
    <cellStyle name="Hipervínculo 26 2" xfId="20689" hidden="1"/>
    <cellStyle name="Hipervínculo 26 2" xfId="21092" hidden="1"/>
    <cellStyle name="Hipervínculo 26 2" xfId="21705" hidden="1"/>
    <cellStyle name="Hipervínculo 26 2" xfId="21777" hidden="1"/>
    <cellStyle name="Hipervínculo 26 2" xfId="21855" hidden="1"/>
    <cellStyle name="Hipervínculo 26 2" xfId="23724" hidden="1"/>
    <cellStyle name="Hipervínculo 26 2" xfId="24394" hidden="1"/>
    <cellStyle name="Hipervínculo 26 2" xfId="24466" hidden="1"/>
    <cellStyle name="Hipervínculo 26 2" xfId="24544" hidden="1"/>
    <cellStyle name="Hipervínculo 26 2" xfId="24947" hidden="1"/>
    <cellStyle name="Hipervínculo 26 2" xfId="25560" hidden="1"/>
    <cellStyle name="Hipervínculo 26 2" xfId="25632" hidden="1"/>
    <cellStyle name="Hipervínculo 26 2" xfId="25710" hidden="1"/>
    <cellStyle name="Hipervínculo 26 2" xfId="26517" hidden="1"/>
    <cellStyle name="Hipervínculo 26 2" xfId="27130" hidden="1"/>
    <cellStyle name="Hipervínculo 26 2" xfId="27202" hidden="1"/>
    <cellStyle name="Hipervínculo 26 2" xfId="27280" hidden="1"/>
    <cellStyle name="Hipervínculo 26 2" xfId="27627" hidden="1"/>
    <cellStyle name="Hipervínculo 26 2" xfId="28240" hidden="1"/>
    <cellStyle name="Hipervínculo 26 2" xfId="28312" hidden="1"/>
    <cellStyle name="Hipervínculo 26 2" xfId="28390"/>
    <cellStyle name="Hipervínculo 27" xfId="2782" hidden="1"/>
    <cellStyle name="Hipervínculo 27" xfId="3694" hidden="1"/>
    <cellStyle name="Hipervínculo 27" xfId="4323" hidden="1"/>
    <cellStyle name="Hipervínculo 27" xfId="4868" hidden="1"/>
    <cellStyle name="Hipervínculo 27" xfId="3585" hidden="1"/>
    <cellStyle name="Hipervínculo 27" xfId="6223" hidden="1"/>
    <cellStyle name="Hipervínculo 27" xfId="8565" hidden="1"/>
    <cellStyle name="Hipervínculo 27" xfId="8886" hidden="1"/>
    <cellStyle name="Hipervínculo 27" xfId="8032" hidden="1"/>
    <cellStyle name="Hipervínculo 27" xfId="10153" hidden="1"/>
    <cellStyle name="Hipervínculo 27" xfId="11485" hidden="1"/>
    <cellStyle name="Hipervínculo 27" xfId="11722" hidden="1"/>
    <cellStyle name="Hipervínculo 27" xfId="8594" hidden="1"/>
    <cellStyle name="Hipervínculo 27" xfId="12871" hidden="1"/>
    <cellStyle name="Hipervínculo 27" xfId="17884" hidden="1"/>
    <cellStyle name="Hipervínculo 27" xfId="18504" hidden="1"/>
    <cellStyle name="Hipervínculo 27" xfId="19045" hidden="1"/>
    <cellStyle name="Hipervínculo 27" xfId="19550" hidden="1"/>
    <cellStyle name="Hipervínculo 27" xfId="18433" hidden="1"/>
    <cellStyle name="Hipervínculo 27" xfId="20874" hidden="1"/>
    <cellStyle name="Hipervínculo 27" xfId="23161" hidden="1"/>
    <cellStyle name="Hipervínculo 27" xfId="23471" hidden="1"/>
    <cellStyle name="Hipervínculo 27" xfId="22652" hidden="1"/>
    <cellStyle name="Hipervínculo 27" xfId="24729" hidden="1"/>
    <cellStyle name="Hipervínculo 27" xfId="26041" hidden="1"/>
    <cellStyle name="Hipervínculo 27" xfId="26269" hidden="1"/>
    <cellStyle name="Hipervínculo 27" xfId="23190" hidden="1"/>
    <cellStyle name="Hipervínculo 27" xfId="27409" hidden="1"/>
    <cellStyle name="Hipervínculo 27 2" xfId="5138" hidden="1"/>
    <cellStyle name="Hipervínculo 27 2" xfId="4999" hidden="1"/>
    <cellStyle name="Hipervínculo 27 2" xfId="5904" hidden="1"/>
    <cellStyle name="Hipervínculo 27 2" xfId="5942" hidden="1"/>
    <cellStyle name="Hipervínculo 27 2" xfId="6444" hidden="1"/>
    <cellStyle name="Hipervínculo 27 2" xfId="6321" hidden="1"/>
    <cellStyle name="Hipervínculo 27 2" xfId="7076" hidden="1"/>
    <cellStyle name="Hipervínculo 27 2" xfId="7114" hidden="1"/>
    <cellStyle name="Hipervínculo 27 2" xfId="9145" hidden="1"/>
    <cellStyle name="Hipervínculo 27 2" xfId="9015" hidden="1"/>
    <cellStyle name="Hipervínculo 27 2" xfId="9834" hidden="1"/>
    <cellStyle name="Hipervínculo 27 2" xfId="9872" hidden="1"/>
    <cellStyle name="Hipervínculo 27 2" xfId="10374" hidden="1"/>
    <cellStyle name="Hipervínculo 27 2" xfId="10251" hidden="1"/>
    <cellStyle name="Hipervínculo 27 2" xfId="11006" hidden="1"/>
    <cellStyle name="Hipervínculo 27 2" xfId="11044" hidden="1"/>
    <cellStyle name="Hipervínculo 27 2" xfId="11976" hidden="1"/>
    <cellStyle name="Hipervínculo 27 2" xfId="11849" hidden="1"/>
    <cellStyle name="Hipervínculo 27 2" xfId="12608" hidden="1"/>
    <cellStyle name="Hipervínculo 27 2" xfId="12646" hidden="1"/>
    <cellStyle name="Hipervínculo 27 2" xfId="13092" hidden="1"/>
    <cellStyle name="Hipervínculo 27 2" xfId="12969" hidden="1"/>
    <cellStyle name="Hipervínculo 27 2" xfId="13724" hidden="1"/>
    <cellStyle name="Hipervínculo 27 2" xfId="13762" hidden="1"/>
    <cellStyle name="Hipervínculo 27 2" xfId="19678" hidden="1"/>
    <cellStyle name="Hipervínculo 27 2" xfId="20560" hidden="1"/>
    <cellStyle name="Hipervínculo 27 2" xfId="20598" hidden="1"/>
    <cellStyle name="Hipervínculo 27 2" xfId="21094" hidden="1"/>
    <cellStyle name="Hipervínculo 27 2" xfId="20972" hidden="1"/>
    <cellStyle name="Hipervínculo 27 2" xfId="21726" hidden="1"/>
    <cellStyle name="Hipervínculo 27 2" xfId="21764" hidden="1"/>
    <cellStyle name="Hipervínculo 27 2" xfId="23726" hidden="1"/>
    <cellStyle name="Hipervínculo 27 2" xfId="23597" hidden="1"/>
    <cellStyle name="Hipervínculo 27 2" xfId="24415" hidden="1"/>
    <cellStyle name="Hipervínculo 27 2" xfId="24453" hidden="1"/>
    <cellStyle name="Hipervínculo 27 2" xfId="24949" hidden="1"/>
    <cellStyle name="Hipervínculo 27 2" xfId="24827" hidden="1"/>
    <cellStyle name="Hipervínculo 27 2" xfId="25581" hidden="1"/>
    <cellStyle name="Hipervínculo 27 2" xfId="25619" hidden="1"/>
    <cellStyle name="Hipervínculo 27 2" xfId="26519" hidden="1"/>
    <cellStyle name="Hipervínculo 27 2" xfId="26393" hidden="1"/>
    <cellStyle name="Hipervínculo 27 2" xfId="27151" hidden="1"/>
    <cellStyle name="Hipervínculo 27 2" xfId="27189" hidden="1"/>
    <cellStyle name="Hipervínculo 27 2" xfId="27629" hidden="1"/>
    <cellStyle name="Hipervínculo 27 2" xfId="27507" hidden="1"/>
    <cellStyle name="Hipervínculo 27 2" xfId="28261" hidden="1"/>
    <cellStyle name="Hipervínculo 27 2" xfId="28299"/>
    <cellStyle name="Hipervínculo 28" xfId="2784" hidden="1"/>
    <cellStyle name="Hipervínculo 28" xfId="4325" hidden="1"/>
    <cellStyle name="Hipervínculo 28" xfId="3978"/>
    <cellStyle name="Hipervínculo 28 2" xfId="5140" hidden="1"/>
    <cellStyle name="Hipervínculo 28 2" xfId="5486" hidden="1"/>
    <cellStyle name="Hipervínculo 28 2" xfId="4943" hidden="1"/>
    <cellStyle name="Hipervínculo 28 2" xfId="4020" hidden="1"/>
    <cellStyle name="Hipervínculo 28 2" xfId="6446" hidden="1"/>
    <cellStyle name="Hipervínculo 28 2" xfId="6658" hidden="1"/>
    <cellStyle name="Hipervínculo 28 2" xfId="6265" hidden="1"/>
    <cellStyle name="Hipervínculo 28 2" xfId="4629" hidden="1"/>
    <cellStyle name="Hipervínculo 28 2" xfId="9147" hidden="1"/>
    <cellStyle name="Hipervínculo 28 2" xfId="9416" hidden="1"/>
    <cellStyle name="Hipervínculo 28 2" xfId="8959" hidden="1"/>
    <cellStyle name="Hipervínculo 28 2" xfId="8347" hidden="1"/>
    <cellStyle name="Hipervínculo 28 2" xfId="10376" hidden="1"/>
    <cellStyle name="Hipervínculo 28 2" xfId="10588" hidden="1"/>
    <cellStyle name="Hipervínculo 28 2" xfId="10195" hidden="1"/>
    <cellStyle name="Hipervínculo 28 2" xfId="8696" hidden="1"/>
    <cellStyle name="Hipervínculo 28 2" xfId="11978" hidden="1"/>
    <cellStyle name="Hipervínculo 28 2" xfId="12190" hidden="1"/>
    <cellStyle name="Hipervínculo 28 2" xfId="11793" hidden="1"/>
    <cellStyle name="Hipervínculo 28 2" xfId="11345" hidden="1"/>
    <cellStyle name="Hipervínculo 28 2" xfId="13094" hidden="1"/>
    <cellStyle name="Hipervínculo 28 2" xfId="13306" hidden="1"/>
    <cellStyle name="Hipervínculo 28 2" xfId="12913" hidden="1"/>
    <cellStyle name="Hipervínculo 28 2" xfId="11544" hidden="1"/>
    <cellStyle name="Hipervínculo 28 2" xfId="19796" hidden="1"/>
    <cellStyle name="Hipervínculo 28 2" xfId="20142" hidden="1"/>
    <cellStyle name="Hipervínculo 28 2" xfId="19622" hidden="1"/>
    <cellStyle name="Hipervínculo 28 2" xfId="18763" hidden="1"/>
    <cellStyle name="Hipervínculo 28 2" xfId="21096" hidden="1"/>
    <cellStyle name="Hipervínculo 28 2" xfId="21308" hidden="1"/>
    <cellStyle name="Hipervínculo 28 2" xfId="20916" hidden="1"/>
    <cellStyle name="Hipervínculo 28 2" xfId="19319" hidden="1"/>
    <cellStyle name="Hipervínculo 28 2" xfId="23728" hidden="1"/>
    <cellStyle name="Hipervínculo 28 2" xfId="23997" hidden="1"/>
    <cellStyle name="Hipervínculo 28 2" xfId="23541" hidden="1"/>
    <cellStyle name="Hipervínculo 28 2" xfId="22959" hidden="1"/>
    <cellStyle name="Hipervínculo 28 2" xfId="24951" hidden="1"/>
    <cellStyle name="Hipervínculo 28 2" xfId="25163" hidden="1"/>
    <cellStyle name="Hipervínculo 28 2" xfId="24771" hidden="1"/>
    <cellStyle name="Hipervínculo 28 2" xfId="23288" hidden="1"/>
    <cellStyle name="Hipervínculo 28 2" xfId="26521" hidden="1"/>
    <cellStyle name="Hipervínculo 28 2" xfId="26733" hidden="1"/>
    <cellStyle name="Hipervínculo 28 2" xfId="26337" hidden="1"/>
    <cellStyle name="Hipervínculo 28 2" xfId="25916" hidden="1"/>
    <cellStyle name="Hipervínculo 28 2" xfId="27631" hidden="1"/>
    <cellStyle name="Hipervínculo 28 2" xfId="27843" hidden="1"/>
    <cellStyle name="Hipervínculo 28 2" xfId="27451" hidden="1"/>
    <cellStyle name="Hipervínculo 28 2" xfId="26098"/>
    <cellStyle name="Hipervínculo 28 3" xfId="4892" hidden="1"/>
    <cellStyle name="Hipervínculo 28 3" xfId="8908" hidden="1"/>
    <cellStyle name="Hipervínculo 28 3" xfId="11742" hidden="1"/>
    <cellStyle name="Hipervínculo 28 3" xfId="19573" hidden="1"/>
    <cellStyle name="Hipervínculo 28 3" xfId="23492" hidden="1"/>
    <cellStyle name="Hipervínculo 28 3" xfId="26288"/>
    <cellStyle name="Hipervínculo 29" xfId="2786" hidden="1"/>
    <cellStyle name="Hipervínculo 29" xfId="4327" hidden="1"/>
    <cellStyle name="Hipervínculo 29" xfId="5142" hidden="1"/>
    <cellStyle name="Hipervínculo 29" xfId="3980" hidden="1"/>
    <cellStyle name="Hipervínculo 29" xfId="5190" hidden="1"/>
    <cellStyle name="Hipervínculo 29" xfId="5517" hidden="1"/>
    <cellStyle name="Hipervínculo 29" xfId="5438" hidden="1"/>
    <cellStyle name="Hipervínculo 29" xfId="5380" hidden="1"/>
    <cellStyle name="Hipervínculo 29" xfId="5912" hidden="1"/>
    <cellStyle name="Hipervínculo 29" xfId="3362" hidden="1"/>
    <cellStyle name="Hipervínculo 29" xfId="3203" hidden="1"/>
    <cellStyle name="Hipervínculo 29" xfId="6448" hidden="1"/>
    <cellStyle name="Hipervínculo 29" xfId="4064" hidden="1"/>
    <cellStyle name="Hipervínculo 29" xfId="6492" hidden="1"/>
    <cellStyle name="Hipervínculo 29" xfId="6689" hidden="1"/>
    <cellStyle name="Hipervínculo 29" xfId="6610" hidden="1"/>
    <cellStyle name="Hipervínculo 29" xfId="6552" hidden="1"/>
    <cellStyle name="Hipervínculo 29" xfId="7084" hidden="1"/>
    <cellStyle name="Hipervínculo 29" xfId="7514" hidden="1"/>
    <cellStyle name="Hipervínculo 29" xfId="8568" hidden="1"/>
    <cellStyle name="Hipervínculo 29" xfId="9149" hidden="1"/>
    <cellStyle name="Hipervínculo 29" xfId="8310" hidden="1"/>
    <cellStyle name="Hipervínculo 29" xfId="9194" hidden="1"/>
    <cellStyle name="Hipervínculo 29" xfId="9447" hidden="1"/>
    <cellStyle name="Hipervínculo 29" xfId="9368" hidden="1"/>
    <cellStyle name="Hipervínculo 29" xfId="9310" hidden="1"/>
    <cellStyle name="Hipervínculo 29" xfId="9842" hidden="1"/>
    <cellStyle name="Hipervínculo 29" xfId="7876" hidden="1"/>
    <cellStyle name="Hipervínculo 29" xfId="7783" hidden="1"/>
    <cellStyle name="Hipervínculo 29" xfId="10378" hidden="1"/>
    <cellStyle name="Hipervínculo 29" xfId="8387" hidden="1"/>
    <cellStyle name="Hipervínculo 29" xfId="10422" hidden="1"/>
    <cellStyle name="Hipervínculo 29" xfId="10619" hidden="1"/>
    <cellStyle name="Hipervínculo 29" xfId="10540" hidden="1"/>
    <cellStyle name="Hipervínculo 29" xfId="10482" hidden="1"/>
    <cellStyle name="Hipervínculo 29" xfId="11014" hidden="1"/>
    <cellStyle name="Hipervínculo 29" xfId="7557" hidden="1"/>
    <cellStyle name="Hipervínculo 29" xfId="11488" hidden="1"/>
    <cellStyle name="Hipervínculo 29" xfId="11980" hidden="1"/>
    <cellStyle name="Hipervínculo 29" xfId="11308" hidden="1"/>
    <cellStyle name="Hipervínculo 29" xfId="12024" hidden="1"/>
    <cellStyle name="Hipervínculo 29" xfId="12221" hidden="1"/>
    <cellStyle name="Hipervínculo 29" xfId="12142" hidden="1"/>
    <cellStyle name="Hipervínculo 29" xfId="12084" hidden="1"/>
    <cellStyle name="Hipervínculo 29" xfId="12616" hidden="1"/>
    <cellStyle name="Hipervínculo 29" xfId="8624" hidden="1"/>
    <cellStyle name="Hipervínculo 29" xfId="7955" hidden="1"/>
    <cellStyle name="Hipervínculo 29" xfId="13096" hidden="1"/>
    <cellStyle name="Hipervínculo 29" xfId="11375" hidden="1"/>
    <cellStyle name="Hipervínculo 29" xfId="13140" hidden="1"/>
    <cellStyle name="Hipervínculo 29" xfId="13337" hidden="1"/>
    <cellStyle name="Hipervínculo 29" xfId="13258" hidden="1"/>
    <cellStyle name="Hipervínculo 29" xfId="13200" hidden="1"/>
    <cellStyle name="Hipervínculo 29" xfId="13732" hidden="1"/>
    <cellStyle name="Hipervínculo 29" xfId="17887" hidden="1"/>
    <cellStyle name="Hipervínculo 29" xfId="19048" hidden="1"/>
    <cellStyle name="Hipervínculo 29" xfId="19798" hidden="1"/>
    <cellStyle name="Hipervínculo 29" xfId="18727" hidden="1"/>
    <cellStyle name="Hipervínculo 29" xfId="19846" hidden="1"/>
    <cellStyle name="Hipervínculo 29" xfId="20173" hidden="1"/>
    <cellStyle name="Hipervínculo 29" xfId="20094" hidden="1"/>
    <cellStyle name="Hipervínculo 29" xfId="20036" hidden="1"/>
    <cellStyle name="Hipervínculo 29" xfId="20568" hidden="1"/>
    <cellStyle name="Hipervínculo 29" xfId="18258" hidden="1"/>
    <cellStyle name="Hipervínculo 29" xfId="18146" hidden="1"/>
    <cellStyle name="Hipervínculo 29" xfId="21098" hidden="1"/>
    <cellStyle name="Hipervínculo 29" xfId="18800" hidden="1"/>
    <cellStyle name="Hipervínculo 29" xfId="21142" hidden="1"/>
    <cellStyle name="Hipervínculo 29" xfId="21339" hidden="1"/>
    <cellStyle name="Hipervínculo 29" xfId="21260" hidden="1"/>
    <cellStyle name="Hipervínculo 29" xfId="21202" hidden="1"/>
    <cellStyle name="Hipervínculo 29" xfId="21734" hidden="1"/>
    <cellStyle name="Hipervínculo 29" xfId="22154" hidden="1"/>
    <cellStyle name="Hipervínculo 29" xfId="23164" hidden="1"/>
    <cellStyle name="Hipervínculo 29" xfId="23730" hidden="1"/>
    <cellStyle name="Hipervínculo 29" xfId="22923" hidden="1"/>
    <cellStyle name="Hipervínculo 29" xfId="23775" hidden="1"/>
    <cellStyle name="Hipervínculo 29" xfId="24028" hidden="1"/>
    <cellStyle name="Hipervínculo 29" xfId="23949" hidden="1"/>
    <cellStyle name="Hipervínculo 29" xfId="23891" hidden="1"/>
    <cellStyle name="Hipervínculo 29" xfId="24423" hidden="1"/>
    <cellStyle name="Hipervínculo 29" xfId="22498" hidden="1"/>
    <cellStyle name="Hipervínculo 29" xfId="22406" hidden="1"/>
    <cellStyle name="Hipervínculo 29" xfId="24953" hidden="1"/>
    <cellStyle name="Hipervínculo 29" xfId="22996" hidden="1"/>
    <cellStyle name="Hipervínculo 29" xfId="24997" hidden="1"/>
    <cellStyle name="Hipervínculo 29" xfId="25194" hidden="1"/>
    <cellStyle name="Hipervínculo 29" xfId="25115" hidden="1"/>
    <cellStyle name="Hipervínculo 29" xfId="25057" hidden="1"/>
    <cellStyle name="Hipervínculo 29" xfId="25589" hidden="1"/>
    <cellStyle name="Hipervínculo 29" xfId="22195" hidden="1"/>
    <cellStyle name="Hipervínculo 29" xfId="26044" hidden="1"/>
    <cellStyle name="Hipervínculo 29" xfId="26523" hidden="1"/>
    <cellStyle name="Hipervínculo 29" xfId="25880" hidden="1"/>
    <cellStyle name="Hipervínculo 29" xfId="26567" hidden="1"/>
    <cellStyle name="Hipervínculo 29" xfId="26764" hidden="1"/>
    <cellStyle name="Hipervínculo 29" xfId="26685" hidden="1"/>
    <cellStyle name="Hipervínculo 29" xfId="26627" hidden="1"/>
    <cellStyle name="Hipervínculo 29" xfId="27159" hidden="1"/>
    <cellStyle name="Hipervínculo 29" xfId="23219" hidden="1"/>
    <cellStyle name="Hipervínculo 29" xfId="22575" hidden="1"/>
    <cellStyle name="Hipervínculo 29" xfId="27633" hidden="1"/>
    <cellStyle name="Hipervínculo 29" xfId="25943" hidden="1"/>
    <cellStyle name="Hipervínculo 29" xfId="27677" hidden="1"/>
    <cellStyle name="Hipervínculo 29" xfId="27874" hidden="1"/>
    <cellStyle name="Hipervínculo 29" xfId="27795" hidden="1"/>
    <cellStyle name="Hipervínculo 29" xfId="27737" hidden="1"/>
    <cellStyle name="Hipervínculo 29" xfId="28269" hidden="1"/>
    <cellStyle name="Hipervínculo 3" xfId="2490" hidden="1"/>
    <cellStyle name="Hipervínculo 3" xfId="3326" hidden="1"/>
    <cellStyle name="Hipervínculo 3" xfId="4042" hidden="1"/>
    <cellStyle name="Hipervínculo 3" xfId="4694" hidden="1"/>
    <cellStyle name="Hipervínculo 3" xfId="5472" hidden="1"/>
    <cellStyle name="Hipervínculo 3" xfId="5413" hidden="1"/>
    <cellStyle name="Hipervínculo 3" xfId="5070" hidden="1"/>
    <cellStyle name="Hipervínculo 3" xfId="5874" hidden="1"/>
    <cellStyle name="Hipervínculo 3" xfId="4917" hidden="1"/>
    <cellStyle name="Hipervínculo 3" xfId="5702" hidden="1"/>
    <cellStyle name="Hipervínculo 3" xfId="5044" hidden="1"/>
    <cellStyle name="Hipervínculo 3" xfId="4910" hidden="1"/>
    <cellStyle name="Hipervínculo 3" xfId="6099" hidden="1"/>
    <cellStyle name="Hipervínculo 3" xfId="6644" hidden="1"/>
    <cellStyle name="Hipervínculo 3" xfId="6585" hidden="1"/>
    <cellStyle name="Hipervínculo 3" xfId="6392" hidden="1"/>
    <cellStyle name="Hipervínculo 3" xfId="7046" hidden="1"/>
    <cellStyle name="Hipervínculo 3" xfId="6239" hidden="1"/>
    <cellStyle name="Hipervínculo 3" xfId="6874" hidden="1"/>
    <cellStyle name="Hipervínculo 3" xfId="6366" hidden="1"/>
    <cellStyle name="Hipervínculo 3" xfId="7855" hidden="1"/>
    <cellStyle name="Hipervínculo 3" xfId="8369" hidden="1"/>
    <cellStyle name="Hipervínculo 3" xfId="8750" hidden="1"/>
    <cellStyle name="Hipervínculo 3" xfId="9402" hidden="1"/>
    <cellStyle name="Hipervínculo 3" xfId="9343" hidden="1"/>
    <cellStyle name="Hipervínculo 3" xfId="9086" hidden="1"/>
    <cellStyle name="Hipervínculo 3" xfId="9804" hidden="1"/>
    <cellStyle name="Hipervínculo 3" xfId="8933" hidden="1"/>
    <cellStyle name="Hipervínculo 3" xfId="9632" hidden="1"/>
    <cellStyle name="Hipervínculo 3" xfId="9060" hidden="1"/>
    <cellStyle name="Hipervínculo 3" xfId="8926" hidden="1"/>
    <cellStyle name="Hipervínculo 3" xfId="10029" hidden="1"/>
    <cellStyle name="Hipervínculo 3" xfId="10574" hidden="1"/>
    <cellStyle name="Hipervínculo 3" xfId="10515" hidden="1"/>
    <cellStyle name="Hipervínculo 3" xfId="10322" hidden="1"/>
    <cellStyle name="Hipervínculo 3" xfId="10976" hidden="1"/>
    <cellStyle name="Hipervínculo 3" xfId="10169" hidden="1"/>
    <cellStyle name="Hipervínculo 3" xfId="10804" hidden="1"/>
    <cellStyle name="Hipervínculo 3" xfId="10296" hidden="1"/>
    <cellStyle name="Hipervínculo 3" xfId="9232" hidden="1"/>
    <cellStyle name="Hipervínculo 3" xfId="11367" hidden="1"/>
    <cellStyle name="Hipervínculo 3" xfId="11596" hidden="1"/>
    <cellStyle name="Hipervínculo 3" xfId="12176" hidden="1"/>
    <cellStyle name="Hipervínculo 3" xfId="12117" hidden="1"/>
    <cellStyle name="Hipervínculo 3" xfId="11920" hidden="1"/>
    <cellStyle name="Hipervínculo 3" xfId="12578" hidden="1"/>
    <cellStyle name="Hipervínculo 3" xfId="11767" hidden="1"/>
    <cellStyle name="Hipervínculo 3" xfId="12406" hidden="1"/>
    <cellStyle name="Hipervínculo 3" xfId="11894" hidden="1"/>
    <cellStyle name="Hipervínculo 3" xfId="11760" hidden="1"/>
    <cellStyle name="Hipervínculo 3" xfId="12791" hidden="1"/>
    <cellStyle name="Hipervínculo 3" xfId="13292" hidden="1"/>
    <cellStyle name="Hipervínculo 3" xfId="13233" hidden="1"/>
    <cellStyle name="Hipervínculo 3" xfId="13040" hidden="1"/>
    <cellStyle name="Hipervínculo 3" xfId="13694" hidden="1"/>
    <cellStyle name="Hipervínculo 3" xfId="12887" hidden="1"/>
    <cellStyle name="Hipervínculo 3" xfId="13522" hidden="1"/>
    <cellStyle name="Hipervínculo 3" xfId="13014" hidden="1"/>
    <cellStyle name="Hipervínculo 3" xfId="13922" hidden="1"/>
    <cellStyle name="Hipervínculo 3" xfId="18230" hidden="1"/>
    <cellStyle name="Hipervínculo 3" xfId="18785" hidden="1"/>
    <cellStyle name="Hipervínculo 3" xfId="19382" hidden="1"/>
    <cellStyle name="Hipervínculo 3" xfId="20128" hidden="1"/>
    <cellStyle name="Hipervínculo 3" xfId="20069" hidden="1"/>
    <cellStyle name="Hipervínculo 3" xfId="19748" hidden="1"/>
    <cellStyle name="Hipervínculo 3" xfId="20530" hidden="1"/>
    <cellStyle name="Hipervínculo 3" xfId="19596" hidden="1"/>
    <cellStyle name="Hipervínculo 3" xfId="20358" hidden="1"/>
    <cellStyle name="Hipervínculo 3" xfId="19722" hidden="1"/>
    <cellStyle name="Hipervínculo 3" xfId="19589" hidden="1"/>
    <cellStyle name="Hipervínculo 3" xfId="20751" hidden="1"/>
    <cellStyle name="Hipervínculo 3" xfId="21294" hidden="1"/>
    <cellStyle name="Hipervínculo 3" xfId="21235" hidden="1"/>
    <cellStyle name="Hipervínculo 3" xfId="21042" hidden="1"/>
    <cellStyle name="Hipervínculo 3" xfId="21696" hidden="1"/>
    <cellStyle name="Hipervínculo 3" xfId="20890" hidden="1"/>
    <cellStyle name="Hipervínculo 3" xfId="21524" hidden="1"/>
    <cellStyle name="Hipervínculo 3" xfId="21016" hidden="1"/>
    <cellStyle name="Hipervínculo 3" xfId="22477" hidden="1"/>
    <cellStyle name="Hipervínculo 3" xfId="22981" hidden="1"/>
    <cellStyle name="Hipervínculo 3" xfId="23340" hidden="1"/>
    <cellStyle name="Hipervínculo 3" xfId="23983" hidden="1"/>
    <cellStyle name="Hipervínculo 3" xfId="23924" hidden="1"/>
    <cellStyle name="Hipervínculo 3" xfId="23667" hidden="1"/>
    <cellStyle name="Hipervínculo 3" xfId="24385" hidden="1"/>
    <cellStyle name="Hipervínculo 3" xfId="23515" hidden="1"/>
    <cellStyle name="Hipervínculo 3" xfId="24213" hidden="1"/>
    <cellStyle name="Hipervínculo 3" xfId="23641" hidden="1"/>
    <cellStyle name="Hipervínculo 3" xfId="23508" hidden="1"/>
    <cellStyle name="Hipervínculo 3" xfId="24606" hidden="1"/>
    <cellStyle name="Hipervínculo 3" xfId="25149" hidden="1"/>
    <cellStyle name="Hipervínculo 3" xfId="25090" hidden="1"/>
    <cellStyle name="Hipervínculo 3" xfId="24897" hidden="1"/>
    <cellStyle name="Hipervínculo 3" xfId="25551" hidden="1"/>
    <cellStyle name="Hipervínculo 3" xfId="24745" hidden="1"/>
    <cellStyle name="Hipervínculo 3" xfId="25379" hidden="1"/>
    <cellStyle name="Hipervínculo 3" xfId="24871" hidden="1"/>
    <cellStyle name="Hipervínculo 3" xfId="23813" hidden="1"/>
    <cellStyle name="Hipervínculo 3" xfId="25938" hidden="1"/>
    <cellStyle name="Hipervínculo 3" xfId="26148" hidden="1"/>
    <cellStyle name="Hipervínculo 3" xfId="26719" hidden="1"/>
    <cellStyle name="Hipervínculo 3" xfId="26660" hidden="1"/>
    <cellStyle name="Hipervínculo 3" xfId="26463" hidden="1"/>
    <cellStyle name="Hipervínculo 3" xfId="27121" hidden="1"/>
    <cellStyle name="Hipervínculo 3" xfId="26311" hidden="1"/>
    <cellStyle name="Hipervínculo 3" xfId="26949" hidden="1"/>
    <cellStyle name="Hipervínculo 3" xfId="26437" hidden="1"/>
    <cellStyle name="Hipervínculo 3" xfId="26304" hidden="1"/>
    <cellStyle name="Hipervínculo 3" xfId="27330" hidden="1"/>
    <cellStyle name="Hipervínculo 3" xfId="27829" hidden="1"/>
    <cellStyle name="Hipervínculo 3" xfId="27770" hidden="1"/>
    <cellStyle name="Hipervínculo 3" xfId="27577" hidden="1"/>
    <cellStyle name="Hipervínculo 3" xfId="28231" hidden="1"/>
    <cellStyle name="Hipervínculo 3" xfId="27425" hidden="1"/>
    <cellStyle name="Hipervínculo 3" xfId="28059" hidden="1"/>
    <cellStyle name="Hipervínculo 3" xfId="27551" hidden="1"/>
    <cellStyle name="Hipervínculo 3" xfId="28458"/>
    <cellStyle name="Hipervínculo 30" xfId="2788" hidden="1"/>
    <cellStyle name="Hipervínculo 30" xfId="4329" hidden="1"/>
    <cellStyle name="Hipervínculo 30" xfId="5144" hidden="1"/>
    <cellStyle name="Hipervínculo 30" xfId="5172" hidden="1"/>
    <cellStyle name="Hipervínculo 30" xfId="5783" hidden="1"/>
    <cellStyle name="Hipervínculo 30" xfId="4977" hidden="1"/>
    <cellStyle name="Hipervínculo 30" xfId="5648" hidden="1"/>
    <cellStyle name="Hipervínculo 30" xfId="5047" hidden="1"/>
    <cellStyle name="Hipervínculo 30" xfId="5933" hidden="1"/>
    <cellStyle name="Hipervínculo 30" xfId="3874" hidden="1"/>
    <cellStyle name="Hipervínculo 30" xfId="4865" hidden="1"/>
    <cellStyle name="Hipervínculo 30" xfId="6450" hidden="1"/>
    <cellStyle name="Hipervínculo 30" xfId="6474" hidden="1"/>
    <cellStyle name="Hipervínculo 30" xfId="6955" hidden="1"/>
    <cellStyle name="Hipervínculo 30" xfId="6299" hidden="1"/>
    <cellStyle name="Hipervínculo 30" xfId="6820" hidden="1"/>
    <cellStyle name="Hipervínculo 30" xfId="6369" hidden="1"/>
    <cellStyle name="Hipervínculo 30" xfId="7105" hidden="1"/>
    <cellStyle name="Hipervínculo 30" xfId="7516" hidden="1"/>
    <cellStyle name="Hipervínculo 30" xfId="8570" hidden="1"/>
    <cellStyle name="Hipervínculo 30" xfId="9151" hidden="1"/>
    <cellStyle name="Hipervínculo 30" xfId="9176" hidden="1"/>
    <cellStyle name="Hipervínculo 30" xfId="9713" hidden="1"/>
    <cellStyle name="Hipervínculo 30" xfId="8993" hidden="1"/>
    <cellStyle name="Hipervínculo 30" xfId="9578" hidden="1"/>
    <cellStyle name="Hipervínculo 30" xfId="9063" hidden="1"/>
    <cellStyle name="Hipervínculo 30" xfId="9863" hidden="1"/>
    <cellStyle name="Hipervínculo 30" xfId="8223" hidden="1"/>
    <cellStyle name="Hipervínculo 30" xfId="8883" hidden="1"/>
    <cellStyle name="Hipervínculo 30" xfId="10380" hidden="1"/>
    <cellStyle name="Hipervínculo 30" xfId="10404" hidden="1"/>
    <cellStyle name="Hipervínculo 30" xfId="10885" hidden="1"/>
    <cellStyle name="Hipervínculo 30" xfId="10229" hidden="1"/>
    <cellStyle name="Hipervínculo 30" xfId="10750" hidden="1"/>
    <cellStyle name="Hipervínculo 30" xfId="10299" hidden="1"/>
    <cellStyle name="Hipervínculo 30" xfId="11035" hidden="1"/>
    <cellStyle name="Hipervínculo 30" xfId="8628" hidden="1"/>
    <cellStyle name="Hipervínculo 30" xfId="11490" hidden="1"/>
    <cellStyle name="Hipervínculo 30" xfId="11982" hidden="1"/>
    <cellStyle name="Hipervínculo 30" xfId="12006" hidden="1"/>
    <cellStyle name="Hipervínculo 30" xfId="12487" hidden="1"/>
    <cellStyle name="Hipervínculo 30" xfId="11827" hidden="1"/>
    <cellStyle name="Hipervínculo 30" xfId="12352" hidden="1"/>
    <cellStyle name="Hipervínculo 30" xfId="11897" hidden="1"/>
    <cellStyle name="Hipervínculo 30" xfId="12637" hidden="1"/>
    <cellStyle name="Hipervínculo 30" xfId="11223" hidden="1"/>
    <cellStyle name="Hipervínculo 30" xfId="11719" hidden="1"/>
    <cellStyle name="Hipervínculo 30" xfId="13098" hidden="1"/>
    <cellStyle name="Hipervínculo 30" xfId="13122" hidden="1"/>
    <cellStyle name="Hipervínculo 30" xfId="13603" hidden="1"/>
    <cellStyle name="Hipervínculo 30" xfId="12947" hidden="1"/>
    <cellStyle name="Hipervínculo 30" xfId="13468" hidden="1"/>
    <cellStyle name="Hipervínculo 30" xfId="13017" hidden="1"/>
    <cellStyle name="Hipervínculo 30" xfId="13753" hidden="1"/>
    <cellStyle name="Hipervínculo 30" xfId="17889" hidden="1"/>
    <cellStyle name="Hipervínculo 30" xfId="19050" hidden="1"/>
    <cellStyle name="Hipervínculo 30" xfId="19800" hidden="1"/>
    <cellStyle name="Hipervínculo 30" xfId="19828" hidden="1"/>
    <cellStyle name="Hipervínculo 30" xfId="20439" hidden="1"/>
    <cellStyle name="Hipervínculo 30" xfId="19656" hidden="1"/>
    <cellStyle name="Hipervínculo 30" xfId="20304" hidden="1"/>
    <cellStyle name="Hipervínculo 30" xfId="19725" hidden="1"/>
    <cellStyle name="Hipervínculo 30" xfId="20589" hidden="1"/>
    <cellStyle name="Hipervínculo 30" xfId="18643" hidden="1"/>
    <cellStyle name="Hipervínculo 30" xfId="19547" hidden="1"/>
    <cellStyle name="Hipervínculo 30" xfId="21100" hidden="1"/>
    <cellStyle name="Hipervínculo 30" xfId="21124" hidden="1"/>
    <cellStyle name="Hipervínculo 30" xfId="21605" hidden="1"/>
    <cellStyle name="Hipervínculo 30" xfId="20950" hidden="1"/>
    <cellStyle name="Hipervínculo 30" xfId="21470" hidden="1"/>
    <cellStyle name="Hipervínculo 30" xfId="21019" hidden="1"/>
    <cellStyle name="Hipervínculo 30" xfId="21755" hidden="1"/>
    <cellStyle name="Hipervínculo 30" xfId="22156" hidden="1"/>
    <cellStyle name="Hipervínculo 30" xfId="23166" hidden="1"/>
    <cellStyle name="Hipervínculo 30" xfId="23732" hidden="1"/>
    <cellStyle name="Hipervínculo 30" xfId="23757" hidden="1"/>
    <cellStyle name="Hipervínculo 30" xfId="24294" hidden="1"/>
    <cellStyle name="Hipervínculo 30" xfId="23575" hidden="1"/>
    <cellStyle name="Hipervínculo 30" xfId="24159" hidden="1"/>
    <cellStyle name="Hipervínculo 30" xfId="23644" hidden="1"/>
    <cellStyle name="Hipervínculo 30" xfId="24444" hidden="1"/>
    <cellStyle name="Hipervínculo 30" xfId="22839" hidden="1"/>
    <cellStyle name="Hipervínculo 30" xfId="23468" hidden="1"/>
    <cellStyle name="Hipervínculo 30" xfId="24955" hidden="1"/>
    <cellStyle name="Hipervínculo 30" xfId="24979" hidden="1"/>
    <cellStyle name="Hipervínculo 30" xfId="25460" hidden="1"/>
    <cellStyle name="Hipervínculo 30" xfId="24805" hidden="1"/>
    <cellStyle name="Hipervínculo 30" xfId="25325" hidden="1"/>
    <cellStyle name="Hipervínculo 30" xfId="24874" hidden="1"/>
    <cellStyle name="Hipervínculo 30" xfId="25610" hidden="1"/>
    <cellStyle name="Hipervínculo 30" xfId="23223" hidden="1"/>
    <cellStyle name="Hipervínculo 30" xfId="26046" hidden="1"/>
    <cellStyle name="Hipervínculo 30" xfId="26525" hidden="1"/>
    <cellStyle name="Hipervínculo 30" xfId="26549" hidden="1"/>
    <cellStyle name="Hipervínculo 30" xfId="27030" hidden="1"/>
    <cellStyle name="Hipervínculo 30" xfId="26371" hidden="1"/>
    <cellStyle name="Hipervínculo 30" xfId="26895" hidden="1"/>
    <cellStyle name="Hipervínculo 30" xfId="26440" hidden="1"/>
    <cellStyle name="Hipervínculo 30" xfId="27180" hidden="1"/>
    <cellStyle name="Hipervínculo 30" xfId="25796" hidden="1"/>
    <cellStyle name="Hipervínculo 30" xfId="26266" hidden="1"/>
    <cellStyle name="Hipervínculo 30" xfId="27635" hidden="1"/>
    <cellStyle name="Hipervínculo 30" xfId="27659" hidden="1"/>
    <cellStyle name="Hipervínculo 30" xfId="28140" hidden="1"/>
    <cellStyle name="Hipervínculo 30" xfId="27485" hidden="1"/>
    <cellStyle name="Hipervínculo 30" xfId="28005" hidden="1"/>
    <cellStyle name="Hipervínculo 30" xfId="27554" hidden="1"/>
    <cellStyle name="Hipervínculo 30" xfId="28290" hidden="1"/>
    <cellStyle name="Hipervínculo 31" xfId="2790" hidden="1"/>
    <cellStyle name="Hipervínculo 31" xfId="4331" hidden="1"/>
    <cellStyle name="Hipervínculo 31" xfId="5146" hidden="1"/>
    <cellStyle name="Hipervínculo 31" xfId="5095" hidden="1"/>
    <cellStyle name="Hipervínculo 31" xfId="5176" hidden="1"/>
    <cellStyle name="Hipervínculo 31" xfId="5647" hidden="1"/>
    <cellStyle name="Hipervínculo 31" xfId="5387" hidden="1"/>
    <cellStyle name="Hipervínculo 31" xfId="5458" hidden="1"/>
    <cellStyle name="Hipervínculo 31" xfId="5378" hidden="1"/>
    <cellStyle name="Hipervínculo 31" xfId="3876" hidden="1"/>
    <cellStyle name="Hipervínculo 31" xfId="3587" hidden="1"/>
    <cellStyle name="Hipervínculo 31" xfId="6452" hidden="1"/>
    <cellStyle name="Hipervínculo 31" xfId="6405" hidden="1"/>
    <cellStyle name="Hipervínculo 31" xfId="6478" hidden="1"/>
    <cellStyle name="Hipervínculo 31" xfId="6819" hidden="1"/>
    <cellStyle name="Hipervínculo 31" xfId="6559" hidden="1"/>
    <cellStyle name="Hipervínculo 31" xfId="6630" hidden="1"/>
    <cellStyle name="Hipervínculo 31" xfId="6550" hidden="1"/>
    <cellStyle name="Hipervínculo 31" xfId="7518" hidden="1"/>
    <cellStyle name="Hipervínculo 31" xfId="8572" hidden="1"/>
    <cellStyle name="Hipervínculo 31" xfId="9153" hidden="1"/>
    <cellStyle name="Hipervínculo 31" xfId="9102" hidden="1"/>
    <cellStyle name="Hipervínculo 31" xfId="9180" hidden="1"/>
    <cellStyle name="Hipervínculo 31" xfId="9577" hidden="1"/>
    <cellStyle name="Hipervínculo 31" xfId="9317" hidden="1"/>
    <cellStyle name="Hipervínculo 31" xfId="9388" hidden="1"/>
    <cellStyle name="Hipervínculo 31" xfId="9308" hidden="1"/>
    <cellStyle name="Hipervínculo 31" xfId="8225" hidden="1"/>
    <cellStyle name="Hipervínculo 31" xfId="8034" hidden="1"/>
    <cellStyle name="Hipervínculo 31" xfId="10382" hidden="1"/>
    <cellStyle name="Hipervínculo 31" xfId="10335" hidden="1"/>
    <cellStyle name="Hipervínculo 31" xfId="10408" hidden="1"/>
    <cellStyle name="Hipervínculo 31" xfId="10749" hidden="1"/>
    <cellStyle name="Hipervínculo 31" xfId="10489" hidden="1"/>
    <cellStyle name="Hipervínculo 31" xfId="10560" hidden="1"/>
    <cellStyle name="Hipervínculo 31" xfId="10480" hidden="1"/>
    <cellStyle name="Hipervínculo 31" xfId="7604" hidden="1"/>
    <cellStyle name="Hipervínculo 31" xfId="11492" hidden="1"/>
    <cellStyle name="Hipervínculo 31" xfId="11984" hidden="1"/>
    <cellStyle name="Hipervínculo 31" xfId="11933" hidden="1"/>
    <cellStyle name="Hipervínculo 31" xfId="12010" hidden="1"/>
    <cellStyle name="Hipervínculo 31" xfId="12351" hidden="1"/>
    <cellStyle name="Hipervínculo 31" xfId="12091" hidden="1"/>
    <cellStyle name="Hipervínculo 31" xfId="12162" hidden="1"/>
    <cellStyle name="Hipervínculo 31" xfId="12082" hidden="1"/>
    <cellStyle name="Hipervínculo 31" xfId="11225" hidden="1"/>
    <cellStyle name="Hipervínculo 31" xfId="7542" hidden="1"/>
    <cellStyle name="Hipervínculo 31" xfId="13100" hidden="1"/>
    <cellStyle name="Hipervínculo 31" xfId="13053" hidden="1"/>
    <cellStyle name="Hipervínculo 31" xfId="13126" hidden="1"/>
    <cellStyle name="Hipervínculo 31" xfId="13467" hidden="1"/>
    <cellStyle name="Hipervínculo 31" xfId="13207" hidden="1"/>
    <cellStyle name="Hipervínculo 31" xfId="13278" hidden="1"/>
    <cellStyle name="Hipervínculo 31" xfId="13198" hidden="1"/>
    <cellStyle name="Hipervínculo 31" xfId="17891" hidden="1"/>
    <cellStyle name="Hipervínculo 31" xfId="19052" hidden="1"/>
    <cellStyle name="Hipervínculo 31" xfId="19802" hidden="1"/>
    <cellStyle name="Hipervínculo 31" xfId="19773" hidden="1"/>
    <cellStyle name="Hipervínculo 31" xfId="19832" hidden="1"/>
    <cellStyle name="Hipervínculo 31" xfId="20303" hidden="1"/>
    <cellStyle name="Hipervínculo 31" xfId="20043" hidden="1"/>
    <cellStyle name="Hipervínculo 31" xfId="20114" hidden="1"/>
    <cellStyle name="Hipervínculo 31" xfId="20034" hidden="1"/>
    <cellStyle name="Hipervínculo 31" xfId="18645" hidden="1"/>
    <cellStyle name="Hipervínculo 31" xfId="18435" hidden="1"/>
    <cellStyle name="Hipervínculo 31" xfId="21102" hidden="1"/>
    <cellStyle name="Hipervínculo 31" xfId="21055" hidden="1"/>
    <cellStyle name="Hipervínculo 31" xfId="21128" hidden="1"/>
    <cellStyle name="Hipervínculo 31" xfId="21469" hidden="1"/>
    <cellStyle name="Hipervínculo 31" xfId="21209" hidden="1"/>
    <cellStyle name="Hipervínculo 31" xfId="21280" hidden="1"/>
    <cellStyle name="Hipervínculo 31" xfId="21200" hidden="1"/>
    <cellStyle name="Hipervínculo 31" xfId="22158" hidden="1"/>
    <cellStyle name="Hipervínculo 31" xfId="23168" hidden="1"/>
    <cellStyle name="Hipervínculo 31" xfId="23734" hidden="1"/>
    <cellStyle name="Hipervínculo 31" xfId="23683" hidden="1"/>
    <cellStyle name="Hipervínculo 31" xfId="23761" hidden="1"/>
    <cellStyle name="Hipervínculo 31" xfId="24158" hidden="1"/>
    <cellStyle name="Hipervínculo 31" xfId="23898" hidden="1"/>
    <cellStyle name="Hipervínculo 31" xfId="23969" hidden="1"/>
    <cellStyle name="Hipervínculo 31" xfId="23889" hidden="1"/>
    <cellStyle name="Hipervínculo 31" xfId="22841" hidden="1"/>
    <cellStyle name="Hipervínculo 31" xfId="22654" hidden="1"/>
    <cellStyle name="Hipervínculo 31" xfId="24957" hidden="1"/>
    <cellStyle name="Hipervínculo 31" xfId="24910" hidden="1"/>
    <cellStyle name="Hipervínculo 31" xfId="24983" hidden="1"/>
    <cellStyle name="Hipervínculo 31" xfId="25324" hidden="1"/>
    <cellStyle name="Hipervínculo 31" xfId="25064" hidden="1"/>
    <cellStyle name="Hipervínculo 31" xfId="25135" hidden="1"/>
    <cellStyle name="Hipervínculo 31" xfId="25055" hidden="1"/>
    <cellStyle name="Hipervínculo 31" xfId="22235" hidden="1"/>
    <cellStyle name="Hipervínculo 31" xfId="26048" hidden="1"/>
    <cellStyle name="Hipervínculo 31" xfId="26527" hidden="1"/>
    <cellStyle name="Hipervínculo 31" xfId="26476" hidden="1"/>
    <cellStyle name="Hipervínculo 31" xfId="26553" hidden="1"/>
    <cellStyle name="Hipervínculo 31" xfId="26894" hidden="1"/>
    <cellStyle name="Hipervínculo 31" xfId="26634" hidden="1"/>
    <cellStyle name="Hipervínculo 31" xfId="26705" hidden="1"/>
    <cellStyle name="Hipervínculo 31" xfId="26625" hidden="1"/>
    <cellStyle name="Hipervínculo 31" xfId="25798" hidden="1"/>
    <cellStyle name="Hipervínculo 31" xfId="22180" hidden="1"/>
    <cellStyle name="Hipervínculo 31" xfId="27637" hidden="1"/>
    <cellStyle name="Hipervínculo 31" xfId="27590" hidden="1"/>
    <cellStyle name="Hipervínculo 31" xfId="27663" hidden="1"/>
    <cellStyle name="Hipervínculo 31" xfId="28004" hidden="1"/>
    <cellStyle name="Hipervínculo 31" xfId="27744" hidden="1"/>
    <cellStyle name="Hipervínculo 31" xfId="27815" hidden="1"/>
    <cellStyle name="Hipervínculo 31" xfId="27735" hidden="1"/>
    <cellStyle name="Hipervínculo 32" xfId="2792" hidden="1"/>
    <cellStyle name="Hipervínculo 32" xfId="4333" hidden="1"/>
    <cellStyle name="Hipervínculo 32" xfId="5148" hidden="1"/>
    <cellStyle name="Hipervínculo 32" xfId="3989" hidden="1"/>
    <cellStyle name="Hipervínculo 32" xfId="5074" hidden="1"/>
    <cellStyle name="Hipervínculo 32" xfId="4928" hidden="1"/>
    <cellStyle name="Hipervínculo 32" xfId="5860" hidden="1"/>
    <cellStyle name="Hipervínculo 32" xfId="5616" hidden="1"/>
    <cellStyle name="Hipervínculo 32" xfId="5939" hidden="1"/>
    <cellStyle name="Hipervínculo 32" xfId="3878" hidden="1"/>
    <cellStyle name="Hipervínculo 32" xfId="4713" hidden="1"/>
    <cellStyle name="Hipervínculo 32" xfId="6454" hidden="1"/>
    <cellStyle name="Hipervínculo 32" xfId="4760" hidden="1"/>
    <cellStyle name="Hipervínculo 32" xfId="6396" hidden="1"/>
    <cellStyle name="Hipervínculo 32" xfId="6250" hidden="1"/>
    <cellStyle name="Hipervínculo 32" xfId="7032" hidden="1"/>
    <cellStyle name="Hipervínculo 32" xfId="6788" hidden="1"/>
    <cellStyle name="Hipervínculo 32" xfId="7111" hidden="1"/>
    <cellStyle name="Hipervínculo 32" xfId="7520" hidden="1"/>
    <cellStyle name="Hipervínculo 32" xfId="8574" hidden="1"/>
    <cellStyle name="Hipervínculo 32" xfId="9155" hidden="1"/>
    <cellStyle name="Hipervínculo 32" xfId="8319" hidden="1"/>
    <cellStyle name="Hipervínculo 32" xfId="9090" hidden="1"/>
    <cellStyle name="Hipervínculo 32" xfId="8944" hidden="1"/>
    <cellStyle name="Hipervínculo 32" xfId="9790" hidden="1"/>
    <cellStyle name="Hipervínculo 32" xfId="9546" hidden="1"/>
    <cellStyle name="Hipervínculo 32" xfId="9869" hidden="1"/>
    <cellStyle name="Hipervínculo 32" xfId="8227" hidden="1"/>
    <cellStyle name="Hipervínculo 32" xfId="8765" hidden="1"/>
    <cellStyle name="Hipervínculo 32" xfId="10384" hidden="1"/>
    <cellStyle name="Hipervínculo 32" xfId="8798" hidden="1"/>
    <cellStyle name="Hipervínculo 32" xfId="10326" hidden="1"/>
    <cellStyle name="Hipervínculo 32" xfId="10180" hidden="1"/>
    <cellStyle name="Hipervínculo 32" xfId="10962" hidden="1"/>
    <cellStyle name="Hipervínculo 32" xfId="10718" hidden="1"/>
    <cellStyle name="Hipervínculo 32" xfId="11041" hidden="1"/>
    <cellStyle name="Hipervínculo 32" xfId="8442" hidden="1"/>
    <cellStyle name="Hipervínculo 32" xfId="11494" hidden="1"/>
    <cellStyle name="Hipervínculo 32" xfId="11986" hidden="1"/>
    <cellStyle name="Hipervínculo 32" xfId="11317" hidden="1"/>
    <cellStyle name="Hipervínculo 32" xfId="11924" hidden="1"/>
    <cellStyle name="Hipervínculo 32" xfId="11778" hidden="1"/>
    <cellStyle name="Hipervínculo 32" xfId="12564" hidden="1"/>
    <cellStyle name="Hipervínculo 32" xfId="12320" hidden="1"/>
    <cellStyle name="Hipervínculo 32" xfId="12643" hidden="1"/>
    <cellStyle name="Hipervínculo 32" xfId="11227" hidden="1"/>
    <cellStyle name="Hipervínculo 32" xfId="11610" hidden="1"/>
    <cellStyle name="Hipervínculo 32" xfId="13102" hidden="1"/>
    <cellStyle name="Hipervínculo 32" xfId="11638" hidden="1"/>
    <cellStyle name="Hipervínculo 32" xfId="13044" hidden="1"/>
    <cellStyle name="Hipervínculo 32" xfId="12898" hidden="1"/>
    <cellStyle name="Hipervínculo 32" xfId="13680" hidden="1"/>
    <cellStyle name="Hipervínculo 32" xfId="13436" hidden="1"/>
    <cellStyle name="Hipervínculo 32" xfId="13759" hidden="1"/>
    <cellStyle name="Hipervínculo 32" xfId="17893" hidden="1"/>
    <cellStyle name="Hipervínculo 32" xfId="19054" hidden="1"/>
    <cellStyle name="Hipervínculo 32" xfId="19804" hidden="1"/>
    <cellStyle name="Hipervínculo 32" xfId="18736" hidden="1"/>
    <cellStyle name="Hipervínculo 32" xfId="19752" hidden="1"/>
    <cellStyle name="Hipervínculo 32" xfId="19607" hidden="1"/>
    <cellStyle name="Hipervínculo 32" xfId="20516" hidden="1"/>
    <cellStyle name="Hipervínculo 32" xfId="20272" hidden="1"/>
    <cellStyle name="Hipervínculo 32" xfId="20595" hidden="1"/>
    <cellStyle name="Hipervínculo 32" xfId="18647" hidden="1"/>
    <cellStyle name="Hipervínculo 32" xfId="19400" hidden="1"/>
    <cellStyle name="Hipervínculo 32" xfId="21104" hidden="1"/>
    <cellStyle name="Hipervínculo 32" xfId="19444" hidden="1"/>
    <cellStyle name="Hipervínculo 32" xfId="21046" hidden="1"/>
    <cellStyle name="Hipervínculo 32" xfId="20901" hidden="1"/>
    <cellStyle name="Hipervínculo 32" xfId="21682" hidden="1"/>
    <cellStyle name="Hipervínculo 32" xfId="21438" hidden="1"/>
    <cellStyle name="Hipervínculo 32" xfId="21761" hidden="1"/>
    <cellStyle name="Hipervínculo 32" xfId="22160" hidden="1"/>
    <cellStyle name="Hipervínculo 32" xfId="23170" hidden="1"/>
    <cellStyle name="Hipervínculo 32" xfId="23736" hidden="1"/>
    <cellStyle name="Hipervínculo 32" xfId="22932" hidden="1"/>
    <cellStyle name="Hipervínculo 32" xfId="23671" hidden="1"/>
    <cellStyle name="Hipervínculo 32" xfId="23526" hidden="1"/>
    <cellStyle name="Hipervínculo 32" xfId="24371" hidden="1"/>
    <cellStyle name="Hipervínculo 32" xfId="24127" hidden="1"/>
    <cellStyle name="Hipervínculo 32" xfId="24450" hidden="1"/>
    <cellStyle name="Hipervínculo 32" xfId="22843" hidden="1"/>
    <cellStyle name="Hipervínculo 32" xfId="23354" hidden="1"/>
    <cellStyle name="Hipervínculo 32" xfId="24959" hidden="1"/>
    <cellStyle name="Hipervínculo 32" xfId="23385" hidden="1"/>
    <cellStyle name="Hipervínculo 32" xfId="24901" hidden="1"/>
    <cellStyle name="Hipervínculo 32" xfId="24756" hidden="1"/>
    <cellStyle name="Hipervínculo 32" xfId="25537" hidden="1"/>
    <cellStyle name="Hipervínculo 32" xfId="25293" hidden="1"/>
    <cellStyle name="Hipervínculo 32" xfId="25616" hidden="1"/>
    <cellStyle name="Hipervínculo 32" xfId="23045" hidden="1"/>
    <cellStyle name="Hipervínculo 32" xfId="26050" hidden="1"/>
    <cellStyle name="Hipervínculo 32" xfId="26529" hidden="1"/>
    <cellStyle name="Hipervínculo 32" xfId="25889" hidden="1"/>
    <cellStyle name="Hipervínculo 32" xfId="26467" hidden="1"/>
    <cellStyle name="Hipervínculo 32" xfId="26322" hidden="1"/>
    <cellStyle name="Hipervínculo 32" xfId="27107" hidden="1"/>
    <cellStyle name="Hipervínculo 32" xfId="26863" hidden="1"/>
    <cellStyle name="Hipervínculo 32" xfId="27186" hidden="1"/>
    <cellStyle name="Hipervínculo 32" xfId="25800" hidden="1"/>
    <cellStyle name="Hipervínculo 32" xfId="26161" hidden="1"/>
    <cellStyle name="Hipervínculo 32" xfId="27639" hidden="1"/>
    <cellStyle name="Hipervínculo 32" xfId="26187" hidden="1"/>
    <cellStyle name="Hipervínculo 32" xfId="27581" hidden="1"/>
    <cellStyle name="Hipervínculo 32" xfId="27436" hidden="1"/>
    <cellStyle name="Hipervínculo 32" xfId="28217" hidden="1"/>
    <cellStyle name="Hipervínculo 32" xfId="27973" hidden="1"/>
    <cellStyle name="Hipervínculo 32" xfId="28296" hidden="1"/>
    <cellStyle name="Hipervínculo 33" xfId="2794" hidden="1"/>
    <cellStyle name="Hipervínculo 33" xfId="4335" hidden="1"/>
    <cellStyle name="Hipervínculo 33" xfId="5150" hidden="1"/>
    <cellStyle name="Hipervínculo 33" xfId="4027" hidden="1"/>
    <cellStyle name="Hipervínculo 33" xfId="5654" hidden="1"/>
    <cellStyle name="Hipervínculo 33" xfId="5914" hidden="1"/>
    <cellStyle name="Hipervínculo 33" xfId="5965" hidden="1"/>
    <cellStyle name="Hipervínculo 33" xfId="5021" hidden="1"/>
    <cellStyle name="Hipervínculo 33" xfId="6041" hidden="1"/>
    <cellStyle name="Hipervínculo 33" xfId="3880" hidden="1"/>
    <cellStyle name="Hipervínculo 33" xfId="3205" hidden="1"/>
    <cellStyle name="Hipervínculo 33" xfId="6456" hidden="1"/>
    <cellStyle name="Hipervínculo 33" xfId="4639" hidden="1"/>
    <cellStyle name="Hipervínculo 33" xfId="6826" hidden="1"/>
    <cellStyle name="Hipervínculo 33" xfId="7086" hidden="1"/>
    <cellStyle name="Hipervínculo 33" xfId="7137" hidden="1"/>
    <cellStyle name="Hipervínculo 33" xfId="6343" hidden="1"/>
    <cellStyle name="Hipervínculo 33" xfId="7213" hidden="1"/>
    <cellStyle name="Hipervínculo 33" xfId="7522" hidden="1"/>
    <cellStyle name="Hipervínculo 33" xfId="8576" hidden="1"/>
    <cellStyle name="Hipervínculo 33" xfId="9157" hidden="1"/>
    <cellStyle name="Hipervínculo 33" xfId="8354" hidden="1"/>
    <cellStyle name="Hipervínculo 33" xfId="9584" hidden="1"/>
    <cellStyle name="Hipervínculo 33" xfId="9844" hidden="1"/>
    <cellStyle name="Hipervínculo 33" xfId="9895" hidden="1"/>
    <cellStyle name="Hipervínculo 33" xfId="9037" hidden="1"/>
    <cellStyle name="Hipervínculo 33" xfId="9971" hidden="1"/>
    <cellStyle name="Hipervínculo 33" xfId="8229" hidden="1"/>
    <cellStyle name="Hipervínculo 33" xfId="7785" hidden="1"/>
    <cellStyle name="Hipervínculo 33" xfId="10386" hidden="1"/>
    <cellStyle name="Hipervínculo 33" xfId="8706" hidden="1"/>
    <cellStyle name="Hipervínculo 33" xfId="10756" hidden="1"/>
    <cellStyle name="Hipervínculo 33" xfId="11016" hidden="1"/>
    <cellStyle name="Hipervínculo 33" xfId="11067" hidden="1"/>
    <cellStyle name="Hipervínculo 33" xfId="10273" hidden="1"/>
    <cellStyle name="Hipervínculo 33" xfId="11143" hidden="1"/>
    <cellStyle name="Hipervínculo 33" xfId="9270" hidden="1"/>
    <cellStyle name="Hipervínculo 33" xfId="11496" hidden="1"/>
    <cellStyle name="Hipervínculo 33" xfId="11988" hidden="1"/>
    <cellStyle name="Hipervínculo 33" xfId="11352" hidden="1"/>
    <cellStyle name="Hipervínculo 33" xfId="12358" hidden="1"/>
    <cellStyle name="Hipervínculo 33" xfId="12618" hidden="1"/>
    <cellStyle name="Hipervínculo 33" xfId="12669" hidden="1"/>
    <cellStyle name="Hipervínculo 33" xfId="11871" hidden="1"/>
    <cellStyle name="Hipervínculo 33" xfId="12745" hidden="1"/>
    <cellStyle name="Hipervínculo 33" xfId="11229" hidden="1"/>
    <cellStyle name="Hipervínculo 33" xfId="7348" hidden="1"/>
    <cellStyle name="Hipervínculo 33" xfId="13104" hidden="1"/>
    <cellStyle name="Hipervínculo 33" xfId="11554" hidden="1"/>
    <cellStyle name="Hipervínculo 33" xfId="13474" hidden="1"/>
    <cellStyle name="Hipervínculo 33" xfId="13734" hidden="1"/>
    <cellStyle name="Hipervínculo 33" xfId="13785" hidden="1"/>
    <cellStyle name="Hipervínculo 33" xfId="12991" hidden="1"/>
    <cellStyle name="Hipervínculo 33" xfId="13861" hidden="1"/>
    <cellStyle name="Hipervínculo 33" xfId="17895" hidden="1"/>
    <cellStyle name="Hipervínculo 33" xfId="19056" hidden="1"/>
    <cellStyle name="Hipervínculo 33" xfId="19806" hidden="1"/>
    <cellStyle name="Hipervínculo 33" xfId="18770" hidden="1"/>
    <cellStyle name="Hipervínculo 33" xfId="20310" hidden="1"/>
    <cellStyle name="Hipervínculo 33" xfId="20570" hidden="1"/>
    <cellStyle name="Hipervínculo 33" xfId="20621" hidden="1"/>
    <cellStyle name="Hipervínculo 33" xfId="19699" hidden="1"/>
    <cellStyle name="Hipervínculo 33" xfId="20697" hidden="1"/>
    <cellStyle name="Hipervínculo 33" xfId="18649" hidden="1"/>
    <cellStyle name="Hipervínculo 33" xfId="18148" hidden="1"/>
    <cellStyle name="Hipervínculo 33" xfId="21106" hidden="1"/>
    <cellStyle name="Hipervínculo 33" xfId="19328" hidden="1"/>
    <cellStyle name="Hipervínculo 33" xfId="21476" hidden="1"/>
    <cellStyle name="Hipervínculo 33" xfId="21736" hidden="1"/>
    <cellStyle name="Hipervínculo 33" xfId="21787" hidden="1"/>
    <cellStyle name="Hipervínculo 33" xfId="20993" hidden="1"/>
    <cellStyle name="Hipervínculo 33" xfId="21863" hidden="1"/>
    <cellStyle name="Hipervínculo 33" xfId="22162" hidden="1"/>
    <cellStyle name="Hipervínculo 33" xfId="23172" hidden="1"/>
    <cellStyle name="Hipervínculo 33" xfId="23738" hidden="1"/>
    <cellStyle name="Hipervínculo 33" xfId="22966" hidden="1"/>
    <cellStyle name="Hipervínculo 33" xfId="24165" hidden="1"/>
    <cellStyle name="Hipervínculo 33" xfId="24425" hidden="1"/>
    <cellStyle name="Hipervínculo 33" xfId="24476" hidden="1"/>
    <cellStyle name="Hipervínculo 33" xfId="23618" hidden="1"/>
    <cellStyle name="Hipervínculo 33" xfId="24552" hidden="1"/>
    <cellStyle name="Hipervínculo 33" xfId="22845" hidden="1"/>
    <cellStyle name="Hipervínculo 33" xfId="22408" hidden="1"/>
    <cellStyle name="Hipervínculo 33" xfId="24961" hidden="1"/>
    <cellStyle name="Hipervínculo 33" xfId="23297" hidden="1"/>
    <cellStyle name="Hipervínculo 33" xfId="25331" hidden="1"/>
    <cellStyle name="Hipervínculo 33" xfId="25591" hidden="1"/>
    <cellStyle name="Hipervínculo 33" xfId="25642" hidden="1"/>
    <cellStyle name="Hipervínculo 33" xfId="24848" hidden="1"/>
    <cellStyle name="Hipervínculo 33" xfId="25718" hidden="1"/>
    <cellStyle name="Hipervínculo 33" xfId="23851" hidden="1"/>
    <cellStyle name="Hipervínculo 33" xfId="26052" hidden="1"/>
    <cellStyle name="Hipervínculo 33" xfId="26531" hidden="1"/>
    <cellStyle name="Hipervínculo 33" xfId="25923" hidden="1"/>
    <cellStyle name="Hipervínculo 33" xfId="26901" hidden="1"/>
    <cellStyle name="Hipervínculo 33" xfId="27161" hidden="1"/>
    <cellStyle name="Hipervínculo 33" xfId="27212" hidden="1"/>
    <cellStyle name="Hipervínculo 33" xfId="26414" hidden="1"/>
    <cellStyle name="Hipervínculo 33" xfId="27288" hidden="1"/>
    <cellStyle name="Hipervínculo 33" xfId="25802" hidden="1"/>
    <cellStyle name="Hipervínculo 33" xfId="21992" hidden="1"/>
    <cellStyle name="Hipervínculo 33" xfId="27641" hidden="1"/>
    <cellStyle name="Hipervínculo 33" xfId="26107" hidden="1"/>
    <cellStyle name="Hipervínculo 33" xfId="28011" hidden="1"/>
    <cellStyle name="Hipervínculo 33" xfId="28271" hidden="1"/>
    <cellStyle name="Hipervínculo 33" xfId="28322" hidden="1"/>
    <cellStyle name="Hipervínculo 33" xfId="27528" hidden="1"/>
    <cellStyle name="Hipervínculo 33" xfId="28398" hidden="1"/>
    <cellStyle name="Hipervínculo 34" xfId="2796" hidden="1"/>
    <cellStyle name="Hipervínculo 34" xfId="4337" hidden="1"/>
    <cellStyle name="Hipervínculo 34" xfId="5152" hidden="1"/>
    <cellStyle name="Hipervínculo 34" xfId="3988" hidden="1"/>
    <cellStyle name="Hipervínculo 34" xfId="3966" hidden="1"/>
    <cellStyle name="Hipervínculo 34" xfId="5545" hidden="1"/>
    <cellStyle name="Hipervínculo 34" xfId="5394" hidden="1"/>
    <cellStyle name="Hipervínculo 34" xfId="5065" hidden="1"/>
    <cellStyle name="Hipervínculo 34" xfId="3967" hidden="1"/>
    <cellStyle name="Hipervínculo 34" xfId="3882" hidden="1"/>
    <cellStyle name="Hipervínculo 34" xfId="4732" hidden="1"/>
    <cellStyle name="Hipervínculo 34" xfId="6458" hidden="1"/>
    <cellStyle name="Hipervínculo 34" xfId="4390" hidden="1"/>
    <cellStyle name="Hipervínculo 34" xfId="4771" hidden="1"/>
    <cellStyle name="Hipervínculo 34" xfId="6717" hidden="1"/>
    <cellStyle name="Hipervínculo 34" xfId="6566" hidden="1"/>
    <cellStyle name="Hipervínculo 34" xfId="6387" hidden="1"/>
    <cellStyle name="Hipervínculo 34" xfId="4908" hidden="1"/>
    <cellStyle name="Hipervínculo 34" xfId="7524" hidden="1"/>
    <cellStyle name="Hipervínculo 34" xfId="8578" hidden="1"/>
    <cellStyle name="Hipervínculo 34" xfId="9159" hidden="1"/>
    <cellStyle name="Hipervínculo 34" xfId="8318" hidden="1"/>
    <cellStyle name="Hipervínculo 34" xfId="8297" hidden="1"/>
    <cellStyle name="Hipervínculo 34" xfId="9475" hidden="1"/>
    <cellStyle name="Hipervínculo 34" xfId="9324" hidden="1"/>
    <cellStyle name="Hipervínculo 34" xfId="9081" hidden="1"/>
    <cellStyle name="Hipervínculo 34" xfId="8298" hidden="1"/>
    <cellStyle name="Hipervínculo 34" xfId="8231" hidden="1"/>
    <cellStyle name="Hipervínculo 34" xfId="8777" hidden="1"/>
    <cellStyle name="Hipervínculo 34" xfId="10388" hidden="1"/>
    <cellStyle name="Hipervínculo 34" xfId="8615" hidden="1"/>
    <cellStyle name="Hipervínculo 34" xfId="8802" hidden="1"/>
    <cellStyle name="Hipervínculo 34" xfId="10647" hidden="1"/>
    <cellStyle name="Hipervínculo 34" xfId="10496" hidden="1"/>
    <cellStyle name="Hipervínculo 34" xfId="10317" hidden="1"/>
    <cellStyle name="Hipervínculo 34" xfId="8924" hidden="1"/>
    <cellStyle name="Hipervínculo 34" xfId="7378" hidden="1"/>
    <cellStyle name="Hipervínculo 34" xfId="11498" hidden="1"/>
    <cellStyle name="Hipervínculo 34" xfId="11990" hidden="1"/>
    <cellStyle name="Hipervínculo 34" xfId="11316" hidden="1"/>
    <cellStyle name="Hipervínculo 34" xfId="11295" hidden="1"/>
    <cellStyle name="Hipervínculo 34" xfId="12249" hidden="1"/>
    <cellStyle name="Hipervínculo 34" xfId="12098" hidden="1"/>
    <cellStyle name="Hipervínculo 34" xfId="11915" hidden="1"/>
    <cellStyle name="Hipervínculo 34" xfId="11296" hidden="1"/>
    <cellStyle name="Hipervínculo 34" xfId="11231" hidden="1"/>
    <cellStyle name="Hipervínculo 34" xfId="11619" hidden="1"/>
    <cellStyle name="Hipervínculo 34" xfId="13106" hidden="1"/>
    <cellStyle name="Hipervínculo 34" xfId="11528" hidden="1"/>
    <cellStyle name="Hipervínculo 34" xfId="11641" hidden="1"/>
    <cellStyle name="Hipervínculo 34" xfId="13365" hidden="1"/>
    <cellStyle name="Hipervínculo 34" xfId="13214" hidden="1"/>
    <cellStyle name="Hipervínculo 34" xfId="13035" hidden="1"/>
    <cellStyle name="Hipervínculo 34" xfId="11758" hidden="1"/>
    <cellStyle name="Hipervínculo 34" xfId="17897" hidden="1"/>
    <cellStyle name="Hipervínculo 34" xfId="19058" hidden="1"/>
    <cellStyle name="Hipervínculo 34" xfId="19808" hidden="1"/>
    <cellStyle name="Hipervínculo 34" xfId="18735" hidden="1"/>
    <cellStyle name="Hipervínculo 34" xfId="18715" hidden="1"/>
    <cellStyle name="Hipervínculo 34" xfId="20201" hidden="1"/>
    <cellStyle name="Hipervínculo 34" xfId="20050" hidden="1"/>
    <cellStyle name="Hipervínculo 34" xfId="19743" hidden="1"/>
    <cellStyle name="Hipervínculo 34" xfId="18716" hidden="1"/>
    <cellStyle name="Hipervínculo 34" xfId="18651" hidden="1"/>
    <cellStyle name="Hipervínculo 34" xfId="19419" hidden="1"/>
    <cellStyle name="Hipervínculo 34" xfId="21108" hidden="1"/>
    <cellStyle name="Hipervínculo 34" xfId="19109" hidden="1"/>
    <cellStyle name="Hipervínculo 34" xfId="19455" hidden="1"/>
    <cellStyle name="Hipervínculo 34" xfId="21367" hidden="1"/>
    <cellStyle name="Hipervínculo 34" xfId="21216" hidden="1"/>
    <cellStyle name="Hipervínculo 34" xfId="21037" hidden="1"/>
    <cellStyle name="Hipervínculo 34" xfId="19587" hidden="1"/>
    <cellStyle name="Hipervínculo 34" xfId="22164" hidden="1"/>
    <cellStyle name="Hipervínculo 34" xfId="23174" hidden="1"/>
    <cellStyle name="Hipervínculo 34" xfId="23740" hidden="1"/>
    <cellStyle name="Hipervínculo 34" xfId="22931" hidden="1"/>
    <cellStyle name="Hipervínculo 34" xfId="22911" hidden="1"/>
    <cellStyle name="Hipervínculo 34" xfId="24056" hidden="1"/>
    <cellStyle name="Hipervínculo 34" xfId="23905" hidden="1"/>
    <cellStyle name="Hipervínculo 34" xfId="23662" hidden="1"/>
    <cellStyle name="Hipervínculo 34" xfId="22912" hidden="1"/>
    <cellStyle name="Hipervínculo 34" xfId="22847" hidden="1"/>
    <cellStyle name="Hipervínculo 34" xfId="23366" hidden="1"/>
    <cellStyle name="Hipervínculo 34" xfId="24963" hidden="1"/>
    <cellStyle name="Hipervínculo 34" xfId="23210" hidden="1"/>
    <cellStyle name="Hipervínculo 34" xfId="23389" hidden="1"/>
    <cellStyle name="Hipervínculo 34" xfId="25222" hidden="1"/>
    <cellStyle name="Hipervínculo 34" xfId="25071" hidden="1"/>
    <cellStyle name="Hipervínculo 34" xfId="24892" hidden="1"/>
    <cellStyle name="Hipervínculo 34" xfId="23506" hidden="1"/>
    <cellStyle name="Hipervínculo 34" xfId="22022" hidden="1"/>
    <cellStyle name="Hipervínculo 34" xfId="26054" hidden="1"/>
    <cellStyle name="Hipervínculo 34" xfId="26533" hidden="1"/>
    <cellStyle name="Hipervínculo 34" xfId="25888" hidden="1"/>
    <cellStyle name="Hipervínculo 34" xfId="25868" hidden="1"/>
    <cellStyle name="Hipervínculo 34" xfId="26792" hidden="1"/>
    <cellStyle name="Hipervínculo 34" xfId="26641" hidden="1"/>
    <cellStyle name="Hipervínculo 34" xfId="26458" hidden="1"/>
    <cellStyle name="Hipervínculo 34" xfId="25869" hidden="1"/>
    <cellStyle name="Hipervínculo 34" xfId="25804" hidden="1"/>
    <cellStyle name="Hipervínculo 34" xfId="26170" hidden="1"/>
    <cellStyle name="Hipervínculo 34" xfId="27643" hidden="1"/>
    <cellStyle name="Hipervínculo 34" xfId="26083" hidden="1"/>
    <cellStyle name="Hipervínculo 34" xfId="26190" hidden="1"/>
    <cellStyle name="Hipervínculo 34" xfId="27902" hidden="1"/>
    <cellStyle name="Hipervínculo 34" xfId="27751" hidden="1"/>
    <cellStyle name="Hipervínculo 34" xfId="27572" hidden="1"/>
    <cellStyle name="Hipervínculo 34" xfId="26302" hidden="1"/>
    <cellStyle name="Hipervínculo 35" xfId="2798" hidden="1"/>
    <cellStyle name="Hipervínculo 35" xfId="4339" hidden="1"/>
    <cellStyle name="Hipervínculo 35" xfId="5154" hidden="1"/>
    <cellStyle name="Hipervínculo 35" xfId="5470" hidden="1"/>
    <cellStyle name="Hipervínculo 35" xfId="5873" hidden="1"/>
    <cellStyle name="Hipervínculo 35" xfId="4971" hidden="1"/>
    <cellStyle name="Hipervínculo 35" xfId="5615" hidden="1"/>
    <cellStyle name="Hipervínculo 35" xfId="5063" hidden="1"/>
    <cellStyle name="Hipervínculo 35" xfId="6022" hidden="1"/>
    <cellStyle name="Hipervínculo 35" xfId="3884" hidden="1"/>
    <cellStyle name="Hipervínculo 35" xfId="3206" hidden="1"/>
    <cellStyle name="Hipervínculo 35" xfId="6460" hidden="1"/>
    <cellStyle name="Hipervínculo 35" xfId="6642" hidden="1"/>
    <cellStyle name="Hipervínculo 35" xfId="7045" hidden="1"/>
    <cellStyle name="Hipervínculo 35" xfId="6293" hidden="1"/>
    <cellStyle name="Hipervínculo 35" xfId="6787" hidden="1"/>
    <cellStyle name="Hipervínculo 35" xfId="6385" hidden="1"/>
    <cellStyle name="Hipervínculo 35" xfId="7194" hidden="1"/>
    <cellStyle name="Hipervínculo 35" xfId="7526" hidden="1"/>
    <cellStyle name="Hipervínculo 35" xfId="8580" hidden="1"/>
    <cellStyle name="Hipervínculo 35" xfId="9161" hidden="1"/>
    <cellStyle name="Hipervínculo 35" xfId="9400" hidden="1"/>
    <cellStyle name="Hipervínculo 35" xfId="9803" hidden="1"/>
    <cellStyle name="Hipervínculo 35" xfId="8987" hidden="1"/>
    <cellStyle name="Hipervínculo 35" xfId="9545" hidden="1"/>
    <cellStyle name="Hipervínculo 35" xfId="9079" hidden="1"/>
    <cellStyle name="Hipervínculo 35" xfId="9952" hidden="1"/>
    <cellStyle name="Hipervínculo 35" xfId="8233" hidden="1"/>
    <cellStyle name="Hipervínculo 35" xfId="7786" hidden="1"/>
    <cellStyle name="Hipervínculo 35" xfId="10390" hidden="1"/>
    <cellStyle name="Hipervínculo 35" xfId="10572" hidden="1"/>
    <cellStyle name="Hipervínculo 35" xfId="10975" hidden="1"/>
    <cellStyle name="Hipervínculo 35" xfId="10223" hidden="1"/>
    <cellStyle name="Hipervínculo 35" xfId="10717" hidden="1"/>
    <cellStyle name="Hipervínculo 35" xfId="10315" hidden="1"/>
    <cellStyle name="Hipervínculo 35" xfId="11124" hidden="1"/>
    <cellStyle name="Hipervínculo 35" xfId="8654" hidden="1"/>
    <cellStyle name="Hipervínculo 35" xfId="11500" hidden="1"/>
    <cellStyle name="Hipervínculo 35" xfId="11992" hidden="1"/>
    <cellStyle name="Hipervínculo 35" xfId="12174" hidden="1"/>
    <cellStyle name="Hipervínculo 35" xfId="12577" hidden="1"/>
    <cellStyle name="Hipervínculo 35" xfId="11821" hidden="1"/>
    <cellStyle name="Hipervínculo 35" xfId="12319" hidden="1"/>
    <cellStyle name="Hipervínculo 35" xfId="11913" hidden="1"/>
    <cellStyle name="Hipervínculo 35" xfId="12726" hidden="1"/>
    <cellStyle name="Hipervínculo 35" xfId="11233" hidden="1"/>
    <cellStyle name="Hipervínculo 35" xfId="8770" hidden="1"/>
    <cellStyle name="Hipervínculo 35" xfId="13108" hidden="1"/>
    <cellStyle name="Hipervínculo 35" xfId="13290" hidden="1"/>
    <cellStyle name="Hipervínculo 35" xfId="13693" hidden="1"/>
    <cellStyle name="Hipervínculo 35" xfId="12941" hidden="1"/>
    <cellStyle name="Hipervínculo 35" xfId="13435" hidden="1"/>
    <cellStyle name="Hipervínculo 35" xfId="13033" hidden="1"/>
    <cellStyle name="Hipervínculo 35" xfId="13842" hidden="1"/>
    <cellStyle name="Hipervínculo 35" xfId="17899" hidden="1"/>
    <cellStyle name="Hipervínculo 35" xfId="19060" hidden="1"/>
    <cellStyle name="Hipervínculo 35" xfId="19810" hidden="1"/>
    <cellStyle name="Hipervínculo 35" xfId="20126" hidden="1"/>
    <cellStyle name="Hipervínculo 35" xfId="20529" hidden="1"/>
    <cellStyle name="Hipervínculo 35" xfId="19650" hidden="1"/>
    <cellStyle name="Hipervínculo 35" xfId="20271" hidden="1"/>
    <cellStyle name="Hipervínculo 35" xfId="19741" hidden="1"/>
    <cellStyle name="Hipervínculo 35" xfId="20678" hidden="1"/>
    <cellStyle name="Hipervínculo 35" xfId="18653" hidden="1"/>
    <cellStyle name="Hipervínculo 35" xfId="18149" hidden="1"/>
    <cellStyle name="Hipervínculo 35" xfId="21110" hidden="1"/>
    <cellStyle name="Hipervínculo 35" xfId="21292" hidden="1"/>
    <cellStyle name="Hipervínculo 35" xfId="21695" hidden="1"/>
    <cellStyle name="Hipervínculo 35" xfId="20944" hidden="1"/>
    <cellStyle name="Hipervínculo 35" xfId="21437" hidden="1"/>
    <cellStyle name="Hipervínculo 35" xfId="21035" hidden="1"/>
    <cellStyle name="Hipervínculo 35" xfId="21844" hidden="1"/>
    <cellStyle name="Hipervínculo 35" xfId="22166" hidden="1"/>
    <cellStyle name="Hipervínculo 35" xfId="23176" hidden="1"/>
    <cellStyle name="Hipervínculo 35" xfId="23742" hidden="1"/>
    <cellStyle name="Hipervínculo 35" xfId="23981" hidden="1"/>
    <cellStyle name="Hipervínculo 35" xfId="24384" hidden="1"/>
    <cellStyle name="Hipervínculo 35" xfId="23569" hidden="1"/>
    <cellStyle name="Hipervínculo 35" xfId="24126" hidden="1"/>
    <cellStyle name="Hipervínculo 35" xfId="23660" hidden="1"/>
    <cellStyle name="Hipervínculo 35" xfId="24533" hidden="1"/>
    <cellStyle name="Hipervínculo 35" xfId="22849" hidden="1"/>
    <cellStyle name="Hipervínculo 35" xfId="22409" hidden="1"/>
    <cellStyle name="Hipervínculo 35" xfId="24965" hidden="1"/>
    <cellStyle name="Hipervínculo 35" xfId="25147" hidden="1"/>
    <cellStyle name="Hipervínculo 35" xfId="25550" hidden="1"/>
    <cellStyle name="Hipervínculo 35" xfId="24799" hidden="1"/>
    <cellStyle name="Hipervínculo 35" xfId="25292" hidden="1"/>
    <cellStyle name="Hipervínculo 35" xfId="24890" hidden="1"/>
    <cellStyle name="Hipervínculo 35" xfId="25699" hidden="1"/>
    <cellStyle name="Hipervínculo 35" xfId="23248" hidden="1"/>
    <cellStyle name="Hipervínculo 35" xfId="26056" hidden="1"/>
    <cellStyle name="Hipervínculo 35" xfId="26535" hidden="1"/>
    <cellStyle name="Hipervínculo 35" xfId="26717" hidden="1"/>
    <cellStyle name="Hipervínculo 35" xfId="27120" hidden="1"/>
    <cellStyle name="Hipervínculo 35" xfId="26365" hidden="1"/>
    <cellStyle name="Hipervínculo 35" xfId="26862" hidden="1"/>
    <cellStyle name="Hipervínculo 35" xfId="26456" hidden="1"/>
    <cellStyle name="Hipervínculo 35" xfId="27269" hidden="1"/>
    <cellStyle name="Hipervínculo 35" xfId="25806" hidden="1"/>
    <cellStyle name="Hipervínculo 35" xfId="23359" hidden="1"/>
    <cellStyle name="Hipervínculo 35" xfId="27645" hidden="1"/>
    <cellStyle name="Hipervínculo 35" xfId="27827" hidden="1"/>
    <cellStyle name="Hipervínculo 35" xfId="28230" hidden="1"/>
    <cellStyle name="Hipervínculo 35" xfId="27479" hidden="1"/>
    <cellStyle name="Hipervínculo 35" xfId="27972" hidden="1"/>
    <cellStyle name="Hipervínculo 35" xfId="27570" hidden="1"/>
    <cellStyle name="Hipervínculo 35" xfId="28379" hidden="1"/>
    <cellStyle name="Hipervínculo 36" xfId="2800" hidden="1"/>
    <cellStyle name="Hipervínculo 36" xfId="4341" hidden="1"/>
    <cellStyle name="Hipervínculo 36" xfId="5156" hidden="1"/>
    <cellStyle name="Hipervínculo 36" xfId="5279" hidden="1"/>
    <cellStyle name="Hipervínculo 36" xfId="5658" hidden="1"/>
    <cellStyle name="Hipervínculo 36" xfId="4988" hidden="1"/>
    <cellStyle name="Hipervínculo 36" xfId="5808" hidden="1"/>
    <cellStyle name="Hipervínculo 36" xfId="6017" hidden="1"/>
    <cellStyle name="Hipervínculo 36" xfId="4944" hidden="1"/>
    <cellStyle name="Hipervínculo 36" xfId="3886" hidden="1"/>
    <cellStyle name="Hipervínculo 36" xfId="3719" hidden="1"/>
    <cellStyle name="Hipervínculo 36" xfId="6462" hidden="1"/>
    <cellStyle name="Hipervínculo 36" xfId="6517" hidden="1"/>
    <cellStyle name="Hipervínculo 36" xfId="6830" hidden="1"/>
    <cellStyle name="Hipervínculo 36" xfId="6310" hidden="1"/>
    <cellStyle name="Hipervínculo 36" xfId="6980" hidden="1"/>
    <cellStyle name="Hipervínculo 36" xfId="7189" hidden="1"/>
    <cellStyle name="Hipervínculo 36" xfId="6266" hidden="1"/>
    <cellStyle name="Hipervínculo 36" xfId="7528" hidden="1"/>
    <cellStyle name="Hipervínculo 36" xfId="8582" hidden="1"/>
    <cellStyle name="Hipervínculo 36" xfId="9163" hidden="1"/>
    <cellStyle name="Hipervínculo 36" xfId="9237" hidden="1"/>
    <cellStyle name="Hipervínculo 36" xfId="9588" hidden="1"/>
    <cellStyle name="Hipervínculo 36" xfId="9004" hidden="1"/>
    <cellStyle name="Hipervínculo 36" xfId="9738" hidden="1"/>
    <cellStyle name="Hipervínculo 36" xfId="9947" hidden="1"/>
    <cellStyle name="Hipervínculo 36" xfId="8960" hidden="1"/>
    <cellStyle name="Hipervínculo 36" xfId="8235" hidden="1"/>
    <cellStyle name="Hipervínculo 36" xfId="8116" hidden="1"/>
    <cellStyle name="Hipervínculo 36" xfId="10392" hidden="1"/>
    <cellStyle name="Hipervínculo 36" xfId="10447" hidden="1"/>
    <cellStyle name="Hipervínculo 36" xfId="10760" hidden="1"/>
    <cellStyle name="Hipervínculo 36" xfId="10240" hidden="1"/>
    <cellStyle name="Hipervínculo 36" xfId="10910" hidden="1"/>
    <cellStyle name="Hipervínculo 36" xfId="11119" hidden="1"/>
    <cellStyle name="Hipervínculo 36" xfId="10196" hidden="1"/>
    <cellStyle name="Hipervínculo 36" xfId="7648" hidden="1"/>
    <cellStyle name="Hipervínculo 36" xfId="11502" hidden="1"/>
    <cellStyle name="Hipervínculo 36" xfId="11994" hidden="1"/>
    <cellStyle name="Hipervínculo 36" xfId="12049" hidden="1"/>
    <cellStyle name="Hipervínculo 36" xfId="12362" hidden="1"/>
    <cellStyle name="Hipervínculo 36" xfId="11838" hidden="1"/>
    <cellStyle name="Hipervínculo 36" xfId="12512" hidden="1"/>
    <cellStyle name="Hipervínculo 36" xfId="12721" hidden="1"/>
    <cellStyle name="Hipervínculo 36" xfId="11794" hidden="1"/>
    <cellStyle name="Hipervínculo 36" xfId="11235" hidden="1"/>
    <cellStyle name="Hipervínculo 36" xfId="11211" hidden="1"/>
    <cellStyle name="Hipervínculo 36" xfId="13110" hidden="1"/>
    <cellStyle name="Hipervínculo 36" xfId="13165" hidden="1"/>
    <cellStyle name="Hipervínculo 36" xfId="13478" hidden="1"/>
    <cellStyle name="Hipervínculo 36" xfId="12958" hidden="1"/>
    <cellStyle name="Hipervínculo 36" xfId="13628" hidden="1"/>
    <cellStyle name="Hipervínculo 36" xfId="13837" hidden="1"/>
    <cellStyle name="Hipervínculo 36" xfId="12914" hidden="1"/>
    <cellStyle name="Hipervínculo 36" xfId="17901" hidden="1"/>
    <cellStyle name="Hipervínculo 36" xfId="19062" hidden="1"/>
    <cellStyle name="Hipervínculo 36" xfId="19812" hidden="1"/>
    <cellStyle name="Hipervínculo 36" xfId="19935" hidden="1"/>
    <cellStyle name="Hipervínculo 36" xfId="20314" hidden="1"/>
    <cellStyle name="Hipervínculo 36" xfId="19667" hidden="1"/>
    <cellStyle name="Hipervínculo 36" xfId="20464" hidden="1"/>
    <cellStyle name="Hipervínculo 36" xfId="20673" hidden="1"/>
    <cellStyle name="Hipervínculo 36" xfId="19623" hidden="1"/>
    <cellStyle name="Hipervínculo 36" xfId="18655" hidden="1"/>
    <cellStyle name="Hipervínculo 36" xfId="18527" hidden="1"/>
    <cellStyle name="Hipervínculo 36" xfId="21112" hidden="1"/>
    <cellStyle name="Hipervínculo 36" xfId="21167" hidden="1"/>
    <cellStyle name="Hipervínculo 36" xfId="21480" hidden="1"/>
    <cellStyle name="Hipervínculo 36" xfId="20961" hidden="1"/>
    <cellStyle name="Hipervínculo 36" xfId="21630" hidden="1"/>
    <cellStyle name="Hipervínculo 36" xfId="21839" hidden="1"/>
    <cellStyle name="Hipervínculo 36" xfId="20917" hidden="1"/>
    <cellStyle name="Hipervínculo 36" xfId="22168" hidden="1"/>
    <cellStyle name="Hipervínculo 36" xfId="23178" hidden="1"/>
    <cellStyle name="Hipervínculo 36" xfId="23744" hidden="1"/>
    <cellStyle name="Hipervínculo 36" xfId="23818" hidden="1"/>
    <cellStyle name="Hipervínculo 36" xfId="24169" hidden="1"/>
    <cellStyle name="Hipervínculo 36" xfId="23586" hidden="1"/>
    <cellStyle name="Hipervínculo 36" xfId="24319" hidden="1"/>
    <cellStyle name="Hipervínculo 36" xfId="24528" hidden="1"/>
    <cellStyle name="Hipervínculo 36" xfId="23542" hidden="1"/>
    <cellStyle name="Hipervínculo 36" xfId="22851" hidden="1"/>
    <cellStyle name="Hipervínculo 36" xfId="22732" hidden="1"/>
    <cellStyle name="Hipervínculo 36" xfId="24967" hidden="1"/>
    <cellStyle name="Hipervínculo 36" xfId="25022" hidden="1"/>
    <cellStyle name="Hipervínculo 36" xfId="25335" hidden="1"/>
    <cellStyle name="Hipervínculo 36" xfId="24816" hidden="1"/>
    <cellStyle name="Hipervínculo 36" xfId="25485" hidden="1"/>
    <cellStyle name="Hipervínculo 36" xfId="25694" hidden="1"/>
    <cellStyle name="Hipervínculo 36" xfId="24772" hidden="1"/>
    <cellStyle name="Hipervínculo 36" xfId="22274" hidden="1"/>
    <cellStyle name="Hipervínculo 36" xfId="26058" hidden="1"/>
    <cellStyle name="Hipervínculo 36" xfId="26537" hidden="1"/>
    <cellStyle name="Hipervínculo 36" xfId="26592" hidden="1"/>
    <cellStyle name="Hipervínculo 36" xfId="26905" hidden="1"/>
    <cellStyle name="Hipervínculo 36" xfId="26382" hidden="1"/>
    <cellStyle name="Hipervínculo 36" xfId="27055" hidden="1"/>
    <cellStyle name="Hipervínculo 36" xfId="27264" hidden="1"/>
    <cellStyle name="Hipervínculo 36" xfId="26338" hidden="1"/>
    <cellStyle name="Hipervínculo 36" xfId="25808" hidden="1"/>
    <cellStyle name="Hipervínculo 36" xfId="25784" hidden="1"/>
    <cellStyle name="Hipervínculo 36" xfId="27647" hidden="1"/>
    <cellStyle name="Hipervínculo 36" xfId="27702" hidden="1"/>
    <cellStyle name="Hipervínculo 36" xfId="28015" hidden="1"/>
    <cellStyle name="Hipervínculo 36" xfId="27496" hidden="1"/>
    <cellStyle name="Hipervínculo 36" xfId="28165" hidden="1"/>
    <cellStyle name="Hipervínculo 36" xfId="28374" hidden="1"/>
    <cellStyle name="Hipervínculo 36" xfId="27452" hidden="1"/>
    <cellStyle name="Hipervínculo 37" xfId="2802" hidden="1"/>
    <cellStyle name="Hipervínculo 37" xfId="4343" hidden="1"/>
    <cellStyle name="Hipervínculo 37" xfId="5158" hidden="1"/>
    <cellStyle name="Hipervínculo 37" xfId="5694" hidden="1"/>
    <cellStyle name="Hipervínculo 37" xfId="5460" hidden="1"/>
    <cellStyle name="Hipervínculo 37" xfId="5466" hidden="1"/>
    <cellStyle name="Hipervínculo 37" xfId="5020" hidden="1"/>
    <cellStyle name="Hipervínculo 37" xfId="5175" hidden="1"/>
    <cellStyle name="Hipervínculo 37" xfId="4004" hidden="1"/>
    <cellStyle name="Hipervínculo 37" xfId="3888" hidden="1"/>
    <cellStyle name="Hipervínculo 37" xfId="3970" hidden="1"/>
    <cellStyle name="Hipervínculo 37" xfId="6464" hidden="1"/>
    <cellStyle name="Hipervínculo 37" xfId="6866" hidden="1"/>
    <cellStyle name="Hipervínculo 37" xfId="6632" hidden="1"/>
    <cellStyle name="Hipervínculo 37" xfId="6638" hidden="1"/>
    <cellStyle name="Hipervínculo 37" xfId="6342" hidden="1"/>
    <cellStyle name="Hipervínculo 37" xfId="6477" hidden="1"/>
    <cellStyle name="Hipervínculo 37" xfId="4380" hidden="1"/>
    <cellStyle name="Hipervínculo 37" xfId="7530" hidden="1"/>
    <cellStyle name="Hipervínculo 37" xfId="8584" hidden="1"/>
    <cellStyle name="Hipervínculo 37" xfId="9165" hidden="1"/>
    <cellStyle name="Hipervínculo 37" xfId="9624" hidden="1"/>
    <cellStyle name="Hipervínculo 37" xfId="9390" hidden="1"/>
    <cellStyle name="Hipervínculo 37" xfId="9396" hidden="1"/>
    <cellStyle name="Hipervínculo 37" xfId="9036" hidden="1"/>
    <cellStyle name="Hipervínculo 37" xfId="9179" hidden="1"/>
    <cellStyle name="Hipervínculo 37" xfId="8333" hidden="1"/>
    <cellStyle name="Hipervínculo 37" xfId="8237" hidden="1"/>
    <cellStyle name="Hipervínculo 37" xfId="8301" hidden="1"/>
    <cellStyle name="Hipervínculo 37" xfId="10394" hidden="1"/>
    <cellStyle name="Hipervínculo 37" xfId="10796" hidden="1"/>
    <cellStyle name="Hipervínculo 37" xfId="10562" hidden="1"/>
    <cellStyle name="Hipervínculo 37" xfId="10568" hidden="1"/>
    <cellStyle name="Hipervínculo 37" xfId="10272" hidden="1"/>
    <cellStyle name="Hipervínculo 37" xfId="10407" hidden="1"/>
    <cellStyle name="Hipervínculo 37" xfId="8605" hidden="1"/>
    <cellStyle name="Hipervínculo 37" xfId="8439" hidden="1"/>
    <cellStyle name="Hipervínculo 37" xfId="11504" hidden="1"/>
    <cellStyle name="Hipervínculo 37" xfId="11996" hidden="1"/>
    <cellStyle name="Hipervínculo 37" xfId="12398" hidden="1"/>
    <cellStyle name="Hipervínculo 37" xfId="12164" hidden="1"/>
    <cellStyle name="Hipervínculo 37" xfId="12170" hidden="1"/>
    <cellStyle name="Hipervínculo 37" xfId="11870" hidden="1"/>
    <cellStyle name="Hipervínculo 37" xfId="12009" hidden="1"/>
    <cellStyle name="Hipervínculo 37" xfId="11331" hidden="1"/>
    <cellStyle name="Hipervínculo 37" xfId="11237" hidden="1"/>
    <cellStyle name="Hipervínculo 37" xfId="11299" hidden="1"/>
    <cellStyle name="Hipervínculo 37" xfId="13112" hidden="1"/>
    <cellStyle name="Hipervínculo 37" xfId="13514" hidden="1"/>
    <cellStyle name="Hipervínculo 37" xfId="13280" hidden="1"/>
    <cellStyle name="Hipervínculo 37" xfId="13286" hidden="1"/>
    <cellStyle name="Hipervínculo 37" xfId="12990" hidden="1"/>
    <cellStyle name="Hipervínculo 37" xfId="13125" hidden="1"/>
    <cellStyle name="Hipervínculo 37" xfId="11518" hidden="1"/>
    <cellStyle name="Hipervínculo 37" xfId="17903" hidden="1"/>
    <cellStyle name="Hipervínculo 37" xfId="19064" hidden="1"/>
    <cellStyle name="Hipervínculo 37" xfId="19814" hidden="1"/>
    <cellStyle name="Hipervínculo 37" xfId="20350" hidden="1"/>
    <cellStyle name="Hipervínculo 37" xfId="20116" hidden="1"/>
    <cellStyle name="Hipervínculo 37" xfId="20122" hidden="1"/>
    <cellStyle name="Hipervínculo 37" xfId="19698" hidden="1"/>
    <cellStyle name="Hipervínculo 37" xfId="19831" hidden="1"/>
    <cellStyle name="Hipervínculo 37" xfId="18749" hidden="1"/>
    <cellStyle name="Hipervínculo 37" xfId="18657" hidden="1"/>
    <cellStyle name="Hipervínculo 37" xfId="18719" hidden="1"/>
    <cellStyle name="Hipervínculo 37" xfId="21114" hidden="1"/>
    <cellStyle name="Hipervínculo 37" xfId="21516" hidden="1"/>
    <cellStyle name="Hipervínculo 37" xfId="21282" hidden="1"/>
    <cellStyle name="Hipervínculo 37" xfId="21288" hidden="1"/>
    <cellStyle name="Hipervínculo 37" xfId="20992" hidden="1"/>
    <cellStyle name="Hipervínculo 37" xfId="21127" hidden="1"/>
    <cellStyle name="Hipervínculo 37" xfId="19099" hidden="1"/>
    <cellStyle name="Hipervínculo 37" xfId="22170" hidden="1"/>
    <cellStyle name="Hipervínculo 37" xfId="23180" hidden="1"/>
    <cellStyle name="Hipervínculo 37" xfId="23746" hidden="1"/>
    <cellStyle name="Hipervínculo 37" xfId="24205" hidden="1"/>
    <cellStyle name="Hipervínculo 37" xfId="23971" hidden="1"/>
    <cellStyle name="Hipervínculo 37" xfId="23977" hidden="1"/>
    <cellStyle name="Hipervínculo 37" xfId="23617" hidden="1"/>
    <cellStyle name="Hipervínculo 37" xfId="23760" hidden="1"/>
    <cellStyle name="Hipervínculo 37" xfId="22945" hidden="1"/>
    <cellStyle name="Hipervínculo 37" xfId="22853" hidden="1"/>
    <cellStyle name="Hipervínculo 37" xfId="22915" hidden="1"/>
    <cellStyle name="Hipervínculo 37" xfId="24969" hidden="1"/>
    <cellStyle name="Hipervínculo 37" xfId="25371" hidden="1"/>
    <cellStyle name="Hipervínculo 37" xfId="25137" hidden="1"/>
    <cellStyle name="Hipervínculo 37" xfId="25143" hidden="1"/>
    <cellStyle name="Hipervínculo 37" xfId="24847" hidden="1"/>
    <cellStyle name="Hipervínculo 37" xfId="24982" hidden="1"/>
    <cellStyle name="Hipervínculo 37" xfId="23200" hidden="1"/>
    <cellStyle name="Hipervínculo 37" xfId="23042" hidden="1"/>
    <cellStyle name="Hipervínculo 37" xfId="26060" hidden="1"/>
    <cellStyle name="Hipervínculo 37" xfId="26539" hidden="1"/>
    <cellStyle name="Hipervínculo 37" xfId="26941" hidden="1"/>
    <cellStyle name="Hipervínculo 37" xfId="26707" hidden="1"/>
    <cellStyle name="Hipervínculo 37" xfId="26713" hidden="1"/>
    <cellStyle name="Hipervínculo 37" xfId="26413" hidden="1"/>
    <cellStyle name="Hipervínculo 37" xfId="26552" hidden="1"/>
    <cellStyle name="Hipervínculo 37" xfId="25902" hidden="1"/>
    <cellStyle name="Hipervínculo 37" xfId="25810" hidden="1"/>
    <cellStyle name="Hipervínculo 37" xfId="25872" hidden="1"/>
    <cellStyle name="Hipervínculo 37" xfId="27649" hidden="1"/>
    <cellStyle name="Hipervínculo 37" xfId="28051" hidden="1"/>
    <cellStyle name="Hipervínculo 37" xfId="27817" hidden="1"/>
    <cellStyle name="Hipervínculo 37" xfId="27823" hidden="1"/>
    <cellStyle name="Hipervínculo 37" xfId="27527" hidden="1"/>
    <cellStyle name="Hipervínculo 37" xfId="27662" hidden="1"/>
    <cellStyle name="Hipervínculo 37" xfId="26073" hidden="1"/>
    <cellStyle name="Hipervínculo 38" xfId="2804" hidden="1"/>
    <cellStyle name="Hipervínculo 38" xfId="4345" hidden="1"/>
    <cellStyle name="Hipervínculo 38" xfId="5160" hidden="1"/>
    <cellStyle name="Hipervínculo 38" xfId="5061" hidden="1"/>
    <cellStyle name="Hipervínculo 38" xfId="5534" hidden="1"/>
    <cellStyle name="Hipervínculo 38" xfId="5665" hidden="1"/>
    <cellStyle name="Hipervínculo 38" xfId="5920" hidden="1"/>
    <cellStyle name="Hipervínculo 38" xfId="4935" hidden="1"/>
    <cellStyle name="Hipervínculo 38" xfId="5915" hidden="1"/>
    <cellStyle name="Hipervínculo 38" xfId="3890" hidden="1"/>
    <cellStyle name="Hipervínculo 38" xfId="3539" hidden="1"/>
    <cellStyle name="Hipervínculo 38" xfId="6466" hidden="1"/>
    <cellStyle name="Hipervínculo 38" xfId="6383" hidden="1"/>
    <cellStyle name="Hipervínculo 38" xfId="6706" hidden="1"/>
    <cellStyle name="Hipervínculo 38" xfId="6837" hidden="1"/>
    <cellStyle name="Hipervínculo 38" xfId="7092" hidden="1"/>
    <cellStyle name="Hipervínculo 38" xfId="6257" hidden="1"/>
    <cellStyle name="Hipervínculo 38" xfId="7087" hidden="1"/>
    <cellStyle name="Hipervínculo 38" xfId="7532" hidden="1"/>
    <cellStyle name="Hipervínculo 38" xfId="8586" hidden="1"/>
    <cellStyle name="Hipervínculo 38" xfId="9167" hidden="1"/>
    <cellStyle name="Hipervínculo 38" xfId="9077" hidden="1"/>
    <cellStyle name="Hipervínculo 38" xfId="9464" hidden="1"/>
    <cellStyle name="Hipervínculo 38" xfId="9595" hidden="1"/>
    <cellStyle name="Hipervínculo 38" xfId="9850" hidden="1"/>
    <cellStyle name="Hipervínculo 38" xfId="8951" hidden="1"/>
    <cellStyle name="Hipervínculo 38" xfId="9845" hidden="1"/>
    <cellStyle name="Hipervínculo 38" xfId="8239" hidden="1"/>
    <cellStyle name="Hipervínculo 38" xfId="7988" hidden="1"/>
    <cellStyle name="Hipervínculo 38" xfId="10396" hidden="1"/>
    <cellStyle name="Hipervínculo 38" xfId="10313" hidden="1"/>
    <cellStyle name="Hipervínculo 38" xfId="10636" hidden="1"/>
    <cellStyle name="Hipervínculo 38" xfId="10767" hidden="1"/>
    <cellStyle name="Hipervínculo 38" xfId="11022" hidden="1"/>
    <cellStyle name="Hipervínculo 38" xfId="10187" hidden="1"/>
    <cellStyle name="Hipervínculo 38" xfId="11017" hidden="1"/>
    <cellStyle name="Hipervínculo 38" xfId="9268" hidden="1"/>
    <cellStyle name="Hipervínculo 38" xfId="11506" hidden="1"/>
    <cellStyle name="Hipervínculo 38" xfId="11998" hidden="1"/>
    <cellStyle name="Hipervínculo 38" xfId="11911" hidden="1"/>
    <cellStyle name="Hipervínculo 38" xfId="12238" hidden="1"/>
    <cellStyle name="Hipervínculo 38" xfId="12369" hidden="1"/>
    <cellStyle name="Hipervínculo 38" xfId="12624" hidden="1"/>
    <cellStyle name="Hipervínculo 38" xfId="11785" hidden="1"/>
    <cellStyle name="Hipervínculo 38" xfId="12619" hidden="1"/>
    <cellStyle name="Hipervínculo 38" xfId="11239" hidden="1"/>
    <cellStyle name="Hipervínculo 38" xfId="7286" hidden="1"/>
    <cellStyle name="Hipervínculo 38" xfId="13114" hidden="1"/>
    <cellStyle name="Hipervínculo 38" xfId="13031" hidden="1"/>
    <cellStyle name="Hipervínculo 38" xfId="13354" hidden="1"/>
    <cellStyle name="Hipervínculo 38" xfId="13485" hidden="1"/>
    <cellStyle name="Hipervínculo 38" xfId="13740" hidden="1"/>
    <cellStyle name="Hipervínculo 38" xfId="12905" hidden="1"/>
    <cellStyle name="Hipervínculo 38" xfId="13735" hidden="1"/>
    <cellStyle name="Hipervínculo 38" xfId="17905" hidden="1"/>
    <cellStyle name="Hipervínculo 38" xfId="19066" hidden="1"/>
    <cellStyle name="Hipervínculo 38" xfId="19816" hidden="1"/>
    <cellStyle name="Hipervínculo 38" xfId="19739" hidden="1"/>
    <cellStyle name="Hipervínculo 38" xfId="20190" hidden="1"/>
    <cellStyle name="Hipervínculo 38" xfId="20321" hidden="1"/>
    <cellStyle name="Hipervínculo 38" xfId="20576" hidden="1"/>
    <cellStyle name="Hipervínculo 38" xfId="19614" hidden="1"/>
    <cellStyle name="Hipervínculo 38" xfId="20571" hidden="1"/>
    <cellStyle name="Hipervínculo 38" xfId="18659" hidden="1"/>
    <cellStyle name="Hipervínculo 38" xfId="18388" hidden="1"/>
    <cellStyle name="Hipervínculo 38" xfId="21116" hidden="1"/>
    <cellStyle name="Hipervínculo 38" xfId="21033" hidden="1"/>
    <cellStyle name="Hipervínculo 38" xfId="21356" hidden="1"/>
    <cellStyle name="Hipervínculo 38" xfId="21487" hidden="1"/>
    <cellStyle name="Hipervínculo 38" xfId="21742" hidden="1"/>
    <cellStyle name="Hipervínculo 38" xfId="20908" hidden="1"/>
    <cellStyle name="Hipervínculo 38" xfId="21737" hidden="1"/>
    <cellStyle name="Hipervínculo 38" xfId="22172" hidden="1"/>
    <cellStyle name="Hipervínculo 38" xfId="23182" hidden="1"/>
    <cellStyle name="Hipervínculo 38" xfId="23748" hidden="1"/>
    <cellStyle name="Hipervínculo 38" xfId="23658" hidden="1"/>
    <cellStyle name="Hipervínculo 38" xfId="24045" hidden="1"/>
    <cellStyle name="Hipervínculo 38" xfId="24176" hidden="1"/>
    <cellStyle name="Hipervínculo 38" xfId="24431" hidden="1"/>
    <cellStyle name="Hipervínculo 38" xfId="23533" hidden="1"/>
    <cellStyle name="Hipervínculo 38" xfId="24426" hidden="1"/>
    <cellStyle name="Hipervínculo 38" xfId="22855" hidden="1"/>
    <cellStyle name="Hipervínculo 38" xfId="22608" hidden="1"/>
    <cellStyle name="Hipervínculo 38" xfId="24971" hidden="1"/>
    <cellStyle name="Hipervínculo 38" xfId="24888" hidden="1"/>
    <cellStyle name="Hipervínculo 38" xfId="25211" hidden="1"/>
    <cellStyle name="Hipervínculo 38" xfId="25342" hidden="1"/>
    <cellStyle name="Hipervínculo 38" xfId="25597" hidden="1"/>
    <cellStyle name="Hipervínculo 38" xfId="24763" hidden="1"/>
    <cellStyle name="Hipervínculo 38" xfId="25592" hidden="1"/>
    <cellStyle name="Hipervínculo 38" xfId="23849" hidden="1"/>
    <cellStyle name="Hipervínculo 38" xfId="26062" hidden="1"/>
    <cellStyle name="Hipervínculo 38" xfId="26541" hidden="1"/>
    <cellStyle name="Hipervínculo 38" xfId="26454" hidden="1"/>
    <cellStyle name="Hipervínculo 38" xfId="26781" hidden="1"/>
    <cellStyle name="Hipervínculo 38" xfId="26912" hidden="1"/>
    <cellStyle name="Hipervínculo 38" xfId="27167" hidden="1"/>
    <cellStyle name="Hipervínculo 38" xfId="26329" hidden="1"/>
    <cellStyle name="Hipervínculo 38" xfId="27162" hidden="1"/>
    <cellStyle name="Hipervínculo 38" xfId="25812" hidden="1"/>
    <cellStyle name="Hipervínculo 38" xfId="21932" hidden="1"/>
    <cellStyle name="Hipervínculo 38" xfId="27651" hidden="1"/>
    <cellStyle name="Hipervínculo 38" xfId="27568" hidden="1"/>
    <cellStyle name="Hipervínculo 38" xfId="27891" hidden="1"/>
    <cellStyle name="Hipervínculo 38" xfId="28022" hidden="1"/>
    <cellStyle name="Hipervínculo 38" xfId="28277" hidden="1"/>
    <cellStyle name="Hipervínculo 38" xfId="27443" hidden="1"/>
    <cellStyle name="Hipervínculo 38" xfId="28272" hidden="1"/>
    <cellStyle name="Hipervínculo 39" xfId="2806" hidden="1"/>
    <cellStyle name="Hipervínculo 39" xfId="4347" hidden="1"/>
    <cellStyle name="Hipervínculo 39" xfId="5162" hidden="1"/>
    <cellStyle name="Hipervínculo 39" xfId="5426" hidden="1"/>
    <cellStyle name="Hipervínculo 39" xfId="5865" hidden="1"/>
    <cellStyle name="Hipervínculo 39" xfId="5213" hidden="1"/>
    <cellStyle name="Hipervínculo 39" xfId="5447" hidden="1"/>
    <cellStyle name="Hipervínculo 39" xfId="4039" hidden="1"/>
    <cellStyle name="Hipervínculo 39" xfId="5179" hidden="1"/>
    <cellStyle name="Hipervínculo 39" xfId="3892" hidden="1"/>
    <cellStyle name="Hipervínculo 39" xfId="4736" hidden="1"/>
    <cellStyle name="Hipervínculo 39" xfId="6468" hidden="1"/>
    <cellStyle name="Hipervínculo 39" xfId="6598" hidden="1"/>
    <cellStyle name="Hipervínculo 39" xfId="7037" hidden="1"/>
    <cellStyle name="Hipervínculo 39" xfId="6497" hidden="1"/>
    <cellStyle name="Hipervínculo 39" xfId="6619" hidden="1"/>
    <cellStyle name="Hipervínculo 39" xfId="4873" hidden="1"/>
    <cellStyle name="Hipervínculo 39" xfId="6481" hidden="1"/>
    <cellStyle name="Hipervínculo 39" xfId="7534" hidden="1"/>
    <cellStyle name="Hipervínculo 39" xfId="8588" hidden="1"/>
    <cellStyle name="Hipervínculo 39" xfId="9169" hidden="1"/>
    <cellStyle name="Hipervínculo 39" xfId="9356" hidden="1"/>
    <cellStyle name="Hipervínculo 39" xfId="9795" hidden="1"/>
    <cellStyle name="Hipervínculo 39" xfId="9204" hidden="1"/>
    <cellStyle name="Hipervínculo 39" xfId="9377" hidden="1"/>
    <cellStyle name="Hipervínculo 39" xfId="8366" hidden="1"/>
    <cellStyle name="Hipervínculo 39" xfId="9183" hidden="1"/>
    <cellStyle name="Hipervínculo 39" xfId="8241" hidden="1"/>
    <cellStyle name="Hipervínculo 39" xfId="8779" hidden="1"/>
    <cellStyle name="Hipervínculo 39" xfId="10398" hidden="1"/>
    <cellStyle name="Hipervínculo 39" xfId="10528" hidden="1"/>
    <cellStyle name="Hipervínculo 39" xfId="10967" hidden="1"/>
    <cellStyle name="Hipervínculo 39" xfId="10427" hidden="1"/>
    <cellStyle name="Hipervínculo 39" xfId="10549" hidden="1"/>
    <cellStyle name="Hipervínculo 39" xfId="8891" hidden="1"/>
    <cellStyle name="Hipervínculo 39" xfId="10411" hidden="1"/>
    <cellStyle name="Hipervínculo 39" xfId="7376" hidden="1"/>
    <cellStyle name="Hipervínculo 39" xfId="11508" hidden="1"/>
    <cellStyle name="Hipervínculo 39" xfId="12000" hidden="1"/>
    <cellStyle name="Hipervínculo 39" xfId="12130" hidden="1"/>
    <cellStyle name="Hipervínculo 39" xfId="12569" hidden="1"/>
    <cellStyle name="Hipervínculo 39" xfId="12029" hidden="1"/>
    <cellStyle name="Hipervínculo 39" xfId="12151" hidden="1"/>
    <cellStyle name="Hipervínculo 39" xfId="11364" hidden="1"/>
    <cellStyle name="Hipervínculo 39" xfId="12013" hidden="1"/>
    <cellStyle name="Hipervínculo 39" xfId="11241" hidden="1"/>
    <cellStyle name="Hipervínculo 39" xfId="11621" hidden="1"/>
    <cellStyle name="Hipervínculo 39" xfId="13116" hidden="1"/>
    <cellStyle name="Hipervínculo 39" xfId="13246" hidden="1"/>
    <cellStyle name="Hipervínculo 39" xfId="13685" hidden="1"/>
    <cellStyle name="Hipervínculo 39" xfId="13145" hidden="1"/>
    <cellStyle name="Hipervínculo 39" xfId="13267" hidden="1"/>
    <cellStyle name="Hipervínculo 39" xfId="11727" hidden="1"/>
    <cellStyle name="Hipervínculo 39" xfId="13129" hidden="1"/>
    <cellStyle name="Hipervínculo 39" xfId="17907" hidden="1"/>
    <cellStyle name="Hipervínculo 39" xfId="19068" hidden="1"/>
    <cellStyle name="Hipervínculo 39" xfId="19818" hidden="1"/>
    <cellStyle name="Hipervínculo 39" xfId="20082" hidden="1"/>
    <cellStyle name="Hipervínculo 39" xfId="20521" hidden="1"/>
    <cellStyle name="Hipervínculo 39" xfId="19869" hidden="1"/>
    <cellStyle name="Hipervínculo 39" xfId="20103" hidden="1"/>
    <cellStyle name="Hipervínculo 39" xfId="18782" hidden="1"/>
    <cellStyle name="Hipervínculo 39" xfId="19835" hidden="1"/>
    <cellStyle name="Hipervínculo 39" xfId="18661" hidden="1"/>
    <cellStyle name="Hipervínculo 39" xfId="19423" hidden="1"/>
    <cellStyle name="Hipervínculo 39" xfId="21118" hidden="1"/>
    <cellStyle name="Hipervínculo 39" xfId="21248" hidden="1"/>
    <cellStyle name="Hipervínculo 39" xfId="21687" hidden="1"/>
    <cellStyle name="Hipervínculo 39" xfId="21147" hidden="1"/>
    <cellStyle name="Hipervínculo 39" xfId="21269" hidden="1"/>
    <cellStyle name="Hipervínculo 39" xfId="19554" hidden="1"/>
    <cellStyle name="Hipervínculo 39" xfId="21131" hidden="1"/>
    <cellStyle name="Hipervínculo 39" xfId="22174" hidden="1"/>
    <cellStyle name="Hipervínculo 39" xfId="23184" hidden="1"/>
    <cellStyle name="Hipervínculo 39" xfId="23750" hidden="1"/>
    <cellStyle name="Hipervínculo 39" xfId="23937" hidden="1"/>
    <cellStyle name="Hipervínculo 39" xfId="24376" hidden="1"/>
    <cellStyle name="Hipervínculo 39" xfId="23785" hidden="1"/>
    <cellStyle name="Hipervínculo 39" xfId="23958" hidden="1"/>
    <cellStyle name="Hipervínculo 39" xfId="22978" hidden="1"/>
    <cellStyle name="Hipervínculo 39" xfId="23764" hidden="1"/>
    <cellStyle name="Hipervínculo 39" xfId="22857" hidden="1"/>
    <cellStyle name="Hipervínculo 39" xfId="23368" hidden="1"/>
    <cellStyle name="Hipervínculo 39" xfId="24973" hidden="1"/>
    <cellStyle name="Hipervínculo 39" xfId="25103" hidden="1"/>
    <cellStyle name="Hipervínculo 39" xfId="25542" hidden="1"/>
    <cellStyle name="Hipervínculo 39" xfId="25002" hidden="1"/>
    <cellStyle name="Hipervínculo 39" xfId="25124" hidden="1"/>
    <cellStyle name="Hipervínculo 39" xfId="23475" hidden="1"/>
    <cellStyle name="Hipervínculo 39" xfId="24986" hidden="1"/>
    <cellStyle name="Hipervínculo 39" xfId="22020" hidden="1"/>
    <cellStyle name="Hipervínculo 39" xfId="26064" hidden="1"/>
    <cellStyle name="Hipervínculo 39" xfId="26543" hidden="1"/>
    <cellStyle name="Hipervínculo 39" xfId="26673" hidden="1"/>
    <cellStyle name="Hipervínculo 39" xfId="27112" hidden="1"/>
    <cellStyle name="Hipervínculo 39" xfId="26572" hidden="1"/>
    <cellStyle name="Hipervínculo 39" xfId="26694" hidden="1"/>
    <cellStyle name="Hipervínculo 39" xfId="25935" hidden="1"/>
    <cellStyle name="Hipervínculo 39" xfId="26556" hidden="1"/>
    <cellStyle name="Hipervínculo 39" xfId="25814" hidden="1"/>
    <cellStyle name="Hipervínculo 39" xfId="26172" hidden="1"/>
    <cellStyle name="Hipervínculo 39" xfId="27653" hidden="1"/>
    <cellStyle name="Hipervínculo 39" xfId="27783" hidden="1"/>
    <cellStyle name="Hipervínculo 39" xfId="28222" hidden="1"/>
    <cellStyle name="Hipervínculo 39" xfId="27682" hidden="1"/>
    <cellStyle name="Hipervínculo 39" xfId="27804" hidden="1"/>
    <cellStyle name="Hipervínculo 39" xfId="26273" hidden="1"/>
    <cellStyle name="Hipervínculo 39" xfId="27666" hidden="1"/>
    <cellStyle name="Hipervínculo 4" xfId="2495"/>
    <cellStyle name="Hipervínculo 40" xfId="2808" hidden="1"/>
    <cellStyle name="Hipervínculo 40" xfId="4349" hidden="1"/>
    <cellStyle name="Hipervínculo 40" xfId="5164" hidden="1"/>
    <cellStyle name="Hipervínculo 40" xfId="3963" hidden="1"/>
    <cellStyle name="Hipervínculo 40" xfId="5540" hidden="1"/>
    <cellStyle name="Hipervínculo 40" xfId="4968" hidden="1"/>
    <cellStyle name="Hipervínculo 40" xfId="5414" hidden="1"/>
    <cellStyle name="Hipervínculo 40" xfId="6012" hidden="1"/>
    <cellStyle name="Hipervínculo 40" xfId="5952" hidden="1"/>
    <cellStyle name="Hipervínculo 40" xfId="3894" hidden="1"/>
    <cellStyle name="Hipervínculo 40" xfId="3208" hidden="1"/>
    <cellStyle name="Hipervínculo 40" xfId="6470" hidden="1"/>
    <cellStyle name="Hipervínculo 40" xfId="4708" hidden="1"/>
    <cellStyle name="Hipervínculo 40" xfId="6712" hidden="1"/>
    <cellStyle name="Hipervínculo 40" xfId="6290" hidden="1"/>
    <cellStyle name="Hipervínculo 40" xfId="6586" hidden="1"/>
    <cellStyle name="Hipervínculo 40" xfId="7184" hidden="1"/>
    <cellStyle name="Hipervínculo 40" xfId="7124" hidden="1"/>
    <cellStyle name="Hipervínculo 40" xfId="7536" hidden="1"/>
    <cellStyle name="Hipervínculo 40" xfId="8590" hidden="1"/>
    <cellStyle name="Hipervínculo 40" xfId="9171" hidden="1"/>
    <cellStyle name="Hipervínculo 40" xfId="8294" hidden="1"/>
    <cellStyle name="Hipervínculo 40" xfId="9470" hidden="1"/>
    <cellStyle name="Hipervínculo 40" xfId="8984" hidden="1"/>
    <cellStyle name="Hipervínculo 40" xfId="9344" hidden="1"/>
    <cellStyle name="Hipervínculo 40" xfId="9942" hidden="1"/>
    <cellStyle name="Hipervínculo 40" xfId="9882" hidden="1"/>
    <cellStyle name="Hipervínculo 40" xfId="8243" hidden="1"/>
    <cellStyle name="Hipervínculo 40" xfId="7788" hidden="1"/>
    <cellStyle name="Hipervínculo 40" xfId="10400" hidden="1"/>
    <cellStyle name="Hipervínculo 40" xfId="8760" hidden="1"/>
    <cellStyle name="Hipervínculo 40" xfId="10642" hidden="1"/>
    <cellStyle name="Hipervínculo 40" xfId="10220" hidden="1"/>
    <cellStyle name="Hipervínculo 40" xfId="10516" hidden="1"/>
    <cellStyle name="Hipervínculo 40" xfId="11114" hidden="1"/>
    <cellStyle name="Hipervínculo 40" xfId="11054" hidden="1"/>
    <cellStyle name="Hipervínculo 40" xfId="8623" hidden="1"/>
    <cellStyle name="Hipervínculo 40" xfId="11510" hidden="1"/>
    <cellStyle name="Hipervínculo 40" xfId="12002" hidden="1"/>
    <cellStyle name="Hipervínculo 40" xfId="11292" hidden="1"/>
    <cellStyle name="Hipervínculo 40" xfId="12244" hidden="1"/>
    <cellStyle name="Hipervínculo 40" xfId="11818" hidden="1"/>
    <cellStyle name="Hipervínculo 40" xfId="12118" hidden="1"/>
    <cellStyle name="Hipervínculo 40" xfId="12716" hidden="1"/>
    <cellStyle name="Hipervínculo 40" xfId="12656" hidden="1"/>
    <cellStyle name="Hipervínculo 40" xfId="11243" hidden="1"/>
    <cellStyle name="Hipervínculo 40" xfId="8806" hidden="1"/>
    <cellStyle name="Hipervínculo 40" xfId="13118" hidden="1"/>
    <cellStyle name="Hipervínculo 40" xfId="11605" hidden="1"/>
    <cellStyle name="Hipervínculo 40" xfId="13360" hidden="1"/>
    <cellStyle name="Hipervínculo 40" xfId="12938" hidden="1"/>
    <cellStyle name="Hipervínculo 40" xfId="13234" hidden="1"/>
    <cellStyle name="Hipervínculo 40" xfId="13832" hidden="1"/>
    <cellStyle name="Hipervínculo 40" xfId="13772" hidden="1"/>
    <cellStyle name="Hipervínculo 40" xfId="17909" hidden="1"/>
    <cellStyle name="Hipervínculo 40" xfId="19070" hidden="1"/>
    <cellStyle name="Hipervínculo 40" xfId="19820" hidden="1"/>
    <cellStyle name="Hipervínculo 40" xfId="18712" hidden="1"/>
    <cellStyle name="Hipervínculo 40" xfId="20196" hidden="1"/>
    <cellStyle name="Hipervínculo 40" xfId="19647" hidden="1"/>
    <cellStyle name="Hipervínculo 40" xfId="20070" hidden="1"/>
    <cellStyle name="Hipervínculo 40" xfId="20668" hidden="1"/>
    <cellStyle name="Hipervínculo 40" xfId="20608" hidden="1"/>
    <cellStyle name="Hipervínculo 40" xfId="18663" hidden="1"/>
    <cellStyle name="Hipervínculo 40" xfId="18151" hidden="1"/>
    <cellStyle name="Hipervínculo 40" xfId="21120" hidden="1"/>
    <cellStyle name="Hipervínculo 40" xfId="19395" hidden="1"/>
    <cellStyle name="Hipervínculo 40" xfId="21362" hidden="1"/>
    <cellStyle name="Hipervínculo 40" xfId="20941" hidden="1"/>
    <cellStyle name="Hipervínculo 40" xfId="21236" hidden="1"/>
    <cellStyle name="Hipervínculo 40" xfId="21834" hidden="1"/>
    <cellStyle name="Hipervínculo 40" xfId="21774" hidden="1"/>
    <cellStyle name="Hipervínculo 40" xfId="22176" hidden="1"/>
    <cellStyle name="Hipervínculo 40" xfId="23186" hidden="1"/>
    <cellStyle name="Hipervínculo 40" xfId="23752" hidden="1"/>
    <cellStyle name="Hipervínculo 40" xfId="22908" hidden="1"/>
    <cellStyle name="Hipervínculo 40" xfId="24051" hidden="1"/>
    <cellStyle name="Hipervínculo 40" xfId="23566" hidden="1"/>
    <cellStyle name="Hipervínculo 40" xfId="23925" hidden="1"/>
    <cellStyle name="Hipervínculo 40" xfId="24523" hidden="1"/>
    <cellStyle name="Hipervínculo 40" xfId="24463" hidden="1"/>
    <cellStyle name="Hipervínculo 40" xfId="22859" hidden="1"/>
    <cellStyle name="Hipervínculo 40" xfId="22411" hidden="1"/>
    <cellStyle name="Hipervínculo 40" xfId="24975" hidden="1"/>
    <cellStyle name="Hipervínculo 40" xfId="23349" hidden="1"/>
    <cellStyle name="Hipervínculo 40" xfId="25217" hidden="1"/>
    <cellStyle name="Hipervínculo 40" xfId="24796" hidden="1"/>
    <cellStyle name="Hipervínculo 40" xfId="25091" hidden="1"/>
    <cellStyle name="Hipervínculo 40" xfId="25689" hidden="1"/>
    <cellStyle name="Hipervínculo 40" xfId="25629" hidden="1"/>
    <cellStyle name="Hipervínculo 40" xfId="23218" hidden="1"/>
    <cellStyle name="Hipervínculo 40" xfId="26066" hidden="1"/>
    <cellStyle name="Hipervínculo 40" xfId="26545" hidden="1"/>
    <cellStyle name="Hipervínculo 40" xfId="25865" hidden="1"/>
    <cellStyle name="Hipervínculo 40" xfId="26787" hidden="1"/>
    <cellStyle name="Hipervínculo 40" xfId="26362" hidden="1"/>
    <cellStyle name="Hipervínculo 40" xfId="26661" hidden="1"/>
    <cellStyle name="Hipervínculo 40" xfId="27259" hidden="1"/>
    <cellStyle name="Hipervínculo 40" xfId="27199" hidden="1"/>
    <cellStyle name="Hipervínculo 40" xfId="25816" hidden="1"/>
    <cellStyle name="Hipervínculo 40" xfId="23393" hidden="1"/>
    <cellStyle name="Hipervínculo 40" xfId="27655" hidden="1"/>
    <cellStyle name="Hipervínculo 40" xfId="26156" hidden="1"/>
    <cellStyle name="Hipervínculo 40" xfId="27897" hidden="1"/>
    <cellStyle name="Hipervínculo 40" xfId="27476" hidden="1"/>
    <cellStyle name="Hipervínculo 40" xfId="27771" hidden="1"/>
    <cellStyle name="Hipervínculo 40" xfId="28369" hidden="1"/>
    <cellStyle name="Hipervínculo 40" xfId="28309" hidden="1"/>
    <cellStyle name="Hipervínculo 41" xfId="3896" hidden="1"/>
    <cellStyle name="Hipervínculo 41" xfId="8245" hidden="1"/>
    <cellStyle name="Hipervínculo 41" xfId="11245" hidden="1"/>
    <cellStyle name="Hipervínculo 41" xfId="18665" hidden="1"/>
    <cellStyle name="Hipervínculo 41" xfId="22861" hidden="1"/>
    <cellStyle name="Hipervínculo 41" xfId="25818" hidden="1"/>
    <cellStyle name="Hipervínculo 42" xfId="3898" hidden="1"/>
    <cellStyle name="Hipervínculo 42" xfId="8247" hidden="1"/>
    <cellStyle name="Hipervínculo 42" xfId="11247" hidden="1"/>
    <cellStyle name="Hipervínculo 42" xfId="18667" hidden="1"/>
    <cellStyle name="Hipervínculo 42" xfId="22863" hidden="1"/>
    <cellStyle name="Hipervínculo 42" xfId="25820" hidden="1"/>
    <cellStyle name="Hipervínculo 43" xfId="3900" hidden="1"/>
    <cellStyle name="Hipervínculo 43" xfId="8249" hidden="1"/>
    <cellStyle name="Hipervínculo 43" xfId="11249" hidden="1"/>
    <cellStyle name="Hipervínculo 43" xfId="18669" hidden="1"/>
    <cellStyle name="Hipervínculo 43" xfId="22865" hidden="1"/>
    <cellStyle name="Hipervínculo 43" xfId="25822" hidden="1"/>
    <cellStyle name="Hipervínculo 44" xfId="3902" hidden="1"/>
    <cellStyle name="Hipervínculo 44" xfId="8251" hidden="1"/>
    <cellStyle name="Hipervínculo 44" xfId="11251" hidden="1"/>
    <cellStyle name="Hipervínculo 44" xfId="18671" hidden="1"/>
    <cellStyle name="Hipervínculo 44" xfId="22867" hidden="1"/>
    <cellStyle name="Hipervínculo 44" xfId="25824" hidden="1"/>
    <cellStyle name="Hipervínculo 45" xfId="3904" hidden="1"/>
    <cellStyle name="Hipervínculo 45" xfId="8253" hidden="1"/>
    <cellStyle name="Hipervínculo 45" xfId="11253" hidden="1"/>
    <cellStyle name="Hipervínculo 45" xfId="18673" hidden="1"/>
    <cellStyle name="Hipervínculo 45" xfId="22869" hidden="1"/>
    <cellStyle name="Hipervínculo 45" xfId="25826" hidden="1"/>
    <cellStyle name="Hipervínculo 46" xfId="3906"/>
    <cellStyle name="Hipervínculo 47" xfId="3908"/>
    <cellStyle name="Hipervínculo 48" xfId="3910"/>
    <cellStyle name="Hipervínculo 49" xfId="3912"/>
    <cellStyle name="Hipervínculo 5" xfId="2562"/>
    <cellStyle name="Hipervínculo 50" xfId="3914"/>
    <cellStyle name="Hipervínculo 51" xfId="3916"/>
    <cellStyle name="Hipervínculo 52" xfId="3918"/>
    <cellStyle name="Hipervínculo 53" xfId="3920"/>
    <cellStyle name="Hipervínculo 54" xfId="3922"/>
    <cellStyle name="Hipervínculo 55" xfId="3924"/>
    <cellStyle name="Hipervínculo 56" xfId="3926"/>
    <cellStyle name="Hipervínculo 57" xfId="3928"/>
    <cellStyle name="Hipervínculo 58" xfId="3930"/>
    <cellStyle name="Hipervínculo 59" xfId="3932"/>
    <cellStyle name="Hipervínculo 6" xfId="2740" hidden="1"/>
    <cellStyle name="Hipervínculo 6" xfId="3392" hidden="1"/>
    <cellStyle name="Hipervínculo 6" xfId="4281" hidden="1"/>
    <cellStyle name="Hipervínculo 6" xfId="4735" hidden="1"/>
    <cellStyle name="Hipervínculo 6" xfId="4359" hidden="1"/>
    <cellStyle name="Hipervínculo 6" xfId="6128" hidden="1"/>
    <cellStyle name="Hipervínculo 6" xfId="8523" hidden="1"/>
    <cellStyle name="Hipervínculo 6" xfId="8778" hidden="1"/>
    <cellStyle name="Hipervínculo 6" xfId="8598" hidden="1"/>
    <cellStyle name="Hipervínculo 6" xfId="10058" hidden="1"/>
    <cellStyle name="Hipervínculo 6" xfId="11443" hidden="1"/>
    <cellStyle name="Hipervínculo 6" xfId="11620" hidden="1"/>
    <cellStyle name="Hipervínculo 6" xfId="11515" hidden="1"/>
    <cellStyle name="Hipervínculo 6" xfId="12805" hidden="1"/>
    <cellStyle name="Hipervínculo 6" xfId="17842" hidden="1"/>
    <cellStyle name="Hipervínculo 6" xfId="18281" hidden="1"/>
    <cellStyle name="Hipervínculo 6" xfId="19003" hidden="1"/>
    <cellStyle name="Hipervínculo 6" xfId="19422" hidden="1"/>
    <cellStyle name="Hipervínculo 6" xfId="19079" hidden="1"/>
    <cellStyle name="Hipervínculo 6" xfId="20779" hidden="1"/>
    <cellStyle name="Hipervínculo 6" xfId="23119" hidden="1"/>
    <cellStyle name="Hipervínculo 6" xfId="23367" hidden="1"/>
    <cellStyle name="Hipervínculo 6" xfId="23194" hidden="1"/>
    <cellStyle name="Hipervínculo 6" xfId="24634" hidden="1"/>
    <cellStyle name="Hipervínculo 6" xfId="25999" hidden="1"/>
    <cellStyle name="Hipervínculo 6" xfId="26171" hidden="1"/>
    <cellStyle name="Hipervínculo 6" xfId="26071" hidden="1"/>
    <cellStyle name="Hipervínculo 6" xfId="27343" hidden="1"/>
    <cellStyle name="Hipervínculo 6 2" xfId="5096" hidden="1"/>
    <cellStyle name="Hipervínculo 6 2" xfId="5687" hidden="1"/>
    <cellStyle name="Hipervínculo 6 2" xfId="5433" hidden="1"/>
    <cellStyle name="Hipervínculo 6 2" xfId="4986" hidden="1"/>
    <cellStyle name="Hipervínculo 6 2" xfId="6859" hidden="1"/>
    <cellStyle name="Hipervínculo 6 2" xfId="6605" hidden="1"/>
    <cellStyle name="Hipervínculo 6 2" xfId="6308" hidden="1"/>
    <cellStyle name="Hipervínculo 6 2" xfId="9103" hidden="1"/>
    <cellStyle name="Hipervínculo 6 2" xfId="9617" hidden="1"/>
    <cellStyle name="Hipervínculo 6 2" xfId="9363" hidden="1"/>
    <cellStyle name="Hipervínculo 6 2" xfId="9002" hidden="1"/>
    <cellStyle name="Hipervínculo 6 2" xfId="10789" hidden="1"/>
    <cellStyle name="Hipervínculo 6 2" xfId="10535" hidden="1"/>
    <cellStyle name="Hipervínculo 6 2" xfId="10238" hidden="1"/>
    <cellStyle name="Hipervínculo 6 2" xfId="11934" hidden="1"/>
    <cellStyle name="Hipervínculo 6 2" xfId="12391" hidden="1"/>
    <cellStyle name="Hipervínculo 6 2" xfId="12137" hidden="1"/>
    <cellStyle name="Hipervínculo 6 2" xfId="11836" hidden="1"/>
    <cellStyle name="Hipervínculo 6 2" xfId="13507" hidden="1"/>
    <cellStyle name="Hipervínculo 6 2" xfId="13253" hidden="1"/>
    <cellStyle name="Hipervínculo 6 2" xfId="12956" hidden="1"/>
    <cellStyle name="Hipervínculo 6 2" xfId="20343" hidden="1"/>
    <cellStyle name="Hipervínculo 6 2" xfId="20089" hidden="1"/>
    <cellStyle name="Hipervínculo 6 2" xfId="19665" hidden="1"/>
    <cellStyle name="Hipervínculo 6 2" xfId="21509" hidden="1"/>
    <cellStyle name="Hipervínculo 6 2" xfId="21255" hidden="1"/>
    <cellStyle name="Hipervínculo 6 2" xfId="20959" hidden="1"/>
    <cellStyle name="Hipervínculo 6 2" xfId="23684" hidden="1"/>
    <cellStyle name="Hipervínculo 6 2" xfId="24198" hidden="1"/>
    <cellStyle name="Hipervínculo 6 2" xfId="23944" hidden="1"/>
    <cellStyle name="Hipervínculo 6 2" xfId="23584" hidden="1"/>
    <cellStyle name="Hipervínculo 6 2" xfId="25364" hidden="1"/>
    <cellStyle name="Hipervínculo 6 2" xfId="25110" hidden="1"/>
    <cellStyle name="Hipervínculo 6 2" xfId="24814" hidden="1"/>
    <cellStyle name="Hipervínculo 6 2" xfId="26477" hidden="1"/>
    <cellStyle name="Hipervínculo 6 2" xfId="26934" hidden="1"/>
    <cellStyle name="Hipervínculo 6 2" xfId="26680" hidden="1"/>
    <cellStyle name="Hipervínculo 6 2" xfId="26380" hidden="1"/>
    <cellStyle name="Hipervínculo 6 2" xfId="28044" hidden="1"/>
    <cellStyle name="Hipervínculo 6 2" xfId="27790" hidden="1"/>
    <cellStyle name="Hipervínculo 6 2" xfId="27494"/>
    <cellStyle name="Hipervínculo 60" xfId="3934"/>
    <cellStyle name="Hipervínculo 61" xfId="3936"/>
    <cellStyle name="Hipervínculo 62" xfId="3938"/>
    <cellStyle name="Hipervínculo 63" xfId="3940"/>
    <cellStyle name="Hipervínculo 64" xfId="3942"/>
    <cellStyle name="Hipervínculo 7" xfId="2742" hidden="1"/>
    <cellStyle name="Hipervínculo 7" xfId="3334" hidden="1"/>
    <cellStyle name="Hipervínculo 7" xfId="4283" hidden="1"/>
    <cellStyle name="Hipervínculo 7" xfId="4698" hidden="1"/>
    <cellStyle name="Hipervínculo 7" xfId="4665" hidden="1"/>
    <cellStyle name="Hipervínculo 7" xfId="6103" hidden="1"/>
    <cellStyle name="Hipervínculo 7" xfId="8525" hidden="1"/>
    <cellStyle name="Hipervínculo 7" xfId="8753" hidden="1"/>
    <cellStyle name="Hipervínculo 7" xfId="8728" hidden="1"/>
    <cellStyle name="Hipervínculo 7" xfId="10033" hidden="1"/>
    <cellStyle name="Hipervínculo 7" xfId="11445" hidden="1"/>
    <cellStyle name="Hipervínculo 7" xfId="11598" hidden="1"/>
    <cellStyle name="Hipervínculo 7" xfId="11576" hidden="1"/>
    <cellStyle name="Hipervínculo 7" xfId="12793" hidden="1"/>
    <cellStyle name="Hipervínculo 7" xfId="17844" hidden="1"/>
    <cellStyle name="Hipervínculo 7" xfId="18236" hidden="1"/>
    <cellStyle name="Hipervínculo 7" xfId="19005" hidden="1"/>
    <cellStyle name="Hipervínculo 7" xfId="19386" hidden="1"/>
    <cellStyle name="Hipervínculo 7" xfId="19354" hidden="1"/>
    <cellStyle name="Hipervínculo 7" xfId="20755" hidden="1"/>
    <cellStyle name="Hipervínculo 7" xfId="23121" hidden="1"/>
    <cellStyle name="Hipervínculo 7" xfId="23343" hidden="1"/>
    <cellStyle name="Hipervínculo 7" xfId="23319" hidden="1"/>
    <cellStyle name="Hipervínculo 7" xfId="24610" hidden="1"/>
    <cellStyle name="Hipervínculo 7" xfId="26001" hidden="1"/>
    <cellStyle name="Hipervínculo 7" xfId="26150" hidden="1"/>
    <cellStyle name="Hipervínculo 7" xfId="26129" hidden="1"/>
    <cellStyle name="Hipervínculo 7" xfId="27332" hidden="1"/>
    <cellStyle name="Hipervínculo 7 2" xfId="5098" hidden="1"/>
    <cellStyle name="Hipervínculo 7 2" xfId="5866" hidden="1"/>
    <cellStyle name="Hipervínculo 7 2" xfId="5529" hidden="1"/>
    <cellStyle name="Hipervínculo 7 2" xfId="5009" hidden="1"/>
    <cellStyle name="Hipervínculo 7 2" xfId="7038" hidden="1"/>
    <cellStyle name="Hipervínculo 7 2" xfId="6701" hidden="1"/>
    <cellStyle name="Hipervínculo 7 2" xfId="6331" hidden="1"/>
    <cellStyle name="Hipervínculo 7 2" xfId="9105" hidden="1"/>
    <cellStyle name="Hipervínculo 7 2" xfId="9796" hidden="1"/>
    <cellStyle name="Hipervínculo 7 2" xfId="9459" hidden="1"/>
    <cellStyle name="Hipervínculo 7 2" xfId="9025" hidden="1"/>
    <cellStyle name="Hipervínculo 7 2" xfId="10968" hidden="1"/>
    <cellStyle name="Hipervínculo 7 2" xfId="10631" hidden="1"/>
    <cellStyle name="Hipervínculo 7 2" xfId="10261" hidden="1"/>
    <cellStyle name="Hipervínculo 7 2" xfId="11936" hidden="1"/>
    <cellStyle name="Hipervínculo 7 2" xfId="12570" hidden="1"/>
    <cellStyle name="Hipervínculo 7 2" xfId="12233" hidden="1"/>
    <cellStyle name="Hipervínculo 7 2" xfId="11859" hidden="1"/>
    <cellStyle name="Hipervínculo 7 2" xfId="13686" hidden="1"/>
    <cellStyle name="Hipervínculo 7 2" xfId="13349" hidden="1"/>
    <cellStyle name="Hipervínculo 7 2" xfId="12979" hidden="1"/>
    <cellStyle name="Hipervínculo 7 2" xfId="20522" hidden="1"/>
    <cellStyle name="Hipervínculo 7 2" xfId="20185" hidden="1"/>
    <cellStyle name="Hipervínculo 7 2" xfId="19688" hidden="1"/>
    <cellStyle name="Hipervínculo 7 2" xfId="21688" hidden="1"/>
    <cellStyle name="Hipervínculo 7 2" xfId="21351" hidden="1"/>
    <cellStyle name="Hipervínculo 7 2" xfId="20982" hidden="1"/>
    <cellStyle name="Hipervínculo 7 2" xfId="23686" hidden="1"/>
    <cellStyle name="Hipervínculo 7 2" xfId="24377" hidden="1"/>
    <cellStyle name="Hipervínculo 7 2" xfId="24040" hidden="1"/>
    <cellStyle name="Hipervínculo 7 2" xfId="23607" hidden="1"/>
    <cellStyle name="Hipervínculo 7 2" xfId="25543" hidden="1"/>
    <cellStyle name="Hipervínculo 7 2" xfId="25206" hidden="1"/>
    <cellStyle name="Hipervínculo 7 2" xfId="24837" hidden="1"/>
    <cellStyle name="Hipervínculo 7 2" xfId="26479" hidden="1"/>
    <cellStyle name="Hipervínculo 7 2" xfId="27113" hidden="1"/>
    <cellStyle name="Hipervínculo 7 2" xfId="26776" hidden="1"/>
    <cellStyle name="Hipervínculo 7 2" xfId="26403" hidden="1"/>
    <cellStyle name="Hipervínculo 7 2" xfId="28223" hidden="1"/>
    <cellStyle name="Hipervínculo 7 2" xfId="27886" hidden="1"/>
    <cellStyle name="Hipervínculo 7 2" xfId="27517"/>
    <cellStyle name="Hipervínculo 8" xfId="2744" hidden="1"/>
    <cellStyle name="Hipervínculo 8" xfId="3351" hidden="1"/>
    <cellStyle name="Hipervínculo 8" xfId="4285" hidden="1"/>
    <cellStyle name="Hipervínculo 8" xfId="4705" hidden="1"/>
    <cellStyle name="Hipervínculo 8" xfId="4382" hidden="1"/>
    <cellStyle name="Hipervínculo 8" xfId="6109" hidden="1"/>
    <cellStyle name="Hipervínculo 8" xfId="8527" hidden="1"/>
    <cellStyle name="Hipervínculo 8" xfId="8758" hidden="1"/>
    <cellStyle name="Hipervínculo 8" xfId="8607" hidden="1"/>
    <cellStyle name="Hipervínculo 8" xfId="10039" hidden="1"/>
    <cellStyle name="Hipervínculo 8" xfId="11447" hidden="1"/>
    <cellStyle name="Hipervínculo 8" xfId="11603" hidden="1"/>
    <cellStyle name="Hipervínculo 8" xfId="11520" hidden="1"/>
    <cellStyle name="Hipervínculo 8" xfId="12798" hidden="1"/>
    <cellStyle name="Hipervínculo 8" xfId="17846" hidden="1"/>
    <cellStyle name="Hipervínculo 8" xfId="18247" hidden="1"/>
    <cellStyle name="Hipervínculo 8" xfId="19007" hidden="1"/>
    <cellStyle name="Hipervínculo 8" xfId="19392" hidden="1"/>
    <cellStyle name="Hipervínculo 8" xfId="19101" hidden="1"/>
    <cellStyle name="Hipervínculo 8" xfId="20760" hidden="1"/>
    <cellStyle name="Hipervínculo 8" xfId="23123" hidden="1"/>
    <cellStyle name="Hipervínculo 8" xfId="23347" hidden="1"/>
    <cellStyle name="Hipervínculo 8" xfId="23202" hidden="1"/>
    <cellStyle name="Hipervínculo 8" xfId="24615" hidden="1"/>
    <cellStyle name="Hipervínculo 8" xfId="26003" hidden="1"/>
    <cellStyle name="Hipervínculo 8" xfId="26154" hidden="1"/>
    <cellStyle name="Hipervínculo 8" xfId="26075" hidden="1"/>
    <cellStyle name="Hipervínculo 8" xfId="27336" hidden="1"/>
    <cellStyle name="Hipervínculo 8 2" xfId="5100" hidden="1"/>
    <cellStyle name="Hipervínculo 8 2" xfId="5691" hidden="1"/>
    <cellStyle name="Hipervínculo 8 2" xfId="5879" hidden="1"/>
    <cellStyle name="Hipervínculo 8 2" xfId="4012" hidden="1"/>
    <cellStyle name="Hipervínculo 8 2" xfId="6863" hidden="1"/>
    <cellStyle name="Hipervínculo 8 2" xfId="7051" hidden="1"/>
    <cellStyle name="Hipervínculo 8 2" xfId="4636" hidden="1"/>
    <cellStyle name="Hipervínculo 8 2" xfId="9107" hidden="1"/>
    <cellStyle name="Hipervínculo 8 2" xfId="9621" hidden="1"/>
    <cellStyle name="Hipervínculo 8 2" xfId="9809" hidden="1"/>
    <cellStyle name="Hipervínculo 8 2" xfId="8339" hidden="1"/>
    <cellStyle name="Hipervínculo 8 2" xfId="10793" hidden="1"/>
    <cellStyle name="Hipervínculo 8 2" xfId="10981" hidden="1"/>
    <cellStyle name="Hipervínculo 8 2" xfId="8703" hidden="1"/>
    <cellStyle name="Hipervínculo 8 2" xfId="11938" hidden="1"/>
    <cellStyle name="Hipervínculo 8 2" xfId="12395" hidden="1"/>
    <cellStyle name="Hipervínculo 8 2" xfId="12583" hidden="1"/>
    <cellStyle name="Hipervínculo 8 2" xfId="11337" hidden="1"/>
    <cellStyle name="Hipervínculo 8 2" xfId="13511" hidden="1"/>
    <cellStyle name="Hipervínculo 8 2" xfId="13699" hidden="1"/>
    <cellStyle name="Hipervínculo 8 2" xfId="11551" hidden="1"/>
    <cellStyle name="Hipervínculo 8 2" xfId="20347" hidden="1"/>
    <cellStyle name="Hipervínculo 8 2" xfId="20535" hidden="1"/>
    <cellStyle name="Hipervínculo 8 2" xfId="18755" hidden="1"/>
    <cellStyle name="Hipervínculo 8 2" xfId="21513" hidden="1"/>
    <cellStyle name="Hipervínculo 8 2" xfId="21701" hidden="1"/>
    <cellStyle name="Hipervínculo 8 2" xfId="19325" hidden="1"/>
    <cellStyle name="Hipervínculo 8 2" xfId="23688" hidden="1"/>
    <cellStyle name="Hipervínculo 8 2" xfId="24202" hidden="1"/>
    <cellStyle name="Hipervínculo 8 2" xfId="24390" hidden="1"/>
    <cellStyle name="Hipervínculo 8 2" xfId="22951" hidden="1"/>
    <cellStyle name="Hipervínculo 8 2" xfId="25368" hidden="1"/>
    <cellStyle name="Hipervínculo 8 2" xfId="25556" hidden="1"/>
    <cellStyle name="Hipervínculo 8 2" xfId="23294" hidden="1"/>
    <cellStyle name="Hipervínculo 8 2" xfId="26481" hidden="1"/>
    <cellStyle name="Hipervínculo 8 2" xfId="26938" hidden="1"/>
    <cellStyle name="Hipervínculo 8 2" xfId="27126" hidden="1"/>
    <cellStyle name="Hipervínculo 8 2" xfId="25908" hidden="1"/>
    <cellStyle name="Hipervínculo 8 2" xfId="28048" hidden="1"/>
    <cellStyle name="Hipervínculo 8 2" xfId="28236" hidden="1"/>
    <cellStyle name="Hipervínculo 8 2" xfId="26104"/>
    <cellStyle name="Hipervínculo 9" xfId="2746" hidden="1"/>
    <cellStyle name="Hipervínculo 9" xfId="3692" hidden="1"/>
    <cellStyle name="Hipervínculo 9" xfId="4287" hidden="1"/>
    <cellStyle name="Hipervínculo 9" xfId="4866" hidden="1"/>
    <cellStyle name="Hipervínculo 9" xfId="4898" hidden="1"/>
    <cellStyle name="Hipervínculo 9" xfId="6221" hidden="1"/>
    <cellStyle name="Hipervínculo 9" xfId="8529" hidden="1"/>
    <cellStyle name="Hipervínculo 9" xfId="8884" hidden="1"/>
    <cellStyle name="Hipervínculo 9" xfId="8914" hidden="1"/>
    <cellStyle name="Hipervínculo 9" xfId="10151" hidden="1"/>
    <cellStyle name="Hipervínculo 9" xfId="11449" hidden="1"/>
    <cellStyle name="Hipervínculo 9" xfId="11720" hidden="1"/>
    <cellStyle name="Hipervínculo 9" xfId="11748" hidden="1"/>
    <cellStyle name="Hipervínculo 9" xfId="12869" hidden="1"/>
    <cellStyle name="Hipervínculo 9" xfId="17848" hidden="1"/>
    <cellStyle name="Hipervínculo 9" xfId="18502" hidden="1"/>
    <cellStyle name="Hipervínculo 9" xfId="19009" hidden="1"/>
    <cellStyle name="Hipervínculo 9" xfId="19548" hidden="1"/>
    <cellStyle name="Hipervínculo 9" xfId="19577" hidden="1"/>
    <cellStyle name="Hipervínculo 9" xfId="20872" hidden="1"/>
    <cellStyle name="Hipervínculo 9" xfId="23125" hidden="1"/>
    <cellStyle name="Hipervínculo 9" xfId="23469" hidden="1"/>
    <cellStyle name="Hipervínculo 9" xfId="23496" hidden="1"/>
    <cellStyle name="Hipervínculo 9" xfId="24727" hidden="1"/>
    <cellStyle name="Hipervínculo 9" xfId="26005" hidden="1"/>
    <cellStyle name="Hipervínculo 9" xfId="26267" hidden="1"/>
    <cellStyle name="Hipervínculo 9" xfId="26292" hidden="1"/>
    <cellStyle name="Hipervínculo 9" xfId="27407" hidden="1"/>
    <cellStyle name="Hipervínculo 9 2" xfId="5102" hidden="1"/>
    <cellStyle name="Hipervínculo 9 2" xfId="5834" hidden="1"/>
    <cellStyle name="Hipervínculo 9 2" xfId="5921" hidden="1"/>
    <cellStyle name="Hipervínculo 9 2" xfId="5899" hidden="1"/>
    <cellStyle name="Hipervínculo 9 2" xfId="7006" hidden="1"/>
    <cellStyle name="Hipervínculo 9 2" xfId="7093" hidden="1"/>
    <cellStyle name="Hipervínculo 9 2" xfId="7071" hidden="1"/>
    <cellStyle name="Hipervínculo 9 2" xfId="9109" hidden="1"/>
    <cellStyle name="Hipervínculo 9 2" xfId="9764" hidden="1"/>
    <cellStyle name="Hipervínculo 9 2" xfId="9851" hidden="1"/>
    <cellStyle name="Hipervínculo 9 2" xfId="9829" hidden="1"/>
    <cellStyle name="Hipervínculo 9 2" xfId="10936" hidden="1"/>
    <cellStyle name="Hipervínculo 9 2" xfId="11023" hidden="1"/>
    <cellStyle name="Hipervínculo 9 2" xfId="11001" hidden="1"/>
    <cellStyle name="Hipervínculo 9 2" xfId="11940" hidden="1"/>
    <cellStyle name="Hipervínculo 9 2" xfId="12538" hidden="1"/>
    <cellStyle name="Hipervínculo 9 2" xfId="12625" hidden="1"/>
    <cellStyle name="Hipervínculo 9 2" xfId="12603" hidden="1"/>
    <cellStyle name="Hipervínculo 9 2" xfId="13654" hidden="1"/>
    <cellStyle name="Hipervínculo 9 2" xfId="13741" hidden="1"/>
    <cellStyle name="Hipervínculo 9 2" xfId="13719" hidden="1"/>
    <cellStyle name="Hipervínculo 9 2" xfId="20490" hidden="1"/>
    <cellStyle name="Hipervínculo 9 2" xfId="20577" hidden="1"/>
    <cellStyle name="Hipervínculo 9 2" xfId="20555" hidden="1"/>
    <cellStyle name="Hipervínculo 9 2" xfId="21656" hidden="1"/>
    <cellStyle name="Hipervínculo 9 2" xfId="21743" hidden="1"/>
    <cellStyle name="Hipervínculo 9 2" xfId="21721" hidden="1"/>
    <cellStyle name="Hipervínculo 9 2" xfId="23690" hidden="1"/>
    <cellStyle name="Hipervínculo 9 2" xfId="24345" hidden="1"/>
    <cellStyle name="Hipervínculo 9 2" xfId="24432" hidden="1"/>
    <cellStyle name="Hipervínculo 9 2" xfId="24410" hidden="1"/>
    <cellStyle name="Hipervínculo 9 2" xfId="25511" hidden="1"/>
    <cellStyle name="Hipervínculo 9 2" xfId="25598" hidden="1"/>
    <cellStyle name="Hipervínculo 9 2" xfId="25576" hidden="1"/>
    <cellStyle name="Hipervínculo 9 2" xfId="26483" hidden="1"/>
    <cellStyle name="Hipervínculo 9 2" xfId="27081" hidden="1"/>
    <cellStyle name="Hipervínculo 9 2" xfId="27168" hidden="1"/>
    <cellStyle name="Hipervínculo 9 2" xfId="27146" hidden="1"/>
    <cellStyle name="Hipervínculo 9 2" xfId="28191" hidden="1"/>
    <cellStyle name="Hipervínculo 9 2" xfId="28278" hidden="1"/>
    <cellStyle name="Hipervínculo 9 2" xfId="28256"/>
    <cellStyle name="Hipervínculo visitado" xfId="2741" builtinId="9" hidden="1"/>
    <cellStyle name="Hipervínculo visitado" xfId="2743" builtinId="9" hidden="1"/>
    <cellStyle name="Hipervínculo visitado" xfId="2745" builtinId="9" hidden="1"/>
    <cellStyle name="Hipervínculo visitado" xfId="2747" builtinId="9" hidden="1"/>
    <cellStyle name="Hipervínculo visitado" xfId="2749" builtinId="9" hidden="1"/>
    <cellStyle name="Hipervínculo visitado" xfId="2751" builtinId="9" hidden="1"/>
    <cellStyle name="Hipervínculo visitado" xfId="2753" builtinId="9" hidden="1"/>
    <cellStyle name="Hipervínculo visitado" xfId="2755" builtinId="9" hidden="1"/>
    <cellStyle name="Hipervínculo visitado" xfId="2757" builtinId="9" hidden="1"/>
    <cellStyle name="Hipervínculo visitado" xfId="2759" builtinId="9" hidden="1"/>
    <cellStyle name="Hipervínculo visitado" xfId="2761" builtinId="9" hidden="1"/>
    <cellStyle name="Hipervínculo visitado" xfId="2763" builtinId="9" hidden="1"/>
    <cellStyle name="Hipervínculo visitado" xfId="2765" builtinId="9" hidden="1"/>
    <cellStyle name="Hipervínculo visitado" xfId="2767" builtinId="9" hidden="1"/>
    <cellStyle name="Hipervínculo visitado" xfId="2769" builtinId="9" hidden="1"/>
    <cellStyle name="Hipervínculo visitado" xfId="2771" builtinId="9" hidden="1"/>
    <cellStyle name="Hipervínculo visitado" xfId="2773" builtinId="9" hidden="1"/>
    <cellStyle name="Hipervínculo visitado" xfId="2775" builtinId="9" hidden="1"/>
    <cellStyle name="Hipervínculo visitado" xfId="2777" builtinId="9" hidden="1"/>
    <cellStyle name="Hipervínculo visitado" xfId="2779" builtinId="9" hidden="1"/>
    <cellStyle name="Hipervínculo visitado" xfId="2781" builtinId="9" hidden="1"/>
    <cellStyle name="Hipervínculo visitado" xfId="2783" builtinId="9" hidden="1"/>
    <cellStyle name="Hipervínculo visitado" xfId="2785" builtinId="9" hidden="1"/>
    <cellStyle name="Hipervínculo visitado" xfId="2787" builtinId="9" hidden="1"/>
    <cellStyle name="Hipervínculo visitado" xfId="2789" builtinId="9" hidden="1"/>
    <cellStyle name="Hipervínculo visitado" xfId="2791" builtinId="9" hidden="1"/>
    <cellStyle name="Hipervínculo visitado" xfId="2793" builtinId="9" hidden="1"/>
    <cellStyle name="Hipervínculo visitado" xfId="2795" builtinId="9" hidden="1"/>
    <cellStyle name="Hipervínculo visitado" xfId="2797" builtinId="9" hidden="1"/>
    <cellStyle name="Hipervínculo visitado" xfId="2799" builtinId="9" hidden="1"/>
    <cellStyle name="Hipervínculo visitado" xfId="2801" builtinId="9" hidden="1"/>
    <cellStyle name="Hipervínculo visitado" xfId="2803" builtinId="9" hidden="1"/>
    <cellStyle name="Hipervínculo visitado" xfId="2805" builtinId="9" hidden="1"/>
    <cellStyle name="Hipervínculo visitado" xfId="2807" builtinId="9" hidden="1"/>
    <cellStyle name="Hipervínculo visitado" xfId="2809" builtinId="9" hidden="1"/>
    <cellStyle name="Hipervínculo visitado" xfId="3541" builtinId="9" hidden="1"/>
    <cellStyle name="Hipervínculo visitado" xfId="3542" builtinId="9" hidden="1"/>
    <cellStyle name="Hipervínculo visitado" xfId="3544" builtinId="9" hidden="1"/>
    <cellStyle name="Hipervínculo visitado" xfId="3545" builtinId="9" hidden="1"/>
    <cellStyle name="Hipervínculo visitado" xfId="3546" builtinId="9" hidden="1"/>
    <cellStyle name="Hipervínculo visitado" xfId="3547" builtinId="9" hidden="1"/>
    <cellStyle name="Hipervínculo visitado" xfId="3548" builtinId="9" hidden="1"/>
    <cellStyle name="Hipervínculo visitado" xfId="3549" builtinId="9" hidden="1"/>
    <cellStyle name="Hipervínculo visitado" xfId="3550" builtinId="9" hidden="1"/>
    <cellStyle name="Hipervínculo visitado" xfId="3551" builtinId="9" hidden="1"/>
    <cellStyle name="Hipervínculo visitado" xfId="3552" builtinId="9" hidden="1"/>
    <cellStyle name="Hipervínculo visitado" xfId="3553" builtinId="9" hidden="1"/>
    <cellStyle name="Hipervínculo visitado" xfId="3554" builtinId="9" hidden="1"/>
    <cellStyle name="Hipervínculo visitado" xfId="3555" builtinId="9" hidden="1"/>
    <cellStyle name="Hipervínculo visitado" xfId="3556" builtinId="9" hidden="1"/>
    <cellStyle name="Hipervínculo visitado" xfId="3557" builtinId="9" hidden="1"/>
    <cellStyle name="Hipervínculo visitado" xfId="3558" builtinId="9" hidden="1"/>
    <cellStyle name="Hipervínculo visitado" xfId="3559" builtinId="9" hidden="1"/>
    <cellStyle name="Hipervínculo visitado" xfId="3560" builtinId="9" hidden="1"/>
    <cellStyle name="Hipervínculo visitado" xfId="3561" builtinId="9" hidden="1"/>
    <cellStyle name="Hipervínculo visitado" xfId="3562" builtinId="9" hidden="1"/>
    <cellStyle name="Hipervínculo visitado" xfId="3563" builtinId="9" hidden="1"/>
    <cellStyle name="Hipervínculo visitado" xfId="3564" builtinId="9" hidden="1"/>
    <cellStyle name="Hipervínculo visitado" xfId="3565" builtinId="9" hidden="1"/>
    <cellStyle name="Hipervínculo visitado" xfId="3566" builtinId="9" hidden="1"/>
    <cellStyle name="Hipervínculo visitado" xfId="3567" builtinId="9" hidden="1"/>
    <cellStyle name="Hipervínculo visitado" xfId="3568" builtinId="9" hidden="1"/>
    <cellStyle name="Hipervínculo visitado" xfId="3569" builtinId="9" hidden="1"/>
    <cellStyle name="Hipervínculo visitado" xfId="3570" builtinId="9" hidden="1"/>
    <cellStyle name="Hipervínculo visitado" xfId="3571" builtinId="9" hidden="1"/>
    <cellStyle name="Hipervínculo visitado" xfId="3572" builtinId="9" hidden="1"/>
    <cellStyle name="Hipervínculo visitado" xfId="3573" builtinId="9" hidden="1"/>
    <cellStyle name="Hipervínculo visitado" xfId="3574" builtinId="9" hidden="1"/>
    <cellStyle name="Hipervínculo visitado" xfId="3575" builtinId="9" hidden="1"/>
    <cellStyle name="Hipervínculo visitado" xfId="3576" builtinId="9" hidden="1"/>
    <cellStyle name="Hipervínculo visitado" xfId="3687" builtinId="9" hidden="1"/>
    <cellStyle name="Hipervínculo visitado" xfId="3734" builtinId="9" hidden="1"/>
    <cellStyle name="Hipervínculo visitado" xfId="3693" builtinId="9" hidden="1"/>
    <cellStyle name="Hipervínculo visitado" xfId="3701" builtinId="9" hidden="1"/>
    <cellStyle name="Hipervínculo visitado" xfId="3669" builtinId="9" hidden="1"/>
    <cellStyle name="Hipervínculo visitado" xfId="3332" builtinId="9" hidden="1"/>
    <cellStyle name="Hipervínculo visitado" xfId="3604" builtinId="9" hidden="1"/>
    <cellStyle name="Hipervínculo visitado" xfId="3603" builtinId="9" hidden="1"/>
    <cellStyle name="Hipervínculo visitado" xfId="3601" builtinId="9" hidden="1"/>
    <cellStyle name="Hipervínculo visitado" xfId="3215" builtinId="9" hidden="1"/>
    <cellStyle name="Hipervínculo visitado" xfId="3578" builtinId="9" hidden="1"/>
    <cellStyle name="Hipervínculo visitado" xfId="3315" builtinId="9" hidden="1"/>
    <cellStyle name="Hipervínculo visitado" xfId="3614" builtinId="9" hidden="1"/>
    <cellStyle name="Hipervínculo visitado" xfId="3321" builtinId="9" hidden="1"/>
    <cellStyle name="Hipervínculo visitado" xfId="3385" builtinId="9" hidden="1"/>
    <cellStyle name="Hipervínculo visitado" xfId="3372" builtinId="9" hidden="1"/>
    <cellStyle name="Hipervínculo visitado" xfId="3345" builtinId="9" hidden="1"/>
    <cellStyle name="Hipervínculo visitado" xfId="3722" builtinId="9" hidden="1"/>
    <cellStyle name="Hipervínculo visitado" xfId="3756" builtinId="9" hidden="1"/>
    <cellStyle name="Hipervínculo visitado" xfId="3297" builtinId="9" hidden="1"/>
    <cellStyle name="Hipervínculo visitado" xfId="3610" builtinId="9" hidden="1"/>
    <cellStyle name="Hipervínculo visitado" xfId="3316" builtinId="9" hidden="1"/>
    <cellStyle name="Hipervínculo visitado" xfId="3395" builtinId="9" hidden="1"/>
    <cellStyle name="Hipervínculo visitado" xfId="3335" builtinId="9" hidden="1"/>
    <cellStyle name="Hipervínculo visitado" xfId="3230" builtinId="9" hidden="1"/>
    <cellStyle name="Hipervínculo visitado" xfId="3596" builtinId="9" hidden="1"/>
    <cellStyle name="Hipervínculo visitado" xfId="3229" builtinId="9" hidden="1"/>
    <cellStyle name="Hipervínculo visitado" xfId="3595" builtinId="9" hidden="1"/>
    <cellStyle name="Hipervínculo visitado" xfId="3228" builtinId="9" hidden="1"/>
    <cellStyle name="Hipervínculo visitado" xfId="3594" builtinId="9" hidden="1"/>
    <cellStyle name="Hipervínculo visitado" xfId="3324" builtinId="9" hidden="1"/>
    <cellStyle name="Hipervínculo visitado" xfId="3264" builtinId="9" hidden="1"/>
    <cellStyle name="Hipervínculo visitado" xfId="3236" builtinId="9" hidden="1"/>
    <cellStyle name="Hipervínculo visitado" xfId="3872" builtinId="9" hidden="1"/>
    <cellStyle name="Hipervínculo visitado" xfId="3266" builtinId="9" hidden="1"/>
    <cellStyle name="Hipervínculo visitado" xfId="3237" builtinId="9" hidden="1"/>
    <cellStyle name="Hipervínculo visitado" xfId="3192" builtinId="9" hidden="1"/>
    <cellStyle name="Hipervínculo visitado" xfId="3239" builtinId="9" hidden="1"/>
    <cellStyle name="Hipervínculo visitado" xfId="3577" builtinId="9" hidden="1"/>
    <cellStyle name="Hipervínculo visitado" xfId="3191" builtinId="9" hidden="1"/>
    <cellStyle name="Hipervínculo visitado" xfId="3593" builtinId="9" hidden="1"/>
    <cellStyle name="Hipervínculo visitado" xfId="3592" builtinId="9" hidden="1"/>
    <cellStyle name="Hipervínculo visitado" xfId="3591" builtinId="9" hidden="1"/>
    <cellStyle name="Hipervínculo visitado" xfId="3590" builtinId="9" hidden="1"/>
    <cellStyle name="Hipervínculo visitado" xfId="3210" builtinId="9" hidden="1"/>
    <cellStyle name="Hipervínculo visitado" xfId="3209" builtinId="9" hidden="1"/>
    <cellStyle name="Hipervínculo visitado" xfId="3226" builtinId="9" hidden="1"/>
    <cellStyle name="Hipervínculo visitado" xfId="3678" builtinId="9" hidden="1"/>
    <cellStyle name="Hipervínculo visitado" xfId="3733" builtinId="9" hidden="1"/>
    <cellStyle name="Hipervínculo visitado" xfId="3732" builtinId="9" hidden="1"/>
    <cellStyle name="Hipervínculo visitado" xfId="3723" builtinId="9" hidden="1"/>
    <cellStyle name="Hipervínculo visitado" xfId="3670" builtinId="9" hidden="1"/>
    <cellStyle name="Hipervínculo visitado" xfId="3348" builtinId="9" hidden="1"/>
    <cellStyle name="Hipervínculo visitado" xfId="3417" builtinId="9" hidden="1"/>
    <cellStyle name="Hipervínculo visitado" xfId="3611" builtinId="9" hidden="1"/>
    <cellStyle name="Hipervínculo visitado" xfId="3319" builtinId="9" hidden="1"/>
    <cellStyle name="Hipervínculo visitado" xfId="3386" builtinId="9" hidden="1"/>
    <cellStyle name="Hipervínculo visitado" xfId="3379" builtinId="9" hidden="1"/>
    <cellStyle name="Hipervínculo visitado" xfId="3384" builtinId="9" hidden="1"/>
    <cellStyle name="Hipervínculo visitado" xfId="3698" builtinId="9" hidden="1"/>
    <cellStyle name="Hipervínculo visitado" xfId="3391" builtinId="9" hidden="1"/>
    <cellStyle name="Hipervínculo visitado" xfId="3313" builtinId="9" hidden="1"/>
    <cellStyle name="Hipervínculo visitado" xfId="3178" builtinId="9" hidden="1"/>
    <cellStyle name="Hipervínculo visitado" xfId="3336" builtinId="9" hidden="1"/>
    <cellStyle name="Hipervínculo visitado" xfId="3211" builtinId="9" hidden="1"/>
    <cellStyle name="Hipervínculo visitado" xfId="3429" builtinId="9" hidden="1"/>
    <cellStyle name="Hipervínculo visitado" xfId="3227" builtinId="9" hidden="1"/>
    <cellStyle name="Hipervínculo visitado" xfId="3337" builtinId="9" hidden="1"/>
    <cellStyle name="Hipervínculo visitado" xfId="3338" builtinId="9" hidden="1"/>
    <cellStyle name="Hipervínculo visitado" xfId="3339" builtinId="9" hidden="1"/>
    <cellStyle name="Hipervínculo visitado" xfId="3340" builtinId="9" hidden="1"/>
    <cellStyle name="Hipervínculo visitado" xfId="3759" builtinId="9" hidden="1"/>
    <cellStyle name="Hipervínculo visitado" xfId="3721" builtinId="9" hidden="1"/>
    <cellStyle name="Hipervínculo visitado" xfId="3254" builtinId="9" hidden="1"/>
    <cellStyle name="Hipervínculo visitado" xfId="3686" builtinId="9" hidden="1"/>
    <cellStyle name="Hipervínculo visitado" xfId="3425" builtinId="9" hidden="1"/>
    <cellStyle name="Hipervínculo visitado" xfId="3674" builtinId="9" hidden="1"/>
    <cellStyle name="Hipervínculo visitado" xfId="3272" builtinId="9" hidden="1"/>
    <cellStyle name="Hipervínculo visitado" xfId="3398" builtinId="9" hidden="1"/>
    <cellStyle name="Hipervínculo visitado" xfId="3736" builtinId="9" hidden="1"/>
    <cellStyle name="Hipervínculo visitado" xfId="3740" builtinId="9" hidden="1"/>
    <cellStyle name="Hipervínculo visitado" xfId="3644" builtinId="9" hidden="1"/>
    <cellStyle name="Hipervínculo visitado" xfId="3710" builtinId="9" hidden="1"/>
    <cellStyle name="Hipervínculo visitado" xfId="3875" builtinId="9" hidden="1"/>
    <cellStyle name="Hipervínculo visitado" xfId="3877" builtinId="9" hidden="1"/>
    <cellStyle name="Hipervínculo visitado" xfId="3879" builtinId="9" hidden="1"/>
    <cellStyle name="Hipervínculo visitado" xfId="3881" builtinId="9" hidden="1"/>
    <cellStyle name="Hipervínculo visitado" xfId="3883" builtinId="9" hidden="1"/>
    <cellStyle name="Hipervínculo visitado" xfId="3885" builtinId="9" hidden="1"/>
    <cellStyle name="Hipervínculo visitado" xfId="3887" builtinId="9" hidden="1"/>
    <cellStyle name="Hipervínculo visitado" xfId="3889" builtinId="9" hidden="1"/>
    <cellStyle name="Hipervínculo visitado" xfId="3891" builtinId="9" hidden="1"/>
    <cellStyle name="Hipervínculo visitado" xfId="3893" builtinId="9" hidden="1"/>
    <cellStyle name="Hipervínculo visitado" xfId="3895" builtinId="9" hidden="1"/>
    <cellStyle name="Hipervínculo visitado" xfId="3897" builtinId="9" hidden="1"/>
    <cellStyle name="Hipervínculo visitado" xfId="3899" builtinId="9" hidden="1"/>
    <cellStyle name="Hipervínculo visitado" xfId="3901" builtinId="9" hidden="1"/>
    <cellStyle name="Hipervínculo visitado" xfId="3903" builtinId="9" hidden="1"/>
    <cellStyle name="Hipervínculo visitado" xfId="3905" builtinId="9" hidden="1"/>
    <cellStyle name="Hipervínculo visitado" xfId="3907" builtinId="9" hidden="1"/>
    <cellStyle name="Hipervínculo visitado" xfId="3909" builtinId="9" hidden="1"/>
    <cellStyle name="Hipervínculo visitado" xfId="3911" builtinId="9" hidden="1"/>
    <cellStyle name="Hipervínculo visitado" xfId="3913" builtinId="9" hidden="1"/>
    <cellStyle name="Hipervínculo visitado" xfId="3915" builtinId="9" hidden="1"/>
    <cellStyle name="Hipervínculo visitado" xfId="3917" builtinId="9" hidden="1"/>
    <cellStyle name="Hipervínculo visitado" xfId="3919" builtinId="9" hidden="1"/>
    <cellStyle name="Hipervínculo visitado" xfId="3921" builtinId="9" hidden="1"/>
    <cellStyle name="Hipervínculo visitado" xfId="3923" builtinId="9" hidden="1"/>
    <cellStyle name="Hipervínculo visitado" xfId="3925" builtinId="9" hidden="1"/>
    <cellStyle name="Hipervínculo visitado" xfId="3927" builtinId="9" hidden="1"/>
    <cellStyle name="Hipervínculo visitado" xfId="3929" builtinId="9" hidden="1"/>
    <cellStyle name="Hipervínculo visitado" xfId="3931" builtinId="9" hidden="1"/>
    <cellStyle name="Hipervínculo visitado" xfId="3933" builtinId="9" hidden="1"/>
    <cellStyle name="Hipervínculo visitado" xfId="3935" builtinId="9" hidden="1"/>
    <cellStyle name="Hipervínculo visitado" xfId="3937" builtinId="9" hidden="1"/>
    <cellStyle name="Hipervínculo visitado" xfId="3939" builtinId="9" hidden="1"/>
    <cellStyle name="Hipervínculo visitado" xfId="3941" builtinId="9" hidden="1"/>
    <cellStyle name="Hipervínculo visitado" xfId="3943" builtinId="9" hidden="1"/>
    <cellStyle name="Hipervínculo visitado" xfId="4282" builtinId="9" hidden="1"/>
    <cellStyle name="Hipervínculo visitado" xfId="4284" builtinId="9" hidden="1"/>
    <cellStyle name="Hipervínculo visitado" xfId="4286" builtinId="9" hidden="1"/>
    <cellStyle name="Hipervínculo visitado" xfId="4288" builtinId="9" hidden="1"/>
    <cellStyle name="Hipervínculo visitado" xfId="4290" builtinId="9" hidden="1"/>
    <cellStyle name="Hipervínculo visitado" xfId="4292" builtinId="9" hidden="1"/>
    <cellStyle name="Hipervínculo visitado" xfId="4294" builtinId="9" hidden="1"/>
    <cellStyle name="Hipervínculo visitado" xfId="4296" builtinId="9" hidden="1"/>
    <cellStyle name="Hipervínculo visitado" xfId="4298" builtinId="9" hidden="1"/>
    <cellStyle name="Hipervínculo visitado" xfId="4300" builtinId="9" hidden="1"/>
    <cellStyle name="Hipervínculo visitado" xfId="4302" builtinId="9" hidden="1"/>
    <cellStyle name="Hipervínculo visitado" xfId="4304" builtinId="9" hidden="1"/>
    <cellStyle name="Hipervínculo visitado" xfId="4306" builtinId="9" hidden="1"/>
    <cellStyle name="Hipervínculo visitado" xfId="4308" builtinId="9" hidden="1"/>
    <cellStyle name="Hipervínculo visitado" xfId="4310" builtinId="9" hidden="1"/>
    <cellStyle name="Hipervínculo visitado" xfId="4312" builtinId="9" hidden="1"/>
    <cellStyle name="Hipervínculo visitado" xfId="4314" builtinId="9" hidden="1"/>
    <cellStyle name="Hipervínculo visitado" xfId="4316" builtinId="9" hidden="1"/>
    <cellStyle name="Hipervínculo visitado" xfId="4318" builtinId="9" hidden="1"/>
    <cellStyle name="Hipervínculo visitado" xfId="4320" builtinId="9" hidden="1"/>
    <cellStyle name="Hipervínculo visitado" xfId="4322" builtinId="9" hidden="1"/>
    <cellStyle name="Hipervínculo visitado" xfId="4324" builtinId="9" hidden="1"/>
    <cellStyle name="Hipervínculo visitado" xfId="4326" builtinId="9" hidden="1"/>
    <cellStyle name="Hipervínculo visitado" xfId="4328" builtinId="9" hidden="1"/>
    <cellStyle name="Hipervínculo visitado" xfId="4330" builtinId="9" hidden="1"/>
    <cellStyle name="Hipervínculo visitado" xfId="4332" builtinId="9" hidden="1"/>
    <cellStyle name="Hipervínculo visitado" xfId="4334" builtinId="9" hidden="1"/>
    <cellStyle name="Hipervínculo visitado" xfId="4336" builtinId="9" hidden="1"/>
    <cellStyle name="Hipervínculo visitado" xfId="4338" builtinId="9" hidden="1"/>
    <cellStyle name="Hipervínculo visitado" xfId="4340" builtinId="9" hidden="1"/>
    <cellStyle name="Hipervínculo visitado" xfId="4342" builtinId="9" hidden="1"/>
    <cellStyle name="Hipervínculo visitado" xfId="4344" builtinId="9" hidden="1"/>
    <cellStyle name="Hipervínculo visitado" xfId="4346" builtinId="9" hidden="1"/>
    <cellStyle name="Hipervínculo visitado" xfId="4348" builtinId="9" hidden="1"/>
    <cellStyle name="Hipervínculo visitado" xfId="4350" builtinId="9" hidden="1"/>
    <cellStyle name="Hipervínculo visitado" xfId="4795" builtinId="9" hidden="1"/>
    <cellStyle name="Hipervínculo visitado" xfId="4796" builtinId="9" hidden="1"/>
    <cellStyle name="Hipervínculo visitado" xfId="4797" builtinId="9" hidden="1"/>
    <cellStyle name="Hipervínculo visitado" xfId="4798" builtinId="9" hidden="1"/>
    <cellStyle name="Hipervínculo visitado" xfId="4799" builtinId="9" hidden="1"/>
    <cellStyle name="Hipervínculo visitado" xfId="4800" builtinId="9" hidden="1"/>
    <cellStyle name="Hipervínculo visitado" xfId="4801" builtinId="9" hidden="1"/>
    <cellStyle name="Hipervínculo visitado" xfId="4802" builtinId="9" hidden="1"/>
    <cellStyle name="Hipervínculo visitado" xfId="4803" builtinId="9" hidden="1"/>
    <cellStyle name="Hipervínculo visitado" xfId="4804" builtinId="9" hidden="1"/>
    <cellStyle name="Hipervínculo visitado" xfId="4805" builtinId="9" hidden="1"/>
    <cellStyle name="Hipervínculo visitado" xfId="4806" builtinId="9" hidden="1"/>
    <cellStyle name="Hipervínculo visitado" xfId="4807" builtinId="9" hidden="1"/>
    <cellStyle name="Hipervínculo visitado" xfId="4808" builtinId="9" hidden="1"/>
    <cellStyle name="Hipervínculo visitado" xfId="4809" builtinId="9" hidden="1"/>
    <cellStyle name="Hipervínculo visitado" xfId="4810" builtinId="9" hidden="1"/>
    <cellStyle name="Hipervínculo visitado" xfId="4811" builtinId="9" hidden="1"/>
    <cellStyle name="Hipervínculo visitado" xfId="4812" builtinId="9" hidden="1"/>
    <cellStyle name="Hipervínculo visitado" xfId="4813" builtinId="9" hidden="1"/>
    <cellStyle name="Hipervínculo visitado" xfId="4814" builtinId="9" hidden="1"/>
    <cellStyle name="Hipervínculo visitado" xfId="4815" builtinId="9" hidden="1"/>
    <cellStyle name="Hipervínculo visitado" xfId="4816" builtinId="9" hidden="1"/>
    <cellStyle name="Hipervínculo visitado" xfId="4817" builtinId="9" hidden="1"/>
    <cellStyle name="Hipervínculo visitado" xfId="4818" builtinId="9" hidden="1"/>
    <cellStyle name="Hipervínculo visitado" xfId="4819" builtinId="9" hidden="1"/>
    <cellStyle name="Hipervínculo visitado" xfId="4820" builtinId="9" hidden="1"/>
    <cellStyle name="Hipervínculo visitado" xfId="4821" builtinId="9" hidden="1"/>
    <cellStyle name="Hipervínculo visitado" xfId="4822" builtinId="9" hidden="1"/>
    <cellStyle name="Hipervínculo visitado" xfId="4823" builtinId="9" hidden="1"/>
    <cellStyle name="Hipervínculo visitado" xfId="4824" builtinId="9" hidden="1"/>
    <cellStyle name="Hipervínculo visitado" xfId="4825" builtinId="9" hidden="1"/>
    <cellStyle name="Hipervínculo visitado" xfId="4826" builtinId="9" hidden="1"/>
    <cellStyle name="Hipervínculo visitado" xfId="4827" builtinId="9" hidden="1"/>
    <cellStyle name="Hipervínculo visitado" xfId="4828" builtinId="9" hidden="1"/>
    <cellStyle name="Hipervínculo visitado" xfId="4829" builtinId="9" hidden="1"/>
    <cellStyle name="Hipervínculo visitado" xfId="4864" builtinId="9" hidden="1"/>
    <cellStyle name="Hipervínculo visitado" xfId="4884" builtinId="9" hidden="1"/>
    <cellStyle name="Hipervínculo visitado" xfId="4867" builtinId="9" hidden="1"/>
    <cellStyle name="Hipervínculo visitado" xfId="4870" builtinId="9" hidden="1"/>
    <cellStyle name="Hipervínculo visitado" xfId="4858" builtinId="9" hidden="1"/>
    <cellStyle name="Hipervínculo visitado" xfId="4696" builtinId="9" hidden="1"/>
    <cellStyle name="Hipervínculo visitado" xfId="4844" builtinId="9" hidden="1"/>
    <cellStyle name="Hipervínculo visitado" xfId="4843" builtinId="9" hidden="1"/>
    <cellStyle name="Hipervínculo visitado" xfId="4841" builtinId="9" hidden="1"/>
    <cellStyle name="Hipervínculo visitado" xfId="4648" builtinId="9" hidden="1"/>
    <cellStyle name="Hipervínculo visitado" xfId="4831" builtinId="9" hidden="1"/>
    <cellStyle name="Hipervínculo visitado" xfId="4685" builtinId="9" hidden="1"/>
    <cellStyle name="Hipervínculo visitado" xfId="4848" builtinId="9" hidden="1"/>
    <cellStyle name="Hipervínculo visitado" xfId="4690" builtinId="9" hidden="1"/>
    <cellStyle name="Hipervínculo visitado" xfId="4727" builtinId="9" hidden="1"/>
    <cellStyle name="Hipervínculo visitado" xfId="4715" builtinId="9" hidden="1"/>
    <cellStyle name="Hipervínculo visitado" xfId="4702" builtinId="9" hidden="1"/>
    <cellStyle name="Hipervínculo visitado" xfId="4876" builtinId="9" hidden="1"/>
    <cellStyle name="Hipervínculo visitado" xfId="4889" builtinId="9" hidden="1"/>
    <cellStyle name="Hipervínculo visitado" xfId="4674" builtinId="9" hidden="1"/>
    <cellStyle name="Hipervínculo visitado" xfId="4846" builtinId="9" hidden="1"/>
    <cellStyle name="Hipervínculo visitado" xfId="4686" builtinId="9" hidden="1"/>
    <cellStyle name="Hipervínculo visitado" xfId="4738" builtinId="9" hidden="1"/>
    <cellStyle name="Hipervínculo visitado" xfId="4699" builtinId="9" hidden="1"/>
    <cellStyle name="Hipervínculo visitado" xfId="4656" builtinId="9" hidden="1"/>
    <cellStyle name="Hipervínculo visitado" xfId="4838" builtinId="9" hidden="1"/>
    <cellStyle name="Hipervínculo visitado" xfId="4655" builtinId="9" hidden="1"/>
    <cellStyle name="Hipervínculo visitado" xfId="4837" builtinId="9" hidden="1"/>
    <cellStyle name="Hipervínculo visitado" xfId="4654" builtinId="9" hidden="1"/>
    <cellStyle name="Hipervínculo visitado" xfId="4836" builtinId="9" hidden="1"/>
    <cellStyle name="Hipervínculo visitado" xfId="4692" builtinId="9" hidden="1"/>
    <cellStyle name="Hipervínculo visitado" xfId="4669" builtinId="9" hidden="1"/>
    <cellStyle name="Hipervínculo visitado" xfId="4661" builtinId="9" hidden="1"/>
    <cellStyle name="Hipervínculo visitado" xfId="4913" builtinId="9" hidden="1"/>
    <cellStyle name="Hipervínculo visitado" xfId="4670" builtinId="9" hidden="1"/>
    <cellStyle name="Hipervínculo visitado" xfId="4662" builtinId="9" hidden="1"/>
    <cellStyle name="Hipervínculo visitado" xfId="4643" builtinId="9" hidden="1"/>
    <cellStyle name="Hipervínculo visitado" xfId="4663" builtinId="9" hidden="1"/>
    <cellStyle name="Hipervínculo visitado" xfId="4830" builtinId="9" hidden="1"/>
    <cellStyle name="Hipervínculo visitado" xfId="4642" builtinId="9" hidden="1"/>
    <cellStyle name="Hipervínculo visitado" xfId="4835" builtinId="9" hidden="1"/>
    <cellStyle name="Hipervínculo visitado" xfId="4834" builtinId="9" hidden="1"/>
    <cellStyle name="Hipervínculo visitado" xfId="4833" builtinId="9" hidden="1"/>
    <cellStyle name="Hipervínculo visitado" xfId="4832" builtinId="9" hidden="1"/>
    <cellStyle name="Hipervínculo visitado" xfId="4646" builtinId="9" hidden="1"/>
    <cellStyle name="Hipervínculo visitado" xfId="4645" builtinId="9" hidden="1"/>
    <cellStyle name="Hipervínculo visitado" xfId="4653" builtinId="9" hidden="1"/>
    <cellStyle name="Hipervínculo visitado" xfId="4860" builtinId="9" hidden="1"/>
    <cellStyle name="Hipervínculo visitado" xfId="4883" builtinId="9" hidden="1"/>
    <cellStyle name="Hipervínculo visitado" xfId="4882" builtinId="9" hidden="1"/>
    <cellStyle name="Hipervínculo visitado" xfId="4877" builtinId="9" hidden="1"/>
    <cellStyle name="Hipervínculo visitado" xfId="4859" builtinId="9" hidden="1"/>
    <cellStyle name="Hipervínculo visitado" xfId="4703" builtinId="9" hidden="1"/>
    <cellStyle name="Hipervínculo visitado" xfId="4746" builtinId="9" hidden="1"/>
    <cellStyle name="Hipervínculo visitado" xfId="4847" builtinId="9" hidden="1"/>
    <cellStyle name="Hipervínculo visitado" xfId="4689" builtinId="9" hidden="1"/>
    <cellStyle name="Hipervínculo visitado" xfId="4729" builtinId="9" hidden="1"/>
    <cellStyle name="Hipervínculo visitado" xfId="4722" builtinId="9" hidden="1"/>
    <cellStyle name="Hipervínculo visitado" xfId="4725" builtinId="9" hidden="1"/>
    <cellStyle name="Hipervínculo visitado" xfId="5097" builtinId="9" hidden="1"/>
    <cellStyle name="Hipervínculo visitado" xfId="5099" builtinId="9" hidden="1"/>
    <cellStyle name="Hipervínculo visitado" xfId="5101" builtinId="9" hidden="1"/>
    <cellStyle name="Hipervínculo visitado" xfId="5103" builtinId="9" hidden="1"/>
    <cellStyle name="Hipervínculo visitado" xfId="5105" builtinId="9" hidden="1"/>
    <cellStyle name="Hipervínculo visitado" xfId="5107" builtinId="9" hidden="1"/>
    <cellStyle name="Hipervínculo visitado" xfId="5109" builtinId="9" hidden="1"/>
    <cellStyle name="Hipervínculo visitado" xfId="5111" builtinId="9" hidden="1"/>
    <cellStyle name="Hipervínculo visitado" xfId="5113" builtinId="9" hidden="1"/>
    <cellStyle name="Hipervínculo visitado" xfId="5115" builtinId="9" hidden="1"/>
    <cellStyle name="Hipervínculo visitado" xfId="5117" builtinId="9" hidden="1"/>
    <cellStyle name="Hipervínculo visitado" xfId="5119" builtinId="9" hidden="1"/>
    <cellStyle name="Hipervínculo visitado" xfId="5121" builtinId="9" hidden="1"/>
    <cellStyle name="Hipervínculo visitado" xfId="5123" builtinId="9" hidden="1"/>
    <cellStyle name="Hipervínculo visitado" xfId="5125" builtinId="9" hidden="1"/>
    <cellStyle name="Hipervínculo visitado" xfId="5127" builtinId="9" hidden="1"/>
    <cellStyle name="Hipervínculo visitado" xfId="5129" builtinId="9" hidden="1"/>
    <cellStyle name="Hipervínculo visitado" xfId="5131" builtinId="9" hidden="1"/>
    <cellStyle name="Hipervínculo visitado" xfId="5133" builtinId="9" hidden="1"/>
    <cellStyle name="Hipervínculo visitado" xfId="5135" builtinId="9" hidden="1"/>
    <cellStyle name="Hipervínculo visitado" xfId="5137" builtinId="9" hidden="1"/>
    <cellStyle name="Hipervínculo visitado" xfId="5139" builtinId="9" hidden="1"/>
    <cellStyle name="Hipervínculo visitado" xfId="5141" builtinId="9" hidden="1"/>
    <cellStyle name="Hipervínculo visitado" xfId="5143" builtinId="9" hidden="1"/>
    <cellStyle name="Hipervínculo visitado" xfId="5145" builtinId="9" hidden="1"/>
    <cellStyle name="Hipervínculo visitado" xfId="5147" builtinId="9" hidden="1"/>
    <cellStyle name="Hipervínculo visitado" xfId="5149" builtinId="9" hidden="1"/>
    <cellStyle name="Hipervínculo visitado" xfId="5151" builtinId="9" hidden="1"/>
    <cellStyle name="Hipervínculo visitado" xfId="5153" builtinId="9" hidden="1"/>
    <cellStyle name="Hipervínculo visitado" xfId="5155" builtinId="9" hidden="1"/>
    <cellStyle name="Hipervínculo visitado" xfId="5157" builtinId="9" hidden="1"/>
    <cellStyle name="Hipervínculo visitado" xfId="5159" builtinId="9" hidden="1"/>
    <cellStyle name="Hipervínculo visitado" xfId="5161" builtinId="9" hidden="1"/>
    <cellStyle name="Hipervínculo visitado" xfId="5163" builtinId="9" hidden="1"/>
    <cellStyle name="Hipervínculo visitado" xfId="5165" builtinId="9" hidden="1"/>
    <cellStyle name="Hipervínculo visitado" xfId="5557" builtinId="9" hidden="1"/>
    <cellStyle name="Hipervínculo visitado" xfId="5558" builtinId="9" hidden="1"/>
    <cellStyle name="Hipervínculo visitado" xfId="5559" builtinId="9" hidden="1"/>
    <cellStyle name="Hipervínculo visitado" xfId="5560" builtinId="9" hidden="1"/>
    <cellStyle name="Hipervínculo visitado" xfId="5561" builtinId="9" hidden="1"/>
    <cellStyle name="Hipervínculo visitado" xfId="5562" builtinId="9" hidden="1"/>
    <cellStyle name="Hipervínculo visitado" xfId="5563" builtinId="9" hidden="1"/>
    <cellStyle name="Hipervínculo visitado" xfId="5564" builtinId="9" hidden="1"/>
    <cellStyle name="Hipervínculo visitado" xfId="5565" builtinId="9" hidden="1"/>
    <cellStyle name="Hipervínculo visitado" xfId="5566" builtinId="9" hidden="1"/>
    <cellStyle name="Hipervínculo visitado" xfId="5567" builtinId="9" hidden="1"/>
    <cellStyle name="Hipervínculo visitado" xfId="5568" builtinId="9" hidden="1"/>
    <cellStyle name="Hipervínculo visitado" xfId="5569" builtinId="9" hidden="1"/>
    <cellStyle name="Hipervínculo visitado" xfId="5570" builtinId="9" hidden="1"/>
    <cellStyle name="Hipervínculo visitado" xfId="5571" builtinId="9" hidden="1"/>
    <cellStyle name="Hipervínculo visitado" xfId="5572" builtinId="9" hidden="1"/>
    <cellStyle name="Hipervínculo visitado" xfId="5573" builtinId="9" hidden="1"/>
    <cellStyle name="Hipervínculo visitado" xfId="5574" builtinId="9" hidden="1"/>
    <cellStyle name="Hipervínculo visitado" xfId="5575" builtinId="9" hidden="1"/>
    <cellStyle name="Hipervínculo visitado" xfId="5576" builtinId="9" hidden="1"/>
    <cellStyle name="Hipervínculo visitado" xfId="5577" builtinId="9" hidden="1"/>
    <cellStyle name="Hipervínculo visitado" xfId="5578" builtinId="9" hidden="1"/>
    <cellStyle name="Hipervínculo visitado" xfId="5579" builtinId="9" hidden="1"/>
    <cellStyle name="Hipervínculo visitado" xfId="5580" builtinId="9" hidden="1"/>
    <cellStyle name="Hipervínculo visitado" xfId="5581" builtinId="9" hidden="1"/>
    <cellStyle name="Hipervínculo visitado" xfId="5582" builtinId="9" hidden="1"/>
    <cellStyle name="Hipervínculo visitado" xfId="5583" builtinId="9" hidden="1"/>
    <cellStyle name="Hipervínculo visitado" xfId="5584" builtinId="9" hidden="1"/>
    <cellStyle name="Hipervínculo visitado" xfId="5585" builtinId="9" hidden="1"/>
    <cellStyle name="Hipervínculo visitado" xfId="5586" builtinId="9" hidden="1"/>
    <cellStyle name="Hipervínculo visitado" xfId="5587" builtinId="9" hidden="1"/>
    <cellStyle name="Hipervínculo visitado" xfId="5588" builtinId="9" hidden="1"/>
    <cellStyle name="Hipervínculo visitado" xfId="5589" builtinId="9" hidden="1"/>
    <cellStyle name="Hipervínculo visitado" xfId="5590" builtinId="9" hidden="1"/>
    <cellStyle name="Hipervínculo visitado" xfId="5591" builtinId="9" hidden="1"/>
    <cellStyle name="Hipervínculo visitado" xfId="5638" builtinId="9" hidden="1"/>
    <cellStyle name="Hipervínculo visitado" xfId="5657" builtinId="9" hidden="1"/>
    <cellStyle name="Hipervínculo visitado" xfId="5640" builtinId="9" hidden="1"/>
    <cellStyle name="Hipervínculo visitado" xfId="5645" builtinId="9" hidden="1"/>
    <cellStyle name="Hipervínculo visitado" xfId="5631" builtinId="9" hidden="1"/>
    <cellStyle name="Hipervínculo visitado" xfId="5473" builtinId="9" hidden="1"/>
    <cellStyle name="Hipervínculo visitado" xfId="5604" builtinId="9" hidden="1"/>
    <cellStyle name="Hipervínculo visitado" xfId="5603" builtinId="9" hidden="1"/>
    <cellStyle name="Hipervínculo visitado" xfId="5601" builtinId="9" hidden="1"/>
    <cellStyle name="Hipervínculo visitado" xfId="5423" builtinId="9" hidden="1"/>
    <cellStyle name="Hipervínculo visitado" xfId="5593" builtinId="9" hidden="1"/>
    <cellStyle name="Hipervínculo visitado" xfId="5464" builtinId="9" hidden="1"/>
    <cellStyle name="Hipervínculo visitado" xfId="5610" builtinId="9" hidden="1"/>
    <cellStyle name="Hipervínculo visitado" xfId="5469" builtinId="9" hidden="1"/>
    <cellStyle name="Hipervínculo visitado" xfId="5497" builtinId="9" hidden="1"/>
    <cellStyle name="Hipervínculo visitado" xfId="5489" builtinId="9" hidden="1"/>
    <cellStyle name="Hipervínculo visitado" xfId="5476" builtinId="9" hidden="1"/>
    <cellStyle name="Hipervínculo visitado" xfId="5650" builtinId="9" hidden="1"/>
    <cellStyle name="Hipervínculo visitado" xfId="5664" builtinId="9" hidden="1"/>
    <cellStyle name="Hipervínculo visitado" xfId="5455" builtinId="9" hidden="1"/>
    <cellStyle name="Hipervínculo visitado" xfId="5607" builtinId="9" hidden="1"/>
    <cellStyle name="Hipervínculo visitado" xfId="5465" builtinId="9" hidden="1"/>
    <cellStyle name="Hipervínculo visitado" xfId="5504" builtinId="9" hidden="1"/>
    <cellStyle name="Hipervínculo visitado" xfId="5474" builtinId="9" hidden="1"/>
    <cellStyle name="Hipervínculo visitado" xfId="5430" builtinId="9" hidden="1"/>
    <cellStyle name="Hipervínculo visitado" xfId="5600" builtinId="9" hidden="1"/>
    <cellStyle name="Hipervínculo visitado" xfId="5429" builtinId="9" hidden="1"/>
    <cellStyle name="Hipervínculo visitado" xfId="5599" builtinId="9" hidden="1"/>
    <cellStyle name="Hipervínculo visitado" xfId="5428" builtinId="9" hidden="1"/>
    <cellStyle name="Hipervínculo visitado" xfId="5598" builtinId="9" hidden="1"/>
    <cellStyle name="Hipervínculo visitado" xfId="5471" builtinId="9" hidden="1"/>
    <cellStyle name="Hipervínculo visitado" xfId="5445" builtinId="9" hidden="1"/>
    <cellStyle name="Hipervínculo visitado" xfId="5434" builtinId="9" hidden="1"/>
    <cellStyle name="Hipervínculo visitado" xfId="5706" builtinId="9" hidden="1"/>
    <cellStyle name="Hipervínculo visitado" xfId="5446" builtinId="9" hidden="1"/>
    <cellStyle name="Hipervínculo visitado" xfId="5435" builtinId="9" hidden="1"/>
    <cellStyle name="Hipervínculo visitado" xfId="5419" builtinId="9" hidden="1"/>
    <cellStyle name="Hipervínculo visitado" xfId="5436" builtinId="9" hidden="1"/>
    <cellStyle name="Hipervínculo visitado" xfId="5592" builtinId="9" hidden="1"/>
    <cellStyle name="Hipervínculo visitado" xfId="5418" builtinId="9" hidden="1"/>
    <cellStyle name="Hipervínculo visitado" xfId="5597" builtinId="9" hidden="1"/>
    <cellStyle name="Hipervínculo visitado" xfId="5596" builtinId="9" hidden="1"/>
    <cellStyle name="Hipervínculo visitado" xfId="5595" builtinId="9" hidden="1"/>
    <cellStyle name="Hipervínculo visitado" xfId="5594" builtinId="9" hidden="1"/>
    <cellStyle name="Hipervínculo visitado" xfId="5421" builtinId="9" hidden="1"/>
    <cellStyle name="Hipervínculo visitado" xfId="5420" builtinId="9" hidden="1"/>
    <cellStyle name="Hipervínculo visitado" xfId="5427" builtinId="9" hidden="1"/>
    <cellStyle name="Hipervínculo visitado" xfId="5634" builtinId="9" hidden="1"/>
    <cellStyle name="Hipervínculo visitado" xfId="5656" builtinId="9" hidden="1"/>
    <cellStyle name="Hipervínculo visitado" xfId="5655" builtinId="9" hidden="1"/>
    <cellStyle name="Hipervínculo visitado" xfId="5651" builtinId="9" hidden="1"/>
    <cellStyle name="Hipervínculo visitado" xfId="5632" builtinId="9" hidden="1"/>
    <cellStyle name="Hipervínculo visitado" xfId="5478" builtinId="9" hidden="1"/>
    <cellStyle name="Hipervínculo visitado" xfId="5513" builtinId="9" hidden="1"/>
    <cellStyle name="Hipervínculo visitado" xfId="5608" builtinId="9" hidden="1"/>
    <cellStyle name="Hipervínculo visitado" xfId="5467" builtinId="9" hidden="1"/>
    <cellStyle name="Hipervínculo visitado" xfId="5499" builtinId="9" hidden="1"/>
    <cellStyle name="Hipervínculo visitado" xfId="5493" builtinId="9" hidden="1"/>
    <cellStyle name="Hipervínculo visitado" xfId="5495" builtinId="9" hidden="1"/>
    <cellStyle name="Hipervínculo visitado" xfId="5391" builtinId="9" hidden="1"/>
    <cellStyle name="Hipervínculo visitado" xfId="5506" builtinId="9" hidden="1"/>
    <cellStyle name="Hipervínculo visitado" xfId="5327" builtinId="9" hidden="1"/>
    <cellStyle name="Hipervínculo visitado" xfId="5698" builtinId="9" hidden="1"/>
    <cellStyle name="Hipervínculo visitado" xfId="5076" builtinId="9" hidden="1"/>
    <cellStyle name="Hipervínculo visitado" xfId="4117" builtinId="9" hidden="1"/>
    <cellStyle name="Hipervínculo visitado" xfId="5617" builtinId="9" hidden="1"/>
    <cellStyle name="Hipervínculo visitado" xfId="5526" builtinId="9" hidden="1"/>
    <cellStyle name="Hipervínculo visitado" xfId="5383" builtinId="9" hidden="1"/>
    <cellStyle name="Hipervínculo visitado" xfId="5485" builtinId="9" hidden="1"/>
    <cellStyle name="Hipervínculo visitado" xfId="5306" builtinId="9" hidden="1"/>
    <cellStyle name="Hipervínculo visitado" xfId="5695" builtinId="9" hidden="1"/>
    <cellStyle name="Hipervínculo visitado" xfId="5069" builtinId="9" hidden="1"/>
    <cellStyle name="Hipervínculo visitado" xfId="5451" builtinId="9" hidden="1"/>
    <cellStyle name="Hipervínculo visitado" xfId="5230" builtinId="9" hidden="1"/>
    <cellStyle name="Hipervínculo visitado" xfId="5690" builtinId="9" hidden="1"/>
    <cellStyle name="Hipervínculo visitado" xfId="5058" builtinId="9" hidden="1"/>
    <cellStyle name="Hipervínculo visitado" xfId="5663" builtinId="9" hidden="1"/>
    <cellStyle name="Hipervínculo visitado" xfId="5552" builtinId="9" hidden="1"/>
    <cellStyle name="Hipervínculo visitado" xfId="5407" builtinId="9" hidden="1"/>
    <cellStyle name="Hipervínculo visitado" xfId="4998" builtinId="9" hidden="1"/>
    <cellStyle name="Hipervínculo visitado" xfId="3983" builtinId="9" hidden="1"/>
    <cellStyle name="Hipervínculo visitado" xfId="5510" builtinId="9" hidden="1"/>
    <cellStyle name="Hipervínculo visitado" xfId="5166" builtinId="9" hidden="1"/>
    <cellStyle name="Hipervínculo visitado" xfId="4040" builtinId="9" hidden="1"/>
    <cellStyle name="Hipervínculo visitado" xfId="5187" builtinId="9" hidden="1"/>
    <cellStyle name="Hipervínculo visitado" xfId="5186" builtinId="9" hidden="1"/>
    <cellStyle name="Hipervínculo visitado" xfId="5185" builtinId="9" hidden="1"/>
    <cellStyle name="Hipervínculo visitado" xfId="5184" builtinId="9" hidden="1"/>
    <cellStyle name="Hipervínculo visitado" xfId="5637" builtinId="9" hidden="1"/>
    <cellStyle name="Hipervínculo visitado" xfId="5542" builtinId="9" hidden="1"/>
    <cellStyle name="Hipervínculo visitado" xfId="5401" builtinId="9" hidden="1"/>
    <cellStyle name="Hipervínculo visitado" xfId="4938" builtinId="9" hidden="1"/>
    <cellStyle name="Hipervínculo visitado" xfId="4950" builtinId="9" hidden="1"/>
    <cellStyle name="Hipervínculo visitado" xfId="4035" builtinId="9" hidden="1"/>
    <cellStyle name="Hipervínculo visitado" xfId="5729" builtinId="9" hidden="1"/>
    <cellStyle name="Hipervínculo visitado" xfId="5730" builtinId="9" hidden="1"/>
    <cellStyle name="Hipervínculo visitado" xfId="5731" builtinId="9" hidden="1"/>
    <cellStyle name="Hipervínculo visitado" xfId="5732" builtinId="9" hidden="1"/>
    <cellStyle name="Hipervínculo visitado" xfId="5733" builtinId="9" hidden="1"/>
    <cellStyle name="Hipervínculo visitado" xfId="5734" builtinId="9" hidden="1"/>
    <cellStyle name="Hipervínculo visitado" xfId="5735" builtinId="9" hidden="1"/>
    <cellStyle name="Hipervínculo visitado" xfId="5736" builtinId="9" hidden="1"/>
    <cellStyle name="Hipervínculo visitado" xfId="5737" builtinId="9" hidden="1"/>
    <cellStyle name="Hipervínculo visitado" xfId="5738" builtinId="9" hidden="1"/>
    <cellStyle name="Hipervínculo visitado" xfId="5739" builtinId="9" hidden="1"/>
    <cellStyle name="Hipervínculo visitado" xfId="5740" builtinId="9" hidden="1"/>
    <cellStyle name="Hipervínculo visitado" xfId="5741" builtinId="9" hidden="1"/>
    <cellStyle name="Hipervínculo visitado" xfId="5742" builtinId="9" hidden="1"/>
    <cellStyle name="Hipervínculo visitado" xfId="5743" builtinId="9" hidden="1"/>
    <cellStyle name="Hipervínculo visitado" xfId="5744" builtinId="9" hidden="1"/>
    <cellStyle name="Hipervínculo visitado" xfId="5745" builtinId="9" hidden="1"/>
    <cellStyle name="Hipervínculo visitado" xfId="5746" builtinId="9" hidden="1"/>
    <cellStyle name="Hipervínculo visitado" xfId="5747" builtinId="9" hidden="1"/>
    <cellStyle name="Hipervínculo visitado" xfId="5748" builtinId="9" hidden="1"/>
    <cellStyle name="Hipervínculo visitado" xfId="5749" builtinId="9" hidden="1"/>
    <cellStyle name="Hipervínculo visitado" xfId="5750" builtinId="9" hidden="1"/>
    <cellStyle name="Hipervínculo visitado" xfId="5751" builtinId="9" hidden="1"/>
    <cellStyle name="Hipervínculo visitado" xfId="5752" builtinId="9" hidden="1"/>
    <cellStyle name="Hipervínculo visitado" xfId="5753" builtinId="9" hidden="1"/>
    <cellStyle name="Hipervínculo visitado" xfId="5754" builtinId="9" hidden="1"/>
    <cellStyle name="Hipervínculo visitado" xfId="5755" builtinId="9" hidden="1"/>
    <cellStyle name="Hipervínculo visitado" xfId="5756" builtinId="9" hidden="1"/>
    <cellStyle name="Hipervínculo visitado" xfId="5757" builtinId="9" hidden="1"/>
    <cellStyle name="Hipervínculo visitado" xfId="5758" builtinId="9" hidden="1"/>
    <cellStyle name="Hipervínculo visitado" xfId="5759" builtinId="9" hidden="1"/>
    <cellStyle name="Hipervínculo visitado" xfId="5760" builtinId="9" hidden="1"/>
    <cellStyle name="Hipervínculo visitado" xfId="5761" builtinId="9" hidden="1"/>
    <cellStyle name="Hipervínculo visitado" xfId="5762" builtinId="9" hidden="1"/>
    <cellStyle name="Hipervínculo visitado" xfId="5763" builtinId="9" hidden="1"/>
    <cellStyle name="Hipervínculo visitado" xfId="5809" builtinId="9" hidden="1"/>
    <cellStyle name="Hipervínculo visitado" xfId="5830" builtinId="9" hidden="1"/>
    <cellStyle name="Hipervínculo visitado" xfId="5813" builtinId="9" hidden="1"/>
    <cellStyle name="Hipervínculo visitado" xfId="5816" builtinId="9" hidden="1"/>
    <cellStyle name="Hipervínculo visitado" xfId="5801" builtinId="9" hidden="1"/>
    <cellStyle name="Hipervínculo visitado" xfId="5412" builtinId="9" hidden="1"/>
    <cellStyle name="Hipervínculo visitado" xfId="5776" builtinId="9" hidden="1"/>
    <cellStyle name="Hipervínculo visitado" xfId="5775" builtinId="9" hidden="1"/>
    <cellStyle name="Hipervínculo visitado" xfId="5774" builtinId="9" hidden="1"/>
    <cellStyle name="Hipervínculo visitado" xfId="4990" builtinId="9" hidden="1"/>
    <cellStyle name="Hipervínculo visitado" xfId="5765" builtinId="9" hidden="1"/>
    <cellStyle name="Hipervínculo visitado" xfId="5609" builtinId="9" hidden="1"/>
    <cellStyle name="Hipervínculo visitado" xfId="5782" builtinId="9" hidden="1"/>
    <cellStyle name="Hipervínculo visitado" xfId="5514" builtinId="9" hidden="1"/>
    <cellStyle name="Hipervínculo visitado" xfId="4021" builtinId="9" hidden="1"/>
    <cellStyle name="Hipervínculo visitado" xfId="5022" builtinId="9" hidden="1"/>
    <cellStyle name="Hipervínculo visitado" xfId="4223" builtinId="9" hidden="1"/>
    <cellStyle name="Hipervínculo visitado" xfId="5823" builtinId="9" hidden="1"/>
    <cellStyle name="Hipervínculo visitado" xfId="5840" builtinId="9" hidden="1"/>
    <cellStyle name="Hipervínculo visitado" xfId="4219" builtinId="9" hidden="1"/>
    <cellStyle name="Hipervínculo visitado" xfId="5779" builtinId="9" hidden="1"/>
    <cellStyle name="Hipervínculo visitado" xfId="5666" builtinId="9" hidden="1"/>
    <cellStyle name="Hipervínculo visitado" xfId="5182" builtinId="9" hidden="1"/>
    <cellStyle name="Hipervínculo visitado" xfId="5365" builtinId="9" hidden="1"/>
    <cellStyle name="Hipervínculo visitado" xfId="4933" builtinId="9" hidden="1"/>
    <cellStyle name="Hipervínculo visitado" xfId="5772" builtinId="9" hidden="1"/>
    <cellStyle name="Hipervínculo visitado" xfId="5491" builtinId="9" hidden="1"/>
    <cellStyle name="Hipervínculo visitado" xfId="5771" builtinId="9" hidden="1"/>
    <cellStyle name="Hipervínculo visitado" xfId="4925" builtinId="9" hidden="1"/>
    <cellStyle name="Hipervínculo visitado" xfId="5770" builtinId="9" hidden="1"/>
    <cellStyle name="Hipervínculo visitado" xfId="3960" builtinId="9" hidden="1"/>
    <cellStyle name="Hipervínculo visitado" xfId="4016" builtinId="9" hidden="1"/>
    <cellStyle name="Hipervínculo visitado" xfId="4215" builtinId="9" hidden="1"/>
    <cellStyle name="Hipervínculo visitado" xfId="5885" builtinId="9" hidden="1"/>
    <cellStyle name="Hipervínculo visitado" xfId="4017" builtinId="9" hidden="1"/>
    <cellStyle name="Hipervínculo visitado" xfId="4930" builtinId="9" hidden="1"/>
    <cellStyle name="Hipervínculo visitado" xfId="5015" builtinId="9" hidden="1"/>
    <cellStyle name="Hipervínculo visitado" xfId="4985" builtinId="9" hidden="1"/>
    <cellStyle name="Hipervínculo visitado" xfId="5764" builtinId="9" hidden="1"/>
    <cellStyle name="Hipervínculo visitado" xfId="4037" builtinId="9" hidden="1"/>
    <cellStyle name="Hipervínculo visitado" xfId="5769" builtinId="9" hidden="1"/>
    <cellStyle name="Hipervínculo visitado" xfId="5768" builtinId="9" hidden="1"/>
    <cellStyle name="Hipervínculo visitado" xfId="5767" builtinId="9" hidden="1"/>
    <cellStyle name="Hipervínculo visitado" xfId="5766" builtinId="9" hidden="1"/>
    <cellStyle name="Hipervínculo visitado" xfId="5642" builtinId="9" hidden="1"/>
    <cellStyle name="Hipervínculo visitado" xfId="5360" builtinId="9" hidden="1"/>
    <cellStyle name="Hipervínculo visitado" xfId="5008" builtinId="9" hidden="1"/>
    <cellStyle name="Hipervínculo visitado" xfId="5806" builtinId="9" hidden="1"/>
    <cellStyle name="Hipervínculo visitado" xfId="5829" builtinId="9" hidden="1"/>
    <cellStyle name="Hipervínculo visitado" xfId="5828" builtinId="9" hidden="1"/>
    <cellStyle name="Hipervínculo visitado" xfId="5824" builtinId="9" hidden="1"/>
    <cellStyle name="Hipervínculo visitado" xfId="5802" builtinId="9" hidden="1"/>
    <cellStyle name="Hipervínculo visitado" xfId="5416" builtinId="9" hidden="1"/>
    <cellStyle name="Hipervínculo visitado" xfId="5178" builtinId="9" hidden="1"/>
    <cellStyle name="Hipervínculo visitado" xfId="5780" builtinId="9" hidden="1"/>
    <cellStyle name="Hipervínculo visitado" xfId="5025" builtinId="9" hidden="1"/>
    <cellStyle name="Hipervínculo visitado" xfId="4000" builtinId="9" hidden="1"/>
    <cellStyle name="Hipervínculo visitado" xfId="5364" builtinId="9" hidden="1"/>
    <cellStyle name="Hipervínculo visitado" xfId="4019" builtinId="9" hidden="1"/>
    <cellStyle name="Hipervínculo visitado" xfId="5284" builtinId="9" hidden="1"/>
    <cellStyle name="Hipervínculo visitado" xfId="5459" builtinId="9" hidden="1"/>
    <cellStyle name="Hipervínculo visitado" xfId="4050" builtinId="9" hidden="1"/>
    <cellStyle name="Hipervínculo visitado" xfId="5057" builtinId="9" hidden="1"/>
    <cellStyle name="Hipervínculo visitado" xfId="5880" builtinId="9" hidden="1"/>
    <cellStyle name="Hipervínculo visitado" xfId="5509" builtinId="9" hidden="1"/>
    <cellStyle name="Hipervínculo visitado" xfId="5484" builtinId="9" hidden="1"/>
    <cellStyle name="Hipervínculo visitado" xfId="5787" builtinId="9" hidden="1"/>
    <cellStyle name="Hipervínculo visitado" xfId="4210" builtinId="9" hidden="1"/>
    <cellStyle name="Hipervínculo visitado" xfId="4934" builtinId="9" hidden="1"/>
    <cellStyle name="Hipervínculo visitado" xfId="3998" builtinId="9" hidden="1"/>
    <cellStyle name="Hipervínculo visitado" xfId="5490" builtinId="9" hidden="1"/>
    <cellStyle name="Hipervínculo visitado" xfId="5878" builtinId="9" hidden="1"/>
    <cellStyle name="Hipervínculo visitado" xfId="5618" builtinId="9" hidden="1"/>
    <cellStyle name="Hipervínculo visitado" xfId="5366" builtinId="9" hidden="1"/>
    <cellStyle name="Hipervínculo visitado" xfId="5684" builtinId="9" hidden="1"/>
    <cellStyle name="Hipervínculo visitado" xfId="5868" builtinId="9" hidden="1"/>
    <cellStyle name="Hipervínculo visitado" xfId="5212" builtinId="9" hidden="1"/>
    <cellStyle name="Hipervínculo visitado" xfId="5838" builtinId="9" hidden="1"/>
    <cellStyle name="Hipervínculo visitado" xfId="5726" builtinId="9" hidden="1"/>
    <cellStyle name="Hipervínculo visitado" xfId="5549" builtinId="9" hidden="1"/>
    <cellStyle name="Hipervínculo visitado" xfId="5522" builtinId="9" hidden="1"/>
    <cellStyle name="Hipervínculo visitado" xfId="5381" builtinId="9" hidden="1"/>
    <cellStyle name="Hipervínculo visitado" xfId="4970" builtinId="9" hidden="1"/>
    <cellStyle name="Hipervínculo visitado" xfId="5222" builtinId="9" hidden="1"/>
    <cellStyle name="Hipervínculo visitado" xfId="5853" builtinId="9" hidden="1"/>
    <cellStyle name="Hipervínculo visitado" xfId="5393" builtinId="9" hidden="1"/>
    <cellStyle name="Hipervínculo visitado" xfId="5817" builtinId="9" hidden="1"/>
    <cellStyle name="Hipervínculo visitado" xfId="5713" builtinId="9" hidden="1"/>
    <cellStyle name="Hipervínculo visitado" xfId="5457" builtinId="9" hidden="1"/>
    <cellStyle name="Hipervínculo visitado" xfId="5053" builtinId="9" hidden="1"/>
    <cellStyle name="Hipervínculo visitado" xfId="5792" builtinId="9" hidden="1"/>
    <cellStyle name="Hipervínculo visitado" xfId="5167" builtinId="9" hidden="1"/>
    <cellStyle name="Hipervínculo visitado" xfId="4979" builtinId="9" hidden="1"/>
    <cellStyle name="Hipervínculo visitado" xfId="4002" builtinId="9" hidden="1"/>
    <cellStyle name="Hipervínculo visitado" xfId="5503" builtinId="9" hidden="1"/>
    <cellStyle name="Hipervínculo visitado" xfId="5781" builtinId="9" hidden="1"/>
    <cellStyle name="Hipervínculo visitado" xfId="5356" builtinId="9" hidden="1"/>
    <cellStyle name="Hipervínculo visitado" xfId="4036" builtinId="9" hidden="1"/>
    <cellStyle name="Hipervínculo visitado" xfId="5437" builtinId="9" hidden="1"/>
    <cellStyle name="Hipervínculo visitado" xfId="4222" builtinId="9" hidden="1"/>
    <cellStyle name="Hipervínculo visitado" xfId="4032" builtinId="9" hidden="1"/>
    <cellStyle name="Hipervínculo visitado" xfId="5847" builtinId="9" hidden="1"/>
    <cellStyle name="Hipervínculo visitado" xfId="5363" builtinId="9" hidden="1"/>
    <cellStyle name="Hipervínculo visitado" xfId="5354" builtinId="9" hidden="1"/>
    <cellStyle name="Hipervínculo visitado" xfId="3968" builtinId="9" hidden="1"/>
    <cellStyle name="Hipervínculo visitado" xfId="4926" builtinId="9" hidden="1"/>
    <cellStyle name="Hipervínculo visitado" xfId="3956" builtinId="9" hidden="1"/>
    <cellStyle name="Hipervínculo visitado" xfId="5845" builtinId="9" hidden="1"/>
    <cellStyle name="Hipervínculo visitado" xfId="5367" builtinId="9" hidden="1"/>
    <cellStyle name="Hipervínculo visitado" xfId="5475" builtinId="9" hidden="1"/>
    <cellStyle name="Hipervínculo visitado" xfId="5001" builtinId="9" hidden="1"/>
    <cellStyle name="Hipervínculo visitado" xfId="5082" builtinId="9" hidden="1"/>
    <cellStyle name="Hipervínculo visitado" xfId="5803" builtinId="9" hidden="1"/>
    <cellStyle name="Hipervínculo visitado" xfId="5843" builtinId="9" hidden="1"/>
    <cellStyle name="Hipervínculo visitado" xfId="5369" builtinId="9" hidden="1"/>
    <cellStyle name="Hipervínculo visitado" xfId="5011" builtinId="9" hidden="1"/>
    <cellStyle name="Hipervínculo visitado" xfId="5554" builtinId="9" hidden="1"/>
    <cellStyle name="Hipervínculo visitado" xfId="5006" builtinId="9" hidden="1"/>
    <cellStyle name="Hipervínculo visitado" xfId="4954" builtinId="9" hidden="1"/>
    <cellStyle name="Hipervínculo visitado" xfId="4982" builtinId="9" hidden="1"/>
    <cellStyle name="Hipervínculo visitado" xfId="4961" builtinId="9" hidden="1"/>
    <cellStyle name="Hipervínculo visitado" xfId="4989" builtinId="9" hidden="1"/>
    <cellStyle name="Hipervínculo visitado" xfId="4932" builtinId="9" hidden="1"/>
    <cellStyle name="Hipervínculo visitado" xfId="5014" builtinId="9" hidden="1"/>
    <cellStyle name="Hipervínculo visitado" xfId="5826" builtinId="9" hidden="1"/>
    <cellStyle name="Hipervínculo visitado" xfId="5850" builtinId="9" hidden="1"/>
    <cellStyle name="Hipervínculo visitado" xfId="5060" builtinId="9" hidden="1"/>
    <cellStyle name="Hipervínculo visitado" xfId="4025" builtinId="9" hidden="1"/>
    <cellStyle name="Hipervínculo visitado" xfId="5481" builtinId="9" hidden="1"/>
    <cellStyle name="Hipervínculo visitado" xfId="5257" builtinId="9" hidden="1"/>
    <cellStyle name="Hipervínculo visitado" xfId="5892" builtinId="9" hidden="1"/>
    <cellStyle name="Hipervínculo visitado" xfId="5376" builtinId="9" hidden="1"/>
    <cellStyle name="Hipervínculo visitado" xfId="5195" builtinId="9" hidden="1"/>
    <cellStyle name="Hipervínculo visitado" xfId="4929" builtinId="9" hidden="1"/>
    <cellStyle name="Hipervínculo visitado" xfId="4211" builtinId="9" hidden="1"/>
    <cellStyle name="Hipervínculo visitado" xfId="5487" builtinId="9" hidden="1"/>
    <cellStyle name="Hipervínculo visitado" xfId="5846" builtinId="9" hidden="1"/>
    <cellStyle name="Hipervínculo visitado" xfId="4010" builtinId="9" hidden="1"/>
    <cellStyle name="Hipervínculo visitado" xfId="5371" builtinId="9" hidden="1"/>
    <cellStyle name="Hipervínculo visitado" xfId="5827" builtinId="9" hidden="1"/>
    <cellStyle name="Hipervínculo visitado" xfId="4991" builtinId="9" hidden="1"/>
    <cellStyle name="Hipervínculo visitado" xfId="5555" builtinId="9" hidden="1"/>
    <cellStyle name="Hipervínculo visitado" xfId="5722" builtinId="9" hidden="1"/>
    <cellStyle name="Hipervínculo visitado" xfId="5215" builtinId="9" hidden="1"/>
    <cellStyle name="Hipervínculo visitado" xfId="5727" builtinId="9" hidden="1"/>
    <cellStyle name="Hipervínculo visitado" xfId="4221" builtinId="9" hidden="1"/>
    <cellStyle name="Hipervínculo visitado" xfId="4978" builtinId="9" hidden="1"/>
    <cellStyle name="Hipervínculo visitado" xfId="5898" builtinId="9" hidden="1"/>
    <cellStyle name="Hipervínculo visitado" xfId="5697" builtinId="9" hidden="1"/>
    <cellStyle name="Hipervínculo visitado" xfId="5639" builtinId="9" hidden="1"/>
    <cellStyle name="Hipervínculo visitado" xfId="5373" builtinId="9" hidden="1"/>
    <cellStyle name="Hipervínculo visitado" xfId="3975" builtinId="9" hidden="1"/>
    <cellStyle name="Hipervínculo visitado" xfId="5052" builtinId="9" hidden="1"/>
    <cellStyle name="Hipervínculo visitado" xfId="4026" builtinId="9" hidden="1"/>
    <cellStyle name="Hipervínculo visitado" xfId="5848" builtinId="9" hidden="1"/>
    <cellStyle name="Hipervínculo visitado" xfId="5013" builtinId="9" hidden="1"/>
    <cellStyle name="Hipervínculo visitado" xfId="5831" builtinId="9" hidden="1"/>
    <cellStyle name="Hipervínculo visitado" xfId="5533" builtinId="9" hidden="1"/>
    <cellStyle name="Hipervínculo visitado" xfId="3964" builtinId="9" hidden="1"/>
    <cellStyle name="Hipervínculo visitado" xfId="4022" builtinId="9" hidden="1"/>
    <cellStyle name="Hipervínculo visitado" xfId="5016" builtinId="9" hidden="1"/>
    <cellStyle name="Hipervínculo visitado" xfId="5039" builtinId="9" hidden="1"/>
    <cellStyle name="Hipervínculo visitado" xfId="5940" builtinId="9" hidden="1"/>
    <cellStyle name="Hipervínculo visitado" xfId="4006" builtinId="9" hidden="1"/>
    <cellStyle name="Hipervínculo visitado" xfId="5477" builtinId="9" hidden="1"/>
    <cellStyle name="Hipervínculo visitado" xfId="5785" builtinId="9" hidden="1"/>
    <cellStyle name="Hipervínculo visitado" xfId="5505" builtinId="9" hidden="1"/>
    <cellStyle name="Hipervínculo visitado" xfId="5361" builtinId="9" hidden="1"/>
    <cellStyle name="Hipervínculo visitado" xfId="4987" builtinId="9" hidden="1"/>
    <cellStyle name="Hipervínculo visitado" xfId="5521" builtinId="9" hidden="1"/>
    <cellStyle name="Hipervínculo visitado" xfId="5355" builtinId="9" hidden="1"/>
    <cellStyle name="Hipervínculo visitado" xfId="3965" builtinId="9" hidden="1"/>
    <cellStyle name="Hipervínculo visitado" xfId="5849" builtinId="9" hidden="1"/>
    <cellStyle name="Hipervínculo visitado" xfId="5856" builtinId="9" hidden="1"/>
    <cellStyle name="Hipervínculo visitado" xfId="4214" builtinId="9" hidden="1"/>
    <cellStyle name="Hipervínculo visitado" xfId="4936" builtinId="9" hidden="1"/>
    <cellStyle name="Hipervínculo visitado" xfId="5692" builtinId="9" hidden="1"/>
    <cellStyle name="Hipervínculo visitado" xfId="5891" builtinId="9" hidden="1"/>
    <cellStyle name="Hipervínculo visitado" xfId="5890" builtinId="9" hidden="1"/>
    <cellStyle name="Hipervínculo visitado" xfId="4967" builtinId="9" hidden="1"/>
    <cellStyle name="Hipervínculo visitado" xfId="5448" builtinId="9" hidden="1"/>
    <cellStyle name="Hipervínculo visitado" xfId="5029" builtinId="9" hidden="1"/>
    <cellStyle name="Hipervínculo visitado" xfId="5223" builtinId="9" hidden="1"/>
    <cellStyle name="Hipervínculo visitado" xfId="4024" builtinId="9" hidden="1"/>
    <cellStyle name="Hipervínculo visitado" xfId="4212" builtinId="9" hidden="1"/>
    <cellStyle name="Hipervínculo visitado" xfId="5720" builtinId="9" hidden="1"/>
    <cellStyle name="Hipervínculo visitado" xfId="4041" builtinId="9" hidden="1"/>
    <cellStyle name="Hipervínculo visitado" xfId="5711" builtinId="9" hidden="1"/>
    <cellStyle name="Hipervínculo visitado" xfId="5409" builtinId="9" hidden="1"/>
    <cellStyle name="Hipervínculo visitado" xfId="5055" builtinId="9" hidden="1"/>
    <cellStyle name="Hipervínculo visitado" xfId="5923" builtinId="9" hidden="1"/>
    <cellStyle name="Hipervínculo visitado" xfId="5869" builtinId="9" hidden="1"/>
    <cellStyle name="Hipervínculo visitado" xfId="5895" builtinId="9" hidden="1"/>
    <cellStyle name="Hipervínculo visitado" xfId="5703" builtinId="9" hidden="1"/>
    <cellStyle name="Hipervínculo visitado" xfId="5550" builtinId="9" hidden="1"/>
    <cellStyle name="Hipervínculo visitado" xfId="5725" builtinId="9" hidden="1"/>
    <cellStyle name="Hipervínculo visitado" xfId="5773" builtinId="9" hidden="1"/>
    <cellStyle name="Hipervínculo visitado" xfId="5408" builtinId="9" hidden="1"/>
    <cellStyle name="Hipervínculo visitado" xfId="5918" builtinId="9" hidden="1"/>
    <cellStyle name="Hipervínculo visitado" xfId="5646" builtinId="9" hidden="1"/>
    <cellStyle name="Hipervínculo visitado" xfId="5606" builtinId="9" hidden="1"/>
    <cellStyle name="Hipervínculo visitado" xfId="5456" builtinId="9" hidden="1"/>
    <cellStyle name="Hipervínculo visitado" xfId="5681" builtinId="9" hidden="1"/>
    <cellStyle name="Hipervínculo visitado" xfId="5709" builtinId="9" hidden="1"/>
    <cellStyle name="Hipervínculo visitado" xfId="5528" builtinId="9" hidden="1"/>
    <cellStyle name="Hipervínculo visitado" xfId="4927" builtinId="9" hidden="1"/>
    <cellStyle name="Hipervínculo visitado" xfId="5431" builtinId="9" hidden="1"/>
    <cellStyle name="Hipervínculo visitado" xfId="5520" builtinId="9" hidden="1"/>
    <cellStyle name="Hipervínculo visitado" xfId="4077" builtinId="9" hidden="1"/>
    <cellStyle name="Hipervínculo visitado" xfId="5936" builtinId="9" hidden="1"/>
    <cellStyle name="Hipervínculo visitado" xfId="5673" builtinId="9" hidden="1"/>
    <cellStyle name="Hipervínculo visitado" xfId="4945" builtinId="9" hidden="1"/>
    <cellStyle name="Hipervínculo visitado" xfId="5500" builtinId="9" hidden="1"/>
    <cellStyle name="Hipervínculo visitado" xfId="5842" builtinId="9" hidden="1"/>
    <cellStyle name="Hipervínculo visitado" xfId="5623" builtinId="9" hidden="1"/>
    <cellStyle name="Hipervínculo visitado" xfId="5059" builtinId="9" hidden="1"/>
    <cellStyle name="Hipervínculo visitado" xfId="5700" builtinId="9" hidden="1"/>
    <cellStyle name="Hipervínculo visitado" xfId="5810" builtinId="9" hidden="1"/>
    <cellStyle name="Hipervínculo visitado" xfId="5930" builtinId="9" hidden="1"/>
    <cellStyle name="Hipervínculo visitado" xfId="5835" builtinId="9" hidden="1"/>
    <cellStyle name="Hipervínculo visitado" xfId="4940" builtinId="9" hidden="1"/>
    <cellStyle name="Hipervínculo visitado" xfId="5194" builtinId="9" hidden="1"/>
    <cellStyle name="Hipervínculo visitado" xfId="5922" builtinId="9" hidden="1"/>
    <cellStyle name="Hipervínculo visitado" xfId="5901" builtinId="9" hidden="1"/>
    <cellStyle name="Hipervínculo visitado" xfId="5538" builtinId="9" hidden="1"/>
    <cellStyle name="Hipervínculo visitado" xfId="5377" builtinId="9" hidden="1"/>
    <cellStyle name="Hipervínculo visitado" xfId="4965" builtinId="9" hidden="1"/>
    <cellStyle name="Hipervínculo visitado" xfId="5034" builtinId="9" hidden="1"/>
    <cellStyle name="Hipervínculo visitado" xfId="5007" builtinId="9" hidden="1"/>
    <cellStyle name="Hipervínculo visitado" xfId="4923" builtinId="9" hidden="1"/>
    <cellStyle name="Hipervínculo visitado" xfId="5688" builtinId="9" hidden="1"/>
    <cellStyle name="Hipervínculo visitado" xfId="5535" builtinId="9" hidden="1"/>
    <cellStyle name="Hipervínculo visitado" xfId="5004" builtinId="9" hidden="1"/>
    <cellStyle name="Hipervínculo visitado" xfId="5888" builtinId="9" hidden="1"/>
    <cellStyle name="Hipervínculo visitado" xfId="5908" builtinId="9" hidden="1"/>
    <cellStyle name="Hipervínculo visitado" xfId="4981" builtinId="9" hidden="1"/>
    <cellStyle name="Hipervínculo visitado" xfId="5054" builtinId="9" hidden="1"/>
    <cellStyle name="Hipervínculo visitado" xfId="3985" builtinId="9" hidden="1"/>
    <cellStyle name="Hipervínculo visitado" xfId="5527" builtinId="9" hidden="1"/>
    <cellStyle name="Hipervínculo visitado" xfId="5889" builtinId="9" hidden="1"/>
    <cellStyle name="Hipervínculo visitado" xfId="5906" builtinId="9" hidden="1"/>
    <cellStyle name="Hipervínculo visitado" xfId="4975" builtinId="9" hidden="1"/>
    <cellStyle name="Hipervínculo visitado" xfId="4963" builtinId="9" hidden="1"/>
    <cellStyle name="Hipervínculo visitado" xfId="4033" builtinId="9" hidden="1"/>
    <cellStyle name="Hipervínculo visitado" xfId="5463" builtinId="9" hidden="1"/>
    <cellStyle name="Hipervínculo visitado" xfId="5893" builtinId="9" hidden="1"/>
    <cellStyle name="Hipervínculo visitado" xfId="5905" builtinId="9" hidden="1"/>
    <cellStyle name="Hipervínculo visitado" xfId="5417" builtinId="9" hidden="1"/>
    <cellStyle name="Hipervínculo visitado" xfId="3976" builtinId="9" hidden="1"/>
    <cellStyle name="Hipervínculo visitado" xfId="4220" builtinId="9" hidden="1"/>
    <cellStyle name="Hipervínculo visitado" xfId="3991" builtinId="9" hidden="1"/>
    <cellStyle name="Hipervínculo visitado" xfId="4948" builtinId="9" hidden="1"/>
    <cellStyle name="Hipervínculo visitado" xfId="5903" builtinId="9" hidden="1"/>
    <cellStyle name="Hipervínculo visitado" xfId="5825" builtinId="9" hidden="1"/>
    <cellStyle name="Hipervínculo visitado" xfId="5453" builtinId="9" hidden="1"/>
    <cellStyle name="Hipervínculo visitado" xfId="3969" builtinId="9" hidden="1"/>
    <cellStyle name="Hipervínculo visitado" xfId="5797" builtinId="9" hidden="1"/>
    <cellStyle name="Hipervínculo visitado" xfId="5031" builtinId="9" hidden="1"/>
    <cellStyle name="Hipervínculo visitado" xfId="5551" builtinId="9" hidden="1"/>
    <cellStyle name="Hipervínculo visitado" xfId="5950" builtinId="9" hidden="1"/>
    <cellStyle name="Hipervínculo visitado" xfId="5626" builtinId="9" hidden="1"/>
    <cellStyle name="Hipervínculo visitado" xfId="5627" builtinId="9" hidden="1"/>
    <cellStyle name="Hipervínculo visitado" xfId="5444" builtinId="9" hidden="1"/>
    <cellStyle name="Hipervínculo visitado" xfId="3995" builtinId="9" hidden="1"/>
    <cellStyle name="Hipervínculo visitado" xfId="4980" builtinId="9" hidden="1"/>
    <cellStyle name="Hipervínculo visitado" xfId="5530" builtinId="9" hidden="1"/>
    <cellStyle name="Hipervínculo visitado" xfId="4937" builtinId="9" hidden="1"/>
    <cellStyle name="Hipervínculo visitado" xfId="5078" builtinId="9" hidden="1"/>
    <cellStyle name="Hipervínculo visitado" xfId="4974" builtinId="9" hidden="1"/>
    <cellStyle name="Hipervínculo visitado" xfId="5397" builtinId="9" hidden="1"/>
    <cellStyle name="Hipervínculo visitado" xfId="5395" builtinId="9" hidden="1"/>
    <cellStyle name="Hipervínculo visitado" xfId="5375" builtinId="9" hidden="1"/>
    <cellStyle name="Hipervínculo visitado" xfId="4028" builtinId="9" hidden="1"/>
    <cellStyle name="Hipervínculo visitado" xfId="5717" builtinId="9" hidden="1"/>
    <cellStyle name="Hipervínculo visitado" xfId="5719" builtinId="9" hidden="1"/>
    <cellStyle name="Hipervínculo visitado" xfId="5943" builtinId="9" hidden="1"/>
    <cellStyle name="Hipervínculo visitado" xfId="5956" builtinId="9" hidden="1"/>
    <cellStyle name="Hipervínculo visitado" xfId="5636" builtinId="9" hidden="1"/>
    <cellStyle name="Hipervínculo visitado" xfId="4030" builtinId="9" hidden="1"/>
    <cellStyle name="Hipervínculo visitado" xfId="5789" builtinId="9" hidden="1"/>
    <cellStyle name="Hipervínculo visitado" xfId="5488" builtinId="9" hidden="1"/>
    <cellStyle name="Hipervínculo visitado" xfId="5482" builtinId="9" hidden="1"/>
    <cellStyle name="Hipervínculo visitado" xfId="5028" builtinId="9" hidden="1"/>
    <cellStyle name="Hipervínculo visitado" xfId="5621" builtinId="9" hidden="1"/>
    <cellStyle name="Hipervínculo visitado" xfId="5678" builtinId="9" hidden="1"/>
    <cellStyle name="Hipervínculo visitado" xfId="5800" builtinId="9" hidden="1"/>
    <cellStyle name="Hipervínculo visitado" xfId="4984" builtinId="9" hidden="1"/>
    <cellStyle name="Hipervínculo visitado" xfId="5900" builtinId="9" hidden="1"/>
    <cellStyle name="Hipervínculo visitado" xfId="5705" builtinId="9" hidden="1"/>
    <cellStyle name="Hipervínculo visitado" xfId="4217" builtinId="9" hidden="1"/>
    <cellStyle name="Hipervínculo visitado" xfId="5659" builtinId="9" hidden="1"/>
    <cellStyle name="Hipervínculo visitado" xfId="5988" builtinId="9" hidden="1"/>
    <cellStyle name="Hipervínculo visitado" xfId="4013" builtinId="9" hidden="1"/>
    <cellStyle name="Hipervínculo visitado" xfId="5422" builtinId="9" hidden="1"/>
    <cellStyle name="Hipervínculo visitado" xfId="4951" builtinId="9" hidden="1"/>
    <cellStyle name="Hipervínculo visitado" xfId="5045" builtinId="9" hidden="1"/>
    <cellStyle name="Hipervínculo visitado" xfId="5902" builtinId="9" hidden="1"/>
    <cellStyle name="Hipervínculo visitado" xfId="4919" builtinId="9" hidden="1"/>
    <cellStyle name="Hipervínculo visitado" xfId="5056" builtinId="9" hidden="1"/>
    <cellStyle name="Hipervínculo visitado" xfId="5219" builtinId="9" hidden="1"/>
    <cellStyle name="Hipervínculo visitado" xfId="5676" builtinId="9" hidden="1"/>
    <cellStyle name="Hipervínculo visitado" xfId="5442" builtinId="9" hidden="1"/>
    <cellStyle name="Hipervínculo visitado" xfId="5532" builtinId="9" hidden="1"/>
    <cellStyle name="Hipervínculo visitado" xfId="5704" builtinId="9" hidden="1"/>
    <cellStyle name="Hipervínculo visitado" xfId="5620" builtinId="9" hidden="1"/>
    <cellStyle name="Hipervínculo visitado" xfId="4992" builtinId="9" hidden="1"/>
    <cellStyle name="Hipervínculo visitado" xfId="5949" builtinId="9" hidden="1"/>
    <cellStyle name="Hipervínculo visitado" xfId="5948" builtinId="9" hidden="1"/>
    <cellStyle name="Hipervínculo visitado" xfId="5944" builtinId="9" hidden="1"/>
    <cellStyle name="Hipervínculo visitado" xfId="5384" builtinId="9" hidden="1"/>
    <cellStyle name="Hipervínculo visitado" xfId="5024" builtinId="9" hidden="1"/>
    <cellStyle name="Hipervínculo visitado" xfId="5867" builtinId="9" hidden="1"/>
    <cellStyle name="Hipervínculo visitado" xfId="5541" builtinId="9" hidden="1"/>
    <cellStyle name="Hipervínculo visitado" xfId="5644" builtinId="9" hidden="1"/>
    <cellStyle name="Hipervínculo visitado" xfId="5211" builtinId="9" hidden="1"/>
    <cellStyle name="Hipervínculo visitado" xfId="5836" builtinId="9" hidden="1"/>
    <cellStyle name="Hipervínculo visitado" xfId="5728" builtinId="9" hidden="1"/>
    <cellStyle name="Hipervínculo visitado" xfId="4018" builtinId="9" hidden="1"/>
    <cellStyle name="Hipervínculo visitado" xfId="3993" builtinId="9" hidden="1"/>
    <cellStyle name="Hipervínculo visitado" xfId="5975" builtinId="9" hidden="1"/>
    <cellStyle name="Hipervínculo visitado" xfId="4966" builtinId="9" hidden="1"/>
    <cellStyle name="Hipervínculo visitado" xfId="5954" builtinId="9" hidden="1"/>
    <cellStyle name="Hipervínculo visitado" xfId="5079" builtinId="9" hidden="1"/>
    <cellStyle name="Hipervínculo visitado" xfId="5660" builtinId="9" hidden="1"/>
    <cellStyle name="Hipervínculo visitado" xfId="5027" builtinId="9" hidden="1"/>
    <cellStyle name="Hipervínculo visitado" xfId="5017" builtinId="9" hidden="1"/>
    <cellStyle name="Hipervínculo visitado" xfId="5635" builtinId="9" hidden="1"/>
    <cellStyle name="Hipervínculo visitado" xfId="5971" builtinId="9" hidden="1"/>
    <cellStyle name="Hipervínculo visitado" xfId="5050" builtinId="9" hidden="1"/>
    <cellStyle name="Hipervínculo visitado" xfId="5941" builtinId="9" hidden="1"/>
    <cellStyle name="Hipervínculo visitado" xfId="5003" builtinId="9" hidden="1"/>
    <cellStyle name="Hipervínculo visitado" xfId="5041" builtinId="9" hidden="1"/>
    <cellStyle name="Hipervínculo visitado" xfId="5721" builtinId="9" hidden="1"/>
    <cellStyle name="Hipervínculo visitado" xfId="4949" builtinId="9" hidden="1"/>
    <cellStyle name="Hipervínculo visitado" xfId="5822" builtinId="9" hidden="1"/>
    <cellStyle name="Hipervínculo visitado" xfId="5851" builtinId="9" hidden="1"/>
    <cellStyle name="Hipervínculo visitado" xfId="5680" builtinId="9" hidden="1"/>
    <cellStyle name="Hipervínculo visitado" xfId="5876" builtinId="9" hidden="1"/>
    <cellStyle name="Hipervínculo visitado" xfId="5987" builtinId="9" hidden="1"/>
    <cellStyle name="Hipervínculo visitado" xfId="5937" builtinId="9" hidden="1"/>
    <cellStyle name="Hipervínculo visitado" xfId="5035" builtinId="9" hidden="1"/>
    <cellStyle name="Hipervínculo visitado" xfId="5641" builtinId="9" hidden="1"/>
    <cellStyle name="Hipervínculo visitado" xfId="5649" builtinId="9" hidden="1"/>
    <cellStyle name="Hipervínculo visitado" xfId="5048" builtinId="9" hidden="1"/>
    <cellStyle name="Hipervínculo visitado" xfId="4956" builtinId="9" hidden="1"/>
    <cellStyle name="Hipervínculo visitado" xfId="5887" builtinId="9" hidden="1"/>
    <cellStyle name="Hipervínculo visitado" xfId="5010" builtinId="9" hidden="1"/>
    <cellStyle name="Hipervínculo visitado" xfId="5980" builtinId="9" hidden="1"/>
    <cellStyle name="Hipervínculo visitado" xfId="3996" builtinId="9" hidden="1"/>
    <cellStyle name="Hipervínculo visitado" xfId="5696" builtinId="9" hidden="1"/>
    <cellStyle name="Hipervínculo visitado" xfId="5852" builtinId="9" hidden="1"/>
    <cellStyle name="Hipervínculo visitado" xfId="5974" builtinId="9" hidden="1"/>
    <cellStyle name="Hipervínculo visitado" xfId="4993" builtinId="9" hidden="1"/>
    <cellStyle name="Hipervínculo visitado" xfId="3992" builtinId="9" hidden="1"/>
    <cellStyle name="Hipervínculo visitado" xfId="5689" builtinId="9" hidden="1"/>
    <cellStyle name="Hipervínculo visitado" xfId="4962" builtinId="9" hidden="1"/>
    <cellStyle name="Hipervínculo visitado" xfId="5961" builtinId="9" hidden="1"/>
    <cellStyle name="Hipervínculo visitado" xfId="4216" builtinId="9" hidden="1"/>
    <cellStyle name="Hipervínculo visitado" xfId="5498" builtinId="9" hidden="1"/>
    <cellStyle name="Hipervínculo visitado" xfId="5628" builtinId="9" hidden="1"/>
    <cellStyle name="Hipervínculo visitado" xfId="4001" builtinId="9" hidden="1"/>
    <cellStyle name="Hipervínculo visitado" xfId="5871" builtinId="9" hidden="1"/>
    <cellStyle name="Hipervínculo visitado" xfId="5960" builtinId="9" hidden="1"/>
    <cellStyle name="Hipervínculo visitado" xfId="4946" builtinId="9" hidden="1"/>
    <cellStyle name="Hipervínculo visitado" xfId="5038" builtinId="9" hidden="1"/>
    <cellStyle name="Hipervínculo visitado" xfId="5938" builtinId="9" hidden="1"/>
    <cellStyle name="Hipervínculo visitado" xfId="4915" builtinId="9" hidden="1"/>
    <cellStyle name="Hipervínculo visitado" xfId="5221" builtinId="9" hidden="1"/>
    <cellStyle name="Hipervínculo visitado" xfId="5959" builtinId="9" hidden="1"/>
    <cellStyle name="Hipervínculo visitado" xfId="5672" builtinId="9" hidden="1"/>
    <cellStyle name="Hipervínculo visitado" xfId="5072" builtinId="9" hidden="1"/>
    <cellStyle name="Hipervínculo visitado" xfId="5814" builtinId="9" hidden="1"/>
    <cellStyle name="Hipervínculo visitado" xfId="5389" builtinId="9" hidden="1"/>
    <cellStyle name="Hipervínculo visitado" xfId="5372" builtinId="9" hidden="1"/>
    <cellStyle name="Hipervínculo visitado" xfId="5958" builtinId="9" hidden="1"/>
    <cellStyle name="Hipervínculo visitado" xfId="4997" builtinId="9" hidden="1"/>
    <cellStyle name="Hipervínculo visitado" xfId="5677" builtinId="9" hidden="1"/>
    <cellStyle name="Hipervínculo visitado" xfId="5379" builtinId="9" hidden="1"/>
    <cellStyle name="Hipervínculo visitado" xfId="5461" builtinId="9" hidden="1"/>
    <cellStyle name="Hipervínculo visitado" xfId="4953" builtinId="9" hidden="1"/>
    <cellStyle name="Hipervínculo visitado" xfId="5791" builtinId="9" hidden="1"/>
    <cellStyle name="Hipervínculo visitado" xfId="5033" builtinId="9" hidden="1"/>
    <cellStyle name="Hipervínculo visitado" xfId="5398" builtinId="9" hidden="1"/>
    <cellStyle name="Hipervínculo visitado" xfId="5228" builtinId="9" hidden="1"/>
    <cellStyle name="Hipervínculo visitado" xfId="5839" builtinId="9" hidden="1"/>
    <cellStyle name="Hipervínculo visitado" xfId="5945" builtinId="9" hidden="1"/>
    <cellStyle name="Hipervínculo visitado" xfId="5964" builtinId="9" hidden="1"/>
    <cellStyle name="Hipervínculo visitado" xfId="5404" builtinId="9" hidden="1"/>
    <cellStyle name="Hipervínculo visitado" xfId="5995" builtinId="9" hidden="1"/>
    <cellStyle name="Hipervínculo visitado" xfId="5679" builtinId="9" hidden="1"/>
    <cellStyle name="Hipervínculo visitado" xfId="5872" builtinId="9" hidden="1"/>
    <cellStyle name="Hipervínculo visitado" xfId="4924" builtinId="9" hidden="1"/>
    <cellStyle name="Hipervínculo visitado" xfId="5443" builtinId="9" hidden="1"/>
    <cellStyle name="Hipervínculo visitado" xfId="5926" builtinId="9" hidden="1"/>
    <cellStyle name="Hipervínculo visitado" xfId="5049" builtinId="9" hidden="1"/>
    <cellStyle name="Hipervínculo visitado" xfId="5794" builtinId="9" hidden="1"/>
    <cellStyle name="Hipervínculo visitado" xfId="5969" builtinId="9" hidden="1"/>
    <cellStyle name="Hipervínculo visitado" xfId="5449" builtinId="9" hidden="1"/>
    <cellStyle name="Hipervínculo visitado" xfId="5512" builtinId="9" hidden="1"/>
    <cellStyle name="Hipervínculo visitado" xfId="5519" builtinId="9" hidden="1"/>
    <cellStyle name="Hipervínculo visitado" xfId="5710" builtinId="9" hidden="1"/>
    <cellStyle name="Hipervínculo visitado" xfId="4213" builtinId="9" hidden="1"/>
    <cellStyle name="Hipervínculo visitado" xfId="5919" builtinId="9" hidden="1"/>
    <cellStyle name="Hipervínculo visitado" xfId="4023" builtinId="9" hidden="1"/>
    <cellStyle name="Hipervínculo visitado" xfId="5000" builtinId="9" hidden="1"/>
    <cellStyle name="Hipervínculo visitado" xfId="6001" builtinId="9" hidden="1"/>
    <cellStyle name="Hipervínculo visitado" xfId="5701" builtinId="9" hidden="1"/>
    <cellStyle name="Hipervínculo visitado" xfId="5544" builtinId="9" hidden="1"/>
    <cellStyle name="Hipervínculo visitado" xfId="5043" builtinId="9" hidden="1"/>
    <cellStyle name="Hipervínculo visitado" xfId="4995" builtinId="9" hidden="1"/>
    <cellStyle name="Hipervínculo visitado" xfId="5218" builtinId="9" hidden="1"/>
    <cellStyle name="Hipervínculo visitado" xfId="5302" builtinId="9" hidden="1"/>
    <cellStyle name="Hipervínculo visitado" xfId="5511" builtinId="9" hidden="1"/>
    <cellStyle name="Hipervínculo visitado" xfId="5523" builtinId="9" hidden="1"/>
    <cellStyle name="Hipervínculo visitado" xfId="5715" builtinId="9" hidden="1"/>
    <cellStyle name="Hipervínculo visitado" xfId="5693" builtinId="9" hidden="1"/>
    <cellStyle name="Hipervínculo visitado" xfId="5425" builtinId="9" hidden="1"/>
    <cellStyle name="Hipervínculo visitado" xfId="5907" builtinId="9" hidden="1"/>
    <cellStyle name="Hipervínculo visitado" xfId="5026" builtinId="9" hidden="1"/>
    <cellStyle name="Hipervínculo visitado" xfId="5875" builtinId="9" hidden="1"/>
    <cellStyle name="Hipervínculo visitado" xfId="6021" builtinId="9" hidden="1"/>
    <cellStyle name="Hipervínculo visitado" xfId="5531" builtinId="9" hidden="1"/>
    <cellStyle name="Hipervínculo visitado" xfId="3979" builtinId="9" hidden="1"/>
    <cellStyle name="Hipervínculo visitado" xfId="4964" builtinId="9" hidden="1"/>
    <cellStyle name="Hipervínculo visitado" xfId="5947" builtinId="9" hidden="1"/>
    <cellStyle name="Hipervínculo visitado" xfId="5214" builtinId="9" hidden="1"/>
    <cellStyle name="Hipervínculo visitado" xfId="5479" builtinId="9" hidden="1"/>
    <cellStyle name="Hipervínculo visitado" xfId="5962" builtinId="9" hidden="1"/>
    <cellStyle name="Hipervínculo visitado" xfId="5946" builtinId="9" hidden="1"/>
    <cellStyle name="Hipervínculo visitado" xfId="5686" builtinId="9" hidden="1"/>
    <cellStyle name="Hipervínculo visitado" xfId="5916" builtinId="9" hidden="1"/>
    <cellStyle name="Hipervínculo visitado" xfId="5882" builtinId="9" hidden="1"/>
    <cellStyle name="Hipervínculo visitado" xfId="5462" builtinId="9" hidden="1"/>
    <cellStyle name="Hipervínculo visitado" xfId="5439" builtinId="9" hidden="1"/>
    <cellStyle name="Hipervínculo visitado" xfId="5450" builtinId="9" hidden="1"/>
    <cellStyle name="Hipervínculo visitado" xfId="5994" builtinId="9" hidden="1"/>
    <cellStyle name="Hipervínculo visitado" xfId="5993" builtinId="9" hidden="1"/>
    <cellStyle name="Hipervínculo visitado" xfId="5183" builtinId="9" hidden="1"/>
    <cellStyle name="Hipervínculo visitado" xfId="5441" builtinId="9" hidden="1"/>
    <cellStyle name="Hipervínculo visitado" xfId="5075" builtinId="9" hidden="1"/>
    <cellStyle name="Hipervínculo visitado" xfId="5884" builtinId="9" hidden="1"/>
    <cellStyle name="Hipervínculo visitado" xfId="5217" builtinId="9" hidden="1"/>
    <cellStyle name="Hipervínculo visitado" xfId="5556" builtinId="9" hidden="1"/>
    <cellStyle name="Hipervínculo visitado" xfId="5370" builtinId="9" hidden="1"/>
    <cellStyle name="Hipervínculo visitado" xfId="5633" builtinId="9" hidden="1"/>
    <cellStyle name="Hipervínculo visitado" xfId="5480" builtinId="9" hidden="1"/>
    <cellStyle name="Hipervínculo visitado" xfId="5786" builtinId="9" hidden="1"/>
    <cellStyle name="Hipervínculo visitado" xfId="5368" builtinId="9" hidden="1"/>
    <cellStyle name="Hipervínculo visitado" xfId="3972" builtinId="9" hidden="1"/>
    <cellStyle name="Hipervínculo visitado" xfId="5841" builtinId="9" hidden="1"/>
    <cellStyle name="Hipervínculo visitado" xfId="5833" builtinId="9" hidden="1"/>
    <cellStyle name="Hipervínculo visitado" xfId="6019" builtinId="9" hidden="1"/>
    <cellStyle name="Hipervínculo visitado" xfId="5978" builtinId="9" hidden="1"/>
    <cellStyle name="Hipervínculo visitado" xfId="5674" builtinId="9" hidden="1"/>
    <cellStyle name="Hipervínculo visitado" xfId="4916" builtinId="9" hidden="1"/>
    <cellStyle name="Hipervínculo visitado" xfId="5864" builtinId="9" hidden="1"/>
    <cellStyle name="Hipervínculo visitado" xfId="5855" builtinId="9" hidden="1"/>
    <cellStyle name="Hipervínculo visitado" xfId="4996" builtinId="9" hidden="1"/>
    <cellStyle name="Hipervínculo visitado" xfId="5406" builtinId="9" hidden="1"/>
    <cellStyle name="Hipervínculo visitado" xfId="6018" builtinId="9" hidden="1"/>
    <cellStyle name="Hipervínculo visitado" xfId="5896" builtinId="9" hidden="1"/>
    <cellStyle name="Hipervínculo visitado" xfId="5718" builtinId="9" hidden="1"/>
    <cellStyle name="Hipervínculo visitado" xfId="5081" builtinId="9" hidden="1"/>
    <cellStyle name="Hipervínculo visitado" xfId="6015" builtinId="9" hidden="1"/>
    <cellStyle name="Hipervínculo visitado" xfId="5483" builtinId="9" hidden="1"/>
    <cellStyle name="Hipervínculo visitado" xfId="5998" builtinId="9" hidden="1"/>
    <cellStyle name="Hipervínculo visitado" xfId="4005" builtinId="9" hidden="1"/>
    <cellStyle name="Hipervínculo visitado" xfId="4014" builtinId="9" hidden="1"/>
    <cellStyle name="Hipervínculo visitado" xfId="5935" builtinId="9" hidden="1"/>
    <cellStyle name="Hipervínculo visitado" xfId="4015" builtinId="9" hidden="1"/>
    <cellStyle name="Hipervínculo visitado" xfId="5051" builtinId="9" hidden="1"/>
    <cellStyle name="Hipervínculo visitado" xfId="5216" builtinId="9" hidden="1"/>
    <cellStyle name="Hipervínculo visitado" xfId="6010" builtinId="9" hidden="1"/>
    <cellStyle name="Hipervínculo visitado" xfId="5307" builtinId="9" hidden="1"/>
    <cellStyle name="Hipervínculo visitado" xfId="4941" builtinId="9" hidden="1"/>
    <cellStyle name="Hipervínculo visitado" xfId="4969" builtinId="9" hidden="1"/>
    <cellStyle name="Hipervínculo visitado" xfId="4958" builtinId="9" hidden="1"/>
    <cellStyle name="Hipervínculo visitado" xfId="5973" builtinId="9" hidden="1"/>
    <cellStyle name="Hipervínculo visitado" xfId="5669" builtinId="9" hidden="1"/>
    <cellStyle name="Hipervínculo visitado" xfId="5909" builtinId="9" hidden="1"/>
    <cellStyle name="Hipervínculo visitado" xfId="5968" builtinId="9" hidden="1"/>
    <cellStyle name="Hipervínculo visitado" xfId="5682" builtinId="9" hidden="1"/>
    <cellStyle name="Hipervínculo visitado" xfId="5630" builtinId="9" hidden="1"/>
    <cellStyle name="Hipervínculo visitado" xfId="5516" builtinId="9" hidden="1"/>
    <cellStyle name="Hipervínculo visitado" xfId="4074" builtinId="9" hidden="1"/>
    <cellStyle name="Hipervínculo visitado" xfId="4003" builtinId="9" hidden="1"/>
    <cellStyle name="Hipervínculo visitado" xfId="5858" builtinId="9" hidden="1"/>
    <cellStyle name="Hipervínculo visitado" xfId="4038" builtinId="9" hidden="1"/>
    <cellStyle name="Hipervínculo visitado" xfId="5547" builtinId="9" hidden="1"/>
    <cellStyle name="Hipervínculo visitado" xfId="5042" builtinId="9" hidden="1"/>
    <cellStyle name="Hipervínculo visitado" xfId="5990" builtinId="9" hidden="1"/>
    <cellStyle name="Hipervínculo visitado" xfId="6009" builtinId="9" hidden="1"/>
    <cellStyle name="Hipervínculo visitado" xfId="5188" builtinId="9" hidden="1"/>
    <cellStyle name="Hipervínculo visitado" xfId="5173" builtinId="9" hidden="1"/>
    <cellStyle name="Hipervínculo visitado" xfId="5966" builtinId="9" hidden="1"/>
    <cellStyle name="Hipervínculo visitado" xfId="5976" builtinId="9" hidden="1"/>
    <cellStyle name="Hipervínculo visitado" xfId="5991" builtinId="9" hidden="1"/>
    <cellStyle name="Hipervínculo visitado" xfId="6008" builtinId="9" hidden="1"/>
    <cellStyle name="Hipervínculo visitado" xfId="5683" builtinId="9" hidden="1"/>
    <cellStyle name="Hipervínculo visitado" xfId="5712" builtinId="9" hidden="1"/>
    <cellStyle name="Hipervínculo visitado" xfId="5400" builtinId="9" hidden="1"/>
    <cellStyle name="Hipervínculo visitado" xfId="4007" builtinId="9" hidden="1"/>
    <cellStyle name="Hipervínculo visitado" xfId="5996" builtinId="9" hidden="1"/>
    <cellStyle name="Hipervínculo visitado" xfId="6006" builtinId="9" hidden="1"/>
    <cellStyle name="Hipervínculo visitado" xfId="5653" builtinId="9" hidden="1"/>
    <cellStyle name="Hipervínculo visitado" xfId="4011" builtinId="9" hidden="1"/>
    <cellStyle name="Hipervínculo visitado" xfId="5602" builtinId="9" hidden="1"/>
    <cellStyle name="Hipervínculo visitado" xfId="5537" builtinId="9" hidden="1"/>
    <cellStyle name="Hipervínculo visitado" xfId="4931" builtinId="9" hidden="1"/>
    <cellStyle name="Hipervínculo visitado" xfId="6005" builtinId="9" hidden="1"/>
    <cellStyle name="Hipervínculo visitado" xfId="5507" builtinId="9" hidden="1"/>
    <cellStyle name="Hipervínculo visitado" xfId="5359" builtinId="9" hidden="1"/>
    <cellStyle name="Hipervínculo visitado" xfId="5040" builtinId="9" hidden="1"/>
    <cellStyle name="Hipervínculo visitado" xfId="5925" builtinId="9" hidden="1"/>
    <cellStyle name="Hipervínculo visitado" xfId="5857" builtinId="9" hidden="1"/>
    <cellStyle name="Hipervínculo visitado" xfId="6004" builtinId="9" hidden="1"/>
    <cellStyle name="Hipervínculo visitado" xfId="5071" builtinId="9" hidden="1"/>
    <cellStyle name="Hipervínculo visitado" xfId="6031" builtinId="9" hidden="1"/>
    <cellStyle name="Hipervínculo visitado" xfId="5910" builtinId="9" hidden="1"/>
    <cellStyle name="Hipervínculo visitado" xfId="5543" builtinId="9" hidden="1"/>
    <cellStyle name="Hipervínculo visitado" xfId="5886" builtinId="9" hidden="1"/>
    <cellStyle name="Hipervínculo visitado" xfId="5862" builtinId="9" hidden="1"/>
    <cellStyle name="Hipervínculo visitado" xfId="5917" builtinId="9" hidden="1"/>
    <cellStyle name="Hipervínculo visitado" xfId="5068" builtinId="9" hidden="1"/>
    <cellStyle name="Hipervínculo visitado" xfId="4218" builtinId="9" hidden="1"/>
    <cellStyle name="Hipervínculo visitado" xfId="5992" builtinId="9" hidden="1"/>
    <cellStyle name="Hipervínculo visitado" xfId="5066" builtinId="9" hidden="1"/>
    <cellStyle name="Hipervínculo visitado" xfId="5278" builtinId="9" hidden="1"/>
    <cellStyle name="Hipervínculo visitado" xfId="5661" builtinId="9" hidden="1"/>
    <cellStyle name="Hipervínculo visitado" xfId="5811" builtinId="9" hidden="1"/>
    <cellStyle name="Hipervínculo visitado" xfId="5983" builtinId="9" hidden="1"/>
    <cellStyle name="Hipervínculo visitado" xfId="5913" builtinId="9" hidden="1"/>
    <cellStyle name="Hipervínculo visitado" xfId="5668" builtinId="9" hidden="1"/>
    <cellStyle name="Hipervínculo visitado" xfId="6024" builtinId="9" hidden="1"/>
    <cellStyle name="Hipervínculo visitado" xfId="6034" builtinId="9" hidden="1"/>
    <cellStyle name="Hipervínculo visitado" xfId="5432" builtinId="9" hidden="1"/>
    <cellStyle name="Hipervínculo visitado" xfId="5496" builtinId="9" hidden="1"/>
    <cellStyle name="Hipervínculo visitado" xfId="5699" builtinId="9" hidden="1"/>
    <cellStyle name="Hipervínculo visitado" xfId="5229" builtinId="9" hidden="1"/>
    <cellStyle name="Hipervínculo visitado" xfId="5064" builtinId="9" hidden="1"/>
    <cellStyle name="Hipervínculo visitado" xfId="5815" builtinId="9" hidden="1"/>
    <cellStyle name="Hipervínculo visitado" xfId="5832" builtinId="9" hidden="1"/>
    <cellStyle name="Hipervínculo visitado" xfId="5967" builtinId="9" hidden="1"/>
    <cellStyle name="Hipervínculo visitado" xfId="5667" builtinId="9" hidden="1"/>
    <cellStyle name="Hipervínculo visitado" xfId="5778" builtinId="9" hidden="1"/>
    <cellStyle name="Hipervínculo visitado" xfId="4029" builtinId="9" hidden="1"/>
    <cellStyle name="Hipervínculo visitado" xfId="5714" builtinId="9" hidden="1"/>
    <cellStyle name="Hipervínculo visitado" xfId="4972" builtinId="9" hidden="1"/>
    <cellStyle name="Hipervínculo visitado" xfId="5951" builtinId="9" hidden="1"/>
    <cellStyle name="Hipervínculo visitado" xfId="6051" builtinId="9" hidden="1"/>
    <cellStyle name="Hipervínculo visitado" xfId="5402" builtinId="9" hidden="1"/>
    <cellStyle name="Hipervínculo visitado" xfId="5390" builtinId="9" hidden="1"/>
    <cellStyle name="Hipervínculo visitado" xfId="5927" builtinId="9" hidden="1"/>
    <cellStyle name="Hipervínculo visitado" xfId="5440" builtinId="9" hidden="1"/>
    <cellStyle name="Hipervínculo visitado" xfId="5788" builtinId="9" hidden="1"/>
    <cellStyle name="Hipervínculo visitado" xfId="5812" builtinId="9" hidden="1"/>
    <cellStyle name="Hipervínculo visitado" xfId="6003" builtinId="9" hidden="1"/>
    <cellStyle name="Hipervínculo visitado" xfId="5452" builtinId="9" hidden="1"/>
    <cellStyle name="Hipervínculo visitado" xfId="5777" builtinId="9" hidden="1"/>
    <cellStyle name="Hipervínculo visitado" xfId="5877" builtinId="9" hidden="1"/>
    <cellStyle name="Hipervínculo visitado" xfId="5546" builtinId="9" hidden="1"/>
    <cellStyle name="Hipervínculo visitado" xfId="4442" builtinId="9" hidden="1"/>
    <cellStyle name="Hipervínculo visitado" xfId="5863" builtinId="9" hidden="1"/>
    <cellStyle name="Hipervínculo visitado" xfId="5870" builtinId="9" hidden="1"/>
    <cellStyle name="Hipervínculo visitado" xfId="6030" builtinId="9" hidden="1"/>
    <cellStyle name="Hipervínculo visitado" xfId="6029" builtinId="9" hidden="1"/>
    <cellStyle name="Hipervínculo visitado" xfId="6025" builtinId="9" hidden="1"/>
    <cellStyle name="Hipervínculo visitado" xfId="5970" builtinId="9" hidden="1"/>
    <cellStyle name="Hipervínculo visitado" xfId="5226" builtinId="9" hidden="1"/>
    <cellStyle name="Hipervínculo visitado" xfId="5643" builtinId="9" hidden="1"/>
    <cellStyle name="Hipervínculo visitado" xfId="5403" builtinId="9" hidden="1"/>
    <cellStyle name="Hipervínculo visitado" xfId="5986" builtinId="9" hidden="1"/>
    <cellStyle name="Hipervínculo visitado" xfId="5382" builtinId="9" hidden="1"/>
    <cellStyle name="Hipervínculo visitado" xfId="4921" builtinId="9" hidden="1"/>
    <cellStyle name="Hipervínculo visitado" xfId="5897" builtinId="9" hidden="1"/>
    <cellStyle name="Hipervínculo visitado" xfId="5837" builtinId="9" hidden="1"/>
    <cellStyle name="Hipervínculo visitado" xfId="5077" builtinId="9" hidden="1"/>
    <cellStyle name="Hipervínculo visitado" xfId="6045" builtinId="9" hidden="1"/>
    <cellStyle name="Hipervínculo visitado" xfId="5405" builtinId="9" hidden="1"/>
    <cellStyle name="Hipervínculo visitado" xfId="6032" builtinId="9" hidden="1"/>
    <cellStyle name="Hipervínculo visitado" xfId="6007" builtinId="9" hidden="1"/>
    <cellStyle name="Hipervínculo visitado" xfId="6014" builtinId="9" hidden="1"/>
    <cellStyle name="Hipervínculo visitado" xfId="5997" builtinId="9" hidden="1"/>
    <cellStyle name="Hipervínculo visitado" xfId="5424" builtinId="9" hidden="1"/>
    <cellStyle name="Hipervínculo visitado" xfId="6020" builtinId="9" hidden="1"/>
    <cellStyle name="Hipervínculo visitado" xfId="6043" builtinId="9" hidden="1"/>
    <cellStyle name="Hipervínculo visitado" xfId="6011" builtinId="9" hidden="1"/>
    <cellStyle name="Hipervínculo visitado" xfId="6023" builtinId="9" hidden="1"/>
    <cellStyle name="Hipervínculo visitado" xfId="5979" builtinId="9" hidden="1"/>
    <cellStyle name="Hipervínculo visitado" xfId="5410" builtinId="9" hidden="1"/>
    <cellStyle name="Hipervínculo visitado" xfId="5388" builtinId="9" hidden="1"/>
    <cellStyle name="Hipervínculo visitado" xfId="5821" builtinId="9" hidden="1"/>
    <cellStyle name="Hipervínculo visitado" xfId="5622" builtinId="9" hidden="1"/>
    <cellStyle name="Hipervínculo visitado" xfId="5536" builtinId="9" hidden="1"/>
    <cellStyle name="Hipervínculo visitado" xfId="5790" builtinId="9" hidden="1"/>
    <cellStyle name="Hipervínculo visitado" xfId="5613" builtinId="9" hidden="1"/>
    <cellStyle name="Hipervínculo visitado" xfId="6050" builtinId="9" hidden="1"/>
    <cellStyle name="Hipervínculo visitado" xfId="5225" builtinId="9" hidden="1"/>
    <cellStyle name="Hipervínculo visitado" xfId="3981" builtinId="9" hidden="1"/>
    <cellStyle name="Hipervínculo visitado" xfId="5374" builtinId="9" hidden="1"/>
    <cellStyle name="Hipervínculo visitado" xfId="4914" builtinId="9" hidden="1"/>
    <cellStyle name="Hipervínculo visitado" xfId="5396" builtinId="9" hidden="1"/>
    <cellStyle name="Hipervínculo visitado" xfId="5181" builtinId="9" hidden="1"/>
    <cellStyle name="Hipervínculo visitado" xfId="5180" builtinId="9" hidden="1"/>
    <cellStyle name="Hipervínculo visitado" xfId="4955" builtinId="9" hidden="1"/>
    <cellStyle name="Hipervínculo visitado" xfId="6047" builtinId="9" hidden="1"/>
    <cellStyle name="Hipervínculo visitado" xfId="5005" builtinId="9" hidden="1"/>
    <cellStyle name="Hipervínculo visitado" xfId="5358" builtinId="9" hidden="1"/>
    <cellStyle name="Hipervínculo visitado" xfId="5524" builtinId="9" hidden="1"/>
    <cellStyle name="Hipervínculo visitado" xfId="6044" builtinId="9" hidden="1"/>
    <cellStyle name="Hipervínculo visitado" xfId="5629" builtinId="9" hidden="1"/>
    <cellStyle name="Hipervínculo visitado" xfId="5539" builtinId="9" hidden="1"/>
    <cellStyle name="Hipervínculo visitado" xfId="5032" builtinId="9" hidden="1"/>
    <cellStyle name="Hipervínculo visitado" xfId="4947" builtinId="9" hidden="1"/>
    <cellStyle name="Hipervínculo visitado" xfId="6038" builtinId="9" hidden="1"/>
    <cellStyle name="Hipervínculo visitado" xfId="4939" builtinId="9" hidden="1"/>
    <cellStyle name="Hipervínculo visitado" xfId="5854" builtinId="9" hidden="1"/>
    <cellStyle name="Hipervínculo visitado" xfId="5037" builtinId="9" hidden="1"/>
    <cellStyle name="Hipervínculo visitado" xfId="5553" builtinId="9" hidden="1"/>
    <cellStyle name="Hipervínculo visitado" xfId="5931" builtinId="9" hidden="1"/>
    <cellStyle name="Hipervínculo visitado" xfId="6037" builtinId="9" hidden="1"/>
    <cellStyle name="Hipervínculo visitado" xfId="5502" builtinId="9" hidden="1"/>
    <cellStyle name="Hipervínculo visitado" xfId="5804" builtinId="9" hidden="1"/>
    <cellStyle name="Hipervínculo visitado" xfId="5518" builtinId="9" hidden="1"/>
    <cellStyle name="Hipervínculo visitado" xfId="6013" builtinId="9" hidden="1"/>
    <cellStyle name="Hipervínculo visitado" xfId="3962" builtinId="9" hidden="1"/>
    <cellStyle name="Hipervínculo visitado" xfId="6036" builtinId="9" hidden="1"/>
    <cellStyle name="Hipervínculo visitado" xfId="5220" builtinId="9" hidden="1"/>
    <cellStyle name="Hipervínculo visitado" xfId="5468" builtinId="9" hidden="1"/>
    <cellStyle name="Hipervínculo visitado" xfId="5999" builtinId="9" hidden="1"/>
    <cellStyle name="Hipervínculo visitado" xfId="5304" builtinId="9" hidden="1"/>
    <cellStyle name="Hipervínculo visitado" xfId="5548" builtinId="9" hidden="1"/>
    <cellStyle name="Hipervínculo visitado" xfId="6035" builtinId="9" hidden="1"/>
    <cellStyle name="Hipervínculo visitado" xfId="5605" builtinId="9" hidden="1"/>
    <cellStyle name="Hipervínculo visitado" xfId="5019" builtinId="9" hidden="1"/>
    <cellStyle name="Hipervínculo visitado" xfId="6016" builtinId="9" hidden="1"/>
    <cellStyle name="Hipervínculo visitado" xfId="3961" builtinId="9" hidden="1"/>
    <cellStyle name="Hipervínculo visitado" xfId="5611" builtinId="9" hidden="1"/>
    <cellStyle name="Hipervínculo visitado" xfId="5494" builtinId="9" hidden="1"/>
    <cellStyle name="Hipervínculo visitado" xfId="5924" builtinId="9" hidden="1"/>
    <cellStyle name="Hipervínculo visitado" xfId="5030" builtinId="9" hidden="1"/>
    <cellStyle name="Hipervínculo visitado" xfId="5807" builtinId="9" hidden="1"/>
    <cellStyle name="Hipervínculo visitado" xfId="4994" builtinId="9" hidden="1"/>
    <cellStyle name="Hipervínculo visitado" xfId="6026" builtinId="9" hidden="1"/>
    <cellStyle name="Hipervínculo visitado" xfId="6040" builtinId="9" hidden="1"/>
    <cellStyle name="Hipervínculo visitado" xfId="5662" builtinId="9" hidden="1"/>
    <cellStyle name="Hipervínculo visitado" xfId="6054" builtinId="9" hidden="1"/>
    <cellStyle name="Hipervínculo visitado" xfId="5671" builtinId="9" hidden="1"/>
    <cellStyle name="Hipervínculo visitado" xfId="5685" builtinId="9" hidden="1"/>
    <cellStyle name="Hipervínculo visitado" xfId="5989" builtinId="9" hidden="1"/>
    <cellStyle name="Hipervínculo visitado" xfId="4942" builtinId="9" hidden="1"/>
    <cellStyle name="Hipervínculo visitado" xfId="5062" builtinId="9" hidden="1"/>
    <cellStyle name="Hipervínculo visitado" xfId="5454" builtinId="9" hidden="1"/>
    <cellStyle name="Hipervínculo visitado" xfId="5805" builtinId="9" hidden="1"/>
    <cellStyle name="Hipervínculo visitado" xfId="6042" builtinId="9" hidden="1"/>
    <cellStyle name="Hipervínculo visitado" xfId="3990" builtinId="9" hidden="1"/>
    <cellStyle name="Hipervínculo visitado" xfId="5515" builtinId="9" hidden="1"/>
    <cellStyle name="Hipervínculo visitado" xfId="5963" builtinId="9" hidden="1"/>
    <cellStyle name="Hipervínculo visitado" xfId="5624" builtinId="9" hidden="1"/>
    <cellStyle name="Hipervínculo visitado" xfId="5982" builtinId="9" hidden="1"/>
    <cellStyle name="Hipervínculo visitado" xfId="5305" builtinId="9" hidden="1"/>
    <cellStyle name="Hipervínculo visitado" xfId="5385" builtinId="9" hidden="1"/>
    <cellStyle name="Hipervínculo visitado" xfId="5224" builtinId="9" hidden="1"/>
    <cellStyle name="Hipervínculo visitado" xfId="6055" builtinId="9" hidden="1"/>
    <cellStyle name="Hipervínculo visitado" xfId="5386" builtinId="9" hidden="1"/>
    <cellStyle name="Hipervínculo visitado" xfId="5189" builtinId="9" hidden="1"/>
    <cellStyle name="Hipervínculo visitado" xfId="5392" builtinId="9" hidden="1"/>
    <cellStyle name="Hipervínculo visitado" xfId="5784" builtinId="9" hidden="1"/>
    <cellStyle name="Hipervínculo visitado" xfId="5399" builtinId="9" hidden="1"/>
    <cellStyle name="Hipervínculo visitado" xfId="3994" builtinId="9" hidden="1"/>
    <cellStyle name="Hipervínculo visitado" xfId="5957" builtinId="9" hidden="1"/>
    <cellStyle name="Hipervínculo visitado" xfId="5080" builtinId="9" hidden="1"/>
    <cellStyle name="Hipervínculo visitado" xfId="5023" builtinId="9" hidden="1"/>
    <cellStyle name="Hipervínculo visitado" xfId="5932" builtinId="9" hidden="1"/>
    <cellStyle name="Hipervínculo visitado" xfId="5795" builtinId="9" hidden="1"/>
    <cellStyle name="Hipervínculo visitado" xfId="5067" builtinId="9" hidden="1"/>
    <cellStyle name="Hipervínculo visitado" xfId="5984" builtinId="9" hidden="1"/>
    <cellStyle name="Hipervínculo visitado" xfId="5012" builtinId="9" hidden="1"/>
    <cellStyle name="Hipervínculo visitado" xfId="6056" builtinId="9" hidden="1"/>
    <cellStyle name="Hipervínculo visitado" xfId="4034" builtinId="9" hidden="1"/>
    <cellStyle name="Hipervínculo visitado" xfId="5508" builtinId="9" hidden="1"/>
    <cellStyle name="Hipervínculo visitado" xfId="6000" builtinId="9" hidden="1"/>
    <cellStyle name="Hipervínculo visitado" xfId="6028" builtinId="9" hidden="1"/>
    <cellStyle name="Hipervínculo visitado" xfId="5844" builtinId="9" hidden="1"/>
    <cellStyle name="Hipervínculo visitado" xfId="5612" builtinId="9" hidden="1"/>
    <cellStyle name="Hipervínculo visitado" xfId="6039" builtinId="9" hidden="1"/>
    <cellStyle name="Hipervínculo visitado" xfId="6027" builtinId="9" hidden="1"/>
    <cellStyle name="Hipervínculo visitado" xfId="5174" builtinId="9" hidden="1"/>
    <cellStyle name="Hipervínculo visitado" xfId="5793" builtinId="9" hidden="1"/>
    <cellStyle name="Hipervínculo visitado" xfId="5798" builtinId="9" hidden="1"/>
    <cellStyle name="Hipervínculo visitado" xfId="5819" builtinId="9" hidden="1"/>
    <cellStyle name="Hipervínculo visitado" xfId="4959" builtinId="9" hidden="1"/>
    <cellStyle name="Hipervínculo visitado" xfId="5723" builtinId="9" hidden="1"/>
    <cellStyle name="Hipervínculo visitado" xfId="6053" builtinId="9" hidden="1"/>
    <cellStyle name="Hipervínculo visitado" xfId="6052" builtinId="9" hidden="1"/>
    <cellStyle name="Hipervínculo visitado" xfId="5818" builtinId="9" hidden="1"/>
    <cellStyle name="Hipervínculo visitado" xfId="4920" builtinId="9" hidden="1"/>
    <cellStyle name="Hipervínculo visitado" xfId="4960" builtinId="9" hidden="1"/>
    <cellStyle name="Hipervínculo visitado" xfId="5036" builtinId="9" hidden="1"/>
    <cellStyle name="Hipervínculo visitado" xfId="5934" builtinId="9" hidden="1"/>
    <cellStyle name="Hipervínculo visitado" xfId="5625" builtinId="9" hidden="1"/>
    <cellStyle name="Hipervínculo visitado" xfId="5861" builtinId="9" hidden="1"/>
    <cellStyle name="Hipervínculo visitado" xfId="5796" builtinId="9" hidden="1"/>
    <cellStyle name="Hipervínculo visitado" xfId="5972" builtinId="9" hidden="1"/>
    <cellStyle name="Hipervínculo visitado" xfId="4363" builtinId="9" hidden="1"/>
    <cellStyle name="Hipervínculo visitado" xfId="3193" builtinId="9" hidden="1"/>
    <cellStyle name="Hipervínculo visitado" xfId="4124" builtinId="9" hidden="1"/>
    <cellStyle name="Hipervínculo visitado" xfId="4152" builtinId="9" hidden="1"/>
    <cellStyle name="Hipervínculo visitado" xfId="4192" builtinId="9" hidden="1"/>
    <cellStyle name="Hipervínculo visitado" xfId="4110" builtinId="9" hidden="1"/>
    <cellStyle name="Hipervínculo visitado" xfId="4099" builtinId="9" hidden="1"/>
    <cellStyle name="Hipervínculo visitado" xfId="4128" builtinId="9" hidden="1"/>
    <cellStyle name="Hipervínculo visitado" xfId="4156" builtinId="9" hidden="1"/>
    <cellStyle name="Hipervínculo visitado" xfId="3977" builtinId="9" hidden="1"/>
    <cellStyle name="Hipervínculo visitado" xfId="4118" builtinId="9" hidden="1"/>
    <cellStyle name="Hipervínculo visitado" xfId="4154" builtinId="9" hidden="1"/>
    <cellStyle name="Hipervínculo visitado" xfId="3238" builtinId="9" hidden="1"/>
    <cellStyle name="Hipervínculo visitado" xfId="4714" builtinId="9" hidden="1"/>
    <cellStyle name="Hipervínculo visitado" xfId="4895" builtinId="9" hidden="1"/>
    <cellStyle name="Hipervínculo visitado" xfId="3579" builtinId="9" hidden="1"/>
    <cellStyle name="Hipervínculo visitado" xfId="3194" builtinId="9" hidden="1"/>
    <cellStyle name="Hipervínculo visitado" xfId="3195" builtinId="9" hidden="1"/>
    <cellStyle name="Hipervínculo visitado" xfId="3580" builtinId="9" hidden="1"/>
    <cellStyle name="Hipervínculo visitado" xfId="4131" builtinId="9" hidden="1"/>
    <cellStyle name="Hipervínculo visitado" xfId="3196" builtinId="9" hidden="1"/>
    <cellStyle name="Hipervínculo visitado" xfId="4691" builtinId="9" hidden="1"/>
    <cellStyle name="Hipervínculo visitado" xfId="4437" builtinId="9" hidden="1"/>
    <cellStyle name="Hipervínculo visitado" xfId="4906" builtinId="9" hidden="1"/>
    <cellStyle name="Hipervínculo visitado" xfId="4751" builtinId="9" hidden="1"/>
    <cellStyle name="Hipervínculo visitado" xfId="4625" builtinId="9" hidden="1"/>
    <cellStyle name="Hipervínculo visitado" xfId="4710" builtinId="9" hidden="1"/>
    <cellStyle name="Hipervínculo visitado" xfId="4483" builtinId="9" hidden="1"/>
    <cellStyle name="Hipervínculo visitado" xfId="4909" builtinId="9" hidden="1"/>
    <cellStyle name="Hipervínculo visitado" xfId="4248" builtinId="9" hidden="1"/>
    <cellStyle name="Hipervínculo visitado" xfId="4672" builtinId="9" hidden="1"/>
    <cellStyle name="Hipervínculo visitado" xfId="4388" builtinId="9" hidden="1"/>
    <cellStyle name="Hipervínculo visitado" xfId="4902" builtinId="9" hidden="1"/>
    <cellStyle name="Hipervínculo visitado" xfId="4231" builtinId="9" hidden="1"/>
    <cellStyle name="Hipervínculo visitado" xfId="4887" builtinId="9" hidden="1"/>
    <cellStyle name="Hipervínculo visitado" xfId="4788" builtinId="9" hidden="1"/>
    <cellStyle name="Hipervínculo visitado" xfId="4640" builtinId="9" hidden="1"/>
    <cellStyle name="Hipervínculo visitado" xfId="4182" builtinId="9" hidden="1"/>
    <cellStyle name="Hipervínculo visitado" xfId="4668" builtinId="9" hidden="1"/>
    <cellStyle name="Hipervínculo visitado" xfId="4385" builtinId="9" hidden="1"/>
    <cellStyle name="Hipervínculo visitado" xfId="4900" builtinId="9" hidden="1"/>
    <cellStyle name="Hipervínculo visitado" xfId="4229" builtinId="9" hidden="1"/>
    <cellStyle name="Hipervínculo visitado" xfId="4874" builtinId="9" hidden="1"/>
    <cellStyle name="Hipervínculo visitado" xfId="4773" builtinId="9" hidden="1"/>
    <cellStyle name="Hipervínculo visitado" xfId="4638" builtinId="9" hidden="1"/>
    <cellStyle name="Hipervínculo visitado" xfId="4148" builtinId="9" hidden="1"/>
    <cellStyle name="Hipervínculo visitado" xfId="4856" builtinId="9" hidden="1"/>
    <cellStyle name="Hipervínculo visitado" xfId="4761" builtinId="9" hidden="1"/>
    <cellStyle name="Hipervínculo visitado" xfId="4635" builtinId="9" hidden="1"/>
    <cellStyle name="Hipervínculo visitado" xfId="4741" builtinId="9" hidden="1"/>
    <cellStyle name="Hipervínculo visitado" xfId="4555" builtinId="9" hidden="1"/>
    <cellStyle name="Hipervínculo visitado" xfId="4912" builtinId="9" hidden="1"/>
    <cellStyle name="Hipervínculo visitado" xfId="4264" builtinId="9" hidden="1"/>
    <cellStyle name="Hipervínculo visitado" xfId="4069" builtinId="9" hidden="1"/>
    <cellStyle name="Hipervínculo visitado" xfId="4049" builtinId="9" hidden="1"/>
    <cellStyle name="Hipervínculo visitado" xfId="4850" builtinId="9" hidden="1"/>
    <cellStyle name="Hipervínculo visitado" xfId="4750" builtinId="9" hidden="1"/>
    <cellStyle name="Hipervínculo visitado" xfId="4624" builtinId="9" hidden="1"/>
    <cellStyle name="Hipervínculo visitado" xfId="4709" builtinId="9" hidden="1"/>
    <cellStyle name="Hipervínculo visitado" xfId="4127" builtinId="9" hidden="1"/>
    <cellStyle name="Hipervínculo visitado" xfId="4851" builtinId="9" hidden="1"/>
    <cellStyle name="Hipervínculo visitado" xfId="4753" builtinId="9" hidden="1"/>
    <cellStyle name="Hipervínculo visitado" xfId="4627" builtinId="9" hidden="1"/>
    <cellStyle name="Hipervínculo visitado" xfId="4673" builtinId="9" hidden="1"/>
    <cellStyle name="Hipervínculo visitado" xfId="4389" builtinId="9" hidden="1"/>
    <cellStyle name="Hipervínculo visitado" xfId="4903" builtinId="9" hidden="1"/>
    <cellStyle name="Hipervínculo visitado" xfId="4232" builtinId="9" hidden="1"/>
    <cellStyle name="Hipervínculo visitado" xfId="3986" builtinId="9" hidden="1"/>
    <cellStyle name="Hipervínculo visitado" xfId="4357" builtinId="9" hidden="1"/>
    <cellStyle name="Hipervínculo visitado" xfId="3971" builtinId="9" hidden="1"/>
    <cellStyle name="Hipervínculo visitado" xfId="3581" builtinId="9" hidden="1"/>
    <cellStyle name="Hipervínculo visitado" xfId="3212" builtinId="9" hidden="1"/>
    <cellStyle name="Hipervínculo visitado" xfId="4707" builtinId="9" hidden="1"/>
    <cellStyle name="Hipervínculo visitado" xfId="4881" builtinId="9" hidden="1"/>
    <cellStyle name="Hipervínculo visitado" xfId="3948" builtinId="9" hidden="1"/>
    <cellStyle name="Hipervínculo visitado" xfId="3584" builtinId="9" hidden="1"/>
    <cellStyle name="Hipervínculo visitado" xfId="3955" builtinId="9" hidden="1"/>
    <cellStyle name="Hipervínculo visitado" xfId="3201" builtinId="9" hidden="1"/>
    <cellStyle name="Hipervínculo visitado" xfId="3954" builtinId="9" hidden="1"/>
    <cellStyle name="Hipervínculo visitado" xfId="3202" builtinId="9" hidden="1"/>
    <cellStyle name="Hipervínculo visitado" xfId="3953" builtinId="9" hidden="1"/>
    <cellStyle name="Hipervínculo visitado" xfId="3204" builtinId="9" hidden="1"/>
    <cellStyle name="Hipervínculo visitado" xfId="3952" builtinId="9" hidden="1"/>
    <cellStyle name="Hipervínculo visitado" xfId="3586" builtinId="9" hidden="1"/>
    <cellStyle name="Hipervínculo visitado" xfId="3951" builtinId="9" hidden="1"/>
    <cellStyle name="Hipervínculo visitado" xfId="3588" builtinId="9" hidden="1"/>
    <cellStyle name="Hipervínculo visitado" xfId="3950" builtinId="9" hidden="1"/>
    <cellStyle name="Hipervínculo visitado" xfId="3207" builtinId="9" hidden="1"/>
    <cellStyle name="Hipervínculo visitado" xfId="3947" builtinId="9" hidden="1"/>
    <cellStyle name="Hipervínculo visitado" xfId="3944" builtinId="9" hidden="1"/>
    <cellStyle name="Hipervínculo visitado" xfId="3982" builtinId="9" hidden="1"/>
    <cellStyle name="Hipervínculo visitado" xfId="3419" builtinId="9" hidden="1"/>
    <cellStyle name="Hipervínculo visitado" xfId="3589" builtinId="9" hidden="1"/>
    <cellStyle name="Hipervínculo visitado" xfId="3949" builtinId="9" hidden="1"/>
    <cellStyle name="Hipervínculo visitado" xfId="6162" builtinId="9" hidden="1"/>
    <cellStyle name="Hipervínculo visitado" xfId="6163" builtinId="9" hidden="1"/>
    <cellStyle name="Hipervínculo visitado" xfId="6164" builtinId="9" hidden="1"/>
    <cellStyle name="Hipervínculo visitado" xfId="6165" builtinId="9" hidden="1"/>
    <cellStyle name="Hipervínculo visitado" xfId="6166" builtinId="9" hidden="1"/>
    <cellStyle name="Hipervínculo visitado" xfId="6167" builtinId="9" hidden="1"/>
    <cellStyle name="Hipervínculo visitado" xfId="6168" builtinId="9" hidden="1"/>
    <cellStyle name="Hipervínculo visitado" xfId="6169" builtinId="9" hidden="1"/>
    <cellStyle name="Hipervínculo visitado" xfId="6170" builtinId="9" hidden="1"/>
    <cellStyle name="Hipervínculo visitado" xfId="6171" builtinId="9" hidden="1"/>
    <cellStyle name="Hipervínculo visitado" xfId="6172" builtinId="9" hidden="1"/>
    <cellStyle name="Hipervínculo visitado" xfId="6173" builtinId="9" hidden="1"/>
    <cellStyle name="Hipervínculo visitado" xfId="6174" builtinId="9" hidden="1"/>
    <cellStyle name="Hipervínculo visitado" xfId="6175" builtinId="9" hidden="1"/>
    <cellStyle name="Hipervínculo visitado" xfId="6176" builtinId="9" hidden="1"/>
    <cellStyle name="Hipervínculo visitado" xfId="6177" builtinId="9" hidden="1"/>
    <cellStyle name="Hipervínculo visitado" xfId="6178" builtinId="9" hidden="1"/>
    <cellStyle name="Hipervínculo visitado" xfId="6179" builtinId="9" hidden="1"/>
    <cellStyle name="Hipervínculo visitado" xfId="6180" builtinId="9" hidden="1"/>
    <cellStyle name="Hipervínculo visitado" xfId="6181" builtinId="9" hidden="1"/>
    <cellStyle name="Hipervínculo visitado" xfId="6182" builtinId="9" hidden="1"/>
    <cellStyle name="Hipervínculo visitado" xfId="6183" builtinId="9" hidden="1"/>
    <cellStyle name="Hipervínculo visitado" xfId="6184" builtinId="9" hidden="1"/>
    <cellStyle name="Hipervínculo visitado" xfId="6185" builtinId="9" hidden="1"/>
    <cellStyle name="Hipervínculo visitado" xfId="6186" builtinId="9" hidden="1"/>
    <cellStyle name="Hipervínculo visitado" xfId="6187" builtinId="9" hidden="1"/>
    <cellStyle name="Hipervínculo visitado" xfId="6188" builtinId="9" hidden="1"/>
    <cellStyle name="Hipervínculo visitado" xfId="6189" builtinId="9" hidden="1"/>
    <cellStyle name="Hipervínculo visitado" xfId="6190" builtinId="9" hidden="1"/>
    <cellStyle name="Hipervínculo visitado" xfId="6191" builtinId="9" hidden="1"/>
    <cellStyle name="Hipervínculo visitado" xfId="6192" builtinId="9" hidden="1"/>
    <cellStyle name="Hipervínculo visitado" xfId="6193" builtinId="9" hidden="1"/>
    <cellStyle name="Hipervínculo visitado" xfId="6194" builtinId="9" hidden="1"/>
    <cellStyle name="Hipervínculo visitado" xfId="6195" builtinId="9" hidden="1"/>
    <cellStyle name="Hipervínculo visitado" xfId="6196" builtinId="9" hidden="1"/>
    <cellStyle name="Hipervínculo visitado" xfId="6220" builtinId="9" hidden="1"/>
    <cellStyle name="Hipervínculo visitado" xfId="6232" builtinId="9" hidden="1"/>
    <cellStyle name="Hipervínculo visitado" xfId="6222" builtinId="9" hidden="1"/>
    <cellStyle name="Hipervínculo visitado" xfId="6225" builtinId="9" hidden="1"/>
    <cellStyle name="Hipervínculo visitado" xfId="6214" builtinId="9" hidden="1"/>
    <cellStyle name="Hipervínculo visitado" xfId="6101" builtinId="9" hidden="1"/>
    <cellStyle name="Hipervínculo visitado" xfId="6209" builtinId="9" hidden="1"/>
    <cellStyle name="Hipervínculo visitado" xfId="6208" builtinId="9" hidden="1"/>
    <cellStyle name="Hipervínculo visitado" xfId="6206" builtinId="9" hidden="1"/>
    <cellStyle name="Hipervínculo visitado" xfId="6067" builtinId="9" hidden="1"/>
    <cellStyle name="Hipervínculo visitado" xfId="6198" builtinId="9" hidden="1"/>
    <cellStyle name="Hipervínculo visitado" xfId="6092" builtinId="9" hidden="1"/>
    <cellStyle name="Hipervínculo visitado" xfId="6212" builtinId="9" hidden="1"/>
    <cellStyle name="Hipervínculo visitado" xfId="6097" builtinId="9" hidden="1"/>
    <cellStyle name="Hipervínculo visitado" xfId="6122" builtinId="9" hidden="1"/>
    <cellStyle name="Hipervínculo visitado" xfId="6111" builtinId="9" hidden="1"/>
    <cellStyle name="Hipervínculo visitado" xfId="6107" builtinId="9" hidden="1"/>
    <cellStyle name="Hipervínculo visitado" xfId="6227" builtinId="9" hidden="1"/>
    <cellStyle name="Hipervínculo visitado" xfId="6234" builtinId="9" hidden="1"/>
    <cellStyle name="Hipervínculo visitado" xfId="6084" builtinId="9" hidden="1"/>
    <cellStyle name="Hipervínculo visitado" xfId="6210" builtinId="9" hidden="1"/>
    <cellStyle name="Hipervínculo visitado" xfId="6093" builtinId="9" hidden="1"/>
    <cellStyle name="Hipervínculo visitado" xfId="6130" builtinId="9" hidden="1"/>
    <cellStyle name="Hipervínculo visitado" xfId="6104" builtinId="9" hidden="1"/>
    <cellStyle name="Hipervínculo visitado" xfId="6075" builtinId="9" hidden="1"/>
    <cellStyle name="Hipervínculo visitado" xfId="6205" builtinId="9" hidden="1"/>
    <cellStyle name="Hipervínculo visitado" xfId="6074" builtinId="9" hidden="1"/>
    <cellStyle name="Hipervínculo visitado" xfId="6204" builtinId="9" hidden="1"/>
    <cellStyle name="Hipervínculo visitado" xfId="6073" builtinId="9" hidden="1"/>
    <cellStyle name="Hipervínculo visitado" xfId="6203" builtinId="9" hidden="1"/>
    <cellStyle name="Hipervínculo visitado" xfId="6098" builtinId="9" hidden="1"/>
    <cellStyle name="Hipervínculo visitado" xfId="6082" builtinId="9" hidden="1"/>
    <cellStyle name="Hipervínculo visitado" xfId="6079" builtinId="9" hidden="1"/>
    <cellStyle name="Hipervínculo visitado" xfId="6235" builtinId="9" hidden="1"/>
    <cellStyle name="Hipervínculo visitado" xfId="6083" builtinId="9" hidden="1"/>
    <cellStyle name="Hipervínculo visitado" xfId="6080" builtinId="9" hidden="1"/>
    <cellStyle name="Hipervínculo visitado" xfId="6062" builtinId="9" hidden="1"/>
    <cellStyle name="Hipervínculo visitado" xfId="6081" builtinId="9" hidden="1"/>
    <cellStyle name="Hipervínculo visitado" xfId="6197" builtinId="9" hidden="1"/>
    <cellStyle name="Hipervínculo visitado" xfId="6061" builtinId="9" hidden="1"/>
    <cellStyle name="Hipervínculo visitado" xfId="6202" builtinId="9" hidden="1"/>
    <cellStyle name="Hipervínculo visitado" xfId="6201" builtinId="9" hidden="1"/>
    <cellStyle name="Hipervínculo visitado" xfId="6200" builtinId="9" hidden="1"/>
    <cellStyle name="Hipervínculo visitado" xfId="6199" builtinId="9" hidden="1"/>
    <cellStyle name="Hipervínculo visitado" xfId="6065" builtinId="9" hidden="1"/>
    <cellStyle name="Hipervínculo visitado" xfId="6064" builtinId="9" hidden="1"/>
    <cellStyle name="Hipervínculo visitado" xfId="6072" builtinId="9" hidden="1"/>
    <cellStyle name="Hipervínculo visitado" xfId="6216" builtinId="9" hidden="1"/>
    <cellStyle name="Hipervínculo visitado" xfId="6231" builtinId="9" hidden="1"/>
    <cellStyle name="Hipervínculo visitado" xfId="6230" builtinId="9" hidden="1"/>
    <cellStyle name="Hipervínculo visitado" xfId="6228" builtinId="9" hidden="1"/>
    <cellStyle name="Hipervínculo visitado" xfId="6215" builtinId="9" hidden="1"/>
    <cellStyle name="Hipervínculo visitado" xfId="6108" builtinId="9" hidden="1"/>
    <cellStyle name="Hipervínculo visitado" xfId="6133" builtinId="9" hidden="1"/>
    <cellStyle name="Hipervínculo visitado" xfId="6211" builtinId="9" hidden="1"/>
    <cellStyle name="Hipervínculo visitado" xfId="6096" builtinId="9" hidden="1"/>
    <cellStyle name="Hipervínculo visitado" xfId="6124" builtinId="9" hidden="1"/>
    <cellStyle name="Hipervínculo visitado" xfId="6118" builtinId="9" hidden="1"/>
    <cellStyle name="Hipervínculo visitado" xfId="6120" builtinId="9" hidden="1"/>
    <cellStyle name="Hipervínculo visitado" xfId="6406" builtinId="9" hidden="1"/>
    <cellStyle name="Hipervínculo visitado" xfId="6407" builtinId="9" hidden="1"/>
    <cellStyle name="Hipervínculo visitado" xfId="6408" builtinId="9" hidden="1"/>
    <cellStyle name="Hipervínculo visitado" xfId="6409" builtinId="9" hidden="1"/>
    <cellStyle name="Hipervínculo visitado" xfId="6411" builtinId="9" hidden="1"/>
    <cellStyle name="Hipervínculo visitado" xfId="6413" builtinId="9" hidden="1"/>
    <cellStyle name="Hipervínculo visitado" xfId="6415" builtinId="9" hidden="1"/>
    <cellStyle name="Hipervínculo visitado" xfId="6417" builtinId="9" hidden="1"/>
    <cellStyle name="Hipervínculo visitado" xfId="6419" builtinId="9" hidden="1"/>
    <cellStyle name="Hipervínculo visitado" xfId="6421" builtinId="9" hidden="1"/>
    <cellStyle name="Hipervínculo visitado" xfId="6423" builtinId="9" hidden="1"/>
    <cellStyle name="Hipervínculo visitado" xfId="6425" builtinId="9" hidden="1"/>
    <cellStyle name="Hipervínculo visitado" xfId="6427" builtinId="9" hidden="1"/>
    <cellStyle name="Hipervínculo visitado" xfId="6429" builtinId="9" hidden="1"/>
    <cellStyle name="Hipervínculo visitado" xfId="6431" builtinId="9" hidden="1"/>
    <cellStyle name="Hipervínculo visitado" xfId="6433" builtinId="9" hidden="1"/>
    <cellStyle name="Hipervínculo visitado" xfId="6435" builtinId="9" hidden="1"/>
    <cellStyle name="Hipervínculo visitado" xfId="6437" builtinId="9" hidden="1"/>
    <cellStyle name="Hipervínculo visitado" xfId="6439" builtinId="9" hidden="1"/>
    <cellStyle name="Hipervínculo visitado" xfId="6441" builtinId="9" hidden="1"/>
    <cellStyle name="Hipervínculo visitado" xfId="6443" builtinId="9" hidden="1"/>
    <cellStyle name="Hipervínculo visitado" xfId="6445" builtinId="9" hidden="1"/>
    <cellStyle name="Hipervínculo visitado" xfId="6447" builtinId="9" hidden="1"/>
    <cellStyle name="Hipervínculo visitado" xfId="6449" builtinId="9" hidden="1"/>
    <cellStyle name="Hipervínculo visitado" xfId="6451" builtinId="9" hidden="1"/>
    <cellStyle name="Hipervínculo visitado" xfId="6453" builtinId="9" hidden="1"/>
    <cellStyle name="Hipervínculo visitado" xfId="6455" builtinId="9" hidden="1"/>
    <cellStyle name="Hipervínculo visitado" xfId="6457" builtinId="9" hidden="1"/>
    <cellStyle name="Hipervínculo visitado" xfId="6459" builtinId="9" hidden="1"/>
    <cellStyle name="Hipervínculo visitado" xfId="6461" builtinId="9" hidden="1"/>
    <cellStyle name="Hipervínculo visitado" xfId="6463" builtinId="9" hidden="1"/>
    <cellStyle name="Hipervínculo visitado" xfId="6465" builtinId="9" hidden="1"/>
    <cellStyle name="Hipervínculo visitado" xfId="6467" builtinId="9" hidden="1"/>
    <cellStyle name="Hipervínculo visitado" xfId="6469" builtinId="9" hidden="1"/>
    <cellStyle name="Hipervínculo visitado" xfId="6471" builtinId="9" hidden="1"/>
    <cellStyle name="Hipervínculo visitado" xfId="6729" builtinId="9" hidden="1"/>
    <cellStyle name="Hipervínculo visitado" xfId="6730" builtinId="9" hidden="1"/>
    <cellStyle name="Hipervínculo visitado" xfId="6731" builtinId="9" hidden="1"/>
    <cellStyle name="Hipervínculo visitado" xfId="6732" builtinId="9" hidden="1"/>
    <cellStyle name="Hipervínculo visitado" xfId="6733" builtinId="9" hidden="1"/>
    <cellStyle name="Hipervínculo visitado" xfId="6734" builtinId="9" hidden="1"/>
    <cellStyle name="Hipervínculo visitado" xfId="6735" builtinId="9" hidden="1"/>
    <cellStyle name="Hipervínculo visitado" xfId="6736" builtinId="9" hidden="1"/>
    <cellStyle name="Hipervínculo visitado" xfId="6737" builtinId="9" hidden="1"/>
    <cellStyle name="Hipervínculo visitado" xfId="6738" builtinId="9" hidden="1"/>
    <cellStyle name="Hipervínculo visitado" xfId="6739" builtinId="9" hidden="1"/>
    <cellStyle name="Hipervínculo visitado" xfId="6740" builtinId="9" hidden="1"/>
    <cellStyle name="Hipervínculo visitado" xfId="6741" builtinId="9" hidden="1"/>
    <cellStyle name="Hipervínculo visitado" xfId="6742" builtinId="9" hidden="1"/>
    <cellStyle name="Hipervínculo visitado" xfId="6743" builtinId="9" hidden="1"/>
    <cellStyle name="Hipervínculo visitado" xfId="6744" builtinId="9" hidden="1"/>
    <cellStyle name="Hipervínculo visitado" xfId="6745" builtinId="9" hidden="1"/>
    <cellStyle name="Hipervínculo visitado" xfId="6746" builtinId="9" hidden="1"/>
    <cellStyle name="Hipervínculo visitado" xfId="6747" builtinId="9" hidden="1"/>
    <cellStyle name="Hipervínculo visitado" xfId="6748" builtinId="9" hidden="1"/>
    <cellStyle name="Hipervínculo visitado" xfId="6749" builtinId="9" hidden="1"/>
    <cellStyle name="Hipervínculo visitado" xfId="6750" builtinId="9" hidden="1"/>
    <cellStyle name="Hipervínculo visitado" xfId="6751" builtinId="9" hidden="1"/>
    <cellStyle name="Hipervínculo visitado" xfId="6752" builtinId="9" hidden="1"/>
    <cellStyle name="Hipervínculo visitado" xfId="6753" builtinId="9" hidden="1"/>
    <cellStyle name="Hipervínculo visitado" xfId="6754" builtinId="9" hidden="1"/>
    <cellStyle name="Hipervínculo visitado" xfId="6755" builtinId="9" hidden="1"/>
    <cellStyle name="Hipervínculo visitado" xfId="6756" builtinId="9" hidden="1"/>
    <cellStyle name="Hipervínculo visitado" xfId="6757" builtinId="9" hidden="1"/>
    <cellStyle name="Hipervínculo visitado" xfId="6758" builtinId="9" hidden="1"/>
    <cellStyle name="Hipervínculo visitado" xfId="6759" builtinId="9" hidden="1"/>
    <cellStyle name="Hipervínculo visitado" xfId="6760" builtinId="9" hidden="1"/>
    <cellStyle name="Hipervínculo visitado" xfId="6761" builtinId="9" hidden="1"/>
    <cellStyle name="Hipervínculo visitado" xfId="6762" builtinId="9" hidden="1"/>
    <cellStyle name="Hipervínculo visitado" xfId="6763" builtinId="9" hidden="1"/>
    <cellStyle name="Hipervínculo visitado" xfId="6810" builtinId="9" hidden="1"/>
    <cellStyle name="Hipervínculo visitado" xfId="6829" builtinId="9" hidden="1"/>
    <cellStyle name="Hipervínculo visitado" xfId="6812" builtinId="9" hidden="1"/>
    <cellStyle name="Hipervínculo visitado" xfId="6817" builtinId="9" hidden="1"/>
    <cellStyle name="Hipervínculo visitado" xfId="6803" builtinId="9" hidden="1"/>
    <cellStyle name="Hipervínculo visitado" xfId="6645" builtinId="9" hidden="1"/>
    <cellStyle name="Hipervínculo visitado" xfId="6776" builtinId="9" hidden="1"/>
    <cellStyle name="Hipervínculo visitado" xfId="6775" builtinId="9" hidden="1"/>
    <cellStyle name="Hipervínculo visitado" xfId="6773" builtinId="9" hidden="1"/>
    <cellStyle name="Hipervínculo visitado" xfId="6595" builtinId="9" hidden="1"/>
    <cellStyle name="Hipervínculo visitado" xfId="6765" builtinId="9" hidden="1"/>
    <cellStyle name="Hipervínculo visitado" xfId="6636" builtinId="9" hidden="1"/>
    <cellStyle name="Hipervínculo visitado" xfId="6782" builtinId="9" hidden="1"/>
    <cellStyle name="Hipervínculo visitado" xfId="6641" builtinId="9" hidden="1"/>
    <cellStyle name="Hipervínculo visitado" xfId="6669" builtinId="9" hidden="1"/>
    <cellStyle name="Hipervínculo visitado" xfId="6661" builtinId="9" hidden="1"/>
    <cellStyle name="Hipervínculo visitado" xfId="6648" builtinId="9" hidden="1"/>
    <cellStyle name="Hipervínculo visitado" xfId="6822" builtinId="9" hidden="1"/>
    <cellStyle name="Hipervínculo visitado" xfId="6836" builtinId="9" hidden="1"/>
    <cellStyle name="Hipervínculo visitado" xfId="6627" builtinId="9" hidden="1"/>
    <cellStyle name="Hipervínculo visitado" xfId="6779" builtinId="9" hidden="1"/>
    <cellStyle name="Hipervínculo visitado" xfId="6637" builtinId="9" hidden="1"/>
    <cellStyle name="Hipervínculo visitado" xfId="6676" builtinId="9" hidden="1"/>
    <cellStyle name="Hipervínculo visitado" xfId="6646" builtinId="9" hidden="1"/>
    <cellStyle name="Hipervínculo visitado" xfId="6602" builtinId="9" hidden="1"/>
    <cellStyle name="Hipervínculo visitado" xfId="6772" builtinId="9" hidden="1"/>
    <cellStyle name="Hipervínculo visitado" xfId="6601" builtinId="9" hidden="1"/>
    <cellStyle name="Hipervínculo visitado" xfId="6771" builtinId="9" hidden="1"/>
    <cellStyle name="Hipervínculo visitado" xfId="6600" builtinId="9" hidden="1"/>
    <cellStyle name="Hipervínculo visitado" xfId="6770" builtinId="9" hidden="1"/>
    <cellStyle name="Hipervínculo visitado" xfId="6643" builtinId="9" hidden="1"/>
    <cellStyle name="Hipervínculo visitado" xfId="6617" builtinId="9" hidden="1"/>
    <cellStyle name="Hipervínculo visitado" xfId="6606" builtinId="9" hidden="1"/>
    <cellStyle name="Hipervínculo visitado" xfId="6878" builtinId="9" hidden="1"/>
    <cellStyle name="Hipervínculo visitado" xfId="6618" builtinId="9" hidden="1"/>
    <cellStyle name="Hipervínculo visitado" xfId="6607" builtinId="9" hidden="1"/>
    <cellStyle name="Hipervínculo visitado" xfId="6591" builtinId="9" hidden="1"/>
    <cellStyle name="Hipervínculo visitado" xfId="6608" builtinId="9" hidden="1"/>
    <cellStyle name="Hipervínculo visitado" xfId="6764" builtinId="9" hidden="1"/>
    <cellStyle name="Hipervínculo visitado" xfId="6590" builtinId="9" hidden="1"/>
    <cellStyle name="Hipervínculo visitado" xfId="6769" builtinId="9" hidden="1"/>
    <cellStyle name="Hipervínculo visitado" xfId="6768" builtinId="9" hidden="1"/>
    <cellStyle name="Hipervínculo visitado" xfId="6767" builtinId="9" hidden="1"/>
    <cellStyle name="Hipervínculo visitado" xfId="6766" builtinId="9" hidden="1"/>
    <cellStyle name="Hipervínculo visitado" xfId="6593" builtinId="9" hidden="1"/>
    <cellStyle name="Hipervínculo visitado" xfId="6592" builtinId="9" hidden="1"/>
    <cellStyle name="Hipervínculo visitado" xfId="6599" builtinId="9" hidden="1"/>
    <cellStyle name="Hipervínculo visitado" xfId="6806" builtinId="9" hidden="1"/>
    <cellStyle name="Hipervínculo visitado" xfId="6828" builtinId="9" hidden="1"/>
    <cellStyle name="Hipervínculo visitado" xfId="6827" builtinId="9" hidden="1"/>
    <cellStyle name="Hipervínculo visitado" xfId="6823" builtinId="9" hidden="1"/>
    <cellStyle name="Hipervínculo visitado" xfId="6804" builtinId="9" hidden="1"/>
    <cellStyle name="Hipervínculo visitado" xfId="6650" builtinId="9" hidden="1"/>
    <cellStyle name="Hipervínculo visitado" xfId="6685" builtinId="9" hidden="1"/>
    <cellStyle name="Hipervínculo visitado" xfId="6780" builtinId="9" hidden="1"/>
    <cellStyle name="Hipervínculo visitado" xfId="6639" builtinId="9" hidden="1"/>
    <cellStyle name="Hipervínculo visitado" xfId="6671" builtinId="9" hidden="1"/>
    <cellStyle name="Hipervínculo visitado" xfId="6665" builtinId="9" hidden="1"/>
    <cellStyle name="Hipervínculo visitado" xfId="6667" builtinId="9" hidden="1"/>
    <cellStyle name="Hipervínculo visitado" xfId="6563" builtinId="9" hidden="1"/>
    <cellStyle name="Hipervínculo visitado" xfId="6678" builtinId="9" hidden="1"/>
    <cellStyle name="Hipervínculo visitado" xfId="6525" builtinId="9" hidden="1"/>
    <cellStyle name="Hipervínculo visitado" xfId="6870" builtinId="9" hidden="1"/>
    <cellStyle name="Hipervínculo visitado" xfId="6398" builtinId="9" hidden="1"/>
    <cellStyle name="Hipervínculo visitado" xfId="4383" builtinId="9" hidden="1"/>
    <cellStyle name="Hipervínculo visitado" xfId="6789" builtinId="9" hidden="1"/>
    <cellStyle name="Hipervínculo visitado" xfId="6698" builtinId="9" hidden="1"/>
    <cellStyle name="Hipervínculo visitado" xfId="6555" builtinId="9" hidden="1"/>
    <cellStyle name="Hipervínculo visitado" xfId="6657" builtinId="9" hidden="1"/>
    <cellStyle name="Hipervínculo visitado" xfId="6523" builtinId="9" hidden="1"/>
    <cellStyle name="Hipervínculo visitado" xfId="6867" builtinId="9" hidden="1"/>
    <cellStyle name="Hipervínculo visitado" xfId="6391" builtinId="9" hidden="1"/>
    <cellStyle name="Hipervínculo visitado" xfId="6623" builtinId="9" hidden="1"/>
    <cellStyle name="Hipervínculo visitado" xfId="6514" builtinId="9" hidden="1"/>
    <cellStyle name="Hipervínculo visitado" xfId="6862" builtinId="9" hidden="1"/>
    <cellStyle name="Hipervínculo visitado" xfId="6380" builtinId="9" hidden="1"/>
    <cellStyle name="Hipervínculo visitado" xfId="6835" builtinId="9" hidden="1"/>
    <cellStyle name="Hipervínculo visitado" xfId="6724" builtinId="9" hidden="1"/>
    <cellStyle name="Hipervínculo visitado" xfId="6579" builtinId="9" hidden="1"/>
    <cellStyle name="Hipervínculo visitado" xfId="6320" builtinId="9" hidden="1"/>
    <cellStyle name="Hipervínculo visitado" xfId="4755" builtinId="9" hidden="1"/>
    <cellStyle name="Hipervínculo visitado" xfId="6682" builtinId="9" hidden="1"/>
    <cellStyle name="Hipervínculo visitado" xfId="6472" builtinId="9" hidden="1"/>
    <cellStyle name="Hipervínculo visitado" xfId="4484" builtinId="9" hidden="1"/>
    <cellStyle name="Hipervínculo visitado" xfId="6489" builtinId="9" hidden="1"/>
    <cellStyle name="Hipervínculo visitado" xfId="6488" builtinId="9" hidden="1"/>
    <cellStyle name="Hipervínculo visitado" xfId="6487" builtinId="9" hidden="1"/>
    <cellStyle name="Hipervínculo visitado" xfId="6486" builtinId="9" hidden="1"/>
    <cellStyle name="Hipervínculo visitado" xfId="6809" builtinId="9" hidden="1"/>
    <cellStyle name="Hipervínculo visitado" xfId="6714" builtinId="9" hidden="1"/>
    <cellStyle name="Hipervínculo visitado" xfId="6573" builtinId="9" hidden="1"/>
    <cellStyle name="Hipervínculo visitado" xfId="6260" builtinId="9" hidden="1"/>
    <cellStyle name="Hipervínculo visitado" xfId="6272" builtinId="9" hidden="1"/>
    <cellStyle name="Hipervínculo visitado" xfId="4899" builtinId="9" hidden="1"/>
    <cellStyle name="Hipervínculo visitado" xfId="6901" builtinId="9" hidden="1"/>
    <cellStyle name="Hipervínculo visitado" xfId="6902" builtinId="9" hidden="1"/>
    <cellStyle name="Hipervínculo visitado" xfId="6903" builtinId="9" hidden="1"/>
    <cellStyle name="Hipervínculo visitado" xfId="6904" builtinId="9" hidden="1"/>
    <cellStyle name="Hipervínculo visitado" xfId="6905" builtinId="9" hidden="1"/>
    <cellStyle name="Hipervínculo visitado" xfId="6906" builtinId="9" hidden="1"/>
    <cellStyle name="Hipervínculo visitado" xfId="6907" builtinId="9" hidden="1"/>
    <cellStyle name="Hipervínculo visitado" xfId="6908" builtinId="9" hidden="1"/>
    <cellStyle name="Hipervínculo visitado" xfId="6909" builtinId="9" hidden="1"/>
    <cellStyle name="Hipervínculo visitado" xfId="6910" builtinId="9" hidden="1"/>
    <cellStyle name="Hipervínculo visitado" xfId="6911" builtinId="9" hidden="1"/>
    <cellStyle name="Hipervínculo visitado" xfId="6912" builtinId="9" hidden="1"/>
    <cellStyle name="Hipervínculo visitado" xfId="6913" builtinId="9" hidden="1"/>
    <cellStyle name="Hipervínculo visitado" xfId="6914" builtinId="9" hidden="1"/>
    <cellStyle name="Hipervínculo visitado" xfId="6915" builtinId="9" hidden="1"/>
    <cellStyle name="Hipervínculo visitado" xfId="6916" builtinId="9" hidden="1"/>
    <cellStyle name="Hipervínculo visitado" xfId="6917" builtinId="9" hidden="1"/>
    <cellStyle name="Hipervínculo visitado" xfId="6918" builtinId="9" hidden="1"/>
    <cellStyle name="Hipervínculo visitado" xfId="6919" builtinId="9" hidden="1"/>
    <cellStyle name="Hipervínculo visitado" xfId="6920" builtinId="9" hidden="1"/>
    <cellStyle name="Hipervínculo visitado" xfId="6921" builtinId="9" hidden="1"/>
    <cellStyle name="Hipervínculo visitado" xfId="6922" builtinId="9" hidden="1"/>
    <cellStyle name="Hipervínculo visitado" xfId="6923" builtinId="9" hidden="1"/>
    <cellStyle name="Hipervínculo visitado" xfId="6924" builtinId="9" hidden="1"/>
    <cellStyle name="Hipervínculo visitado" xfId="6925" builtinId="9" hidden="1"/>
    <cellStyle name="Hipervínculo visitado" xfId="6926" builtinId="9" hidden="1"/>
    <cellStyle name="Hipervínculo visitado" xfId="6927" builtinId="9" hidden="1"/>
    <cellStyle name="Hipervínculo visitado" xfId="6928" builtinId="9" hidden="1"/>
    <cellStyle name="Hipervínculo visitado" xfId="6929" builtinId="9" hidden="1"/>
    <cellStyle name="Hipervínculo visitado" xfId="6930" builtinId="9" hidden="1"/>
    <cellStyle name="Hipervínculo visitado" xfId="6931" builtinId="9" hidden="1"/>
    <cellStyle name="Hipervínculo visitado" xfId="6932" builtinId="9" hidden="1"/>
    <cellStyle name="Hipervínculo visitado" xfId="6933" builtinId="9" hidden="1"/>
    <cellStyle name="Hipervínculo visitado" xfId="6934" builtinId="9" hidden="1"/>
    <cellStyle name="Hipervínculo visitado" xfId="6935" builtinId="9" hidden="1"/>
    <cellStyle name="Hipervínculo visitado" xfId="6981" builtinId="9" hidden="1"/>
    <cellStyle name="Hipervínculo visitado" xfId="7002" builtinId="9" hidden="1"/>
    <cellStyle name="Hipervínculo visitado" xfId="6985" builtinId="9" hidden="1"/>
    <cellStyle name="Hipervínculo visitado" xfId="6988" builtinId="9" hidden="1"/>
    <cellStyle name="Hipervínculo visitado" xfId="6973" builtinId="9" hidden="1"/>
    <cellStyle name="Hipervínculo visitado" xfId="6584" builtinId="9" hidden="1"/>
    <cellStyle name="Hipervínculo visitado" xfId="6948" builtinId="9" hidden="1"/>
    <cellStyle name="Hipervínculo visitado" xfId="6947" builtinId="9" hidden="1"/>
    <cellStyle name="Hipervínculo visitado" xfId="6946" builtinId="9" hidden="1"/>
    <cellStyle name="Hipervínculo visitado" xfId="6312" builtinId="9" hidden="1"/>
    <cellStyle name="Hipervínculo visitado" xfId="6937" builtinId="9" hidden="1"/>
    <cellStyle name="Hipervínculo visitado" xfId="6781" builtinId="9" hidden="1"/>
    <cellStyle name="Hipervínculo visitado" xfId="6954" builtinId="9" hidden="1"/>
    <cellStyle name="Hipervínculo visitado" xfId="6686" builtinId="9" hidden="1"/>
    <cellStyle name="Hipervínculo visitado" xfId="4230" builtinId="9" hidden="1"/>
    <cellStyle name="Hipervínculo visitado" xfId="6344" builtinId="9" hidden="1"/>
    <cellStyle name="Hipervínculo visitado" xfId="3984" builtinId="9" hidden="1"/>
    <cellStyle name="Hipervínculo visitado" xfId="6995" builtinId="9" hidden="1"/>
    <cellStyle name="Hipervínculo visitado" xfId="7012" builtinId="9" hidden="1"/>
    <cellStyle name="Hipervínculo visitado" xfId="3945" builtinId="9" hidden="1"/>
    <cellStyle name="Hipervínculo visitado" xfId="6951" builtinId="9" hidden="1"/>
    <cellStyle name="Hipervínculo visitado" xfId="6838" builtinId="9" hidden="1"/>
    <cellStyle name="Hipervínculo visitado" xfId="6484" builtinId="9" hidden="1"/>
    <cellStyle name="Hipervínculo visitado" xfId="6537" builtinId="9" hidden="1"/>
    <cellStyle name="Hipervínculo visitado" xfId="6255" builtinId="9" hidden="1"/>
    <cellStyle name="Hipervínculo visitado" xfId="6944" builtinId="9" hidden="1"/>
    <cellStyle name="Hipervínculo visitado" xfId="6663" builtinId="9" hidden="1"/>
    <cellStyle name="Hipervínculo visitado" xfId="6943" builtinId="9" hidden="1"/>
    <cellStyle name="Hipervínculo visitado" xfId="6247" builtinId="9" hidden="1"/>
    <cellStyle name="Hipervínculo visitado" xfId="6942" builtinId="9" hidden="1"/>
    <cellStyle name="Hipervínculo visitado" xfId="4897" builtinId="9" hidden="1"/>
    <cellStyle name="Hipervínculo visitado" xfId="4854" builtinId="9" hidden="1"/>
    <cellStyle name="Hipervínculo visitado" xfId="3987" builtinId="9" hidden="1"/>
    <cellStyle name="Hipervínculo visitado" xfId="7057" builtinId="9" hidden="1"/>
    <cellStyle name="Hipervínculo visitado" xfId="4386" builtinId="9" hidden="1"/>
    <cellStyle name="Hipervínculo visitado" xfId="6252" builtinId="9" hidden="1"/>
    <cellStyle name="Hipervínculo visitado" xfId="6337" builtinId="9" hidden="1"/>
    <cellStyle name="Hipervínculo visitado" xfId="6307" builtinId="9" hidden="1"/>
    <cellStyle name="Hipervínculo visitado" xfId="6936" builtinId="9" hidden="1"/>
    <cellStyle name="Hipervínculo visitado" xfId="4228" builtinId="9" hidden="1"/>
    <cellStyle name="Hipervínculo visitado" xfId="6941" builtinId="9" hidden="1"/>
    <cellStyle name="Hipervínculo visitado" xfId="6940" builtinId="9" hidden="1"/>
    <cellStyle name="Hipervínculo visitado" xfId="6939" builtinId="9" hidden="1"/>
    <cellStyle name="Hipervínculo visitado" xfId="6938" builtinId="9" hidden="1"/>
    <cellStyle name="Hipervínculo visitado" xfId="6814" builtinId="9" hidden="1"/>
    <cellStyle name="Hipervínculo visitado" xfId="6532" builtinId="9" hidden="1"/>
    <cellStyle name="Hipervínculo visitado" xfId="6330" builtinId="9" hidden="1"/>
    <cellStyle name="Hipervínculo visitado" xfId="6978" builtinId="9" hidden="1"/>
    <cellStyle name="Hipervínculo visitado" xfId="7001" builtinId="9" hidden="1"/>
    <cellStyle name="Hipervínculo visitado" xfId="7000" builtinId="9" hidden="1"/>
    <cellStyle name="Hipervínculo visitado" xfId="6996" builtinId="9" hidden="1"/>
    <cellStyle name="Hipervínculo visitado" xfId="6974" builtinId="9" hidden="1"/>
    <cellStyle name="Hipervínculo visitado" xfId="6588" builtinId="9" hidden="1"/>
    <cellStyle name="Hipervínculo visitado" xfId="6480" builtinId="9" hidden="1"/>
    <cellStyle name="Hipervínculo visitado" xfId="6952" builtinId="9" hidden="1"/>
    <cellStyle name="Hipervínculo visitado" xfId="6347" builtinId="9" hidden="1"/>
    <cellStyle name="Hipervínculo visitado" xfId="3946" builtinId="9" hidden="1"/>
    <cellStyle name="Hipervínculo visitado" xfId="6536" builtinId="9" hidden="1"/>
    <cellStyle name="Hipervínculo visitado" xfId="4901" builtinId="9" hidden="1"/>
    <cellStyle name="Hipervínculo visitado" xfId="6518" builtinId="9" hidden="1"/>
    <cellStyle name="Hipervínculo visitado" xfId="6631" builtinId="9" hidden="1"/>
    <cellStyle name="Hipervínculo visitado" xfId="4235" builtinId="9" hidden="1"/>
    <cellStyle name="Hipervínculo visitado" xfId="6379" builtinId="9" hidden="1"/>
    <cellStyle name="Hipervínculo visitado" xfId="7052" builtinId="9" hidden="1"/>
    <cellStyle name="Hipervínculo visitado" xfId="6681" builtinId="9" hidden="1"/>
    <cellStyle name="Hipervínculo visitado" xfId="6656" builtinId="9" hidden="1"/>
    <cellStyle name="Hipervínculo visitado" xfId="6959" builtinId="9" hidden="1"/>
    <cellStyle name="Hipervínculo visitado" xfId="4904" builtinId="9" hidden="1"/>
    <cellStyle name="Hipervínculo visitado" xfId="6256" builtinId="9" hidden="1"/>
    <cellStyle name="Hipervínculo visitado" xfId="4263" builtinId="9" hidden="1"/>
    <cellStyle name="Hipervínculo visitado" xfId="6662" builtinId="9" hidden="1"/>
    <cellStyle name="Hipervínculo visitado" xfId="7050" builtinId="9" hidden="1"/>
    <cellStyle name="Hipervínculo visitado" xfId="6790" builtinId="9" hidden="1"/>
    <cellStyle name="Hipervínculo visitado" xfId="6538" builtinId="9" hidden="1"/>
    <cellStyle name="Hipervínculo visitado" xfId="6856" builtinId="9" hidden="1"/>
    <cellStyle name="Hipervínculo visitado" xfId="7040" builtinId="9" hidden="1"/>
    <cellStyle name="Hipervínculo visitado" xfId="6496" builtinId="9" hidden="1"/>
    <cellStyle name="Hipervínculo visitado" xfId="7010" builtinId="9" hidden="1"/>
    <cellStyle name="Hipervínculo visitado" xfId="6898" builtinId="9" hidden="1"/>
    <cellStyle name="Hipervínculo visitado" xfId="6721" builtinId="9" hidden="1"/>
    <cellStyle name="Hipervínculo visitado" xfId="6694" builtinId="9" hidden="1"/>
    <cellStyle name="Hipervínculo visitado" xfId="6553" builtinId="9" hidden="1"/>
    <cellStyle name="Hipervínculo visitado" xfId="6292" builtinId="9" hidden="1"/>
    <cellStyle name="Hipervínculo visitado" xfId="6506" builtinId="9" hidden="1"/>
    <cellStyle name="Hipervínculo visitado" xfId="7025" builtinId="9" hidden="1"/>
    <cellStyle name="Hipervínculo visitado" xfId="6565" builtinId="9" hidden="1"/>
    <cellStyle name="Hipervínculo visitado" xfId="6989" builtinId="9" hidden="1"/>
    <cellStyle name="Hipervínculo visitado" xfId="6885" builtinId="9" hidden="1"/>
    <cellStyle name="Hipervínculo visitado" xfId="6629" builtinId="9" hidden="1"/>
    <cellStyle name="Hipervínculo visitado" xfId="6375" builtinId="9" hidden="1"/>
    <cellStyle name="Hipervínculo visitado" xfId="6964" builtinId="9" hidden="1"/>
    <cellStyle name="Hipervínculo visitado" xfId="6473" builtinId="9" hidden="1"/>
    <cellStyle name="Hipervínculo visitado" xfId="6301" builtinId="9" hidden="1"/>
    <cellStyle name="Hipervínculo visitado" xfId="4664" builtinId="9" hidden="1"/>
    <cellStyle name="Hipervínculo visitado" xfId="6675" builtinId="9" hidden="1"/>
    <cellStyle name="Hipervínculo visitado" xfId="6953" builtinId="9" hidden="1"/>
    <cellStyle name="Hipervínculo visitado" xfId="6528" builtinId="9" hidden="1"/>
    <cellStyle name="Hipervínculo visitado" xfId="4628" builtinId="9" hidden="1"/>
    <cellStyle name="Hipervínculo visitado" xfId="6609" builtinId="9" hidden="1"/>
    <cellStyle name="Hipervínculo visitado" xfId="4731" builtinId="9" hidden="1"/>
    <cellStyle name="Hipervínculo visitado" xfId="4852" builtinId="9" hidden="1"/>
    <cellStyle name="Hipervínculo visitado" xfId="7019" builtinId="9" hidden="1"/>
    <cellStyle name="Hipervínculo visitado" xfId="6535" builtinId="9" hidden="1"/>
    <cellStyle name="Hipervínculo visitado" xfId="6526" builtinId="9" hidden="1"/>
    <cellStyle name="Hipervínculo visitado" xfId="4637" builtinId="9" hidden="1"/>
    <cellStyle name="Hipervínculo visitado" xfId="6248" builtinId="9" hidden="1"/>
    <cellStyle name="Hipervínculo visitado" xfId="4641" builtinId="9" hidden="1"/>
    <cellStyle name="Hipervínculo visitado" xfId="7017" builtinId="9" hidden="1"/>
    <cellStyle name="Hipervínculo visitado" xfId="6539" builtinId="9" hidden="1"/>
    <cellStyle name="Hipervínculo visitado" xfId="6647" builtinId="9" hidden="1"/>
    <cellStyle name="Hipervínculo visitado" xfId="6323" builtinId="9" hidden="1"/>
    <cellStyle name="Hipervínculo visitado" xfId="6404" builtinId="9" hidden="1"/>
    <cellStyle name="Hipervínculo visitado" xfId="6975" builtinId="9" hidden="1"/>
    <cellStyle name="Hipervínculo visitado" xfId="7015" builtinId="9" hidden="1"/>
    <cellStyle name="Hipervínculo visitado" xfId="6541" builtinId="9" hidden="1"/>
    <cellStyle name="Hipervínculo visitado" xfId="6333" builtinId="9" hidden="1"/>
    <cellStyle name="Hipervínculo visitado" xfId="6726" builtinId="9" hidden="1"/>
    <cellStyle name="Hipervínculo visitado" xfId="6328" builtinId="9" hidden="1"/>
    <cellStyle name="Hipervínculo visitado" xfId="6276" builtinId="9" hidden="1"/>
    <cellStyle name="Hipervínculo visitado" xfId="6304" builtinId="9" hidden="1"/>
    <cellStyle name="Hipervínculo visitado" xfId="6283" builtinId="9" hidden="1"/>
    <cellStyle name="Hipervínculo visitado" xfId="6311" builtinId="9" hidden="1"/>
    <cellStyle name="Hipervínculo visitado" xfId="6254" builtinId="9" hidden="1"/>
    <cellStyle name="Hipervínculo visitado" xfId="6336" builtinId="9" hidden="1"/>
    <cellStyle name="Hipervínculo visitado" xfId="6998" builtinId="9" hidden="1"/>
    <cellStyle name="Hipervínculo visitado" xfId="7022" builtinId="9" hidden="1"/>
    <cellStyle name="Hipervínculo visitado" xfId="6382" builtinId="9" hidden="1"/>
    <cellStyle name="Hipervínculo visitado" xfId="4786" builtinId="9" hidden="1"/>
    <cellStyle name="Hipervínculo visitado" xfId="6653" builtinId="9" hidden="1"/>
    <cellStyle name="Hipervínculo visitado" xfId="6515" builtinId="9" hidden="1"/>
    <cellStyle name="Hipervínculo visitado" xfId="7064" builtinId="9" hidden="1"/>
    <cellStyle name="Hipervínculo visitado" xfId="6548" builtinId="9" hidden="1"/>
    <cellStyle name="Hipervínculo visitado" xfId="6494" builtinId="9" hidden="1"/>
    <cellStyle name="Hipervínculo visitado" xfId="6251" builtinId="9" hidden="1"/>
    <cellStyle name="Hipervínculo visitado" xfId="4632" builtinId="9" hidden="1"/>
    <cellStyle name="Hipervínculo visitado" xfId="6659" builtinId="9" hidden="1"/>
    <cellStyle name="Hipervínculo visitado" xfId="7018" builtinId="9" hidden="1"/>
    <cellStyle name="Hipervínculo visitado" xfId="4770" builtinId="9" hidden="1"/>
    <cellStyle name="Hipervínculo visitado" xfId="6543" builtinId="9" hidden="1"/>
    <cellStyle name="Hipervínculo visitado" xfId="6999" builtinId="9" hidden="1"/>
    <cellStyle name="Hipervínculo visitado" xfId="6313" builtinId="9" hidden="1"/>
    <cellStyle name="Hipervínculo visitado" xfId="6727" builtinId="9" hidden="1"/>
    <cellStyle name="Hipervínculo visitado" xfId="6894" builtinId="9" hidden="1"/>
    <cellStyle name="Hipervínculo visitado" xfId="6499" builtinId="9" hidden="1"/>
    <cellStyle name="Hipervínculo visitado" xfId="6899" builtinId="9" hidden="1"/>
    <cellStyle name="Hipervínculo visitado" xfId="3974" builtinId="9" hidden="1"/>
    <cellStyle name="Hipervínculo visitado" xfId="6300" builtinId="9" hidden="1"/>
    <cellStyle name="Hipervínculo visitado" xfId="7070" builtinId="9" hidden="1"/>
    <cellStyle name="Hipervínculo visitado" xfId="6869" builtinId="9" hidden="1"/>
    <cellStyle name="Hipervínculo visitado" xfId="6811" builtinId="9" hidden="1"/>
    <cellStyle name="Hipervínculo visitado" xfId="6545" builtinId="9" hidden="1"/>
    <cellStyle name="Hipervínculo visitado" xfId="4630" builtinId="9" hidden="1"/>
    <cellStyle name="Hipervínculo visitado" xfId="6374" builtinId="9" hidden="1"/>
    <cellStyle name="Hipervínculo visitado" xfId="4911" builtinId="9" hidden="1"/>
    <cellStyle name="Hipervínculo visitado" xfId="7020" builtinId="9" hidden="1"/>
    <cellStyle name="Hipervínculo visitado" xfId="6335" builtinId="9" hidden="1"/>
    <cellStyle name="Hipervínculo visitado" xfId="7003" builtinId="9" hidden="1"/>
    <cellStyle name="Hipervínculo visitado" xfId="6705" builtinId="9" hidden="1"/>
    <cellStyle name="Hipervínculo visitado" xfId="4872" builtinId="9" hidden="1"/>
    <cellStyle name="Hipervínculo visitado" xfId="4739" builtinId="9" hidden="1"/>
    <cellStyle name="Hipervínculo visitado" xfId="6338" builtinId="9" hidden="1"/>
    <cellStyle name="Hipervínculo visitado" xfId="6361" builtinId="9" hidden="1"/>
    <cellStyle name="Hipervínculo visitado" xfId="7112" builtinId="9" hidden="1"/>
    <cellStyle name="Hipervínculo visitado" xfId="4622" builtinId="9" hidden="1"/>
    <cellStyle name="Hipervínculo visitado" xfId="6649" builtinId="9" hidden="1"/>
    <cellStyle name="Hipervínculo visitado" xfId="6957" builtinId="9" hidden="1"/>
    <cellStyle name="Hipervínculo visitado" xfId="6677" builtinId="9" hidden="1"/>
    <cellStyle name="Hipervínculo visitado" xfId="6533" builtinId="9" hidden="1"/>
    <cellStyle name="Hipervínculo visitado" xfId="6309" builtinId="9" hidden="1"/>
    <cellStyle name="Hipervínculo visitado" xfId="6693" builtinId="9" hidden="1"/>
    <cellStyle name="Hipervínculo visitado" xfId="6527" builtinId="9" hidden="1"/>
    <cellStyle name="Hipervínculo visitado" xfId="4482" builtinId="9" hidden="1"/>
    <cellStyle name="Hipervínculo visitado" xfId="7021" builtinId="9" hidden="1"/>
    <cellStyle name="Hipervínculo visitado" xfId="7028" builtinId="9" hidden="1"/>
    <cellStyle name="Hipervínculo visitado" xfId="4053" builtinId="9" hidden="1"/>
    <cellStyle name="Hipervínculo visitado" xfId="6258" builtinId="9" hidden="1"/>
    <cellStyle name="Hipervínculo visitado" xfId="6864" builtinId="9" hidden="1"/>
    <cellStyle name="Hipervínculo visitado" xfId="7063" builtinId="9" hidden="1"/>
    <cellStyle name="Hipervínculo visitado" xfId="7062" builtinId="9" hidden="1"/>
    <cellStyle name="Hipervínculo visitado" xfId="6289" builtinId="9" hidden="1"/>
    <cellStyle name="Hipervínculo visitado" xfId="6620" builtinId="9" hidden="1"/>
    <cellStyle name="Hipervínculo visitado" xfId="6351" builtinId="9" hidden="1"/>
    <cellStyle name="Hipervínculo visitado" xfId="6507" builtinId="9" hidden="1"/>
    <cellStyle name="Hipervínculo visitado" xfId="4553" builtinId="9" hidden="1"/>
    <cellStyle name="Hipervínculo visitado" xfId="4233" builtinId="9" hidden="1"/>
    <cellStyle name="Hipervínculo visitado" xfId="6892" builtinId="9" hidden="1"/>
    <cellStyle name="Hipervínculo visitado" xfId="4772" builtinId="9" hidden="1"/>
    <cellStyle name="Hipervínculo visitado" xfId="6883" builtinId="9" hidden="1"/>
    <cellStyle name="Hipervínculo visitado" xfId="6581" builtinId="9" hidden="1"/>
    <cellStyle name="Hipervínculo visitado" xfId="6377" builtinId="9" hidden="1"/>
    <cellStyle name="Hipervínculo visitado" xfId="7095" builtinId="9" hidden="1"/>
    <cellStyle name="Hipervínculo visitado" xfId="7041" builtinId="9" hidden="1"/>
    <cellStyle name="Hipervínculo visitado" xfId="7067" builtinId="9" hidden="1"/>
    <cellStyle name="Hipervínculo visitado" xfId="6875" builtinId="9" hidden="1"/>
    <cellStyle name="Hipervínculo visitado" xfId="6722" builtinId="9" hidden="1"/>
    <cellStyle name="Hipervínculo visitado" xfId="6897" builtinId="9" hidden="1"/>
    <cellStyle name="Hipervínculo visitado" xfId="6945" builtinId="9" hidden="1"/>
    <cellStyle name="Hipervínculo visitado" xfId="6580" builtinId="9" hidden="1"/>
    <cellStyle name="Hipervínculo visitado" xfId="7090" builtinId="9" hidden="1"/>
    <cellStyle name="Hipervínculo visitado" xfId="6818" builtinId="9" hidden="1"/>
    <cellStyle name="Hipervínculo visitado" xfId="6778" builtinId="9" hidden="1"/>
    <cellStyle name="Hipervínculo visitado" xfId="6628" builtinId="9" hidden="1"/>
    <cellStyle name="Hipervínculo visitado" xfId="6853" builtinId="9" hidden="1"/>
    <cellStyle name="Hipervínculo visitado" xfId="6881" builtinId="9" hidden="1"/>
    <cellStyle name="Hipervínculo visitado" xfId="6700" builtinId="9" hidden="1"/>
    <cellStyle name="Hipervínculo visitado" xfId="6249" builtinId="9" hidden="1"/>
    <cellStyle name="Hipervínculo visitado" xfId="6603" builtinId="9" hidden="1"/>
    <cellStyle name="Hipervínculo visitado" xfId="6692" builtinId="9" hidden="1"/>
    <cellStyle name="Hipervínculo visitado" xfId="4759" builtinId="9" hidden="1"/>
    <cellStyle name="Hipervínculo visitado" xfId="7108" builtinId="9" hidden="1"/>
    <cellStyle name="Hipervínculo visitado" xfId="6845" builtinId="9" hidden="1"/>
    <cellStyle name="Hipervínculo visitado" xfId="6267" builtinId="9" hidden="1"/>
    <cellStyle name="Hipervínculo visitado" xfId="6672" builtinId="9" hidden="1"/>
    <cellStyle name="Hipervínculo visitado" xfId="7014" builtinId="9" hidden="1"/>
    <cellStyle name="Hipervínculo visitado" xfId="6795" builtinId="9" hidden="1"/>
    <cellStyle name="Hipervínculo visitado" xfId="6381" builtinId="9" hidden="1"/>
    <cellStyle name="Hipervínculo visitado" xfId="6872" builtinId="9" hidden="1"/>
    <cellStyle name="Hipervínculo visitado" xfId="6982" builtinId="9" hidden="1"/>
    <cellStyle name="Hipervínculo visitado" xfId="7102" builtinId="9" hidden="1"/>
    <cellStyle name="Hipervínculo visitado" xfId="7007" builtinId="9" hidden="1"/>
    <cellStyle name="Hipervínculo visitado" xfId="6262" builtinId="9" hidden="1"/>
    <cellStyle name="Hipervínculo visitado" xfId="6493" builtinId="9" hidden="1"/>
    <cellStyle name="Hipervínculo visitado" xfId="7094" builtinId="9" hidden="1"/>
    <cellStyle name="Hipervínculo visitado" xfId="7073" builtinId="9" hidden="1"/>
    <cellStyle name="Hipervínculo visitado" xfId="6710" builtinId="9" hidden="1"/>
    <cellStyle name="Hipervínculo visitado" xfId="6549" builtinId="9" hidden="1"/>
    <cellStyle name="Hipervínculo visitado" xfId="6287" builtinId="9" hidden="1"/>
    <cellStyle name="Hipervínculo visitado" xfId="6356" builtinId="9" hidden="1"/>
    <cellStyle name="Hipervínculo visitado" xfId="6329" builtinId="9" hidden="1"/>
    <cellStyle name="Hipervínculo visitado" xfId="6245" builtinId="9" hidden="1"/>
    <cellStyle name="Hipervínculo visitado" xfId="6860" builtinId="9" hidden="1"/>
    <cellStyle name="Hipervínculo visitado" xfId="6707" builtinId="9" hidden="1"/>
    <cellStyle name="Hipervínculo visitado" xfId="6326" builtinId="9" hidden="1"/>
    <cellStyle name="Hipervínculo visitado" xfId="7060" builtinId="9" hidden="1"/>
    <cellStyle name="Hipervínculo visitado" xfId="7080" builtinId="9" hidden="1"/>
    <cellStyle name="Hipervínculo visitado" xfId="6303" builtinId="9" hidden="1"/>
    <cellStyle name="Hipervínculo visitado" xfId="6376" builtinId="9" hidden="1"/>
    <cellStyle name="Hipervínculo visitado" xfId="4712" builtinId="9" hidden="1"/>
    <cellStyle name="Hipervínculo visitado" xfId="6699" builtinId="9" hidden="1"/>
    <cellStyle name="Hipervínculo visitado" xfId="7061" builtinId="9" hidden="1"/>
    <cellStyle name="Hipervínculo visitado" xfId="7078" builtinId="9" hidden="1"/>
    <cellStyle name="Hipervínculo visitado" xfId="6297" builtinId="9" hidden="1"/>
    <cellStyle name="Hipervínculo visitado" xfId="6285" builtinId="9" hidden="1"/>
    <cellStyle name="Hipervínculo visitado" xfId="4384" builtinId="9" hidden="1"/>
    <cellStyle name="Hipervínculo visitado" xfId="6635" builtinId="9" hidden="1"/>
    <cellStyle name="Hipervínculo visitado" xfId="7065" builtinId="9" hidden="1"/>
    <cellStyle name="Hipervínculo visitado" xfId="7077" builtinId="9" hidden="1"/>
    <cellStyle name="Hipervínculo visitado" xfId="6589" builtinId="9" hidden="1"/>
    <cellStyle name="Hipervínculo visitado" xfId="4787" builtinId="9" hidden="1"/>
    <cellStyle name="Hipervínculo visitado" xfId="4679" builtinId="9" hidden="1"/>
    <cellStyle name="Hipervínculo visitado" xfId="4634" builtinId="9" hidden="1"/>
    <cellStyle name="Hipervínculo visitado" xfId="6270" builtinId="9" hidden="1"/>
    <cellStyle name="Hipervínculo visitado" xfId="7075" builtinId="9" hidden="1"/>
    <cellStyle name="Hipervínculo visitado" xfId="6997" builtinId="9" hidden="1"/>
    <cellStyle name="Hipervínculo visitado" xfId="6625" builtinId="9" hidden="1"/>
    <cellStyle name="Hipervínculo visitado" xfId="4144" builtinId="9" hidden="1"/>
    <cellStyle name="Hipervínculo visitado" xfId="6969" builtinId="9" hidden="1"/>
    <cellStyle name="Hipervínculo visitado" xfId="6353" builtinId="9" hidden="1"/>
    <cellStyle name="Hipervínculo visitado" xfId="6723" builtinId="9" hidden="1"/>
    <cellStyle name="Hipervínculo visitado" xfId="7122" builtinId="9" hidden="1"/>
    <cellStyle name="Hipervínculo visitado" xfId="6798" builtinId="9" hidden="1"/>
    <cellStyle name="Hipervínculo visitado" xfId="6799" builtinId="9" hidden="1"/>
    <cellStyle name="Hipervínculo visitado" xfId="6616" builtinId="9" hidden="1"/>
    <cellStyle name="Hipervínculo visitado" xfId="4554" builtinId="9" hidden="1"/>
    <cellStyle name="Hipervínculo visitado" xfId="6302" builtinId="9" hidden="1"/>
    <cellStyle name="Hipervínculo visitado" xfId="6702" builtinId="9" hidden="1"/>
    <cellStyle name="Hipervínculo visitado" xfId="6259" builtinId="9" hidden="1"/>
    <cellStyle name="Hipervínculo visitado" xfId="6400" builtinId="9" hidden="1"/>
    <cellStyle name="Hipervínculo visitado" xfId="6296" builtinId="9" hidden="1"/>
    <cellStyle name="Hipervínculo visitado" xfId="6569" builtinId="9" hidden="1"/>
    <cellStyle name="Hipervínculo visitado" xfId="6567" builtinId="9" hidden="1"/>
    <cellStyle name="Hipervínculo visitado" xfId="6547" builtinId="9" hidden="1"/>
    <cellStyle name="Hipervínculo visitado" xfId="4261" builtinId="9" hidden="1"/>
    <cellStyle name="Hipervínculo visitado" xfId="6889" builtinId="9" hidden="1"/>
    <cellStyle name="Hipervínculo visitado" xfId="6891" builtinId="9" hidden="1"/>
    <cellStyle name="Hipervínculo visitado" xfId="7115" builtinId="9" hidden="1"/>
    <cellStyle name="Hipervínculo visitado" xfId="7128" builtinId="9" hidden="1"/>
    <cellStyle name="Hipervínculo visitado" xfId="6808" builtinId="9" hidden="1"/>
    <cellStyle name="Hipervínculo visitado" xfId="4063" builtinId="9" hidden="1"/>
    <cellStyle name="Hipervínculo visitado" xfId="6961" builtinId="9" hidden="1"/>
    <cellStyle name="Hipervínculo visitado" xfId="6660" builtinId="9" hidden="1"/>
    <cellStyle name="Hipervínculo visitado" xfId="6654" builtinId="9" hidden="1"/>
    <cellStyle name="Hipervínculo visitado" xfId="6350" builtinId="9" hidden="1"/>
    <cellStyle name="Hipervínculo visitado" xfId="6793" builtinId="9" hidden="1"/>
    <cellStyle name="Hipervínculo visitado" xfId="6850" builtinId="9" hidden="1"/>
    <cellStyle name="Hipervínculo visitado" xfId="6972" builtinId="9" hidden="1"/>
    <cellStyle name="Hipervínculo visitado" xfId="6306" builtinId="9" hidden="1"/>
    <cellStyle name="Hipervínculo visitado" xfId="7072" builtinId="9" hidden="1"/>
    <cellStyle name="Hipervínculo visitado" xfId="6877" builtinId="9" hidden="1"/>
    <cellStyle name="Hipervínculo visitado" xfId="3225" builtinId="9" hidden="1"/>
    <cellStyle name="Hipervínculo visitado" xfId="6831" builtinId="9" hidden="1"/>
    <cellStyle name="Hipervínculo visitado" xfId="7160" builtinId="9" hidden="1"/>
    <cellStyle name="Hipervínculo visitado" xfId="4246" builtinId="9" hidden="1"/>
    <cellStyle name="Hipervínculo visitado" xfId="6594" builtinId="9" hidden="1"/>
    <cellStyle name="Hipervínculo visitado" xfId="6273" builtinId="9" hidden="1"/>
    <cellStyle name="Hipervínculo visitado" xfId="6367" builtinId="9" hidden="1"/>
    <cellStyle name="Hipervínculo visitado" xfId="7074" builtinId="9" hidden="1"/>
    <cellStyle name="Hipervínculo visitado" xfId="6241" builtinId="9" hidden="1"/>
    <cellStyle name="Hipervínculo visitado" xfId="6378" builtinId="9" hidden="1"/>
    <cellStyle name="Hipervínculo visitado" xfId="6503" builtinId="9" hidden="1"/>
    <cellStyle name="Hipervínculo visitado" xfId="6848" builtinId="9" hidden="1"/>
    <cellStyle name="Hipervínculo visitado" xfId="6614" builtinId="9" hidden="1"/>
    <cellStyle name="Hipervínculo visitado" xfId="6704" builtinId="9" hidden="1"/>
    <cellStyle name="Hipervínculo visitado" xfId="6876" builtinId="9" hidden="1"/>
    <cellStyle name="Hipervínculo visitado" xfId="6792" builtinId="9" hidden="1"/>
    <cellStyle name="Hipervínculo visitado" xfId="6314" builtinId="9" hidden="1"/>
    <cellStyle name="Hipervínculo visitado" xfId="7121" builtinId="9" hidden="1"/>
    <cellStyle name="Hipervínculo visitado" xfId="7120" builtinId="9" hidden="1"/>
    <cellStyle name="Hipervínculo visitado" xfId="7116" builtinId="9" hidden="1"/>
    <cellStyle name="Hipervínculo visitado" xfId="6556" builtinId="9" hidden="1"/>
    <cellStyle name="Hipervínculo visitado" xfId="6346" builtinId="9" hidden="1"/>
    <cellStyle name="Hipervínculo visitado" xfId="7039" builtinId="9" hidden="1"/>
    <cellStyle name="Hipervínculo visitado" xfId="6713" builtinId="9" hidden="1"/>
    <cellStyle name="Hipervínculo visitado" xfId="6816" builtinId="9" hidden="1"/>
    <cellStyle name="Hipervínculo visitado" xfId="6495" builtinId="9" hidden="1"/>
    <cellStyle name="Hipervínculo visitado" xfId="7008" builtinId="9" hidden="1"/>
    <cellStyle name="Hipervínculo visitado" xfId="6900" builtinId="9" hidden="1"/>
    <cellStyle name="Hipervínculo visitado" xfId="4756" builtinId="9" hidden="1"/>
    <cellStyle name="Hipervínculo visitado" xfId="4740" builtinId="9" hidden="1"/>
    <cellStyle name="Hipervínculo visitado" xfId="7147" builtinId="9" hidden="1"/>
    <cellStyle name="Hipervínculo visitado" xfId="6288" builtinId="9" hidden="1"/>
    <cellStyle name="Hipervínculo visitado" xfId="7126" builtinId="9" hidden="1"/>
    <cellStyle name="Hipervínculo visitado" xfId="6401" builtinId="9" hidden="1"/>
    <cellStyle name="Hipervínculo visitado" xfId="6832" builtinId="9" hidden="1"/>
    <cellStyle name="Hipervínculo visitado" xfId="6349" builtinId="9" hidden="1"/>
    <cellStyle name="Hipervínculo visitado" xfId="6339" builtinId="9" hidden="1"/>
    <cellStyle name="Hipervínculo visitado" xfId="6807" builtinId="9" hidden="1"/>
    <cellStyle name="Hipervínculo visitado" xfId="7143" builtinId="9" hidden="1"/>
    <cellStyle name="Hipervínculo visitado" xfId="6372" builtinId="9" hidden="1"/>
    <cellStyle name="Hipervínculo visitado" xfId="7113" builtinId="9" hidden="1"/>
    <cellStyle name="Hipervínculo visitado" xfId="6325" builtinId="9" hidden="1"/>
    <cellStyle name="Hipervínculo visitado" xfId="6363" builtinId="9" hidden="1"/>
    <cellStyle name="Hipervínculo visitado" xfId="6893" builtinId="9" hidden="1"/>
    <cellStyle name="Hipervínculo visitado" xfId="6271" builtinId="9" hidden="1"/>
    <cellStyle name="Hipervínculo visitado" xfId="6994" builtinId="9" hidden="1"/>
    <cellStyle name="Hipervínculo visitado" xfId="7023" builtinId="9" hidden="1"/>
    <cellStyle name="Hipervínculo visitado" xfId="6852" builtinId="9" hidden="1"/>
    <cellStyle name="Hipervínculo visitado" xfId="7048" builtinId="9" hidden="1"/>
    <cellStyle name="Hipervínculo visitado" xfId="7159" builtinId="9" hidden="1"/>
    <cellStyle name="Hipervínculo visitado" xfId="7109" builtinId="9" hidden="1"/>
    <cellStyle name="Hipervínculo visitado" xfId="6357" builtinId="9" hidden="1"/>
    <cellStyle name="Hipervínculo visitado" xfId="6813" builtinId="9" hidden="1"/>
    <cellStyle name="Hipervínculo visitado" xfId="6821" builtinId="9" hidden="1"/>
    <cellStyle name="Hipervínculo visitado" xfId="6370" builtinId="9" hidden="1"/>
    <cellStyle name="Hipervínculo visitado" xfId="6278" builtinId="9" hidden="1"/>
    <cellStyle name="Hipervínculo visitado" xfId="7059" builtinId="9" hidden="1"/>
    <cellStyle name="Hipervínculo visitado" xfId="6332" builtinId="9" hidden="1"/>
    <cellStyle name="Hipervínculo visitado" xfId="7152" builtinId="9" hidden="1"/>
    <cellStyle name="Hipervínculo visitado" xfId="4789" builtinId="9" hidden="1"/>
    <cellStyle name="Hipervínculo visitado" xfId="6868" builtinId="9" hidden="1"/>
    <cellStyle name="Hipervínculo visitado" xfId="7024" builtinId="9" hidden="1"/>
    <cellStyle name="Hipervínculo visitado" xfId="7146" builtinId="9" hidden="1"/>
    <cellStyle name="Hipervínculo visitado" xfId="6315" builtinId="9" hidden="1"/>
    <cellStyle name="Hipervínculo visitado" xfId="4236" builtinId="9" hidden="1"/>
    <cellStyle name="Hipervínculo visitado" xfId="6861" builtinId="9" hidden="1"/>
    <cellStyle name="Hipervínculo visitado" xfId="6284" builtinId="9" hidden="1"/>
    <cellStyle name="Hipervínculo visitado" xfId="7133" builtinId="9" hidden="1"/>
    <cellStyle name="Hipervínculo visitado" xfId="3958" builtinId="9" hidden="1"/>
    <cellStyle name="Hipervínculo visitado" xfId="6670" builtinId="9" hidden="1"/>
    <cellStyle name="Hipervínculo visitado" xfId="6800" builtinId="9" hidden="1"/>
    <cellStyle name="Hipervínculo visitado" xfId="3299" builtinId="9" hidden="1"/>
    <cellStyle name="Hipervínculo visitado" xfId="7043" builtinId="9" hidden="1"/>
    <cellStyle name="Hipervínculo visitado" xfId="7132" builtinId="9" hidden="1"/>
    <cellStyle name="Hipervínculo visitado" xfId="6268" builtinId="9" hidden="1"/>
    <cellStyle name="Hipervínculo visitado" xfId="6360" builtinId="9" hidden="1"/>
    <cellStyle name="Hipervínculo visitado" xfId="7110" builtinId="9" hidden="1"/>
    <cellStyle name="Hipervínculo visitado" xfId="6237" builtinId="9" hidden="1"/>
    <cellStyle name="Hipervínculo visitado" xfId="6505" builtinId="9" hidden="1"/>
    <cellStyle name="Hipervínculo visitado" xfId="7131" builtinId="9" hidden="1"/>
    <cellStyle name="Hipervínculo visitado" xfId="6844" builtinId="9" hidden="1"/>
    <cellStyle name="Hipervínculo visitado" xfId="6394" builtinId="9" hidden="1"/>
    <cellStyle name="Hipervínculo visitado" xfId="6986" builtinId="9" hidden="1"/>
    <cellStyle name="Hipervínculo visitado" xfId="6561" builtinId="9" hidden="1"/>
    <cellStyle name="Hipervínculo visitado" xfId="6544" builtinId="9" hidden="1"/>
    <cellStyle name="Hipervínculo visitado" xfId="7130" builtinId="9" hidden="1"/>
    <cellStyle name="Hipervínculo visitado" xfId="6319" builtinId="9" hidden="1"/>
    <cellStyle name="Hipervínculo visitado" xfId="6849" builtinId="9" hidden="1"/>
    <cellStyle name="Hipervínculo visitado" xfId="6551" builtinId="9" hidden="1"/>
    <cellStyle name="Hipervínculo visitado" xfId="6633" builtinId="9" hidden="1"/>
    <cellStyle name="Hipervínculo visitado" xfId="6275" builtinId="9" hidden="1"/>
    <cellStyle name="Hipervínculo visitado" xfId="6963" builtinId="9" hidden="1"/>
    <cellStyle name="Hipervínculo visitado" xfId="6355" builtinId="9" hidden="1"/>
    <cellStyle name="Hipervínculo visitado" xfId="6570" builtinId="9" hidden="1"/>
    <cellStyle name="Hipervínculo visitado" xfId="6512" builtinId="9" hidden="1"/>
    <cellStyle name="Hipervínculo visitado" xfId="7011" builtinId="9" hidden="1"/>
    <cellStyle name="Hipervínculo visitado" xfId="7117" builtinId="9" hidden="1"/>
    <cellStyle name="Hipervínculo visitado" xfId="7136" builtinId="9" hidden="1"/>
    <cellStyle name="Hipervínculo visitado" xfId="6576" builtinId="9" hidden="1"/>
    <cellStyle name="Hipervínculo visitado" xfId="7167" builtinId="9" hidden="1"/>
    <cellStyle name="Hipervínculo visitado" xfId="6851" builtinId="9" hidden="1"/>
    <cellStyle name="Hipervínculo visitado" xfId="7044" builtinId="9" hidden="1"/>
    <cellStyle name="Hipervínculo visitado" xfId="6246" builtinId="9" hidden="1"/>
    <cellStyle name="Hipervínculo visitado" xfId="6615" builtinId="9" hidden="1"/>
    <cellStyle name="Hipervínculo visitado" xfId="7098" builtinId="9" hidden="1"/>
    <cellStyle name="Hipervínculo visitado" xfId="6371" builtinId="9" hidden="1"/>
    <cellStyle name="Hipervínculo visitado" xfId="6966" builtinId="9" hidden="1"/>
    <cellStyle name="Hipervínculo visitado" xfId="7141" builtinId="9" hidden="1"/>
    <cellStyle name="Hipervínculo visitado" xfId="6621" builtinId="9" hidden="1"/>
    <cellStyle name="Hipervínculo visitado" xfId="6684" builtinId="9" hidden="1"/>
    <cellStyle name="Hipervínculo visitado" xfId="6691" builtinId="9" hidden="1"/>
    <cellStyle name="Hipervínculo visitado" xfId="6882" builtinId="9" hidden="1"/>
    <cellStyle name="Hipervínculo visitado" xfId="4066" builtinId="9" hidden="1"/>
    <cellStyle name="Hipervínculo visitado" xfId="7091" builtinId="9" hidden="1"/>
    <cellStyle name="Hipervínculo visitado" xfId="4886" builtinId="9" hidden="1"/>
    <cellStyle name="Hipervínculo visitado" xfId="6322" builtinId="9" hidden="1"/>
    <cellStyle name="Hipervínculo visitado" xfId="7173" builtinId="9" hidden="1"/>
    <cellStyle name="Hipervínculo visitado" xfId="6873" builtinId="9" hidden="1"/>
    <cellStyle name="Hipervínculo visitado" xfId="6716" builtinId="9" hidden="1"/>
    <cellStyle name="Hipervínculo visitado" xfId="6365" builtinId="9" hidden="1"/>
    <cellStyle name="Hipervínculo visitado" xfId="6317" builtinId="9" hidden="1"/>
    <cellStyle name="Hipervínculo visitado" xfId="6502" builtinId="9" hidden="1"/>
    <cellStyle name="Hipervínculo visitado" xfId="6519" builtinId="9" hidden="1"/>
    <cellStyle name="Hipervínculo visitado" xfId="6683" builtinId="9" hidden="1"/>
    <cellStyle name="Hipervínculo visitado" xfId="6695" builtinId="9" hidden="1"/>
    <cellStyle name="Hipervínculo visitado" xfId="6887" builtinId="9" hidden="1"/>
    <cellStyle name="Hipervínculo visitado" xfId="6865" builtinId="9" hidden="1"/>
    <cellStyle name="Hipervínculo visitado" xfId="6597" builtinId="9" hidden="1"/>
    <cellStyle name="Hipervínculo visitado" xfId="7079" builtinId="9" hidden="1"/>
    <cellStyle name="Hipervínculo visitado" xfId="6348" builtinId="9" hidden="1"/>
    <cellStyle name="Hipervínculo visitado" xfId="7047" builtinId="9" hidden="1"/>
    <cellStyle name="Hipervínculo visitado" xfId="7193" builtinId="9" hidden="1"/>
    <cellStyle name="Hipervínculo visitado" xfId="6703" builtinId="9" hidden="1"/>
    <cellStyle name="Hipervínculo visitado" xfId="4181" builtinId="9" hidden="1"/>
    <cellStyle name="Hipervínculo visitado" xfId="6286" builtinId="9" hidden="1"/>
    <cellStyle name="Hipervínculo visitado" xfId="7119" builtinId="9" hidden="1"/>
    <cellStyle name="Hipervínculo visitado" xfId="6498" builtinId="9" hidden="1"/>
    <cellStyle name="Hipervínculo visitado" xfId="6651" builtinId="9" hidden="1"/>
    <cellStyle name="Hipervínculo visitado" xfId="7134" builtinId="9" hidden="1"/>
    <cellStyle name="Hipervínculo visitado" xfId="7118" builtinId="9" hidden="1"/>
    <cellStyle name="Hipervínculo visitado" xfId="6858" builtinId="9" hidden="1"/>
    <cellStyle name="Hipervínculo visitado" xfId="7088" builtinId="9" hidden="1"/>
    <cellStyle name="Hipervínculo visitado" xfId="7054" builtinId="9" hidden="1"/>
    <cellStyle name="Hipervínculo visitado" xfId="6634" builtinId="9" hidden="1"/>
    <cellStyle name="Hipervínculo visitado" xfId="6611" builtinId="9" hidden="1"/>
    <cellStyle name="Hipervínculo visitado" xfId="6622" builtinId="9" hidden="1"/>
    <cellStyle name="Hipervínculo visitado" xfId="7166" builtinId="9" hidden="1"/>
    <cellStyle name="Hipervínculo visitado" xfId="7165" builtinId="9" hidden="1"/>
    <cellStyle name="Hipervínculo visitado" xfId="6485" builtinId="9" hidden="1"/>
    <cellStyle name="Hipervínculo visitado" xfId="6613" builtinId="9" hidden="1"/>
    <cellStyle name="Hipervínculo visitado" xfId="6397" builtinId="9" hidden="1"/>
    <cellStyle name="Hipervínculo visitado" xfId="7056" builtinId="9" hidden="1"/>
    <cellStyle name="Hipervínculo visitado" xfId="6501" builtinId="9" hidden="1"/>
    <cellStyle name="Hipervínculo visitado" xfId="6728" builtinId="9" hidden="1"/>
    <cellStyle name="Hipervínculo visitado" xfId="6542" builtinId="9" hidden="1"/>
    <cellStyle name="Hipervínculo visitado" xfId="6805" builtinId="9" hidden="1"/>
    <cellStyle name="Hipervínculo visitado" xfId="6652" builtinId="9" hidden="1"/>
    <cellStyle name="Hipervínculo visitado" xfId="6958" builtinId="9" hidden="1"/>
    <cellStyle name="Hipervínculo visitado" xfId="6540" builtinId="9" hidden="1"/>
    <cellStyle name="Hipervínculo visitado" xfId="4387" builtinId="9" hidden="1"/>
    <cellStyle name="Hipervínculo visitado" xfId="7013" builtinId="9" hidden="1"/>
    <cellStyle name="Hipervínculo visitado" xfId="7005" builtinId="9" hidden="1"/>
    <cellStyle name="Hipervínculo visitado" xfId="7191" builtinId="9" hidden="1"/>
    <cellStyle name="Hipervínculo visitado" xfId="7150" builtinId="9" hidden="1"/>
    <cellStyle name="Hipervínculo visitado" xfId="6846" builtinId="9" hidden="1"/>
    <cellStyle name="Hipervínculo visitado" xfId="6238" builtinId="9" hidden="1"/>
    <cellStyle name="Hipervínculo visitado" xfId="7036" builtinId="9" hidden="1"/>
    <cellStyle name="Hipervínculo visitado" xfId="7027" builtinId="9" hidden="1"/>
    <cellStyle name="Hipervínculo visitado" xfId="6318" builtinId="9" hidden="1"/>
    <cellStyle name="Hipervínculo visitado" xfId="6578" builtinId="9" hidden="1"/>
    <cellStyle name="Hipervínculo visitado" xfId="7190" builtinId="9" hidden="1"/>
    <cellStyle name="Hipervínculo visitado" xfId="7068" builtinId="9" hidden="1"/>
    <cellStyle name="Hipervínculo visitado" xfId="6890" builtinId="9" hidden="1"/>
    <cellStyle name="Hipervínculo visitado" xfId="6403" builtinId="9" hidden="1"/>
    <cellStyle name="Hipervínculo visitado" xfId="7187" builtinId="9" hidden="1"/>
    <cellStyle name="Hipervínculo visitado" xfId="6655" builtinId="9" hidden="1"/>
    <cellStyle name="Hipervínculo visitado" xfId="7170" builtinId="9" hidden="1"/>
    <cellStyle name="Hipervínculo visitado" xfId="4896" builtinId="9" hidden="1"/>
    <cellStyle name="Hipervínculo visitado" xfId="4143" builtinId="9" hidden="1"/>
    <cellStyle name="Hipervínculo visitado" xfId="7107" builtinId="9" hidden="1"/>
    <cellStyle name="Hipervínculo visitado" xfId="4671" builtinId="9" hidden="1"/>
    <cellStyle name="Hipervínculo visitado" xfId="6373" builtinId="9" hidden="1"/>
    <cellStyle name="Hipervínculo visitado" xfId="6500" builtinId="9" hidden="1"/>
    <cellStyle name="Hipervínculo visitado" xfId="7182" builtinId="9" hidden="1"/>
    <cellStyle name="Hipervínculo visitado" xfId="6524" builtinId="9" hidden="1"/>
    <cellStyle name="Hipervínculo visitado" xfId="6263" builtinId="9" hidden="1"/>
    <cellStyle name="Hipervínculo visitado" xfId="6291" builtinId="9" hidden="1"/>
    <cellStyle name="Hipervínculo visitado" xfId="6280" builtinId="9" hidden="1"/>
    <cellStyle name="Hipervínculo visitado" xfId="7145" builtinId="9" hidden="1"/>
    <cellStyle name="Hipervínculo visitado" xfId="6841" builtinId="9" hidden="1"/>
    <cellStyle name="Hipervínculo visitado" xfId="7081" builtinId="9" hidden="1"/>
    <cellStyle name="Hipervínculo visitado" xfId="7140" builtinId="9" hidden="1"/>
    <cellStyle name="Hipervínculo visitado" xfId="6854" builtinId="9" hidden="1"/>
    <cellStyle name="Hipervínculo visitado" xfId="6802" builtinId="9" hidden="1"/>
    <cellStyle name="Hipervínculo visitado" xfId="6688" builtinId="9" hidden="1"/>
    <cellStyle name="Hipervínculo visitado" xfId="4147" builtinId="9" hidden="1"/>
    <cellStyle name="Hipervínculo visitado" xfId="4849" builtinId="9" hidden="1"/>
    <cellStyle name="Hipervínculo visitado" xfId="7030" builtinId="9" hidden="1"/>
    <cellStyle name="Hipervínculo visitado" xfId="4711" builtinId="9" hidden="1"/>
    <cellStyle name="Hipervínculo visitado" xfId="6719" builtinId="9" hidden="1"/>
    <cellStyle name="Hipervínculo visitado" xfId="6364" builtinId="9" hidden="1"/>
    <cellStyle name="Hipervínculo visitado" xfId="7162" builtinId="9" hidden="1"/>
    <cellStyle name="Hipervínculo visitado" xfId="7181" builtinId="9" hidden="1"/>
    <cellStyle name="Hipervínculo visitado" xfId="6490" builtinId="9" hidden="1"/>
    <cellStyle name="Hipervínculo visitado" xfId="6475" builtinId="9" hidden="1"/>
    <cellStyle name="Hipervínculo visitado" xfId="7138" builtinId="9" hidden="1"/>
    <cellStyle name="Hipervínculo visitado" xfId="7148" builtinId="9" hidden="1"/>
    <cellStyle name="Hipervínculo visitado" xfId="7163" builtinId="9" hidden="1"/>
    <cellStyle name="Hipervínculo visitado" xfId="7180" builtinId="9" hidden="1"/>
    <cellStyle name="Hipervínculo visitado" xfId="6855" builtinId="9" hidden="1"/>
    <cellStyle name="Hipervínculo visitado" xfId="6884" builtinId="9" hidden="1"/>
    <cellStyle name="Hipervínculo visitado" xfId="6572" builtinId="9" hidden="1"/>
    <cellStyle name="Hipervínculo visitado" xfId="4225" builtinId="9" hidden="1"/>
    <cellStyle name="Hipervínculo visitado" xfId="7168" builtinId="9" hidden="1"/>
    <cellStyle name="Hipervínculo visitado" xfId="7178" builtinId="9" hidden="1"/>
    <cellStyle name="Hipervínculo visitado" xfId="6825" builtinId="9" hidden="1"/>
    <cellStyle name="Hipervínculo visitado" xfId="4907" builtinId="9" hidden="1"/>
    <cellStyle name="Hipervínculo visitado" xfId="6774" builtinId="9" hidden="1"/>
    <cellStyle name="Hipervínculo visitado" xfId="6709" builtinId="9" hidden="1"/>
    <cellStyle name="Hipervínculo visitado" xfId="6253" builtinId="9" hidden="1"/>
    <cellStyle name="Hipervínculo visitado" xfId="7177" builtinId="9" hidden="1"/>
    <cellStyle name="Hipervínculo visitado" xfId="6679" builtinId="9" hidden="1"/>
    <cellStyle name="Hipervínculo visitado" xfId="6531" builtinId="9" hidden="1"/>
    <cellStyle name="Hipervínculo visitado" xfId="6362" builtinId="9" hidden="1"/>
    <cellStyle name="Hipervínculo visitado" xfId="7097" builtinId="9" hidden="1"/>
    <cellStyle name="Hipervínculo visitado" xfId="7029" builtinId="9" hidden="1"/>
    <cellStyle name="Hipervínculo visitado" xfId="7176" builtinId="9" hidden="1"/>
    <cellStyle name="Hipervínculo visitado" xfId="6393" builtinId="9" hidden="1"/>
    <cellStyle name="Hipervínculo visitado" xfId="7203" builtinId="9" hidden="1"/>
    <cellStyle name="Hipervínculo visitado" xfId="7082" builtinId="9" hidden="1"/>
    <cellStyle name="Hipervínculo visitado" xfId="6715" builtinId="9" hidden="1"/>
    <cellStyle name="Hipervínculo visitado" xfId="7058" builtinId="9" hidden="1"/>
    <cellStyle name="Hipervínculo visitado" xfId="7034" builtinId="9" hidden="1"/>
    <cellStyle name="Hipervínculo visitado" xfId="7089" builtinId="9" hidden="1"/>
    <cellStyle name="Hipervínculo visitado" xfId="6390" builtinId="9" hidden="1"/>
    <cellStyle name="Hipervínculo visitado" xfId="4659" builtinId="9" hidden="1"/>
    <cellStyle name="Hipervínculo visitado" xfId="7164" builtinId="9" hidden="1"/>
    <cellStyle name="Hipervínculo visitado" xfId="6388" builtinId="9" hidden="1"/>
    <cellStyle name="Hipervínculo visitado" xfId="6516" builtinId="9" hidden="1"/>
    <cellStyle name="Hipervínculo visitado" xfId="6833" builtinId="9" hidden="1"/>
    <cellStyle name="Hipervínculo visitado" xfId="6983" builtinId="9" hidden="1"/>
    <cellStyle name="Hipervínculo visitado" xfId="7155" builtinId="9" hidden="1"/>
    <cellStyle name="Hipervínculo visitado" xfId="7085" builtinId="9" hidden="1"/>
    <cellStyle name="Hipervínculo visitado" xfId="6840" builtinId="9" hidden="1"/>
    <cellStyle name="Hipervínculo visitado" xfId="7196" builtinId="9" hidden="1"/>
    <cellStyle name="Hipervínculo visitado" xfId="7206" builtinId="9" hidden="1"/>
    <cellStyle name="Hipervínculo visitado" xfId="6604" builtinId="9" hidden="1"/>
    <cellStyle name="Hipervínculo visitado" xfId="6668" builtinId="9" hidden="1"/>
    <cellStyle name="Hipervínculo visitado" xfId="6871" builtinId="9" hidden="1"/>
    <cellStyle name="Hipervínculo visitado" xfId="6513" builtinId="9" hidden="1"/>
    <cellStyle name="Hipervínculo visitado" xfId="6386" builtinId="9" hidden="1"/>
    <cellStyle name="Hipervínculo visitado" xfId="6987" builtinId="9" hidden="1"/>
    <cellStyle name="Hipervínculo visitado" xfId="7004" builtinId="9" hidden="1"/>
    <cellStyle name="Hipervínculo visitado" xfId="7139" builtinId="9" hidden="1"/>
    <cellStyle name="Hipervínculo visitado" xfId="6839" builtinId="9" hidden="1"/>
    <cellStyle name="Hipervínculo visitado" xfId="6950" builtinId="9" hidden="1"/>
    <cellStyle name="Hipervínculo visitado" xfId="4180" builtinId="9" hidden="1"/>
    <cellStyle name="Hipervínculo visitado" xfId="6886" builtinId="9" hidden="1"/>
    <cellStyle name="Hipervínculo visitado" xfId="6294" builtinId="9" hidden="1"/>
    <cellStyle name="Hipervínculo visitado" xfId="7123" builtinId="9" hidden="1"/>
    <cellStyle name="Hipervínculo visitado" xfId="7223" builtinId="9" hidden="1"/>
    <cellStyle name="Hipervínculo visitado" xfId="6574" builtinId="9" hidden="1"/>
    <cellStyle name="Hipervínculo visitado" xfId="6562" builtinId="9" hidden="1"/>
    <cellStyle name="Hipervínculo visitado" xfId="7099" builtinId="9" hidden="1"/>
    <cellStyle name="Hipervínculo visitado" xfId="6612" builtinId="9" hidden="1"/>
    <cellStyle name="Hipervínculo visitado" xfId="6960" builtinId="9" hidden="1"/>
    <cellStyle name="Hipervínculo visitado" xfId="6984" builtinId="9" hidden="1"/>
    <cellStyle name="Hipervínculo visitado" xfId="7175" builtinId="9" hidden="1"/>
    <cellStyle name="Hipervínculo visitado" xfId="6624" builtinId="9" hidden="1"/>
    <cellStyle name="Hipervínculo visitado" xfId="6949" builtinId="9" hidden="1"/>
    <cellStyle name="Hipervínculo visitado" xfId="7049" builtinId="9" hidden="1"/>
    <cellStyle name="Hipervínculo visitado" xfId="6718" builtinId="9" hidden="1"/>
    <cellStyle name="Hipervínculo visitado" xfId="4356" builtinId="9" hidden="1"/>
    <cellStyle name="Hipervínculo visitado" xfId="7035" builtinId="9" hidden="1"/>
    <cellStyle name="Hipervínculo visitado" xfId="7042" builtinId="9" hidden="1"/>
    <cellStyle name="Hipervínculo visitado" xfId="7202" builtinId="9" hidden="1"/>
    <cellStyle name="Hipervínculo visitado" xfId="7201" builtinId="9" hidden="1"/>
    <cellStyle name="Hipervínculo visitado" xfId="7197" builtinId="9" hidden="1"/>
    <cellStyle name="Hipervínculo visitado" xfId="7142" builtinId="9" hidden="1"/>
    <cellStyle name="Hipervínculo visitado" xfId="6510" builtinId="9" hidden="1"/>
    <cellStyle name="Hipervínculo visitado" xfId="6815" builtinId="9" hidden="1"/>
    <cellStyle name="Hipervínculo visitado" xfId="6575" builtinId="9" hidden="1"/>
    <cellStyle name="Hipervínculo visitado" xfId="7158" builtinId="9" hidden="1"/>
    <cellStyle name="Hipervínculo visitado" xfId="6554" builtinId="9" hidden="1"/>
    <cellStyle name="Hipervínculo visitado" xfId="6243" builtinId="9" hidden="1"/>
    <cellStyle name="Hipervínculo visitado" xfId="7069" builtinId="9" hidden="1"/>
    <cellStyle name="Hipervínculo visitado" xfId="7009" builtinId="9" hidden="1"/>
    <cellStyle name="Hipervínculo visitado" xfId="6399" builtinId="9" hidden="1"/>
    <cellStyle name="Hipervínculo visitado" xfId="7217" builtinId="9" hidden="1"/>
    <cellStyle name="Hipervínculo visitado" xfId="6577" builtinId="9" hidden="1"/>
    <cellStyle name="Hipervínculo visitado" xfId="7204" builtinId="9" hidden="1"/>
    <cellStyle name="Hipervínculo visitado" xfId="7179" builtinId="9" hidden="1"/>
    <cellStyle name="Hipervínculo visitado" xfId="7186" builtinId="9" hidden="1"/>
    <cellStyle name="Hipervínculo visitado" xfId="7169" builtinId="9" hidden="1"/>
    <cellStyle name="Hipervínculo visitado" xfId="6596" builtinId="9" hidden="1"/>
    <cellStyle name="Hipervínculo visitado" xfId="7192" builtinId="9" hidden="1"/>
    <cellStyle name="Hipervínculo visitado" xfId="7215" builtinId="9" hidden="1"/>
    <cellStyle name="Hipervínculo visitado" xfId="7183" builtinId="9" hidden="1"/>
    <cellStyle name="Hipervínculo visitado" xfId="7195" builtinId="9" hidden="1"/>
    <cellStyle name="Hipervínculo visitado" xfId="7151" builtinId="9" hidden="1"/>
    <cellStyle name="Hipervínculo visitado" xfId="6582" builtinId="9" hidden="1"/>
    <cellStyle name="Hipervínculo visitado" xfId="6560" builtinId="9" hidden="1"/>
    <cellStyle name="Hipervínculo visitado" xfId="6993" builtinId="9" hidden="1"/>
    <cellStyle name="Hipervínculo visitado" xfId="6794" builtinId="9" hidden="1"/>
    <cellStyle name="Hipervínculo visitado" xfId="6708" builtinId="9" hidden="1"/>
    <cellStyle name="Hipervínculo visitado" xfId="6962" builtinId="9" hidden="1"/>
    <cellStyle name="Hipervínculo visitado" xfId="6785" builtinId="9" hidden="1"/>
    <cellStyle name="Hipervínculo visitado" xfId="7222" builtinId="9" hidden="1"/>
    <cellStyle name="Hipervínculo visitado" xfId="6509" builtinId="9" hidden="1"/>
    <cellStyle name="Hipervínculo visitado" xfId="4853" builtinId="9" hidden="1"/>
    <cellStyle name="Hipervínculo visitado" xfId="6546" builtinId="9" hidden="1"/>
    <cellStyle name="Hipervínculo visitado" xfId="6236" builtinId="9" hidden="1"/>
    <cellStyle name="Hipervínculo visitado" xfId="6568" builtinId="9" hidden="1"/>
    <cellStyle name="Hipervínculo visitado" xfId="6483" builtinId="9" hidden="1"/>
    <cellStyle name="Hipervínculo visitado" xfId="6482" builtinId="9" hidden="1"/>
    <cellStyle name="Hipervínculo visitado" xfId="6277" builtinId="9" hidden="1"/>
    <cellStyle name="Hipervínculo visitado" xfId="7219" builtinId="9" hidden="1"/>
    <cellStyle name="Hipervínculo visitado" xfId="6327" builtinId="9" hidden="1"/>
    <cellStyle name="Hipervínculo visitado" xfId="6530" builtinId="9" hidden="1"/>
    <cellStyle name="Hipervínculo visitado" xfId="6696" builtinId="9" hidden="1"/>
    <cellStyle name="Hipervínculo visitado" xfId="7216" builtinId="9" hidden="1"/>
    <cellStyle name="Hipervínculo visitado" xfId="6801" builtinId="9" hidden="1"/>
    <cellStyle name="Hipervínculo visitado" xfId="6711" builtinId="9" hidden="1"/>
    <cellStyle name="Hipervínculo visitado" xfId="6354" builtinId="9" hidden="1"/>
    <cellStyle name="Hipervínculo visitado" xfId="6269" builtinId="9" hidden="1"/>
    <cellStyle name="Hipervínculo visitado" xfId="7210" builtinId="9" hidden="1"/>
    <cellStyle name="Hipervínculo visitado" xfId="6261" builtinId="9" hidden="1"/>
    <cellStyle name="Hipervínculo visitado" xfId="7026" builtinId="9" hidden="1"/>
    <cellStyle name="Hipervínculo visitado" xfId="6359" builtinId="9" hidden="1"/>
    <cellStyle name="Hipervínculo visitado" xfId="6725" builtinId="9" hidden="1"/>
    <cellStyle name="Hipervínculo visitado" xfId="7103" builtinId="9" hidden="1"/>
    <cellStyle name="Hipervínculo visitado" xfId="7209" builtinId="9" hidden="1"/>
    <cellStyle name="Hipervínculo visitado" xfId="6674" builtinId="9" hidden="1"/>
    <cellStyle name="Hipervínculo visitado" xfId="6976" builtinId="9" hidden="1"/>
    <cellStyle name="Hipervínculo visitado" xfId="6690" builtinId="9" hidden="1"/>
    <cellStyle name="Hipervínculo visitado" xfId="7185" builtinId="9" hidden="1"/>
    <cellStyle name="Hipervínculo visitado" xfId="4226" builtinId="9" hidden="1"/>
    <cellStyle name="Hipervínculo visitado" xfId="7208" builtinId="9" hidden="1"/>
    <cellStyle name="Hipervínculo visitado" xfId="6504" builtinId="9" hidden="1"/>
    <cellStyle name="Hipervínculo visitado" xfId="6640" builtinId="9" hidden="1"/>
    <cellStyle name="Hipervínculo visitado" xfId="7171" builtinId="9" hidden="1"/>
    <cellStyle name="Hipervínculo visitado" xfId="6521" builtinId="9" hidden="1"/>
    <cellStyle name="Hipervínculo visitado" xfId="6720" builtinId="9" hidden="1"/>
    <cellStyle name="Hipervínculo visitado" xfId="7207" builtinId="9" hidden="1"/>
    <cellStyle name="Hipervínculo visitado" xfId="6777" builtinId="9" hidden="1"/>
    <cellStyle name="Hipervínculo visitado" xfId="6341" builtinId="9" hidden="1"/>
    <cellStyle name="Hipervínculo visitado" xfId="7188" builtinId="9" hidden="1"/>
    <cellStyle name="Hipervínculo visitado" xfId="4623" builtinId="9" hidden="1"/>
    <cellStyle name="Hipervínculo visitado" xfId="6783" builtinId="9" hidden="1"/>
    <cellStyle name="Hipervínculo visitado" xfId="6666" builtinId="9" hidden="1"/>
    <cellStyle name="Hipervínculo visitado" xfId="7096" builtinId="9" hidden="1"/>
    <cellStyle name="Hipervínculo visitado" xfId="6352" builtinId="9" hidden="1"/>
    <cellStyle name="Hipervínculo visitado" xfId="6979" builtinId="9" hidden="1"/>
    <cellStyle name="Hipervínculo visitado" xfId="6316" builtinId="9" hidden="1"/>
    <cellStyle name="Hipervínculo visitado" xfId="7198" builtinId="9" hidden="1"/>
    <cellStyle name="Hipervínculo visitado" xfId="7212" builtinId="9" hidden="1"/>
    <cellStyle name="Hipervínculo visitado" xfId="6834" builtinId="9" hidden="1"/>
    <cellStyle name="Hipervínculo visitado" xfId="7226" builtinId="9" hidden="1"/>
    <cellStyle name="Hipervínculo visitado" xfId="6843" builtinId="9" hidden="1"/>
    <cellStyle name="Hipervínculo visitado" xfId="6857" builtinId="9" hidden="1"/>
    <cellStyle name="Hipervínculo visitado" xfId="7161" builtinId="9" hidden="1"/>
    <cellStyle name="Hipervínculo visitado" xfId="6264" builtinId="9" hidden="1"/>
    <cellStyle name="Hipervínculo visitado" xfId="6384" builtinId="9" hidden="1"/>
    <cellStyle name="Hipervínculo visitado" xfId="6626" builtinId="9" hidden="1"/>
    <cellStyle name="Hipervínculo visitado" xfId="6977" builtinId="9" hidden="1"/>
    <cellStyle name="Hipervínculo visitado" xfId="7214" builtinId="9" hidden="1"/>
    <cellStyle name="Hipervínculo visitado" xfId="4905" builtinId="9" hidden="1"/>
    <cellStyle name="Hipervínculo visitado" xfId="6687" builtinId="9" hidden="1"/>
    <cellStyle name="Hipervínculo visitado" xfId="7135" builtinId="9" hidden="1"/>
    <cellStyle name="Hipervínculo visitado" xfId="6796" builtinId="9" hidden="1"/>
    <cellStyle name="Hipervínculo visitado" xfId="7154" builtinId="9" hidden="1"/>
    <cellStyle name="Hipervínculo visitado" xfId="6522" builtinId="9" hidden="1"/>
    <cellStyle name="Hipervínculo visitado" xfId="6557" builtinId="9" hidden="1"/>
    <cellStyle name="Hipervínculo visitado" xfId="6508" builtinId="9" hidden="1"/>
    <cellStyle name="Hipervínculo visitado" xfId="7227" builtinId="9" hidden="1"/>
    <cellStyle name="Hipervínculo visitado" xfId="6558" builtinId="9" hidden="1"/>
    <cellStyle name="Hipervínculo visitado" xfId="6491" builtinId="9" hidden="1"/>
    <cellStyle name="Hipervínculo visitado" xfId="6564" builtinId="9" hidden="1"/>
    <cellStyle name="Hipervínculo visitado" xfId="6956" builtinId="9" hidden="1"/>
    <cellStyle name="Hipervínculo visitado" xfId="6571" builtinId="9" hidden="1"/>
    <cellStyle name="Hipervínculo visitado" xfId="4888" builtinId="9" hidden="1"/>
    <cellStyle name="Hipervínculo visitado" xfId="7129" builtinId="9" hidden="1"/>
    <cellStyle name="Hipervínculo visitado" xfId="6402" builtinId="9" hidden="1"/>
    <cellStyle name="Hipervínculo visitado" xfId="6345" builtinId="9" hidden="1"/>
    <cellStyle name="Hipervínculo visitado" xfId="7104" builtinId="9" hidden="1"/>
    <cellStyle name="Hipervínculo visitado" xfId="6967" builtinId="9" hidden="1"/>
    <cellStyle name="Hipervínculo visitado" xfId="6389" builtinId="9" hidden="1"/>
    <cellStyle name="Hipervínculo visitado" xfId="7156" builtinId="9" hidden="1"/>
    <cellStyle name="Hipervínculo visitado" xfId="6334" builtinId="9" hidden="1"/>
    <cellStyle name="Hipervínculo visitado" xfId="7228" builtinId="9" hidden="1"/>
    <cellStyle name="Hipervínculo visitado" xfId="4754" builtinId="9" hidden="1"/>
    <cellStyle name="Hipervínculo visitado" xfId="6680" builtinId="9" hidden="1"/>
    <cellStyle name="Hipervínculo visitado" xfId="7172" builtinId="9" hidden="1"/>
    <cellStyle name="Hipervínculo visitado" xfId="7200" builtinId="9" hidden="1"/>
    <cellStyle name="Hipervínculo visitado" xfId="7016" builtinId="9" hidden="1"/>
    <cellStyle name="Hipervínculo visitado" xfId="6784" builtinId="9" hidden="1"/>
    <cellStyle name="Hipervínculo visitado" xfId="7211" builtinId="9" hidden="1"/>
    <cellStyle name="Hipervínculo visitado" xfId="7199" builtinId="9" hidden="1"/>
    <cellStyle name="Hipervínculo visitado" xfId="6476" builtinId="9" hidden="1"/>
    <cellStyle name="Hipervínculo visitado" xfId="6965" builtinId="9" hidden="1"/>
    <cellStyle name="Hipervínculo visitado" xfId="6970" builtinId="9" hidden="1"/>
    <cellStyle name="Hipervínculo visitado" xfId="6991" builtinId="9" hidden="1"/>
    <cellStyle name="Hipervínculo visitado" xfId="6281" builtinId="9" hidden="1"/>
    <cellStyle name="Hipervínculo visitado" xfId="6895" builtinId="9" hidden="1"/>
    <cellStyle name="Hipervínculo visitado" xfId="7225" builtinId="9" hidden="1"/>
    <cellStyle name="Hipervínculo visitado" xfId="7224" builtinId="9" hidden="1"/>
    <cellStyle name="Hipervínculo visitado" xfId="6990" builtinId="9" hidden="1"/>
    <cellStyle name="Hipervínculo visitado" xfId="6242" builtinId="9" hidden="1"/>
    <cellStyle name="Hipervínculo visitado" xfId="6282" builtinId="9" hidden="1"/>
    <cellStyle name="Hipervínculo visitado" xfId="6358" builtinId="9" hidden="1"/>
    <cellStyle name="Hipervínculo visitado" xfId="7106" builtinId="9" hidden="1"/>
    <cellStyle name="Hipervínculo visitado" xfId="6797" builtinId="9" hidden="1"/>
    <cellStyle name="Hipervínculo visitado" xfId="7033" builtinId="9" hidden="1"/>
    <cellStyle name="Hipervínculo visitado" xfId="6968" builtinId="9" hidden="1"/>
    <cellStyle name="Hipervínculo visitado" xfId="7144" builtinId="9" hidden="1"/>
    <cellStyle name="Hipervínculo visitado" xfId="7490" builtinId="9" hidden="1"/>
    <cellStyle name="Hipervínculo visitado" xfId="7491" builtinId="9" hidden="1"/>
    <cellStyle name="Hipervínculo visitado" xfId="7492" builtinId="9" hidden="1"/>
    <cellStyle name="Hipervínculo visitado" xfId="7494" builtinId="9" hidden="1"/>
    <cellStyle name="Hipervínculo visitado" xfId="7495" builtinId="9" hidden="1"/>
    <cellStyle name="Hipervínculo visitado" xfId="7496" builtinId="9" hidden="1"/>
    <cellStyle name="Hipervínculo visitado" xfId="7497" builtinId="9" hidden="1"/>
    <cellStyle name="Hipervínculo visitado" xfId="7498" builtinId="9" hidden="1"/>
    <cellStyle name="Hipervínculo visitado" xfId="7499" builtinId="9" hidden="1"/>
    <cellStyle name="Hipervínculo visitado" xfId="7500" builtinId="9" hidden="1"/>
    <cellStyle name="Hipervínculo visitado" xfId="7501" builtinId="9" hidden="1"/>
    <cellStyle name="Hipervínculo visitado" xfId="7502" builtinId="9" hidden="1"/>
    <cellStyle name="Hipervínculo visitado" xfId="7503" builtinId="9" hidden="1"/>
    <cellStyle name="Hipervínculo visitado" xfId="7504" builtinId="9" hidden="1"/>
    <cellStyle name="Hipervínculo visitado" xfId="7505" builtinId="9" hidden="1"/>
    <cellStyle name="Hipervínculo visitado" xfId="7506" builtinId="9" hidden="1"/>
    <cellStyle name="Hipervínculo visitado" xfId="7507" builtinId="9" hidden="1"/>
    <cellStyle name="Hipervínculo visitado" xfId="7508" builtinId="9" hidden="1"/>
    <cellStyle name="Hipervínculo visitado" xfId="7509" builtinId="9" hidden="1"/>
    <cellStyle name="Hipervínculo visitado" xfId="7510" builtinId="9" hidden="1"/>
    <cellStyle name="Hipervínculo visitado" xfId="7511" builtinId="9" hidden="1"/>
    <cellStyle name="Hipervínculo visitado" xfId="7512" builtinId="9" hidden="1"/>
    <cellStyle name="Hipervínculo visitado" xfId="7513" builtinId="9" hidden="1"/>
    <cellStyle name="Hipervínculo visitado" xfId="7515" builtinId="9" hidden="1"/>
    <cellStyle name="Hipervínculo visitado" xfId="7517" builtinId="9" hidden="1"/>
    <cellStyle name="Hipervínculo visitado" xfId="7519" builtinId="9" hidden="1"/>
    <cellStyle name="Hipervínculo visitado" xfId="7521" builtinId="9" hidden="1"/>
    <cellStyle name="Hipervínculo visitado" xfId="7523" builtinId="9" hidden="1"/>
    <cellStyle name="Hipervínculo visitado" xfId="7525" builtinId="9" hidden="1"/>
    <cellStyle name="Hipervínculo visitado" xfId="7527" builtinId="9" hidden="1"/>
    <cellStyle name="Hipervínculo visitado" xfId="7529" builtinId="9" hidden="1"/>
    <cellStyle name="Hipervínculo visitado" xfId="7531" builtinId="9" hidden="1"/>
    <cellStyle name="Hipervínculo visitado" xfId="7533" builtinId="9" hidden="1"/>
    <cellStyle name="Hipervínculo visitado" xfId="7535" builtinId="9" hidden="1"/>
    <cellStyle name="Hipervínculo visitado" xfId="7537" builtinId="9" hidden="1"/>
    <cellStyle name="Hipervínculo visitado" xfId="7989" builtinId="9" hidden="1"/>
    <cellStyle name="Hipervínculo visitado" xfId="7990" builtinId="9" hidden="1"/>
    <cellStyle name="Hipervínculo visitado" xfId="7991" builtinId="9" hidden="1"/>
    <cellStyle name="Hipervínculo visitado" xfId="7992" builtinId="9" hidden="1"/>
    <cellStyle name="Hipervínculo visitado" xfId="7993" builtinId="9" hidden="1"/>
    <cellStyle name="Hipervínculo visitado" xfId="7994" builtinId="9" hidden="1"/>
    <cellStyle name="Hipervínculo visitado" xfId="7995" builtinId="9" hidden="1"/>
    <cellStyle name="Hipervínculo visitado" xfId="7996" builtinId="9" hidden="1"/>
    <cellStyle name="Hipervínculo visitado" xfId="7997" builtinId="9" hidden="1"/>
    <cellStyle name="Hipervínculo visitado" xfId="7998" builtinId="9" hidden="1"/>
    <cellStyle name="Hipervínculo visitado" xfId="7999" builtinId="9" hidden="1"/>
    <cellStyle name="Hipervínculo visitado" xfId="8000" builtinId="9" hidden="1"/>
    <cellStyle name="Hipervínculo visitado" xfId="8001" builtinId="9" hidden="1"/>
    <cellStyle name="Hipervínculo visitado" xfId="8002" builtinId="9" hidden="1"/>
    <cellStyle name="Hipervínculo visitado" xfId="8003" builtinId="9" hidden="1"/>
    <cellStyle name="Hipervínculo visitado" xfId="8004" builtinId="9" hidden="1"/>
    <cellStyle name="Hipervínculo visitado" xfId="8005" builtinId="9" hidden="1"/>
    <cellStyle name="Hipervínculo visitado" xfId="8006" builtinId="9" hidden="1"/>
    <cellStyle name="Hipervínculo visitado" xfId="8007" builtinId="9" hidden="1"/>
    <cellStyle name="Hipervínculo visitado" xfId="8008" builtinId="9" hidden="1"/>
    <cellStyle name="Hipervínculo visitado" xfId="8009" builtinId="9" hidden="1"/>
    <cellStyle name="Hipervínculo visitado" xfId="8010" builtinId="9" hidden="1"/>
    <cellStyle name="Hipervínculo visitado" xfId="8011" builtinId="9" hidden="1"/>
    <cellStyle name="Hipervínculo visitado" xfId="8012" builtinId="9" hidden="1"/>
    <cellStyle name="Hipervínculo visitado" xfId="8013" builtinId="9" hidden="1"/>
    <cellStyle name="Hipervínculo visitado" xfId="8014" builtinId="9" hidden="1"/>
    <cellStyle name="Hipervínculo visitado" xfId="8015" builtinId="9" hidden="1"/>
    <cellStyle name="Hipervínculo visitado" xfId="8016" builtinId="9" hidden="1"/>
    <cellStyle name="Hipervínculo visitado" xfId="8017" builtinId="9" hidden="1"/>
    <cellStyle name="Hipervínculo visitado" xfId="8018" builtinId="9" hidden="1"/>
    <cellStyle name="Hipervínculo visitado" xfId="8019" builtinId="9" hidden="1"/>
    <cellStyle name="Hipervínculo visitado" xfId="8020" builtinId="9" hidden="1"/>
    <cellStyle name="Hipervínculo visitado" xfId="8021" builtinId="9" hidden="1"/>
    <cellStyle name="Hipervínculo visitado" xfId="8022" builtinId="9" hidden="1"/>
    <cellStyle name="Hipervínculo visitado" xfId="8023" builtinId="9" hidden="1"/>
    <cellStyle name="Hipervínculo visitado" xfId="8095" builtinId="9" hidden="1"/>
    <cellStyle name="Hipervínculo visitado" xfId="8122" builtinId="9" hidden="1"/>
    <cellStyle name="Hipervínculo visitado" xfId="8097" builtinId="9" hidden="1"/>
    <cellStyle name="Hipervínculo visitado" xfId="8099" builtinId="9" hidden="1"/>
    <cellStyle name="Hipervínculo visitado" xfId="8087" builtinId="9" hidden="1"/>
    <cellStyle name="Hipervínculo visitado" xfId="7859" builtinId="9" hidden="1"/>
    <cellStyle name="Hipervínculo visitado" xfId="8048" builtinId="9" hidden="1"/>
    <cellStyle name="Hipervínculo visitado" xfId="8047" builtinId="9" hidden="1"/>
    <cellStyle name="Hipervínculo visitado" xfId="8046" builtinId="9" hidden="1"/>
    <cellStyle name="Hipervínculo visitado" xfId="7794" builtinId="9" hidden="1"/>
    <cellStyle name="Hipervínculo visitado" xfId="8025" builtinId="9" hidden="1"/>
    <cellStyle name="Hipervínculo visitado" xfId="7848" builtinId="9" hidden="1"/>
    <cellStyle name="Hipervínculo visitado" xfId="8053" builtinId="9" hidden="1"/>
    <cellStyle name="Hipervínculo visitado" xfId="7851" builtinId="9" hidden="1"/>
    <cellStyle name="Hipervínculo visitado" xfId="7890" builtinId="9" hidden="1"/>
    <cellStyle name="Hipervínculo visitado" xfId="7884" builtinId="9" hidden="1"/>
    <cellStyle name="Hipervínculo visitado" xfId="7866" builtinId="9" hidden="1"/>
    <cellStyle name="Hipervínculo visitado" xfId="8118" builtinId="9" hidden="1"/>
    <cellStyle name="Hipervínculo visitado" xfId="8141" builtinId="9" hidden="1"/>
    <cellStyle name="Hipervínculo visitado" xfId="7844" builtinId="9" hidden="1"/>
    <cellStyle name="Hipervínculo visitado" xfId="8050" builtinId="9" hidden="1"/>
    <cellStyle name="Hipervínculo visitado" xfId="7849" builtinId="9" hidden="1"/>
    <cellStyle name="Hipervínculo visitado" xfId="7895" builtinId="9" hidden="1"/>
    <cellStyle name="Hipervínculo visitado" xfId="7860" builtinId="9" hidden="1"/>
    <cellStyle name="Hipervínculo visitado" xfId="7801" builtinId="9" hidden="1"/>
    <cellStyle name="Hipervínculo visitado" xfId="8043" builtinId="9" hidden="1"/>
    <cellStyle name="Hipervínculo visitado" xfId="7800" builtinId="9" hidden="1"/>
    <cellStyle name="Hipervínculo visitado" xfId="8042" builtinId="9" hidden="1"/>
    <cellStyle name="Hipervínculo visitado" xfId="7799" builtinId="9" hidden="1"/>
    <cellStyle name="Hipervínculo visitado" xfId="8041" builtinId="9" hidden="1"/>
    <cellStyle name="Hipervínculo visitado" xfId="7854" builtinId="9" hidden="1"/>
    <cellStyle name="Hipervínculo visitado" xfId="7824" builtinId="9" hidden="1"/>
    <cellStyle name="Hipervínculo visitado" xfId="7804" builtinId="9" hidden="1"/>
    <cellStyle name="Hipervínculo visitado" xfId="8221" builtinId="9" hidden="1"/>
    <cellStyle name="Hipervínculo visitado" xfId="7826" builtinId="9" hidden="1"/>
    <cellStyle name="Hipervínculo visitado" xfId="7805" builtinId="9" hidden="1"/>
    <cellStyle name="Hipervínculo visitado" xfId="7772" builtinId="9" hidden="1"/>
    <cellStyle name="Hipervínculo visitado" xfId="7807" builtinId="9" hidden="1"/>
    <cellStyle name="Hipervínculo visitado" xfId="8024" builtinId="9" hidden="1"/>
    <cellStyle name="Hipervínculo visitado" xfId="7771" builtinId="9" hidden="1"/>
    <cellStyle name="Hipervínculo visitado" xfId="8040" builtinId="9" hidden="1"/>
    <cellStyle name="Hipervínculo visitado" xfId="8039" builtinId="9" hidden="1"/>
    <cellStyle name="Hipervínculo visitado" xfId="8038" builtinId="9" hidden="1"/>
    <cellStyle name="Hipervínculo visitado" xfId="8037" builtinId="9" hidden="1"/>
    <cellStyle name="Hipervínculo visitado" xfId="7791" builtinId="9" hidden="1"/>
    <cellStyle name="Hipervínculo visitado" xfId="7790" builtinId="9" hidden="1"/>
    <cellStyle name="Hipervínculo visitado" xfId="7797" builtinId="9" hidden="1"/>
    <cellStyle name="Hipervínculo visitado" xfId="8091" builtinId="9" hidden="1"/>
    <cellStyle name="Hipervínculo visitado" xfId="8121" builtinId="9" hidden="1"/>
    <cellStyle name="Hipervínculo visitado" xfId="8120" builtinId="9" hidden="1"/>
    <cellStyle name="Hipervínculo visitado" xfId="8119" builtinId="9" hidden="1"/>
    <cellStyle name="Hipervínculo visitado" xfId="8088" builtinId="9" hidden="1"/>
    <cellStyle name="Hipervínculo visitado" xfId="7867" builtinId="9" hidden="1"/>
    <cellStyle name="Hipervínculo visitado" xfId="7912" builtinId="9" hidden="1"/>
    <cellStyle name="Hipervínculo visitado" xfId="8051" builtinId="9" hidden="1"/>
    <cellStyle name="Hipervínculo visitado" xfId="7850" builtinId="9" hidden="1"/>
    <cellStyle name="Hipervínculo visitado" xfId="7891" builtinId="9" hidden="1"/>
    <cellStyle name="Hipervínculo visitado" xfId="7888" builtinId="9" hidden="1"/>
    <cellStyle name="Hipervínculo visitado" xfId="7889" builtinId="9" hidden="1"/>
    <cellStyle name="Hipervínculo visitado" xfId="8098" builtinId="9" hidden="1"/>
    <cellStyle name="Hipervínculo visitado" xfId="7892" builtinId="9" hidden="1"/>
    <cellStyle name="Hipervínculo visitado" xfId="7847" builtinId="9" hidden="1"/>
    <cellStyle name="Hipervínculo visitado" xfId="7758" builtinId="9" hidden="1"/>
    <cellStyle name="Hipervínculo visitado" xfId="7861" builtinId="9" hidden="1"/>
    <cellStyle name="Hipervínculo visitado" xfId="7792" builtinId="9" hidden="1"/>
    <cellStyle name="Hipervínculo visitado" xfId="7918" builtinId="9" hidden="1"/>
    <cellStyle name="Hipervínculo visitado" xfId="7798" builtinId="9" hidden="1"/>
    <cellStyle name="Hipervínculo visitado" xfId="7862" builtinId="9" hidden="1"/>
    <cellStyle name="Hipervínculo visitado" xfId="7863" builtinId="9" hidden="1"/>
    <cellStyle name="Hipervínculo visitado" xfId="7864" builtinId="9" hidden="1"/>
    <cellStyle name="Hipervínculo visitado" xfId="7865" builtinId="9" hidden="1"/>
    <cellStyle name="Hipervínculo visitado" xfId="8142" builtinId="9" hidden="1"/>
    <cellStyle name="Hipervínculo visitado" xfId="8117" builtinId="9" hidden="1"/>
    <cellStyle name="Hipervínculo visitado" xfId="7816" builtinId="9" hidden="1"/>
    <cellStyle name="Hipervínculo visitado" xfId="8094" builtinId="9" hidden="1"/>
    <cellStyle name="Hipervínculo visitado" xfId="7915" builtinId="9" hidden="1"/>
    <cellStyle name="Hipervínculo visitado" xfId="8090" builtinId="9" hidden="1"/>
    <cellStyle name="Hipervínculo visitado" xfId="7827" builtinId="9" hidden="1"/>
    <cellStyle name="Hipervínculo visitado" xfId="7897" builtinId="9" hidden="1"/>
    <cellStyle name="Hipervínculo visitado" xfId="8123" builtinId="9" hidden="1"/>
    <cellStyle name="Hipervínculo visitado" xfId="8125" builtinId="9" hidden="1"/>
    <cellStyle name="Hipervínculo visitado" xfId="8071" builtinId="9" hidden="1"/>
    <cellStyle name="Hipervínculo visitado" xfId="8108" builtinId="9" hidden="1"/>
    <cellStyle name="Hipervínculo visitado" xfId="8224" builtinId="9" hidden="1"/>
    <cellStyle name="Hipervínculo visitado" xfId="8226" builtinId="9" hidden="1"/>
    <cellStyle name="Hipervínculo visitado" xfId="8228" builtinId="9" hidden="1"/>
    <cellStyle name="Hipervínculo visitado" xfId="8230" builtinId="9" hidden="1"/>
    <cellStyle name="Hipervínculo visitado" xfId="8232" builtinId="9" hidden="1"/>
    <cellStyle name="Hipervínculo visitado" xfId="8234" builtinId="9" hidden="1"/>
    <cellStyle name="Hipervínculo visitado" xfId="8236" builtinId="9" hidden="1"/>
    <cellStyle name="Hipervínculo visitado" xfId="8238" builtinId="9" hidden="1"/>
    <cellStyle name="Hipervínculo visitado" xfId="8240" builtinId="9" hidden="1"/>
    <cellStyle name="Hipervínculo visitado" xfId="8242" builtinId="9" hidden="1"/>
    <cellStyle name="Hipervínculo visitado" xfId="8244" builtinId="9" hidden="1"/>
    <cellStyle name="Hipervínculo visitado" xfId="8246" builtinId="9" hidden="1"/>
    <cellStyle name="Hipervínculo visitado" xfId="8248" builtinId="9" hidden="1"/>
    <cellStyle name="Hipervínculo visitado" xfId="8250" builtinId="9" hidden="1"/>
    <cellStyle name="Hipervínculo visitado" xfId="8252" builtinId="9" hidden="1"/>
    <cellStyle name="Hipervínculo visitado" xfId="8254" builtinId="9" hidden="1"/>
    <cellStyle name="Hipervínculo visitado" xfId="8255" builtinId="9" hidden="1"/>
    <cellStyle name="Hipervínculo visitado" xfId="8256" builtinId="9" hidden="1"/>
    <cellStyle name="Hipervínculo visitado" xfId="8257" builtinId="9" hidden="1"/>
    <cellStyle name="Hipervínculo visitado" xfId="8258" builtinId="9" hidden="1"/>
    <cellStyle name="Hipervínculo visitado" xfId="8259" builtinId="9" hidden="1"/>
    <cellStyle name="Hipervínculo visitado" xfId="8260" builtinId="9" hidden="1"/>
    <cellStyle name="Hipervínculo visitado" xfId="8261" builtinId="9" hidden="1"/>
    <cellStyle name="Hipervínculo visitado" xfId="8262" builtinId="9" hidden="1"/>
    <cellStyle name="Hipervínculo visitado" xfId="8263" builtinId="9" hidden="1"/>
    <cellStyle name="Hipervínculo visitado" xfId="8264" builtinId="9" hidden="1"/>
    <cellStyle name="Hipervínculo visitado" xfId="8266" builtinId="9" hidden="1"/>
    <cellStyle name="Hipervínculo visitado" xfId="8267" builtinId="9" hidden="1"/>
    <cellStyle name="Hipervínculo visitado" xfId="8268" builtinId="9" hidden="1"/>
    <cellStyle name="Hipervínculo visitado" xfId="8269" builtinId="9" hidden="1"/>
    <cellStyle name="Hipervínculo visitado" xfId="8271" builtinId="9" hidden="1"/>
    <cellStyle name="Hipervínculo visitado" xfId="8272" builtinId="9" hidden="1"/>
    <cellStyle name="Hipervínculo visitado" xfId="8273" builtinId="9" hidden="1"/>
    <cellStyle name="Hipervínculo visitado" xfId="8274" builtinId="9" hidden="1"/>
    <cellStyle name="Hipervínculo visitado" xfId="8275" builtinId="9" hidden="1"/>
    <cellStyle name="Hipervínculo visitado" xfId="8524" builtinId="9" hidden="1"/>
    <cellStyle name="Hipervínculo visitado" xfId="8526" builtinId="9" hidden="1"/>
    <cellStyle name="Hipervínculo visitado" xfId="8528" builtinId="9" hidden="1"/>
    <cellStyle name="Hipervínculo visitado" xfId="8530" builtinId="9" hidden="1"/>
    <cellStyle name="Hipervínculo visitado" xfId="8532" builtinId="9" hidden="1"/>
    <cellStyle name="Hipervínculo visitado" xfId="8534" builtinId="9" hidden="1"/>
    <cellStyle name="Hipervínculo visitado" xfId="8536" builtinId="9" hidden="1"/>
    <cellStyle name="Hipervínculo visitado" xfId="8538" builtinId="9" hidden="1"/>
    <cellStyle name="Hipervínculo visitado" xfId="8540" builtinId="9" hidden="1"/>
    <cellStyle name="Hipervínculo visitado" xfId="8542" builtinId="9" hidden="1"/>
    <cellStyle name="Hipervínculo visitado" xfId="8544" builtinId="9" hidden="1"/>
    <cellStyle name="Hipervínculo visitado" xfId="8546" builtinId="9" hidden="1"/>
    <cellStyle name="Hipervínculo visitado" xfId="8548" builtinId="9" hidden="1"/>
    <cellStyle name="Hipervínculo visitado" xfId="8550" builtinId="9" hidden="1"/>
    <cellStyle name="Hipervínculo visitado" xfId="8552" builtinId="9" hidden="1"/>
    <cellStyle name="Hipervínculo visitado" xfId="8554" builtinId="9" hidden="1"/>
    <cellStyle name="Hipervínculo visitado" xfId="8556" builtinId="9" hidden="1"/>
    <cellStyle name="Hipervínculo visitado" xfId="8558" builtinId="9" hidden="1"/>
    <cellStyle name="Hipervínculo visitado" xfId="8560" builtinId="9" hidden="1"/>
    <cellStyle name="Hipervínculo visitado" xfId="8562" builtinId="9" hidden="1"/>
    <cellStyle name="Hipervínculo visitado" xfId="8564" builtinId="9" hidden="1"/>
    <cellStyle name="Hipervínculo visitado" xfId="8566" builtinId="9" hidden="1"/>
    <cellStyle name="Hipervínculo visitado" xfId="8567" builtinId="9" hidden="1"/>
    <cellStyle name="Hipervínculo visitado" xfId="8569" builtinId="9" hidden="1"/>
    <cellStyle name="Hipervínculo visitado" xfId="8571" builtinId="9" hidden="1"/>
    <cellStyle name="Hipervínculo visitado" xfId="8573" builtinId="9" hidden="1"/>
    <cellStyle name="Hipervínculo visitado" xfId="8575" builtinId="9" hidden="1"/>
    <cellStyle name="Hipervínculo visitado" xfId="8577" builtinId="9" hidden="1"/>
    <cellStyle name="Hipervínculo visitado" xfId="8579" builtinId="9" hidden="1"/>
    <cellStyle name="Hipervínculo visitado" xfId="8581" builtinId="9" hidden="1"/>
    <cellStyle name="Hipervínculo visitado" xfId="8583" builtinId="9" hidden="1"/>
    <cellStyle name="Hipervínculo visitado" xfId="8585" builtinId="9" hidden="1"/>
    <cellStyle name="Hipervínculo visitado" xfId="8587" builtinId="9" hidden="1"/>
    <cellStyle name="Hipervínculo visitado" xfId="8589" builtinId="9" hidden="1"/>
    <cellStyle name="Hipervínculo visitado" xfId="8591" builtinId="9" hidden="1"/>
    <cellStyle name="Hipervínculo visitado" xfId="8813" builtinId="9" hidden="1"/>
    <cellStyle name="Hipervínculo visitado" xfId="8814" builtinId="9" hidden="1"/>
    <cellStyle name="Hipervínculo visitado" xfId="8815" builtinId="9" hidden="1"/>
    <cellStyle name="Hipervínculo visitado" xfId="8816" builtinId="9" hidden="1"/>
    <cellStyle name="Hipervínculo visitado" xfId="8817" builtinId="9" hidden="1"/>
    <cellStyle name="Hipervínculo visitado" xfId="8818" builtinId="9" hidden="1"/>
    <cellStyle name="Hipervínculo visitado" xfId="8819" builtinId="9" hidden="1"/>
    <cellStyle name="Hipervínculo visitado" xfId="8820" builtinId="9" hidden="1"/>
    <cellStyle name="Hipervínculo visitado" xfId="8821" builtinId="9" hidden="1"/>
    <cellStyle name="Hipervínculo visitado" xfId="8822" builtinId="9" hidden="1"/>
    <cellStyle name="Hipervínculo visitado" xfId="8823" builtinId="9" hidden="1"/>
    <cellStyle name="Hipervínculo visitado" xfId="8824" builtinId="9" hidden="1"/>
    <cellStyle name="Hipervínculo visitado" xfId="8825" builtinId="9" hidden="1"/>
    <cellStyle name="Hipervínculo visitado" xfId="8826" builtinId="9" hidden="1"/>
    <cellStyle name="Hipervínculo visitado" xfId="8827" builtinId="9" hidden="1"/>
    <cellStyle name="Hipervínculo visitado" xfId="8828" builtinId="9" hidden="1"/>
    <cellStyle name="Hipervínculo visitado" xfId="8829" builtinId="9" hidden="1"/>
    <cellStyle name="Hipervínculo visitado" xfId="8830" builtinId="9" hidden="1"/>
    <cellStyle name="Hipervínculo visitado" xfId="8831" builtinId="9" hidden="1"/>
    <cellStyle name="Hipervínculo visitado" xfId="8832" builtinId="9" hidden="1"/>
    <cellStyle name="Hipervínculo visitado" xfId="8833" builtinId="9" hidden="1"/>
    <cellStyle name="Hipervínculo visitado" xfId="8834" builtinId="9" hidden="1"/>
    <cellStyle name="Hipervínculo visitado" xfId="8835" builtinId="9" hidden="1"/>
    <cellStyle name="Hipervínculo visitado" xfId="8836" builtinId="9" hidden="1"/>
    <cellStyle name="Hipervínculo visitado" xfId="8837" builtinId="9" hidden="1"/>
    <cellStyle name="Hipervínculo visitado" xfId="8838" builtinId="9" hidden="1"/>
    <cellStyle name="Hipervínculo visitado" xfId="8839" builtinId="9" hidden="1"/>
    <cellStyle name="Hipervínculo visitado" xfId="8840" builtinId="9" hidden="1"/>
    <cellStyle name="Hipervínculo visitado" xfId="8841" builtinId="9" hidden="1"/>
    <cellStyle name="Hipervínculo visitado" xfId="8842" builtinId="9" hidden="1"/>
    <cellStyle name="Hipervínculo visitado" xfId="8843" builtinId="9" hidden="1"/>
    <cellStyle name="Hipervínculo visitado" xfId="8844" builtinId="9" hidden="1"/>
    <cellStyle name="Hipervínculo visitado" xfId="8845" builtinId="9" hidden="1"/>
    <cellStyle name="Hipervínculo visitado" xfId="8846" builtinId="9" hidden="1"/>
    <cellStyle name="Hipervínculo visitado" xfId="8847" builtinId="9" hidden="1"/>
    <cellStyle name="Hipervínculo visitado" xfId="8882" builtinId="9" hidden="1"/>
    <cellStyle name="Hipervínculo visitado" xfId="8901" builtinId="9" hidden="1"/>
    <cellStyle name="Hipervínculo visitado" xfId="8885" builtinId="9" hidden="1"/>
    <cellStyle name="Hipervínculo visitado" xfId="8888" builtinId="9" hidden="1"/>
    <cellStyle name="Hipervínculo visitado" xfId="8876" builtinId="9" hidden="1"/>
    <cellStyle name="Hipervínculo visitado" xfId="8752" builtinId="9" hidden="1"/>
    <cellStyle name="Hipervínculo visitado" xfId="8862" builtinId="9" hidden="1"/>
    <cellStyle name="Hipervínculo visitado" xfId="8861" builtinId="9" hidden="1"/>
    <cellStyle name="Hipervínculo visitado" xfId="8859" builtinId="9" hidden="1"/>
    <cellStyle name="Hipervínculo visitado" xfId="8715" builtinId="9" hidden="1"/>
    <cellStyle name="Hipervínculo visitado" xfId="8849" builtinId="9" hidden="1"/>
    <cellStyle name="Hipervínculo visitado" xfId="8743" builtinId="9" hidden="1"/>
    <cellStyle name="Hipervínculo visitado" xfId="8866" builtinId="9" hidden="1"/>
    <cellStyle name="Hipervínculo visitado" xfId="8746" builtinId="9" hidden="1"/>
    <cellStyle name="Hipervínculo visitado" xfId="8774" builtinId="9" hidden="1"/>
    <cellStyle name="Hipervínculo visitado" xfId="8767" builtinId="9" hidden="1"/>
    <cellStyle name="Hipervínculo visitado" xfId="8756" builtinId="9" hidden="1"/>
    <cellStyle name="Hipervínculo visitado" xfId="8894" builtinId="9" hidden="1"/>
    <cellStyle name="Hipervínculo visitado" xfId="8906" builtinId="9" hidden="1"/>
    <cellStyle name="Hipervínculo visitado" xfId="8737" builtinId="9" hidden="1"/>
    <cellStyle name="Hipervínculo visitado" xfId="8864" builtinId="9" hidden="1"/>
    <cellStyle name="Hipervínculo visitado" xfId="8744" builtinId="9" hidden="1"/>
    <cellStyle name="Hipervínculo visitado" xfId="8780" builtinId="9" hidden="1"/>
    <cellStyle name="Hipervínculo visitado" xfId="8754" builtinId="9" hidden="1"/>
    <cellStyle name="Hipervínculo visitado" xfId="8721" builtinId="9" hidden="1"/>
    <cellStyle name="Hipervínculo visitado" xfId="8856" builtinId="9" hidden="1"/>
    <cellStyle name="Hipervínculo visitado" xfId="8720" builtinId="9" hidden="1"/>
    <cellStyle name="Hipervínculo visitado" xfId="8855" builtinId="9" hidden="1"/>
    <cellStyle name="Hipervínculo visitado" xfId="8719" builtinId="9" hidden="1"/>
    <cellStyle name="Hipervínculo visitado" xfId="8854" builtinId="9" hidden="1"/>
    <cellStyle name="Hipervínculo visitado" xfId="8748" builtinId="9" hidden="1"/>
    <cellStyle name="Hipervínculo visitado" xfId="8732" builtinId="9" hidden="1"/>
    <cellStyle name="Hipervínculo visitado" xfId="8724" builtinId="9" hidden="1"/>
    <cellStyle name="Hipervínculo visitado" xfId="8929" builtinId="9" hidden="1"/>
    <cellStyle name="Hipervínculo visitado" xfId="8733" builtinId="9" hidden="1"/>
    <cellStyle name="Hipervínculo visitado" xfId="8725" builtinId="9" hidden="1"/>
    <cellStyle name="Hipervínculo visitado" xfId="8710" builtinId="9" hidden="1"/>
    <cellStyle name="Hipervínculo visitado" xfId="8726" builtinId="9" hidden="1"/>
    <cellStyle name="Hipervínculo visitado" xfId="8848" builtinId="9" hidden="1"/>
    <cellStyle name="Hipervínculo visitado" xfId="8709" builtinId="9" hidden="1"/>
    <cellStyle name="Hipervínculo visitado" xfId="8853" builtinId="9" hidden="1"/>
    <cellStyle name="Hipervínculo visitado" xfId="8852" builtinId="9" hidden="1"/>
    <cellStyle name="Hipervínculo visitado" xfId="8851" builtinId="9" hidden="1"/>
    <cellStyle name="Hipervínculo visitado" xfId="8850" builtinId="9" hidden="1"/>
    <cellStyle name="Hipervínculo visitado" xfId="8713" builtinId="9" hidden="1"/>
    <cellStyle name="Hipervínculo visitado" xfId="8712" builtinId="9" hidden="1"/>
    <cellStyle name="Hipervínculo visitado" xfId="8718" builtinId="9" hidden="1"/>
    <cellStyle name="Hipervínculo visitado" xfId="8878" builtinId="9" hidden="1"/>
    <cellStyle name="Hipervínculo visitado" xfId="8900" builtinId="9" hidden="1"/>
    <cellStyle name="Hipervínculo visitado" xfId="8899" builtinId="9" hidden="1"/>
    <cellStyle name="Hipervínculo visitado" xfId="8895" builtinId="9" hidden="1"/>
    <cellStyle name="Hipervínculo visitado" xfId="8877" builtinId="9" hidden="1"/>
    <cellStyle name="Hipervínculo visitado" xfId="8757" builtinId="9" hidden="1"/>
    <cellStyle name="Hipervínculo visitado" xfId="8787" builtinId="9" hidden="1"/>
    <cellStyle name="Hipervínculo visitado" xfId="8865" builtinId="9" hidden="1"/>
    <cellStyle name="Hipervínculo visitado" xfId="8745" builtinId="9" hidden="1"/>
    <cellStyle name="Hipervínculo visitado" xfId="8775" builtinId="9" hidden="1"/>
    <cellStyle name="Hipervínculo visitado" xfId="8771" builtinId="9" hidden="1"/>
    <cellStyle name="Hipervínculo visitado" xfId="8773" builtinId="9" hidden="1"/>
    <cellStyle name="Hipervínculo visitado" xfId="9104" builtinId="9" hidden="1"/>
    <cellStyle name="Hipervínculo visitado" xfId="9106" builtinId="9" hidden="1"/>
    <cellStyle name="Hipervínculo visitado" xfId="9108" builtinId="9" hidden="1"/>
    <cellStyle name="Hipervínculo visitado" xfId="9110" builtinId="9" hidden="1"/>
    <cellStyle name="Hipervínculo visitado" xfId="9112" builtinId="9" hidden="1"/>
    <cellStyle name="Hipervínculo visitado" xfId="9114" builtinId="9" hidden="1"/>
    <cellStyle name="Hipervínculo visitado" xfId="9116" builtinId="9" hidden="1"/>
    <cellStyle name="Hipervínculo visitado" xfId="9118" builtinId="9" hidden="1"/>
    <cellStyle name="Hipervínculo visitado" xfId="9120" builtinId="9" hidden="1"/>
    <cellStyle name="Hipervínculo visitado" xfId="9122" builtinId="9" hidden="1"/>
    <cellStyle name="Hipervínculo visitado" xfId="9124" builtinId="9" hidden="1"/>
    <cellStyle name="Hipervínculo visitado" xfId="9126" builtinId="9" hidden="1"/>
    <cellStyle name="Hipervínculo visitado" xfId="9128" builtinId="9" hidden="1"/>
    <cellStyle name="Hipervínculo visitado" xfId="9130" builtinId="9" hidden="1"/>
    <cellStyle name="Hipervínculo visitado" xfId="9132" builtinId="9" hidden="1"/>
    <cellStyle name="Hipervínculo visitado" xfId="9134" builtinId="9" hidden="1"/>
    <cellStyle name="Hipervínculo visitado" xfId="9136" builtinId="9" hidden="1"/>
    <cellStyle name="Hipervínculo visitado" xfId="9138" builtinId="9" hidden="1"/>
    <cellStyle name="Hipervínculo visitado" xfId="9140" builtinId="9" hidden="1"/>
    <cellStyle name="Hipervínculo visitado" xfId="9142" builtinId="9" hidden="1"/>
    <cellStyle name="Hipervínculo visitado" xfId="9144" builtinId="9" hidden="1"/>
    <cellStyle name="Hipervínculo visitado" xfId="9146" builtinId="9" hidden="1"/>
    <cellStyle name="Hipervínculo visitado" xfId="9148" builtinId="9" hidden="1"/>
    <cellStyle name="Hipervínculo visitado" xfId="9150" builtinId="9" hidden="1"/>
    <cellStyle name="Hipervínculo visitado" xfId="9152" builtinId="9" hidden="1"/>
    <cellStyle name="Hipervínculo visitado" xfId="9154" builtinId="9" hidden="1"/>
    <cellStyle name="Hipervínculo visitado" xfId="9156" builtinId="9" hidden="1"/>
    <cellStyle name="Hipervínculo visitado" xfId="9158" builtinId="9" hidden="1"/>
    <cellStyle name="Hipervínculo visitado" xfId="9160" builtinId="9" hidden="1"/>
    <cellStyle name="Hipervínculo visitado" xfId="9162" builtinId="9" hidden="1"/>
    <cellStyle name="Hipervínculo visitado" xfId="9164" builtinId="9" hidden="1"/>
    <cellStyle name="Hipervínculo visitado" xfId="9166" builtinId="9" hidden="1"/>
    <cellStyle name="Hipervínculo visitado" xfId="9168" builtinId="9" hidden="1"/>
    <cellStyle name="Hipervínculo visitado" xfId="9170" builtinId="9" hidden="1"/>
    <cellStyle name="Hipervínculo visitado" xfId="9172" builtinId="9" hidden="1"/>
    <cellStyle name="Hipervínculo visitado" xfId="9487" builtinId="9" hidden="1"/>
    <cellStyle name="Hipervínculo visitado" xfId="9488" builtinId="9" hidden="1"/>
    <cellStyle name="Hipervínculo visitado" xfId="9489" builtinId="9" hidden="1"/>
    <cellStyle name="Hipervínculo visitado" xfId="9490" builtinId="9" hidden="1"/>
    <cellStyle name="Hipervínculo visitado" xfId="9491" builtinId="9" hidden="1"/>
    <cellStyle name="Hipervínculo visitado" xfId="9492" builtinId="9" hidden="1"/>
    <cellStyle name="Hipervínculo visitado" xfId="9493" builtinId="9" hidden="1"/>
    <cellStyle name="Hipervínculo visitado" xfId="9494" builtinId="9" hidden="1"/>
    <cellStyle name="Hipervínculo visitado" xfId="9495" builtinId="9" hidden="1"/>
    <cellStyle name="Hipervínculo visitado" xfId="9496" builtinId="9" hidden="1"/>
    <cellStyle name="Hipervínculo visitado" xfId="9497" builtinId="9" hidden="1"/>
    <cellStyle name="Hipervínculo visitado" xfId="9498" builtinId="9" hidden="1"/>
    <cellStyle name="Hipervínculo visitado" xfId="9499" builtinId="9" hidden="1"/>
    <cellStyle name="Hipervínculo visitado" xfId="9500" builtinId="9" hidden="1"/>
    <cellStyle name="Hipervínculo visitado" xfId="9501" builtinId="9" hidden="1"/>
    <cellStyle name="Hipervínculo visitado" xfId="9502" builtinId="9" hidden="1"/>
    <cellStyle name="Hipervínculo visitado" xfId="9503" builtinId="9" hidden="1"/>
    <cellStyle name="Hipervínculo visitado" xfId="9504" builtinId="9" hidden="1"/>
    <cellStyle name="Hipervínculo visitado" xfId="9505" builtinId="9" hidden="1"/>
    <cellStyle name="Hipervínculo visitado" xfId="9506" builtinId="9" hidden="1"/>
    <cellStyle name="Hipervínculo visitado" xfId="9507" builtinId="9" hidden="1"/>
    <cellStyle name="Hipervínculo visitado" xfId="9508" builtinId="9" hidden="1"/>
    <cellStyle name="Hipervínculo visitado" xfId="9509" builtinId="9" hidden="1"/>
    <cellStyle name="Hipervínculo visitado" xfId="9510" builtinId="9" hidden="1"/>
    <cellStyle name="Hipervínculo visitado" xfId="9511" builtinId="9" hidden="1"/>
    <cellStyle name="Hipervínculo visitado" xfId="9512" builtinId="9" hidden="1"/>
    <cellStyle name="Hipervínculo visitado" xfId="9513" builtinId="9" hidden="1"/>
    <cellStyle name="Hipervínculo visitado" xfId="9514" builtinId="9" hidden="1"/>
    <cellStyle name="Hipervínculo visitado" xfId="9515" builtinId="9" hidden="1"/>
    <cellStyle name="Hipervínculo visitado" xfId="9516" builtinId="9" hidden="1"/>
    <cellStyle name="Hipervínculo visitado" xfId="9517" builtinId="9" hidden="1"/>
    <cellStyle name="Hipervínculo visitado" xfId="9518" builtinId="9" hidden="1"/>
    <cellStyle name="Hipervínculo visitado" xfId="9519" builtinId="9" hidden="1"/>
    <cellStyle name="Hipervínculo visitado" xfId="9520" builtinId="9" hidden="1"/>
    <cellStyle name="Hipervínculo visitado" xfId="9521" builtinId="9" hidden="1"/>
    <cellStyle name="Hipervínculo visitado" xfId="9568" builtinId="9" hidden="1"/>
    <cellStyle name="Hipervínculo visitado" xfId="9587" builtinId="9" hidden="1"/>
    <cellStyle name="Hipervínculo visitado" xfId="9570" builtinId="9" hidden="1"/>
    <cellStyle name="Hipervínculo visitado" xfId="9575" builtinId="9" hidden="1"/>
    <cellStyle name="Hipervínculo visitado" xfId="9561" builtinId="9" hidden="1"/>
    <cellStyle name="Hipervínculo visitado" xfId="9403" builtinId="9" hidden="1"/>
    <cellStyle name="Hipervínculo visitado" xfId="9534" builtinId="9" hidden="1"/>
    <cellStyle name="Hipervínculo visitado" xfId="9533" builtinId="9" hidden="1"/>
    <cellStyle name="Hipervínculo visitado" xfId="9531" builtinId="9" hidden="1"/>
    <cellStyle name="Hipervínculo visitado" xfId="9353" builtinId="9" hidden="1"/>
    <cellStyle name="Hipervínculo visitado" xfId="9523" builtinId="9" hidden="1"/>
    <cellStyle name="Hipervínculo visitado" xfId="9394" builtinId="9" hidden="1"/>
    <cellStyle name="Hipervínculo visitado" xfId="9540" builtinId="9" hidden="1"/>
    <cellStyle name="Hipervínculo visitado" xfId="9399" builtinId="9" hidden="1"/>
    <cellStyle name="Hipervínculo visitado" xfId="9427" builtinId="9" hidden="1"/>
    <cellStyle name="Hipervínculo visitado" xfId="9419" builtinId="9" hidden="1"/>
    <cellStyle name="Hipervínculo visitado" xfId="9406" builtinId="9" hidden="1"/>
    <cellStyle name="Hipervínculo visitado" xfId="9580" builtinId="9" hidden="1"/>
    <cellStyle name="Hipervínculo visitado" xfId="9594" builtinId="9" hidden="1"/>
    <cellStyle name="Hipervínculo visitado" xfId="9385" builtinId="9" hidden="1"/>
    <cellStyle name="Hipervínculo visitado" xfId="9537" builtinId="9" hidden="1"/>
    <cellStyle name="Hipervínculo visitado" xfId="9395" builtinId="9" hidden="1"/>
    <cellStyle name="Hipervínculo visitado" xfId="9434" builtinId="9" hidden="1"/>
    <cellStyle name="Hipervínculo visitado" xfId="9404" builtinId="9" hidden="1"/>
    <cellStyle name="Hipervínculo visitado" xfId="9360" builtinId="9" hidden="1"/>
    <cellStyle name="Hipervínculo visitado" xfId="9530" builtinId="9" hidden="1"/>
    <cellStyle name="Hipervínculo visitado" xfId="9359" builtinId="9" hidden="1"/>
    <cellStyle name="Hipervínculo visitado" xfId="9529" builtinId="9" hidden="1"/>
    <cellStyle name="Hipervínculo visitado" xfId="9358" builtinId="9" hidden="1"/>
    <cellStyle name="Hipervínculo visitado" xfId="9528" builtinId="9" hidden="1"/>
    <cellStyle name="Hipervínculo visitado" xfId="9401" builtinId="9" hidden="1"/>
    <cellStyle name="Hipervínculo visitado" xfId="9375" builtinId="9" hidden="1"/>
    <cellStyle name="Hipervínculo visitado" xfId="9364" builtinId="9" hidden="1"/>
    <cellStyle name="Hipervínculo visitado" xfId="9636" builtinId="9" hidden="1"/>
    <cellStyle name="Hipervínculo visitado" xfId="9376" builtinId="9" hidden="1"/>
    <cellStyle name="Hipervínculo visitado" xfId="9365" builtinId="9" hidden="1"/>
    <cellStyle name="Hipervínculo visitado" xfId="9349" builtinId="9" hidden="1"/>
    <cellStyle name="Hipervínculo visitado" xfId="9366" builtinId="9" hidden="1"/>
    <cellStyle name="Hipervínculo visitado" xfId="9522" builtinId="9" hidden="1"/>
    <cellStyle name="Hipervínculo visitado" xfId="9348" builtinId="9" hidden="1"/>
    <cellStyle name="Hipervínculo visitado" xfId="9527" builtinId="9" hidden="1"/>
    <cellStyle name="Hipervínculo visitado" xfId="9526" builtinId="9" hidden="1"/>
    <cellStyle name="Hipervínculo visitado" xfId="9525" builtinId="9" hidden="1"/>
    <cellStyle name="Hipervínculo visitado" xfId="9524" builtinId="9" hidden="1"/>
    <cellStyle name="Hipervínculo visitado" xfId="9351" builtinId="9" hidden="1"/>
    <cellStyle name="Hipervínculo visitado" xfId="9350" builtinId="9" hidden="1"/>
    <cellStyle name="Hipervínculo visitado" xfId="9357" builtinId="9" hidden="1"/>
    <cellStyle name="Hipervínculo visitado" xfId="9564" builtinId="9" hidden="1"/>
    <cellStyle name="Hipervínculo visitado" xfId="9586" builtinId="9" hidden="1"/>
    <cellStyle name="Hipervínculo visitado" xfId="9585" builtinId="9" hidden="1"/>
    <cellStyle name="Hipervínculo visitado" xfId="9581" builtinId="9" hidden="1"/>
    <cellStyle name="Hipervínculo visitado" xfId="9562" builtinId="9" hidden="1"/>
    <cellStyle name="Hipervínculo visitado" xfId="9408" builtinId="9" hidden="1"/>
    <cellStyle name="Hipervínculo visitado" xfId="9443" builtinId="9" hidden="1"/>
    <cellStyle name="Hipervínculo visitado" xfId="9538" builtinId="9" hidden="1"/>
    <cellStyle name="Hipervínculo visitado" xfId="9397" builtinId="9" hidden="1"/>
    <cellStyle name="Hipervínculo visitado" xfId="9429" builtinId="9" hidden="1"/>
    <cellStyle name="Hipervínculo visitado" xfId="9423" builtinId="9" hidden="1"/>
    <cellStyle name="Hipervínculo visitado" xfId="9425" builtinId="9" hidden="1"/>
    <cellStyle name="Hipervínculo visitado" xfId="9321" builtinId="9" hidden="1"/>
    <cellStyle name="Hipervínculo visitado" xfId="9436" builtinId="9" hidden="1"/>
    <cellStyle name="Hipervínculo visitado" xfId="9275" builtinId="9" hidden="1"/>
    <cellStyle name="Hipervínculo visitado" xfId="9628" builtinId="9" hidden="1"/>
    <cellStyle name="Hipervínculo visitado" xfId="9092" builtinId="9" hidden="1"/>
    <cellStyle name="Hipervínculo visitado" xfId="8408" builtinId="9" hidden="1"/>
    <cellStyle name="Hipervínculo visitado" xfId="9547" builtinId="9" hidden="1"/>
    <cellStyle name="Hipervínculo visitado" xfId="9456" builtinId="9" hidden="1"/>
    <cellStyle name="Hipervínculo visitado" xfId="9313" builtinId="9" hidden="1"/>
    <cellStyle name="Hipervínculo visitado" xfId="9415" builtinId="9" hidden="1"/>
    <cellStyle name="Hipervínculo visitado" xfId="9254" builtinId="9" hidden="1"/>
    <cellStyle name="Hipervínculo visitado" xfId="9625" builtinId="9" hidden="1"/>
    <cellStyle name="Hipervínculo visitado" xfId="9085" builtinId="9" hidden="1"/>
    <cellStyle name="Hipervínculo visitado" xfId="9381" builtinId="9" hidden="1"/>
    <cellStyle name="Hipervínculo visitado" xfId="9221" builtinId="9" hidden="1"/>
    <cellStyle name="Hipervínculo visitado" xfId="9620" builtinId="9" hidden="1"/>
    <cellStyle name="Hipervínculo visitado" xfId="9074" builtinId="9" hidden="1"/>
    <cellStyle name="Hipervínculo visitado" xfId="9593" builtinId="9" hidden="1"/>
    <cellStyle name="Hipervínculo visitado" xfId="9482" builtinId="9" hidden="1"/>
    <cellStyle name="Hipervínculo visitado" xfId="9337" builtinId="9" hidden="1"/>
    <cellStyle name="Hipervínculo visitado" xfId="9014" builtinId="9" hidden="1"/>
    <cellStyle name="Hipervínculo visitado" xfId="8313" builtinId="9" hidden="1"/>
    <cellStyle name="Hipervínculo visitado" xfId="9440" builtinId="9" hidden="1"/>
    <cellStyle name="Hipervínculo visitado" xfId="9173" builtinId="9" hidden="1"/>
    <cellStyle name="Hipervínculo visitado" xfId="8367" builtinId="9" hidden="1"/>
    <cellStyle name="Hipervínculo visitado" xfId="9191" builtinId="9" hidden="1"/>
    <cellStyle name="Hipervínculo visitado" xfId="9190" builtinId="9" hidden="1"/>
    <cellStyle name="Hipervínculo visitado" xfId="9189" builtinId="9" hidden="1"/>
    <cellStyle name="Hipervínculo visitado" xfId="9188" builtinId="9" hidden="1"/>
    <cellStyle name="Hipervínculo visitado" xfId="9567" builtinId="9" hidden="1"/>
    <cellStyle name="Hipervínculo visitado" xfId="9472" builtinId="9" hidden="1"/>
    <cellStyle name="Hipervínculo visitado" xfId="9331" builtinId="9" hidden="1"/>
    <cellStyle name="Hipervínculo visitado" xfId="8954" builtinId="9" hidden="1"/>
    <cellStyle name="Hipervínculo visitado" xfId="8966" builtinId="9" hidden="1"/>
    <cellStyle name="Hipervínculo visitado" xfId="8362" builtinId="9" hidden="1"/>
    <cellStyle name="Hipervínculo visitado" xfId="9659" builtinId="9" hidden="1"/>
    <cellStyle name="Hipervínculo visitado" xfId="9660" builtinId="9" hidden="1"/>
    <cellStyle name="Hipervínculo visitado" xfId="9661" builtinId="9" hidden="1"/>
    <cellStyle name="Hipervínculo visitado" xfId="9662" builtinId="9" hidden="1"/>
    <cellStyle name="Hipervínculo visitado" xfId="9663" builtinId="9" hidden="1"/>
    <cellStyle name="Hipervínculo visitado" xfId="9664" builtinId="9" hidden="1"/>
    <cellStyle name="Hipervínculo visitado" xfId="9665" builtinId="9" hidden="1"/>
    <cellStyle name="Hipervínculo visitado" xfId="9666" builtinId="9" hidden="1"/>
    <cellStyle name="Hipervínculo visitado" xfId="9667" builtinId="9" hidden="1"/>
    <cellStyle name="Hipervínculo visitado" xfId="9668" builtinId="9" hidden="1"/>
    <cellStyle name="Hipervínculo visitado" xfId="9669" builtinId="9" hidden="1"/>
    <cellStyle name="Hipervínculo visitado" xfId="9670" builtinId="9" hidden="1"/>
    <cellStyle name="Hipervínculo visitado" xfId="9671" builtinId="9" hidden="1"/>
    <cellStyle name="Hipervínculo visitado" xfId="9672" builtinId="9" hidden="1"/>
    <cellStyle name="Hipervínculo visitado" xfId="9673" builtinId="9" hidden="1"/>
    <cellStyle name="Hipervínculo visitado" xfId="9674" builtinId="9" hidden="1"/>
    <cellStyle name="Hipervínculo visitado" xfId="9675" builtinId="9" hidden="1"/>
    <cellStyle name="Hipervínculo visitado" xfId="9676" builtinId="9" hidden="1"/>
    <cellStyle name="Hipervínculo visitado" xfId="9677" builtinId="9" hidden="1"/>
    <cellStyle name="Hipervínculo visitado" xfId="9678" builtinId="9" hidden="1"/>
    <cellStyle name="Hipervínculo visitado" xfId="9679" builtinId="9" hidden="1"/>
    <cellStyle name="Hipervínculo visitado" xfId="9680" builtinId="9" hidden="1"/>
    <cellStyle name="Hipervínculo visitado" xfId="9681" builtinId="9" hidden="1"/>
    <cellStyle name="Hipervínculo visitado" xfId="9682" builtinId="9" hidden="1"/>
    <cellStyle name="Hipervínculo visitado" xfId="9683" builtinId="9" hidden="1"/>
    <cellStyle name="Hipervínculo visitado" xfId="9684" builtinId="9" hidden="1"/>
    <cellStyle name="Hipervínculo visitado" xfId="9685" builtinId="9" hidden="1"/>
    <cellStyle name="Hipervínculo visitado" xfId="9686" builtinId="9" hidden="1"/>
    <cellStyle name="Hipervínculo visitado" xfId="9687" builtinId="9" hidden="1"/>
    <cellStyle name="Hipervínculo visitado" xfId="9688" builtinId="9" hidden="1"/>
    <cellStyle name="Hipervínculo visitado" xfId="9689" builtinId="9" hidden="1"/>
    <cellStyle name="Hipervínculo visitado" xfId="9690" builtinId="9" hidden="1"/>
    <cellStyle name="Hipervínculo visitado" xfId="9691" builtinId="9" hidden="1"/>
    <cellStyle name="Hipervínculo visitado" xfId="9692" builtinId="9" hidden="1"/>
    <cellStyle name="Hipervínculo visitado" xfId="9693" builtinId="9" hidden="1"/>
    <cellStyle name="Hipervínculo visitado" xfId="9739" builtinId="9" hidden="1"/>
    <cellStyle name="Hipervínculo visitado" xfId="9760" builtinId="9" hidden="1"/>
    <cellStyle name="Hipervínculo visitado" xfId="9743" builtinId="9" hidden="1"/>
    <cellStyle name="Hipervínculo visitado" xfId="9746" builtinId="9" hidden="1"/>
    <cellStyle name="Hipervínculo visitado" xfId="9731" builtinId="9" hidden="1"/>
    <cellStyle name="Hipervínculo visitado" xfId="9342" builtinId="9" hidden="1"/>
    <cellStyle name="Hipervínculo visitado" xfId="9706" builtinId="9" hidden="1"/>
    <cellStyle name="Hipervínculo visitado" xfId="9705" builtinId="9" hidden="1"/>
    <cellStyle name="Hipervínculo visitado" xfId="9704" builtinId="9" hidden="1"/>
    <cellStyle name="Hipervínculo visitado" xfId="9006" builtinId="9" hidden="1"/>
    <cellStyle name="Hipervínculo visitado" xfId="9695" builtinId="9" hidden="1"/>
    <cellStyle name="Hipervínculo visitado" xfId="9539" builtinId="9" hidden="1"/>
    <cellStyle name="Hipervínculo visitado" xfId="9712" builtinId="9" hidden="1"/>
    <cellStyle name="Hipervínculo visitado" xfId="9444" builtinId="9" hidden="1"/>
    <cellStyle name="Hipervínculo visitado" xfId="8348" builtinId="9" hidden="1"/>
    <cellStyle name="Hipervínculo visitado" xfId="9038" builtinId="9" hidden="1"/>
    <cellStyle name="Hipervínculo visitado" xfId="8475" builtinId="9" hidden="1"/>
    <cellStyle name="Hipervínculo visitado" xfId="9753" builtinId="9" hidden="1"/>
    <cellStyle name="Hipervínculo visitado" xfId="9770" builtinId="9" hidden="1"/>
    <cellStyle name="Hipervínculo visitado" xfId="8471" builtinId="9" hidden="1"/>
    <cellStyle name="Hipervínculo visitado" xfId="9709" builtinId="9" hidden="1"/>
    <cellStyle name="Hipervínculo visitado" xfId="9596" builtinId="9" hidden="1"/>
    <cellStyle name="Hipervínculo visitado" xfId="9186" builtinId="9" hidden="1"/>
    <cellStyle name="Hipervínculo visitado" xfId="9295" builtinId="9" hidden="1"/>
    <cellStyle name="Hipervínculo visitado" xfId="8949" builtinId="9" hidden="1"/>
    <cellStyle name="Hipervínculo visitado" xfId="9702" builtinId="9" hidden="1"/>
    <cellStyle name="Hipervínculo visitado" xfId="9421" builtinId="9" hidden="1"/>
    <cellStyle name="Hipervínculo visitado" xfId="9701" builtinId="9" hidden="1"/>
    <cellStyle name="Hipervínculo visitado" xfId="8941" builtinId="9" hidden="1"/>
    <cellStyle name="Hipervínculo visitado" xfId="9700" builtinId="9" hidden="1"/>
    <cellStyle name="Hipervínculo visitado" xfId="8291" builtinId="9" hidden="1"/>
    <cellStyle name="Hipervínculo visitado" xfId="8343" builtinId="9" hidden="1"/>
    <cellStyle name="Hipervínculo visitado" xfId="8467" builtinId="9" hidden="1"/>
    <cellStyle name="Hipervínculo visitado" xfId="9815" builtinId="9" hidden="1"/>
    <cellStyle name="Hipervínculo visitado" xfId="8344" builtinId="9" hidden="1"/>
    <cellStyle name="Hipervínculo visitado" xfId="8946" builtinId="9" hidden="1"/>
    <cellStyle name="Hipervínculo visitado" xfId="9031" builtinId="9" hidden="1"/>
    <cellStyle name="Hipervínculo visitado" xfId="9001" builtinId="9" hidden="1"/>
    <cellStyle name="Hipervínculo visitado" xfId="9694" builtinId="9" hidden="1"/>
    <cellStyle name="Hipervínculo visitado" xfId="8364" builtinId="9" hidden="1"/>
    <cellStyle name="Hipervínculo visitado" xfId="9699" builtinId="9" hidden="1"/>
    <cellStyle name="Hipervínculo visitado" xfId="9698" builtinId="9" hidden="1"/>
    <cellStyle name="Hipervínculo visitado" xfId="9697" builtinId="9" hidden="1"/>
    <cellStyle name="Hipervínculo visitado" xfId="9696" builtinId="9" hidden="1"/>
    <cellStyle name="Hipervínculo visitado" xfId="9572" builtinId="9" hidden="1"/>
    <cellStyle name="Hipervínculo visitado" xfId="9290" builtinId="9" hidden="1"/>
    <cellStyle name="Hipervínculo visitado" xfId="9024" builtinId="9" hidden="1"/>
    <cellStyle name="Hipervínculo visitado" xfId="9736" builtinId="9" hidden="1"/>
    <cellStyle name="Hipervínculo visitado" xfId="9759" builtinId="9" hidden="1"/>
    <cellStyle name="Hipervínculo visitado" xfId="9758" builtinId="9" hidden="1"/>
    <cellStyle name="Hipervínculo visitado" xfId="9754" builtinId="9" hidden="1"/>
    <cellStyle name="Hipervínculo visitado" xfId="9732" builtinId="9" hidden="1"/>
    <cellStyle name="Hipervínculo visitado" xfId="9346" builtinId="9" hidden="1"/>
    <cellStyle name="Hipervínculo visitado" xfId="9182" builtinId="9" hidden="1"/>
    <cellStyle name="Hipervínculo visitado" xfId="9710" builtinId="9" hidden="1"/>
    <cellStyle name="Hipervínculo visitado" xfId="9041" builtinId="9" hidden="1"/>
    <cellStyle name="Hipervínculo visitado" xfId="8329" builtinId="9" hidden="1"/>
    <cellStyle name="Hipervínculo visitado" xfId="9294" builtinId="9" hidden="1"/>
    <cellStyle name="Hipervínculo visitado" xfId="8346" builtinId="9" hidden="1"/>
    <cellStyle name="Hipervínculo visitado" xfId="9239" builtinId="9" hidden="1"/>
    <cellStyle name="Hipervínculo visitado" xfId="9389" builtinId="9" hidden="1"/>
    <cellStyle name="Hipervínculo visitado" xfId="8376" builtinId="9" hidden="1"/>
    <cellStyle name="Hipervínculo visitado" xfId="9073" builtinId="9" hidden="1"/>
    <cellStyle name="Hipervínculo visitado" xfId="9810" builtinId="9" hidden="1"/>
    <cellStyle name="Hipervínculo visitado" xfId="9439" builtinId="9" hidden="1"/>
    <cellStyle name="Hipervínculo visitado" xfId="9414" builtinId="9" hidden="1"/>
    <cellStyle name="Hipervínculo visitado" xfId="9717" builtinId="9" hidden="1"/>
    <cellStyle name="Hipervínculo visitado" xfId="8462" builtinId="9" hidden="1"/>
    <cellStyle name="Hipervínculo visitado" xfId="8950" builtinId="9" hidden="1"/>
    <cellStyle name="Hipervínculo visitado" xfId="8327" builtinId="9" hidden="1"/>
    <cellStyle name="Hipervínculo visitado" xfId="9420" builtinId="9" hidden="1"/>
    <cellStyle name="Hipervínculo visitado" xfId="9808" builtinId="9" hidden="1"/>
    <cellStyle name="Hipervínculo visitado" xfId="9548" builtinId="9" hidden="1"/>
    <cellStyle name="Hipervínculo visitado" xfId="9296" builtinId="9" hidden="1"/>
    <cellStyle name="Hipervínculo visitado" xfId="9614" builtinId="9" hidden="1"/>
    <cellStyle name="Hipervínculo visitado" xfId="9798" builtinId="9" hidden="1"/>
    <cellStyle name="Hipervínculo visitado" xfId="9203" builtinId="9" hidden="1"/>
    <cellStyle name="Hipervínculo visitado" xfId="9768" builtinId="9" hidden="1"/>
    <cellStyle name="Hipervínculo visitado" xfId="9656" builtinId="9" hidden="1"/>
    <cellStyle name="Hipervínculo visitado" xfId="9479" builtinId="9" hidden="1"/>
    <cellStyle name="Hipervínculo visitado" xfId="9452" builtinId="9" hidden="1"/>
    <cellStyle name="Hipervínculo visitado" xfId="9311" builtinId="9" hidden="1"/>
    <cellStyle name="Hipervínculo visitado" xfId="8986" builtinId="9" hidden="1"/>
    <cellStyle name="Hipervínculo visitado" xfId="9213" builtinId="9" hidden="1"/>
    <cellStyle name="Hipervínculo visitado" xfId="9783" builtinId="9" hidden="1"/>
    <cellStyle name="Hipervínculo visitado" xfId="9323" builtinId="9" hidden="1"/>
    <cellStyle name="Hipervínculo visitado" xfId="9747" builtinId="9" hidden="1"/>
    <cellStyle name="Hipervínculo visitado" xfId="9643" builtinId="9" hidden="1"/>
    <cellStyle name="Hipervínculo visitado" xfId="9387" builtinId="9" hidden="1"/>
    <cellStyle name="Hipervínculo visitado" xfId="9069" builtinId="9" hidden="1"/>
    <cellStyle name="Hipervínculo visitado" xfId="9722" builtinId="9" hidden="1"/>
    <cellStyle name="Hipervínculo visitado" xfId="9174" builtinId="9" hidden="1"/>
    <cellStyle name="Hipervínculo visitado" xfId="8995" builtinId="9" hidden="1"/>
    <cellStyle name="Hipervínculo visitado" xfId="8331" builtinId="9" hidden="1"/>
    <cellStyle name="Hipervínculo visitado" xfId="9433" builtinId="9" hidden="1"/>
    <cellStyle name="Hipervínculo visitado" xfId="9711" builtinId="9" hidden="1"/>
    <cellStyle name="Hipervínculo visitado" xfId="9286" builtinId="9" hidden="1"/>
    <cellStyle name="Hipervínculo visitado" xfId="8363" builtinId="9" hidden="1"/>
    <cellStyle name="Hipervínculo visitado" xfId="9367" builtinId="9" hidden="1"/>
    <cellStyle name="Hipervínculo visitado" xfId="8474" builtinId="9" hidden="1"/>
    <cellStyle name="Hipervínculo visitado" xfId="8359" builtinId="9" hidden="1"/>
    <cellStyle name="Hipervínculo visitado" xfId="9777" builtinId="9" hidden="1"/>
    <cellStyle name="Hipervínculo visitado" xfId="9293" builtinId="9" hidden="1"/>
    <cellStyle name="Hipervínculo visitado" xfId="9284" builtinId="9" hidden="1"/>
    <cellStyle name="Hipervínculo visitado" xfId="8299" builtinId="9" hidden="1"/>
    <cellStyle name="Hipervínculo visitado" xfId="8942" builtinId="9" hidden="1"/>
    <cellStyle name="Hipervínculo visitado" xfId="8288" builtinId="9" hidden="1"/>
    <cellStyle name="Hipervínculo visitado" xfId="9775" builtinId="9" hidden="1"/>
    <cellStyle name="Hipervínculo visitado" xfId="9297" builtinId="9" hidden="1"/>
    <cellStyle name="Hipervínculo visitado" xfId="9405" builtinId="9" hidden="1"/>
    <cellStyle name="Hipervínculo visitado" xfId="9017" builtinId="9" hidden="1"/>
    <cellStyle name="Hipervínculo visitado" xfId="9098" builtinId="9" hidden="1"/>
    <cellStyle name="Hipervínculo visitado" xfId="9733" builtinId="9" hidden="1"/>
    <cellStyle name="Hipervínculo visitado" xfId="9773" builtinId="9" hidden="1"/>
    <cellStyle name="Hipervínculo visitado" xfId="9299" builtinId="9" hidden="1"/>
    <cellStyle name="Hipervínculo visitado" xfId="9027" builtinId="9" hidden="1"/>
    <cellStyle name="Hipervínculo visitado" xfId="9484" builtinId="9" hidden="1"/>
    <cellStyle name="Hipervínculo visitado" xfId="9022" builtinId="9" hidden="1"/>
    <cellStyle name="Hipervínculo visitado" xfId="8970" builtinId="9" hidden="1"/>
    <cellStyle name="Hipervínculo visitado" xfId="8998" builtinId="9" hidden="1"/>
    <cellStyle name="Hipervínculo visitado" xfId="8977" builtinId="9" hidden="1"/>
    <cellStyle name="Hipervínculo visitado" xfId="9005" builtinId="9" hidden="1"/>
    <cellStyle name="Hipervínculo visitado" xfId="8948" builtinId="9" hidden="1"/>
    <cellStyle name="Hipervínculo visitado" xfId="9030" builtinId="9" hidden="1"/>
    <cellStyle name="Hipervínculo visitado" xfId="9756" builtinId="9" hidden="1"/>
    <cellStyle name="Hipervínculo visitado" xfId="9780" builtinId="9" hidden="1"/>
    <cellStyle name="Hipervínculo visitado" xfId="9076" builtinId="9" hidden="1"/>
    <cellStyle name="Hipervínculo visitado" xfId="8352" builtinId="9" hidden="1"/>
    <cellStyle name="Hipervínculo visitado" xfId="9411" builtinId="9" hidden="1"/>
    <cellStyle name="Hipervínculo visitado" xfId="9229" builtinId="9" hidden="1"/>
    <cellStyle name="Hipervínculo visitado" xfId="9822" builtinId="9" hidden="1"/>
    <cellStyle name="Hipervínculo visitado" xfId="9306" builtinId="9" hidden="1"/>
    <cellStyle name="Hipervínculo visitado" xfId="9196" builtinId="9" hidden="1"/>
    <cellStyle name="Hipervínculo visitado" xfId="8945" builtinId="9" hidden="1"/>
    <cellStyle name="Hipervínculo visitado" xfId="8463" builtinId="9" hidden="1"/>
    <cellStyle name="Hipervínculo visitado" xfId="9417" builtinId="9" hidden="1"/>
    <cellStyle name="Hipervínculo visitado" xfId="9776" builtinId="9" hidden="1"/>
    <cellStyle name="Hipervínculo visitado" xfId="8337" builtinId="9" hidden="1"/>
    <cellStyle name="Hipervínculo visitado" xfId="9301" builtinId="9" hidden="1"/>
    <cellStyle name="Hipervínculo visitado" xfId="9757" builtinId="9" hidden="1"/>
    <cellStyle name="Hipervínculo visitado" xfId="9007" builtinId="9" hidden="1"/>
    <cellStyle name="Hipervínculo visitado" xfId="9485" builtinId="9" hidden="1"/>
    <cellStyle name="Hipervínculo visitado" xfId="9652" builtinId="9" hidden="1"/>
    <cellStyle name="Hipervínculo visitado" xfId="9206" builtinId="9" hidden="1"/>
    <cellStyle name="Hipervínculo visitado" xfId="9657" builtinId="9" hidden="1"/>
    <cellStyle name="Hipervínculo visitado" xfId="8473" builtinId="9" hidden="1"/>
    <cellStyle name="Hipervínculo visitado" xfId="8994" builtinId="9" hidden="1"/>
    <cellStyle name="Hipervínculo visitado" xfId="9828" builtinId="9" hidden="1"/>
    <cellStyle name="Hipervínculo visitado" xfId="9627" builtinId="9" hidden="1"/>
    <cellStyle name="Hipervínculo visitado" xfId="9569" builtinId="9" hidden="1"/>
    <cellStyle name="Hipervínculo visitado" xfId="9303" builtinId="9" hidden="1"/>
    <cellStyle name="Hipervínculo visitado" xfId="8306" builtinId="9" hidden="1"/>
    <cellStyle name="Hipervínculo visitado" xfId="9068" builtinId="9" hidden="1"/>
    <cellStyle name="Hipervínculo visitado" xfId="8353" builtinId="9" hidden="1"/>
    <cellStyle name="Hipervínculo visitado" xfId="9778" builtinId="9" hidden="1"/>
    <cellStyle name="Hipervínculo visitado" xfId="9029" builtinId="9" hidden="1"/>
    <cellStyle name="Hipervínculo visitado" xfId="9761" builtinId="9" hidden="1"/>
    <cellStyle name="Hipervínculo visitado" xfId="9463" builtinId="9" hidden="1"/>
    <cellStyle name="Hipervínculo visitado" xfId="8295" builtinId="9" hidden="1"/>
    <cellStyle name="Hipervínculo visitado" xfId="8349" builtinId="9" hidden="1"/>
    <cellStyle name="Hipervínculo visitado" xfId="9032" builtinId="9" hidden="1"/>
    <cellStyle name="Hipervínculo visitado" xfId="9055" builtinId="9" hidden="1"/>
    <cellStyle name="Hipervínculo visitado" xfId="9870" builtinId="9" hidden="1"/>
    <cellStyle name="Hipervínculo visitado" xfId="8335" builtinId="9" hidden="1"/>
    <cellStyle name="Hipervínculo visitado" xfId="9407" builtinId="9" hidden="1"/>
    <cellStyle name="Hipervínculo visitado" xfId="9715" builtinId="9" hidden="1"/>
    <cellStyle name="Hipervínculo visitado" xfId="9435" builtinId="9" hidden="1"/>
    <cellStyle name="Hipervínculo visitado" xfId="9291" builtinId="9" hidden="1"/>
    <cellStyle name="Hipervínculo visitado" xfId="9003" builtinId="9" hidden="1"/>
    <cellStyle name="Hipervínculo visitado" xfId="9451" builtinId="9" hidden="1"/>
    <cellStyle name="Hipervínculo visitado" xfId="9285" builtinId="9" hidden="1"/>
    <cellStyle name="Hipervínculo visitado" xfId="8296" builtinId="9" hidden="1"/>
    <cellStyle name="Hipervínculo visitado" xfId="9779" builtinId="9" hidden="1"/>
    <cellStyle name="Hipervínculo visitado" xfId="9786" builtinId="9" hidden="1"/>
    <cellStyle name="Hipervínculo visitado" xfId="8466" builtinId="9" hidden="1"/>
    <cellStyle name="Hipervínculo visitado" xfId="8952" builtinId="9" hidden="1"/>
    <cellStyle name="Hipervínculo visitado" xfId="9622" builtinId="9" hidden="1"/>
    <cellStyle name="Hipervínculo visitado" xfId="9821" builtinId="9" hidden="1"/>
    <cellStyle name="Hipervínculo visitado" xfId="9820" builtinId="9" hidden="1"/>
    <cellStyle name="Hipervínculo visitado" xfId="8983" builtinId="9" hidden="1"/>
    <cellStyle name="Hipervínculo visitado" xfId="9378" builtinId="9" hidden="1"/>
    <cellStyle name="Hipervínculo visitado" xfId="9045" builtinId="9" hidden="1"/>
    <cellStyle name="Hipervínculo visitado" xfId="9214" builtinId="9" hidden="1"/>
    <cellStyle name="Hipervínculo visitado" xfId="8351" builtinId="9" hidden="1"/>
    <cellStyle name="Hipervínculo visitado" xfId="8464" builtinId="9" hidden="1"/>
    <cellStyle name="Hipervínculo visitado" xfId="9650" builtinId="9" hidden="1"/>
    <cellStyle name="Hipervínculo visitado" xfId="8368" builtinId="9" hidden="1"/>
    <cellStyle name="Hipervínculo visitado" xfId="9641" builtinId="9" hidden="1"/>
    <cellStyle name="Hipervínculo visitado" xfId="9339" builtinId="9" hidden="1"/>
    <cellStyle name="Hipervínculo visitado" xfId="9071" builtinId="9" hidden="1"/>
    <cellStyle name="Hipervínculo visitado" xfId="9853" builtinId="9" hidden="1"/>
    <cellStyle name="Hipervínculo visitado" xfId="9799" builtinId="9" hidden="1"/>
    <cellStyle name="Hipervínculo visitado" xfId="9825" builtinId="9" hidden="1"/>
    <cellStyle name="Hipervínculo visitado" xfId="9633" builtinId="9" hidden="1"/>
    <cellStyle name="Hipervínculo visitado" xfId="9480" builtinId="9" hidden="1"/>
    <cellStyle name="Hipervínculo visitado" xfId="9655" builtinId="9" hidden="1"/>
    <cellStyle name="Hipervínculo visitado" xfId="9703" builtinId="9" hidden="1"/>
    <cellStyle name="Hipervínculo visitado" xfId="9338" builtinId="9" hidden="1"/>
    <cellStyle name="Hipervínculo visitado" xfId="9848" builtinId="9" hidden="1"/>
    <cellStyle name="Hipervínculo visitado" xfId="9576" builtinId="9" hidden="1"/>
    <cellStyle name="Hipervínculo visitado" xfId="9536" builtinId="9" hidden="1"/>
    <cellStyle name="Hipervínculo visitado" xfId="9386" builtinId="9" hidden="1"/>
    <cellStyle name="Hipervínculo visitado" xfId="9611" builtinId="9" hidden="1"/>
    <cellStyle name="Hipervínculo visitado" xfId="9639" builtinId="9" hidden="1"/>
    <cellStyle name="Hipervínculo visitado" xfId="9458" builtinId="9" hidden="1"/>
    <cellStyle name="Hipervínculo visitado" xfId="8943" builtinId="9" hidden="1"/>
    <cellStyle name="Hipervínculo visitado" xfId="9361" builtinId="9" hidden="1"/>
    <cellStyle name="Hipervínculo visitado" xfId="9450" builtinId="9" hidden="1"/>
    <cellStyle name="Hipervínculo visitado" xfId="8395" builtinId="9" hidden="1"/>
    <cellStyle name="Hipervínculo visitado" xfId="9866" builtinId="9" hidden="1"/>
    <cellStyle name="Hipervínculo visitado" xfId="9603" builtinId="9" hidden="1"/>
    <cellStyle name="Hipervínculo visitado" xfId="8961" builtinId="9" hidden="1"/>
    <cellStyle name="Hipervínculo visitado" xfId="9430" builtinId="9" hidden="1"/>
    <cellStyle name="Hipervínculo visitado" xfId="9772" builtinId="9" hidden="1"/>
    <cellStyle name="Hipervínculo visitado" xfId="9553" builtinId="9" hidden="1"/>
    <cellStyle name="Hipervínculo visitado" xfId="9075" builtinId="9" hidden="1"/>
    <cellStyle name="Hipervínculo visitado" xfId="9630" builtinId="9" hidden="1"/>
    <cellStyle name="Hipervínculo visitado" xfId="9740" builtinId="9" hidden="1"/>
    <cellStyle name="Hipervínculo visitado" xfId="9860" builtinId="9" hidden="1"/>
    <cellStyle name="Hipervínculo visitado" xfId="9765" builtinId="9" hidden="1"/>
    <cellStyle name="Hipervínculo visitado" xfId="8956" builtinId="9" hidden="1"/>
    <cellStyle name="Hipervínculo visitado" xfId="9195" builtinId="9" hidden="1"/>
    <cellStyle name="Hipervínculo visitado" xfId="9852" builtinId="9" hidden="1"/>
    <cellStyle name="Hipervínculo visitado" xfId="9831" builtinId="9" hidden="1"/>
    <cellStyle name="Hipervínculo visitado" xfId="9468" builtinId="9" hidden="1"/>
    <cellStyle name="Hipervínculo visitado" xfId="9307" builtinId="9" hidden="1"/>
    <cellStyle name="Hipervínculo visitado" xfId="8981" builtinId="9" hidden="1"/>
    <cellStyle name="Hipervínculo visitado" xfId="9050" builtinId="9" hidden="1"/>
    <cellStyle name="Hipervínculo visitado" xfId="9023" builtinId="9" hidden="1"/>
    <cellStyle name="Hipervínculo visitado" xfId="8939" builtinId="9" hidden="1"/>
    <cellStyle name="Hipervínculo visitado" xfId="9618" builtinId="9" hidden="1"/>
    <cellStyle name="Hipervínculo visitado" xfId="9465" builtinId="9" hidden="1"/>
    <cellStyle name="Hipervínculo visitado" xfId="9020" builtinId="9" hidden="1"/>
    <cellStyle name="Hipervínculo visitado" xfId="9818" builtinId="9" hidden="1"/>
    <cellStyle name="Hipervínculo visitado" xfId="9838" builtinId="9" hidden="1"/>
    <cellStyle name="Hipervínculo visitado" xfId="8997" builtinId="9" hidden="1"/>
    <cellStyle name="Hipervínculo visitado" xfId="9070" builtinId="9" hidden="1"/>
    <cellStyle name="Hipervínculo visitado" xfId="8315" builtinId="9" hidden="1"/>
    <cellStyle name="Hipervínculo visitado" xfId="9457" builtinId="9" hidden="1"/>
    <cellStyle name="Hipervínculo visitado" xfId="9819" builtinId="9" hidden="1"/>
    <cellStyle name="Hipervínculo visitado" xfId="9836" builtinId="9" hidden="1"/>
    <cellStyle name="Hipervínculo visitado" xfId="8991" builtinId="9" hidden="1"/>
    <cellStyle name="Hipervínculo visitado" xfId="8979" builtinId="9" hidden="1"/>
    <cellStyle name="Hipervínculo visitado" xfId="8360" builtinId="9" hidden="1"/>
    <cellStyle name="Hipervínculo visitado" xfId="9393" builtinId="9" hidden="1"/>
    <cellStyle name="Hipervínculo visitado" xfId="9823" builtinId="9" hidden="1"/>
    <cellStyle name="Hipervínculo visitado" xfId="9835" builtinId="9" hidden="1"/>
    <cellStyle name="Hipervínculo visitado" xfId="9347" builtinId="9" hidden="1"/>
    <cellStyle name="Hipervínculo visitado" xfId="8307" builtinId="9" hidden="1"/>
    <cellStyle name="Hipervínculo visitado" xfId="8472" builtinId="9" hidden="1"/>
    <cellStyle name="Hipervínculo visitado" xfId="8321" builtinId="9" hidden="1"/>
    <cellStyle name="Hipervínculo visitado" xfId="8964" builtinId="9" hidden="1"/>
    <cellStyle name="Hipervínculo visitado" xfId="9833" builtinId="9" hidden="1"/>
    <cellStyle name="Hipervínculo visitado" xfId="9755" builtinId="9" hidden="1"/>
    <cellStyle name="Hipervínculo visitado" xfId="9383" builtinId="9" hidden="1"/>
    <cellStyle name="Hipervínculo visitado" xfId="8300" builtinId="9" hidden="1"/>
    <cellStyle name="Hipervínculo visitado" xfId="9727" builtinId="9" hidden="1"/>
    <cellStyle name="Hipervínculo visitado" xfId="9047" builtinId="9" hidden="1"/>
    <cellStyle name="Hipervínculo visitado" xfId="9481" builtinId="9" hidden="1"/>
    <cellStyle name="Hipervínculo visitado" xfId="9880" builtinId="9" hidden="1"/>
    <cellStyle name="Hipervínculo visitado" xfId="9556" builtinId="9" hidden="1"/>
    <cellStyle name="Hipervínculo visitado" xfId="9557" builtinId="9" hidden="1"/>
    <cellStyle name="Hipervínculo visitado" xfId="9374" builtinId="9" hidden="1"/>
    <cellStyle name="Hipervínculo visitado" xfId="8325" builtinId="9" hidden="1"/>
    <cellStyle name="Hipervínculo visitado" xfId="8996" builtinId="9" hidden="1"/>
    <cellStyle name="Hipervínculo visitado" xfId="9460" builtinId="9" hidden="1"/>
    <cellStyle name="Hipervínculo visitado" xfId="8953" builtinId="9" hidden="1"/>
    <cellStyle name="Hipervínculo visitado" xfId="9094" builtinId="9" hidden="1"/>
    <cellStyle name="Hipervínculo visitado" xfId="8990" builtinId="9" hidden="1"/>
    <cellStyle name="Hipervínculo visitado" xfId="9327" builtinId="9" hidden="1"/>
    <cellStyle name="Hipervínculo visitado" xfId="9325" builtinId="9" hidden="1"/>
    <cellStyle name="Hipervínculo visitado" xfId="9305" builtinId="9" hidden="1"/>
    <cellStyle name="Hipervínculo visitado" xfId="8355" builtinId="9" hidden="1"/>
    <cellStyle name="Hipervínculo visitado" xfId="9647" builtinId="9" hidden="1"/>
    <cellStyle name="Hipervínculo visitado" xfId="9649" builtinId="9" hidden="1"/>
    <cellStyle name="Hipervínculo visitado" xfId="9873" builtinId="9" hidden="1"/>
    <cellStyle name="Hipervínculo visitado" xfId="9886" builtinId="9" hidden="1"/>
    <cellStyle name="Hipervínculo visitado" xfId="9566" builtinId="9" hidden="1"/>
    <cellStyle name="Hipervínculo visitado" xfId="8357" builtinId="9" hidden="1"/>
    <cellStyle name="Hipervínculo visitado" xfId="9719" builtinId="9" hidden="1"/>
    <cellStyle name="Hipervínculo visitado" xfId="9418" builtinId="9" hidden="1"/>
    <cellStyle name="Hipervínculo visitado" xfId="9412" builtinId="9" hidden="1"/>
    <cellStyle name="Hipervínculo visitado" xfId="9044" builtinId="9" hidden="1"/>
    <cellStyle name="Hipervínculo visitado" xfId="9551" builtinId="9" hidden="1"/>
    <cellStyle name="Hipervínculo visitado" xfId="9608" builtinId="9" hidden="1"/>
    <cellStyle name="Hipervínculo visitado" xfId="9730" builtinId="9" hidden="1"/>
    <cellStyle name="Hipervínculo visitado" xfId="9000" builtinId="9" hidden="1"/>
    <cellStyle name="Hipervínculo visitado" xfId="9830" builtinId="9" hidden="1"/>
    <cellStyle name="Hipervínculo visitado" xfId="9635" builtinId="9" hidden="1"/>
    <cellStyle name="Hipervínculo visitado" xfId="8469" builtinId="9" hidden="1"/>
    <cellStyle name="Hipervínculo visitado" xfId="9589" builtinId="9" hidden="1"/>
    <cellStyle name="Hipervínculo visitado" xfId="9918" builtinId="9" hidden="1"/>
    <cellStyle name="Hipervínculo visitado" xfId="8340" builtinId="9" hidden="1"/>
    <cellStyle name="Hipervínculo visitado" xfId="9352" builtinId="9" hidden="1"/>
    <cellStyle name="Hipervínculo visitado" xfId="8967" builtinId="9" hidden="1"/>
    <cellStyle name="Hipervínculo visitado" xfId="9061" builtinId="9" hidden="1"/>
    <cellStyle name="Hipervínculo visitado" xfId="9832" builtinId="9" hidden="1"/>
    <cellStyle name="Hipervínculo visitado" xfId="8935" builtinId="9" hidden="1"/>
    <cellStyle name="Hipervínculo visitado" xfId="9072" builtinId="9" hidden="1"/>
    <cellStyle name="Hipervínculo visitado" xfId="9210" builtinId="9" hidden="1"/>
    <cellStyle name="Hipervínculo visitado" xfId="9606" builtinId="9" hidden="1"/>
    <cellStyle name="Hipervínculo visitado" xfId="9372" builtinId="9" hidden="1"/>
    <cellStyle name="Hipervínculo visitado" xfId="9462" builtinId="9" hidden="1"/>
    <cellStyle name="Hipervínculo visitado" xfId="9634" builtinId="9" hidden="1"/>
    <cellStyle name="Hipervínculo visitado" xfId="9550" builtinId="9" hidden="1"/>
    <cellStyle name="Hipervínculo visitado" xfId="9008" builtinId="9" hidden="1"/>
    <cellStyle name="Hipervínculo visitado" xfId="9879" builtinId="9" hidden="1"/>
    <cellStyle name="Hipervínculo visitado" xfId="9878" builtinId="9" hidden="1"/>
    <cellStyle name="Hipervínculo visitado" xfId="9874" builtinId="9" hidden="1"/>
    <cellStyle name="Hipervínculo visitado" xfId="9314" builtinId="9" hidden="1"/>
    <cellStyle name="Hipervínculo visitado" xfId="9040" builtinId="9" hidden="1"/>
    <cellStyle name="Hipervínculo visitado" xfId="9797" builtinId="9" hidden="1"/>
    <cellStyle name="Hipervínculo visitado" xfId="9471" builtinId="9" hidden="1"/>
    <cellStyle name="Hipervínculo visitado" xfId="9574" builtinId="9" hidden="1"/>
    <cellStyle name="Hipervínculo visitado" xfId="9202" builtinId="9" hidden="1"/>
    <cellStyle name="Hipervínculo visitado" xfId="9766" builtinId="9" hidden="1"/>
    <cellStyle name="Hipervínculo visitado" xfId="9658" builtinId="9" hidden="1"/>
    <cellStyle name="Hipervínculo visitado" xfId="8345" builtinId="9" hidden="1"/>
    <cellStyle name="Hipervínculo visitado" xfId="8323" builtinId="9" hidden="1"/>
    <cellStyle name="Hipervínculo visitado" xfId="9905" builtinId="9" hidden="1"/>
    <cellStyle name="Hipervínculo visitado" xfId="8982" builtinId="9" hidden="1"/>
    <cellStyle name="Hipervínculo visitado" xfId="9884" builtinId="9" hidden="1"/>
    <cellStyle name="Hipervínculo visitado" xfId="9095" builtinId="9" hidden="1"/>
    <cellStyle name="Hipervínculo visitado" xfId="9590" builtinId="9" hidden="1"/>
    <cellStyle name="Hipervínculo visitado" xfId="9043" builtinId="9" hidden="1"/>
    <cellStyle name="Hipervínculo visitado" xfId="9033" builtinId="9" hidden="1"/>
    <cellStyle name="Hipervínculo visitado" xfId="9565" builtinId="9" hidden="1"/>
    <cellStyle name="Hipervínculo visitado" xfId="9901" builtinId="9" hidden="1"/>
    <cellStyle name="Hipervínculo visitado" xfId="9066" builtinId="9" hidden="1"/>
    <cellStyle name="Hipervínculo visitado" xfId="9871" builtinId="9" hidden="1"/>
    <cellStyle name="Hipervínculo visitado" xfId="9019" builtinId="9" hidden="1"/>
    <cellStyle name="Hipervínculo visitado" xfId="9057" builtinId="9" hidden="1"/>
    <cellStyle name="Hipervínculo visitado" xfId="9651" builtinId="9" hidden="1"/>
    <cellStyle name="Hipervínculo visitado" xfId="8965" builtinId="9" hidden="1"/>
    <cellStyle name="Hipervínculo visitado" xfId="9752" builtinId="9" hidden="1"/>
    <cellStyle name="Hipervínculo visitado" xfId="9781" builtinId="9" hidden="1"/>
    <cellStyle name="Hipervínculo visitado" xfId="9610" builtinId="9" hidden="1"/>
    <cellStyle name="Hipervínculo visitado" xfId="9806" builtinId="9" hidden="1"/>
    <cellStyle name="Hipervínculo visitado" xfId="9917" builtinId="9" hidden="1"/>
    <cellStyle name="Hipervínculo visitado" xfId="9867" builtinId="9" hidden="1"/>
    <cellStyle name="Hipervínculo visitado" xfId="9051" builtinId="9" hidden="1"/>
    <cellStyle name="Hipervínculo visitado" xfId="9571" builtinId="9" hidden="1"/>
    <cellStyle name="Hipervínculo visitado" xfId="9579" builtinId="9" hidden="1"/>
    <cellStyle name="Hipervínculo visitado" xfId="9064" builtinId="9" hidden="1"/>
    <cellStyle name="Hipervínculo visitado" xfId="8972" builtinId="9" hidden="1"/>
    <cellStyle name="Hipervínculo visitado" xfId="9817" builtinId="9" hidden="1"/>
    <cellStyle name="Hipervínculo visitado" xfId="9026" builtinId="9" hidden="1"/>
    <cellStyle name="Hipervínculo visitado" xfId="9910" builtinId="9" hidden="1"/>
    <cellStyle name="Hipervínculo visitado" xfId="8326" builtinId="9" hidden="1"/>
    <cellStyle name="Hipervínculo visitado" xfId="9626" builtinId="9" hidden="1"/>
    <cellStyle name="Hipervínculo visitado" xfId="9782" builtinId="9" hidden="1"/>
    <cellStyle name="Hipervínculo visitado" xfId="9904" builtinId="9" hidden="1"/>
    <cellStyle name="Hipervínculo visitado" xfId="9009" builtinId="9" hidden="1"/>
    <cellStyle name="Hipervínculo visitado" xfId="8322" builtinId="9" hidden="1"/>
    <cellStyle name="Hipervínculo visitado" xfId="9619" builtinId="9" hidden="1"/>
    <cellStyle name="Hipervínculo visitado" xfId="8978" builtinId="9" hidden="1"/>
    <cellStyle name="Hipervínculo visitado" xfId="9891" builtinId="9" hidden="1"/>
    <cellStyle name="Hipervínculo visitado" xfId="8468" builtinId="9" hidden="1"/>
    <cellStyle name="Hipervínculo visitado" xfId="9428" builtinId="9" hidden="1"/>
    <cellStyle name="Hipervínculo visitado" xfId="9558" builtinId="9" hidden="1"/>
    <cellStyle name="Hipervínculo visitado" xfId="8330" builtinId="9" hidden="1"/>
    <cellStyle name="Hipervínculo visitado" xfId="9801" builtinId="9" hidden="1"/>
    <cellStyle name="Hipervínculo visitado" xfId="9890" builtinId="9" hidden="1"/>
    <cellStyle name="Hipervínculo visitado" xfId="8962" builtinId="9" hidden="1"/>
    <cellStyle name="Hipervínculo visitado" xfId="9054" builtinId="9" hidden="1"/>
    <cellStyle name="Hipervínculo visitado" xfId="9868" builtinId="9" hidden="1"/>
    <cellStyle name="Hipervínculo visitado" xfId="8931" builtinId="9" hidden="1"/>
    <cellStyle name="Hipervínculo visitado" xfId="9212" builtinId="9" hidden="1"/>
    <cellStyle name="Hipervínculo visitado" xfId="9889" builtinId="9" hidden="1"/>
    <cellStyle name="Hipervínculo visitado" xfId="9602" builtinId="9" hidden="1"/>
    <cellStyle name="Hipervínculo visitado" xfId="9088" builtinId="9" hidden="1"/>
    <cellStyle name="Hipervínculo visitado" xfId="9744" builtinId="9" hidden="1"/>
    <cellStyle name="Hipervínculo visitado" xfId="9319" builtinId="9" hidden="1"/>
    <cellStyle name="Hipervínculo visitado" xfId="9302" builtinId="9" hidden="1"/>
    <cellStyle name="Hipervínculo visitado" xfId="9888" builtinId="9" hidden="1"/>
    <cellStyle name="Hipervínculo visitado" xfId="9013" builtinId="9" hidden="1"/>
    <cellStyle name="Hipervínculo visitado" xfId="9607" builtinId="9" hidden="1"/>
    <cellStyle name="Hipervínculo visitado" xfId="9309" builtinId="9" hidden="1"/>
    <cellStyle name="Hipervínculo visitado" xfId="9391" builtinId="9" hidden="1"/>
    <cellStyle name="Hipervínculo visitado" xfId="8969" builtinId="9" hidden="1"/>
    <cellStyle name="Hipervínculo visitado" xfId="9721" builtinId="9" hidden="1"/>
    <cellStyle name="Hipervínculo visitado" xfId="9049" builtinId="9" hidden="1"/>
    <cellStyle name="Hipervínculo visitado" xfId="9328" builtinId="9" hidden="1"/>
    <cellStyle name="Hipervínculo visitado" xfId="9219" builtinId="9" hidden="1"/>
    <cellStyle name="Hipervínculo visitado" xfId="9769" builtinId="9" hidden="1"/>
    <cellStyle name="Hipervínculo visitado" xfId="9875" builtinId="9" hidden="1"/>
    <cellStyle name="Hipervínculo visitado" xfId="9894" builtinId="9" hidden="1"/>
    <cellStyle name="Hipervínculo visitado" xfId="9334" builtinId="9" hidden="1"/>
    <cellStyle name="Hipervínculo visitado" xfId="9925" builtinId="9" hidden="1"/>
    <cellStyle name="Hipervínculo visitado" xfId="9609" builtinId="9" hidden="1"/>
    <cellStyle name="Hipervínculo visitado" xfId="9802" builtinId="9" hidden="1"/>
    <cellStyle name="Hipervínculo visitado" xfId="8940" builtinId="9" hidden="1"/>
    <cellStyle name="Hipervínculo visitado" xfId="9373" builtinId="9" hidden="1"/>
    <cellStyle name="Hipervínculo visitado" xfId="9856" builtinId="9" hidden="1"/>
    <cellStyle name="Hipervínculo visitado" xfId="9065" builtinId="9" hidden="1"/>
    <cellStyle name="Hipervínculo visitado" xfId="9724" builtinId="9" hidden="1"/>
    <cellStyle name="Hipervínculo visitado" xfId="9899" builtinId="9" hidden="1"/>
    <cellStyle name="Hipervínculo visitado" xfId="9379" builtinId="9" hidden="1"/>
    <cellStyle name="Hipervínculo visitado" xfId="9442" builtinId="9" hidden="1"/>
    <cellStyle name="Hipervínculo visitado" xfId="9449" builtinId="9" hidden="1"/>
    <cellStyle name="Hipervínculo visitado" xfId="9640" builtinId="9" hidden="1"/>
    <cellStyle name="Hipervínculo visitado" xfId="8465" builtinId="9" hidden="1"/>
    <cellStyle name="Hipervínculo visitado" xfId="9849" builtinId="9" hidden="1"/>
    <cellStyle name="Hipervínculo visitado" xfId="8350" builtinId="9" hidden="1"/>
    <cellStyle name="Hipervínculo visitado" xfId="9016" builtinId="9" hidden="1"/>
    <cellStyle name="Hipervínculo visitado" xfId="9931" builtinId="9" hidden="1"/>
    <cellStyle name="Hipervínculo visitado" xfId="9631" builtinId="9" hidden="1"/>
    <cellStyle name="Hipervínculo visitado" xfId="9474" builtinId="9" hidden="1"/>
    <cellStyle name="Hipervínculo visitado" xfId="9059" builtinId="9" hidden="1"/>
    <cellStyle name="Hipervínculo visitado" xfId="9011" builtinId="9" hidden="1"/>
    <cellStyle name="Hipervínculo visitado" xfId="9209" builtinId="9" hidden="1"/>
    <cellStyle name="Hipervínculo visitado" xfId="9250" builtinId="9" hidden="1"/>
    <cellStyle name="Hipervínculo visitado" xfId="9441" builtinId="9" hidden="1"/>
    <cellStyle name="Hipervínculo visitado" xfId="9453" builtinId="9" hidden="1"/>
    <cellStyle name="Hipervínculo visitado" xfId="9645" builtinId="9" hidden="1"/>
    <cellStyle name="Hipervínculo visitado" xfId="9623" builtinId="9" hidden="1"/>
    <cellStyle name="Hipervínculo visitado" xfId="9355" builtinId="9" hidden="1"/>
    <cellStyle name="Hipervínculo visitado" xfId="9837" builtinId="9" hidden="1"/>
    <cellStyle name="Hipervínculo visitado" xfId="9042" builtinId="9" hidden="1"/>
    <cellStyle name="Hipervínculo visitado" xfId="9805" builtinId="9" hidden="1"/>
    <cellStyle name="Hipervínculo visitado" xfId="9951" builtinId="9" hidden="1"/>
    <cellStyle name="Hipervínculo visitado" xfId="9461" builtinId="9" hidden="1"/>
    <cellStyle name="Hipervínculo visitado" xfId="8309" builtinId="9" hidden="1"/>
    <cellStyle name="Hipervínculo visitado" xfId="8980" builtinId="9" hidden="1"/>
    <cellStyle name="Hipervínculo visitado" xfId="9877" builtinId="9" hidden="1"/>
    <cellStyle name="Hipervínculo visitado" xfId="9205" builtinId="9" hidden="1"/>
    <cellStyle name="Hipervínculo visitado" xfId="9409" builtinId="9" hidden="1"/>
    <cellStyle name="Hipervínculo visitado" xfId="9892" builtinId="9" hidden="1"/>
    <cellStyle name="Hipervínculo visitado" xfId="9876" builtinId="9" hidden="1"/>
    <cellStyle name="Hipervínculo visitado" xfId="9616" builtinId="9" hidden="1"/>
    <cellStyle name="Hipervínculo visitado" xfId="9846" builtinId="9" hidden="1"/>
    <cellStyle name="Hipervínculo visitado" xfId="9812" builtinId="9" hidden="1"/>
    <cellStyle name="Hipervínculo visitado" xfId="9392" builtinId="9" hidden="1"/>
    <cellStyle name="Hipervínculo visitado" xfId="9369" builtinId="9" hidden="1"/>
    <cellStyle name="Hipervínculo visitado" xfId="9380" builtinId="9" hidden="1"/>
    <cellStyle name="Hipervínculo visitado" xfId="9924" builtinId="9" hidden="1"/>
    <cellStyle name="Hipervínculo visitado" xfId="9923" builtinId="9" hidden="1"/>
    <cellStyle name="Hipervínculo visitado" xfId="9187" builtinId="9" hidden="1"/>
    <cellStyle name="Hipervínculo visitado" xfId="9371" builtinId="9" hidden="1"/>
    <cellStyle name="Hipervínculo visitado" xfId="9091" builtinId="9" hidden="1"/>
    <cellStyle name="Hipervínculo visitado" xfId="9814" builtinId="9" hidden="1"/>
    <cellStyle name="Hipervínculo visitado" xfId="9208" builtinId="9" hidden="1"/>
    <cellStyle name="Hipervínculo visitado" xfId="9486" builtinId="9" hidden="1"/>
    <cellStyle name="Hipervínculo visitado" xfId="9300" builtinId="9" hidden="1"/>
    <cellStyle name="Hipervínculo visitado" xfId="9563" builtinId="9" hidden="1"/>
    <cellStyle name="Hipervínculo visitado" xfId="9410" builtinId="9" hidden="1"/>
    <cellStyle name="Hipervínculo visitado" xfId="9716" builtinId="9" hidden="1"/>
    <cellStyle name="Hipervínculo visitado" xfId="9298" builtinId="9" hidden="1"/>
    <cellStyle name="Hipervínculo visitado" xfId="8303" builtinId="9" hidden="1"/>
    <cellStyle name="Hipervínculo visitado" xfId="9771" builtinId="9" hidden="1"/>
    <cellStyle name="Hipervínculo visitado" xfId="9763" builtinId="9" hidden="1"/>
    <cellStyle name="Hipervínculo visitado" xfId="9949" builtinId="9" hidden="1"/>
    <cellStyle name="Hipervínculo visitado" xfId="9908" builtinId="9" hidden="1"/>
    <cellStyle name="Hipervínculo visitado" xfId="9604" builtinId="9" hidden="1"/>
    <cellStyle name="Hipervínculo visitado" xfId="8932" builtinId="9" hidden="1"/>
    <cellStyle name="Hipervínculo visitado" xfId="9794" builtinId="9" hidden="1"/>
    <cellStyle name="Hipervínculo visitado" xfId="9785" builtinId="9" hidden="1"/>
    <cellStyle name="Hipervínculo visitado" xfId="9012" builtinId="9" hidden="1"/>
    <cellStyle name="Hipervínculo visitado" xfId="9336" builtinId="9" hidden="1"/>
    <cellStyle name="Hipervínculo visitado" xfId="9948" builtinId="9" hidden="1"/>
    <cellStyle name="Hipervínculo visitado" xfId="9826" builtinId="9" hidden="1"/>
    <cellStyle name="Hipervínculo visitado" xfId="9648" builtinId="9" hidden="1"/>
    <cellStyle name="Hipervínculo visitado" xfId="9097" builtinId="9" hidden="1"/>
    <cellStyle name="Hipervínculo visitado" xfId="9945" builtinId="9" hidden="1"/>
    <cellStyle name="Hipervínculo visitado" xfId="9413" builtinId="9" hidden="1"/>
    <cellStyle name="Hipervínculo visitado" xfId="9928" builtinId="9" hidden="1"/>
    <cellStyle name="Hipervínculo visitado" xfId="8334" builtinId="9" hidden="1"/>
    <cellStyle name="Hipervínculo visitado" xfId="8341" builtinId="9" hidden="1"/>
    <cellStyle name="Hipervínculo visitado" xfId="9865" builtinId="9" hidden="1"/>
    <cellStyle name="Hipervínculo visitado" xfId="8342" builtinId="9" hidden="1"/>
    <cellStyle name="Hipervínculo visitado" xfId="9067" builtinId="9" hidden="1"/>
    <cellStyle name="Hipervínculo visitado" xfId="9207" builtinId="9" hidden="1"/>
    <cellStyle name="Hipervínculo visitado" xfId="9940" builtinId="9" hidden="1"/>
    <cellStyle name="Hipervínculo visitado" xfId="9255" builtinId="9" hidden="1"/>
    <cellStyle name="Hipervínculo visitado" xfId="8957" builtinId="9" hidden="1"/>
    <cellStyle name="Hipervínculo visitado" xfId="8985" builtinId="9" hidden="1"/>
    <cellStyle name="Hipervínculo visitado" xfId="8974" builtinId="9" hidden="1"/>
    <cellStyle name="Hipervínculo visitado" xfId="9903" builtinId="9" hidden="1"/>
    <cellStyle name="Hipervínculo visitado" xfId="9599" builtinId="9" hidden="1"/>
    <cellStyle name="Hipervínculo visitado" xfId="9839" builtinId="9" hidden="1"/>
    <cellStyle name="Hipervínculo visitado" xfId="9898" builtinId="9" hidden="1"/>
    <cellStyle name="Hipervínculo visitado" xfId="9612" builtinId="9" hidden="1"/>
    <cellStyle name="Hipervínculo visitado" xfId="9560" builtinId="9" hidden="1"/>
    <cellStyle name="Hipervínculo visitado" xfId="9446" builtinId="9" hidden="1"/>
    <cellStyle name="Hipervínculo visitado" xfId="8393" builtinId="9" hidden="1"/>
    <cellStyle name="Hipervínculo visitado" xfId="8332" builtinId="9" hidden="1"/>
    <cellStyle name="Hipervínculo visitado" xfId="9788" builtinId="9" hidden="1"/>
    <cellStyle name="Hipervínculo visitado" xfId="8365" builtinId="9" hidden="1"/>
    <cellStyle name="Hipervínculo visitado" xfId="9477" builtinId="9" hidden="1"/>
    <cellStyle name="Hipervínculo visitado" xfId="9058" builtinId="9" hidden="1"/>
    <cellStyle name="Hipervínculo visitado" xfId="9920" builtinId="9" hidden="1"/>
    <cellStyle name="Hipervínculo visitado" xfId="9939" builtinId="9" hidden="1"/>
    <cellStyle name="Hipervínculo visitado" xfId="9192" builtinId="9" hidden="1"/>
    <cellStyle name="Hipervínculo visitado" xfId="9177" builtinId="9" hidden="1"/>
    <cellStyle name="Hipervínculo visitado" xfId="9896" builtinId="9" hidden="1"/>
    <cellStyle name="Hipervínculo visitado" xfId="9906" builtinId="9" hidden="1"/>
    <cellStyle name="Hipervínculo visitado" xfId="9921" builtinId="9" hidden="1"/>
    <cellStyle name="Hipervínculo visitado" xfId="9938" builtinId="9" hidden="1"/>
    <cellStyle name="Hipervínculo visitado" xfId="9613" builtinId="9" hidden="1"/>
    <cellStyle name="Hipervínculo visitado" xfId="9642" builtinId="9" hidden="1"/>
    <cellStyle name="Hipervínculo visitado" xfId="9330" builtinId="9" hidden="1"/>
    <cellStyle name="Hipervínculo visitado" xfId="8336" builtinId="9" hidden="1"/>
    <cellStyle name="Hipervínculo visitado" xfId="9926" builtinId="9" hidden="1"/>
    <cellStyle name="Hipervínculo visitado" xfId="9936" builtinId="9" hidden="1"/>
    <cellStyle name="Hipervínculo visitado" xfId="9583" builtinId="9" hidden="1"/>
    <cellStyle name="Hipervínculo visitado" xfId="8338" builtinId="9" hidden="1"/>
    <cellStyle name="Hipervínculo visitado" xfId="9532" builtinId="9" hidden="1"/>
    <cellStyle name="Hipervínculo visitado" xfId="9467" builtinId="9" hidden="1"/>
    <cellStyle name="Hipervínculo visitado" xfId="8947" builtinId="9" hidden="1"/>
    <cellStyle name="Hipervínculo visitado" xfId="9935" builtinId="9" hidden="1"/>
    <cellStyle name="Hipervínculo visitado" xfId="9437" builtinId="9" hidden="1"/>
    <cellStyle name="Hipervínculo visitado" xfId="9289" builtinId="9" hidden="1"/>
    <cellStyle name="Hipervínculo visitado" xfId="9056" builtinId="9" hidden="1"/>
    <cellStyle name="Hipervínculo visitado" xfId="9855" builtinId="9" hidden="1"/>
    <cellStyle name="Hipervínculo visitado" xfId="9787" builtinId="9" hidden="1"/>
    <cellStyle name="Hipervínculo visitado" xfId="9934" builtinId="9" hidden="1"/>
    <cellStyle name="Hipervínculo visitado" xfId="9087" builtinId="9" hidden="1"/>
    <cellStyle name="Hipervínculo visitado" xfId="9961" builtinId="9" hidden="1"/>
    <cellStyle name="Hipervínculo visitado" xfId="9840" builtinId="9" hidden="1"/>
    <cellStyle name="Hipervínculo visitado" xfId="9473" builtinId="9" hidden="1"/>
    <cellStyle name="Hipervínculo visitado" xfId="9816" builtinId="9" hidden="1"/>
    <cellStyle name="Hipervínculo visitado" xfId="9792" builtinId="9" hidden="1"/>
    <cellStyle name="Hipervínculo visitado" xfId="9847" builtinId="9" hidden="1"/>
    <cellStyle name="Hipervínculo visitado" xfId="9084" builtinId="9" hidden="1"/>
    <cellStyle name="Hipervínculo visitado" xfId="8470" builtinId="9" hidden="1"/>
    <cellStyle name="Hipervínculo visitado" xfId="9922" builtinId="9" hidden="1"/>
    <cellStyle name="Hipervínculo visitado" xfId="9082" builtinId="9" hidden="1"/>
    <cellStyle name="Hipervínculo visitado" xfId="9236" builtinId="9" hidden="1"/>
    <cellStyle name="Hipervínculo visitado" xfId="9591" builtinId="9" hidden="1"/>
    <cellStyle name="Hipervínculo visitado" xfId="9741" builtinId="9" hidden="1"/>
    <cellStyle name="Hipervínculo visitado" xfId="9913" builtinId="9" hidden="1"/>
    <cellStyle name="Hipervínculo visitado" xfId="9843" builtinId="9" hidden="1"/>
    <cellStyle name="Hipervínculo visitado" xfId="9598" builtinId="9" hidden="1"/>
    <cellStyle name="Hipervínculo visitado" xfId="9954" builtinId="9" hidden="1"/>
    <cellStyle name="Hipervínculo visitado" xfId="9964" builtinId="9" hidden="1"/>
    <cellStyle name="Hipervínculo visitado" xfId="9362" builtinId="9" hidden="1"/>
    <cellStyle name="Hipervínculo visitado" xfId="9426" builtinId="9" hidden="1"/>
    <cellStyle name="Hipervínculo visitado" xfId="9629" builtinId="9" hidden="1"/>
    <cellStyle name="Hipervínculo visitado" xfId="9220" builtinId="9" hidden="1"/>
    <cellStyle name="Hipervínculo visitado" xfId="9080" builtinId="9" hidden="1"/>
    <cellStyle name="Hipervínculo visitado" xfId="9745" builtinId="9" hidden="1"/>
    <cellStyle name="Hipervínculo visitado" xfId="9762" builtinId="9" hidden="1"/>
    <cellStyle name="Hipervínculo visitado" xfId="9897" builtinId="9" hidden="1"/>
    <cellStyle name="Hipervínculo visitado" xfId="9597" builtinId="9" hidden="1"/>
    <cellStyle name="Hipervínculo visitado" xfId="9708" builtinId="9" hidden="1"/>
    <cellStyle name="Hipervínculo visitado" xfId="8356" builtinId="9" hidden="1"/>
    <cellStyle name="Hipervínculo visitado" xfId="9644" builtinId="9" hidden="1"/>
    <cellStyle name="Hipervínculo visitado" xfId="8988" builtinId="9" hidden="1"/>
    <cellStyle name="Hipervínculo visitado" xfId="9881" builtinId="9" hidden="1"/>
    <cellStyle name="Hipervínculo visitado" xfId="9981" builtinId="9" hidden="1"/>
    <cellStyle name="Hipervínculo visitado" xfId="9332" builtinId="9" hidden="1"/>
    <cellStyle name="Hipervínculo visitado" xfId="9320" builtinId="9" hidden="1"/>
    <cellStyle name="Hipervínculo visitado" xfId="9857" builtinId="9" hidden="1"/>
    <cellStyle name="Hipervínculo visitado" xfId="9370" builtinId="9" hidden="1"/>
    <cellStyle name="Hipervínculo visitado" xfId="9718" builtinId="9" hidden="1"/>
    <cellStyle name="Hipervínculo visitado" xfId="9742" builtinId="9" hidden="1"/>
    <cellStyle name="Hipervínculo visitado" xfId="9933" builtinId="9" hidden="1"/>
    <cellStyle name="Hipervínculo visitado" xfId="9382" builtinId="9" hidden="1"/>
    <cellStyle name="Hipervínculo visitado" xfId="9707" builtinId="9" hidden="1"/>
    <cellStyle name="Hipervínculo visitado" xfId="9807" builtinId="9" hidden="1"/>
    <cellStyle name="Hipervínculo visitado" xfId="9476" builtinId="9" hidden="1"/>
    <cellStyle name="Hipervínculo visitado" xfId="8633" builtinId="9" hidden="1"/>
    <cellStyle name="Hipervínculo visitado" xfId="9793" builtinId="9" hidden="1"/>
    <cellStyle name="Hipervínculo visitado" xfId="9800" builtinId="9" hidden="1"/>
    <cellStyle name="Hipervínculo visitado" xfId="9960" builtinId="9" hidden="1"/>
    <cellStyle name="Hipervínculo visitado" xfId="9959" builtinId="9" hidden="1"/>
    <cellStyle name="Hipervínculo visitado" xfId="9955" builtinId="9" hidden="1"/>
    <cellStyle name="Hipervínculo visitado" xfId="9900" builtinId="9" hidden="1"/>
    <cellStyle name="Hipervínculo visitado" xfId="9217" builtinId="9" hidden="1"/>
    <cellStyle name="Hipervínculo visitado" xfId="9573" builtinId="9" hidden="1"/>
    <cellStyle name="Hipervínculo visitado" xfId="9333" builtinId="9" hidden="1"/>
    <cellStyle name="Hipervínculo visitado" xfId="9916" builtinId="9" hidden="1"/>
    <cellStyle name="Hipervínculo visitado" xfId="9312" builtinId="9" hidden="1"/>
    <cellStyle name="Hipervínculo visitado" xfId="8937" builtinId="9" hidden="1"/>
    <cellStyle name="Hipervínculo visitado" xfId="9827" builtinId="9" hidden="1"/>
    <cellStyle name="Hipervínculo visitado" xfId="9767" builtinId="9" hidden="1"/>
    <cellStyle name="Hipervínculo visitado" xfId="9093" builtinId="9" hidden="1"/>
    <cellStyle name="Hipervínculo visitado" xfId="9975" builtinId="9" hidden="1"/>
    <cellStyle name="Hipervínculo visitado" xfId="9335" builtinId="9" hidden="1"/>
    <cellStyle name="Hipervínculo visitado" xfId="9962" builtinId="9" hidden="1"/>
    <cellStyle name="Hipervínculo visitado" xfId="9937" builtinId="9" hidden="1"/>
    <cellStyle name="Hipervínculo visitado" xfId="9944" builtinId="9" hidden="1"/>
    <cellStyle name="Hipervínculo visitado" xfId="9927" builtinId="9" hidden="1"/>
    <cellStyle name="Hipervínculo visitado" xfId="9354" builtinId="9" hidden="1"/>
    <cellStyle name="Hipervínculo visitado" xfId="9950" builtinId="9" hidden="1"/>
    <cellStyle name="Hipervínculo visitado" xfId="9973" builtinId="9" hidden="1"/>
    <cellStyle name="Hipervínculo visitado" xfId="9941" builtinId="9" hidden="1"/>
    <cellStyle name="Hipervínculo visitado" xfId="9953" builtinId="9" hidden="1"/>
    <cellStyle name="Hipervínculo visitado" xfId="9909" builtinId="9" hidden="1"/>
    <cellStyle name="Hipervínculo visitado" xfId="9340" builtinId="9" hidden="1"/>
    <cellStyle name="Hipervínculo visitado" xfId="9318" builtinId="9" hidden="1"/>
    <cellStyle name="Hipervínculo visitado" xfId="9751" builtinId="9" hidden="1"/>
    <cellStyle name="Hipervínculo visitado" xfId="9552" builtinId="9" hidden="1"/>
    <cellStyle name="Hipervínculo visitado" xfId="9466" builtinId="9" hidden="1"/>
    <cellStyle name="Hipervínculo visitado" xfId="9720" builtinId="9" hidden="1"/>
    <cellStyle name="Hipervínculo visitado" xfId="9543" builtinId="9" hidden="1"/>
    <cellStyle name="Hipervínculo visitado" xfId="9980" builtinId="9" hidden="1"/>
    <cellStyle name="Hipervínculo visitado" xfId="9216" builtinId="9" hidden="1"/>
    <cellStyle name="Hipervínculo visitado" xfId="8311" builtinId="9" hidden="1"/>
    <cellStyle name="Hipervínculo visitado" xfId="9304" builtinId="9" hidden="1"/>
    <cellStyle name="Hipervínculo visitado" xfId="8930" builtinId="9" hidden="1"/>
    <cellStyle name="Hipervínculo visitado" xfId="9326" builtinId="9" hidden="1"/>
    <cellStyle name="Hipervínculo visitado" xfId="9185" builtinId="9" hidden="1"/>
    <cellStyle name="Hipervínculo visitado" xfId="9184" builtinId="9" hidden="1"/>
    <cellStyle name="Hipervínculo visitado" xfId="8971" builtinId="9" hidden="1"/>
    <cellStyle name="Hipervínculo visitado" xfId="9977" builtinId="9" hidden="1"/>
    <cellStyle name="Hipervínculo visitado" xfId="9021" builtinId="9" hidden="1"/>
    <cellStyle name="Hipervínculo visitado" xfId="9288" builtinId="9" hidden="1"/>
    <cellStyle name="Hipervínculo visitado" xfId="9454" builtinId="9" hidden="1"/>
    <cellStyle name="Hipervínculo visitado" xfId="9974" builtinId="9" hidden="1"/>
    <cellStyle name="Hipervínculo visitado" xfId="9559" builtinId="9" hidden="1"/>
    <cellStyle name="Hipervínculo visitado" xfId="9469" builtinId="9" hidden="1"/>
    <cellStyle name="Hipervínculo visitado" xfId="9048" builtinId="9" hidden="1"/>
    <cellStyle name="Hipervínculo visitado" xfId="8963" builtinId="9" hidden="1"/>
    <cellStyle name="Hipervínculo visitado" xfId="9968" builtinId="9" hidden="1"/>
    <cellStyle name="Hipervínculo visitado" xfId="8955" builtinId="9" hidden="1"/>
    <cellStyle name="Hipervínculo visitado" xfId="9784" builtinId="9" hidden="1"/>
    <cellStyle name="Hipervínculo visitado" xfId="9053" builtinId="9" hidden="1"/>
    <cellStyle name="Hipervínculo visitado" xfId="9483" builtinId="9" hidden="1"/>
    <cellStyle name="Hipervínculo visitado" xfId="9861" builtinId="9" hidden="1"/>
    <cellStyle name="Hipervínculo visitado" xfId="9967" builtinId="9" hidden="1"/>
    <cellStyle name="Hipervínculo visitado" xfId="9432" builtinId="9" hidden="1"/>
    <cellStyle name="Hipervínculo visitado" xfId="9734" builtinId="9" hidden="1"/>
    <cellStyle name="Hipervínculo visitado" xfId="9448" builtinId="9" hidden="1"/>
    <cellStyle name="Hipervínculo visitado" xfId="9943" builtinId="9" hidden="1"/>
    <cellStyle name="Hipervínculo visitado" xfId="8293" builtinId="9" hidden="1"/>
    <cellStyle name="Hipervínculo visitado" xfId="9966" builtinId="9" hidden="1"/>
    <cellStyle name="Hipervínculo visitado" xfId="9211" builtinId="9" hidden="1"/>
    <cellStyle name="Hipervínculo visitado" xfId="9398" builtinId="9" hidden="1"/>
    <cellStyle name="Hipervínculo visitado" xfId="9929" builtinId="9" hidden="1"/>
    <cellStyle name="Hipervínculo visitado" xfId="9252" builtinId="9" hidden="1"/>
    <cellStyle name="Hipervínculo visitado" xfId="9478" builtinId="9" hidden="1"/>
    <cellStyle name="Hipervínculo visitado" xfId="9965" builtinId="9" hidden="1"/>
    <cellStyle name="Hipervínculo visitado" xfId="9535" builtinId="9" hidden="1"/>
    <cellStyle name="Hipervínculo visitado" xfId="9035" builtinId="9" hidden="1"/>
    <cellStyle name="Hipervínculo visitado" xfId="9946" builtinId="9" hidden="1"/>
    <cellStyle name="Hipervínculo visitado" xfId="8292" builtinId="9" hidden="1"/>
    <cellStyle name="Hipervínculo visitado" xfId="9541" builtinId="9" hidden="1"/>
    <cellStyle name="Hipervínculo visitado" xfId="9424" builtinId="9" hidden="1"/>
    <cellStyle name="Hipervínculo visitado" xfId="9854" builtinId="9" hidden="1"/>
    <cellStyle name="Hipervínculo visitado" xfId="9046" builtinId="9" hidden="1"/>
    <cellStyle name="Hipervínculo visitado" xfId="9737" builtinId="9" hidden="1"/>
    <cellStyle name="Hipervínculo visitado" xfId="9010" builtinId="9" hidden="1"/>
    <cellStyle name="Hipervínculo visitado" xfId="9956" builtinId="9" hidden="1"/>
    <cellStyle name="Hipervínculo visitado" xfId="9970" builtinId="9" hidden="1"/>
    <cellStyle name="Hipervínculo visitado" xfId="9592" builtinId="9" hidden="1"/>
    <cellStyle name="Hipervínculo visitado" xfId="9984" builtinId="9" hidden="1"/>
    <cellStyle name="Hipervínculo visitado" xfId="9601" builtinId="9" hidden="1"/>
    <cellStyle name="Hipervínculo visitado" xfId="9615" builtinId="9" hidden="1"/>
    <cellStyle name="Hipervínculo visitado" xfId="9919" builtinId="9" hidden="1"/>
    <cellStyle name="Hipervínculo visitado" xfId="8958" builtinId="9" hidden="1"/>
    <cellStyle name="Hipervínculo visitado" xfId="9078" builtinId="9" hidden="1"/>
    <cellStyle name="Hipervínculo visitado" xfId="9384" builtinId="9" hidden="1"/>
    <cellStyle name="Hipervínculo visitado" xfId="9735" builtinId="9" hidden="1"/>
    <cellStyle name="Hipervínculo visitado" xfId="9972" builtinId="9" hidden="1"/>
    <cellStyle name="Hipervínculo visitado" xfId="8320" builtinId="9" hidden="1"/>
    <cellStyle name="Hipervínculo visitado" xfId="9445" builtinId="9" hidden="1"/>
    <cellStyle name="Hipervínculo visitado" xfId="9893" builtinId="9" hidden="1"/>
    <cellStyle name="Hipervínculo visitado" xfId="9554" builtinId="9" hidden="1"/>
    <cellStyle name="Hipervínculo visitado" xfId="9912" builtinId="9" hidden="1"/>
    <cellStyle name="Hipervínculo visitado" xfId="9253" builtinId="9" hidden="1"/>
    <cellStyle name="Hipervínculo visitado" xfId="9315" builtinId="9" hidden="1"/>
    <cellStyle name="Hipervínculo visitado" xfId="9215" builtinId="9" hidden="1"/>
    <cellStyle name="Hipervínculo visitado" xfId="9985" builtinId="9" hidden="1"/>
    <cellStyle name="Hipervínculo visitado" xfId="9316" builtinId="9" hidden="1"/>
    <cellStyle name="Hipervínculo visitado" xfId="9193" builtinId="9" hidden="1"/>
    <cellStyle name="Hipervínculo visitado" xfId="9322" builtinId="9" hidden="1"/>
    <cellStyle name="Hipervínculo visitado" xfId="9714" builtinId="9" hidden="1"/>
    <cellStyle name="Hipervínculo visitado" xfId="9329" builtinId="9" hidden="1"/>
    <cellStyle name="Hipervínculo visitado" xfId="8324" builtinId="9" hidden="1"/>
    <cellStyle name="Hipervínculo visitado" xfId="9887" builtinId="9" hidden="1"/>
    <cellStyle name="Hipervínculo visitado" xfId="9096" builtinId="9" hidden="1"/>
    <cellStyle name="Hipervínculo visitado" xfId="9039" builtinId="9" hidden="1"/>
    <cellStyle name="Hipervínculo visitado" xfId="9862" builtinId="9" hidden="1"/>
    <cellStyle name="Hipervínculo visitado" xfId="9725" builtinId="9" hidden="1"/>
    <cellStyle name="Hipervínculo visitado" xfId="9083" builtinId="9" hidden="1"/>
    <cellStyle name="Hipervínculo visitado" xfId="9914" builtinId="9" hidden="1"/>
    <cellStyle name="Hipervínculo visitado" xfId="9028" builtinId="9" hidden="1"/>
    <cellStyle name="Hipervínculo visitado" xfId="9986" builtinId="9" hidden="1"/>
    <cellStyle name="Hipervínculo visitado" xfId="8361" builtinId="9" hidden="1"/>
    <cellStyle name="Hipervínculo visitado" xfId="9438" builtinId="9" hidden="1"/>
    <cellStyle name="Hipervínculo visitado" xfId="9930" builtinId="9" hidden="1"/>
    <cellStyle name="Hipervínculo visitado" xfId="9958" builtinId="9" hidden="1"/>
    <cellStyle name="Hipervínculo visitado" xfId="9774" builtinId="9" hidden="1"/>
    <cellStyle name="Hipervínculo visitado" xfId="9542" builtinId="9" hidden="1"/>
    <cellStyle name="Hipervínculo visitado" xfId="9969" builtinId="9" hidden="1"/>
    <cellStyle name="Hipervínculo visitado" xfId="9957" builtinId="9" hidden="1"/>
    <cellStyle name="Hipervínculo visitado" xfId="9178" builtinId="9" hidden="1"/>
    <cellStyle name="Hipervínculo visitado" xfId="9723" builtinId="9" hidden="1"/>
    <cellStyle name="Hipervínculo visitado" xfId="9728" builtinId="9" hidden="1"/>
    <cellStyle name="Hipervínculo visitado" xfId="9749" builtinId="9" hidden="1"/>
    <cellStyle name="Hipervínculo visitado" xfId="8975" builtinId="9" hidden="1"/>
    <cellStyle name="Hipervínculo visitado" xfId="9653" builtinId="9" hidden="1"/>
    <cellStyle name="Hipervínculo visitado" xfId="9983" builtinId="9" hidden="1"/>
    <cellStyle name="Hipervínculo visitado" xfId="9982" builtinId="9" hidden="1"/>
    <cellStyle name="Hipervínculo visitado" xfId="9748" builtinId="9" hidden="1"/>
    <cellStyle name="Hipervínculo visitado" xfId="8936" builtinId="9" hidden="1"/>
    <cellStyle name="Hipervínculo visitado" xfId="8976" builtinId="9" hidden="1"/>
    <cellStyle name="Hipervínculo visitado" xfId="9052" builtinId="9" hidden="1"/>
    <cellStyle name="Hipervínculo visitado" xfId="9864" builtinId="9" hidden="1"/>
    <cellStyle name="Hipervínculo visitado" xfId="9555" builtinId="9" hidden="1"/>
    <cellStyle name="Hipervínculo visitado" xfId="9791" builtinId="9" hidden="1"/>
    <cellStyle name="Hipervínculo visitado" xfId="9726" builtinId="9" hidden="1"/>
    <cellStyle name="Hipervínculo visitado" xfId="9902" builtinId="9" hidden="1"/>
    <cellStyle name="Hipervínculo visitado" xfId="8599" builtinId="9" hidden="1"/>
    <cellStyle name="Hipervínculo visitado" xfId="7773" builtinId="9" hidden="1"/>
    <cellStyle name="Hipervínculo visitado" xfId="8412" builtinId="9" hidden="1"/>
    <cellStyle name="Hipervínculo visitado" xfId="8426" builtinId="9" hidden="1"/>
    <cellStyle name="Hipervínculo visitado" xfId="8456" builtinId="9" hidden="1"/>
    <cellStyle name="Hipervínculo visitado" xfId="8406" builtinId="9" hidden="1"/>
    <cellStyle name="Hipervínculo visitado" xfId="8401" builtinId="9" hidden="1"/>
    <cellStyle name="Hipervínculo visitado" xfId="8415" builtinId="9" hidden="1"/>
    <cellStyle name="Hipervínculo visitado" xfId="8430" builtinId="9" hidden="1"/>
    <cellStyle name="Hipervínculo visitado" xfId="8308" builtinId="9" hidden="1"/>
    <cellStyle name="Hipervínculo visitado" xfId="8409" builtinId="9" hidden="1"/>
    <cellStyle name="Hipervínculo visitado" xfId="8428" builtinId="9" hidden="1"/>
    <cellStyle name="Hipervínculo visitado" xfId="7806" builtinId="9" hidden="1"/>
    <cellStyle name="Hipervínculo visitado" xfId="8766" builtinId="9" hidden="1"/>
    <cellStyle name="Hipervínculo visitado" xfId="8911" builtinId="9" hidden="1"/>
    <cellStyle name="Hipervínculo visitado" xfId="8026" builtinId="9" hidden="1"/>
    <cellStyle name="Hipervínculo visitado" xfId="7774" builtinId="9" hidden="1"/>
    <cellStyle name="Hipervínculo visitado" xfId="7775" builtinId="9" hidden="1"/>
    <cellStyle name="Hipervínculo visitado" xfId="8027" builtinId="9" hidden="1"/>
    <cellStyle name="Hipervínculo visitado" xfId="8416" builtinId="9" hidden="1"/>
    <cellStyle name="Hipervínculo visitado" xfId="7776" builtinId="9" hidden="1"/>
    <cellStyle name="Hipervínculo visitado" xfId="8747" builtinId="9" hidden="1"/>
    <cellStyle name="Hipervínculo visitado" xfId="8631" builtinId="9" hidden="1"/>
    <cellStyle name="Hipervínculo visitado" xfId="8922" builtinId="9" hidden="1"/>
    <cellStyle name="Hipervínculo visitado" xfId="8789" builtinId="9" hidden="1"/>
    <cellStyle name="Hipervínculo visitado" xfId="8692" builtinId="9" hidden="1"/>
    <cellStyle name="Hipervínculo visitado" xfId="8762" builtinId="9" hidden="1"/>
    <cellStyle name="Hipervínculo visitado" xfId="8647" builtinId="9" hidden="1"/>
    <cellStyle name="Hipervínculo visitado" xfId="8925" builtinId="9" hidden="1"/>
    <cellStyle name="Hipervínculo visitado" xfId="8500" builtinId="9" hidden="1"/>
    <cellStyle name="Hipervínculo visitado" xfId="8735" builtinId="9" hidden="1"/>
    <cellStyle name="Hipervínculo visitado" xfId="8613" builtinId="9" hidden="1"/>
    <cellStyle name="Hipervínculo visitado" xfId="8918" builtinId="9" hidden="1"/>
    <cellStyle name="Hipervínculo visitado" xfId="8483" builtinId="9" hidden="1"/>
    <cellStyle name="Hipervínculo visitado" xfId="8904" builtinId="9" hidden="1"/>
    <cellStyle name="Hipervínculo visitado" xfId="8810" builtinId="9" hidden="1"/>
    <cellStyle name="Hipervínculo visitado" xfId="8707" builtinId="9" hidden="1"/>
    <cellStyle name="Hipervínculo visitado" xfId="8452" builtinId="9" hidden="1"/>
    <cellStyle name="Hipervínculo visitado" xfId="8731" builtinId="9" hidden="1"/>
    <cellStyle name="Hipervínculo visitado" xfId="8610" builtinId="9" hidden="1"/>
    <cellStyle name="Hipervínculo visitado" xfId="8916" builtinId="9" hidden="1"/>
    <cellStyle name="Hipervínculo visitado" xfId="8481" builtinId="9" hidden="1"/>
    <cellStyle name="Hipervínculo visitado" xfId="8892" builtinId="9" hidden="1"/>
    <cellStyle name="Hipervínculo visitado" xfId="8804" builtinId="9" hidden="1"/>
    <cellStyle name="Hipervínculo visitado" xfId="8705" builtinId="9" hidden="1"/>
    <cellStyle name="Hipervínculo visitado" xfId="8425" builtinId="9" hidden="1"/>
    <cellStyle name="Hipervínculo visitado" xfId="8874" builtinId="9" hidden="1"/>
    <cellStyle name="Hipervínculo visitado" xfId="8799" builtinId="9" hidden="1"/>
    <cellStyle name="Hipervínculo visitado" xfId="8702" builtinId="9" hidden="1"/>
    <cellStyle name="Hipervínculo visitado" xfId="8783" builtinId="9" hidden="1"/>
    <cellStyle name="Hipervínculo visitado" xfId="8667" builtinId="9" hidden="1"/>
    <cellStyle name="Hipervínculo visitado" xfId="8928" builtinId="9" hidden="1"/>
    <cellStyle name="Hipervínculo visitado" xfId="8516" builtinId="9" hidden="1"/>
    <cellStyle name="Hipervínculo visitado" xfId="8392" builtinId="9" hidden="1"/>
    <cellStyle name="Hipervínculo visitado" xfId="8375" builtinId="9" hidden="1"/>
    <cellStyle name="Hipervínculo visitado" xfId="8868" builtinId="9" hidden="1"/>
    <cellStyle name="Hipervínculo visitado" xfId="8788" builtinId="9" hidden="1"/>
    <cellStyle name="Hipervínculo visitado" xfId="8691" builtinId="9" hidden="1"/>
    <cellStyle name="Hipervínculo visitado" xfId="8761" builtinId="9" hidden="1"/>
    <cellStyle name="Hipervínculo visitado" xfId="8414" builtinId="9" hidden="1"/>
    <cellStyle name="Hipervínculo visitado" xfId="8869" builtinId="9" hidden="1"/>
    <cellStyle name="Hipervínculo visitado" xfId="8791" builtinId="9" hidden="1"/>
    <cellStyle name="Hipervínculo visitado" xfId="8694" builtinId="9" hidden="1"/>
    <cellStyle name="Hipervínculo visitado" xfId="8736" builtinId="9" hidden="1"/>
    <cellStyle name="Hipervínculo visitado" xfId="8614" builtinId="9" hidden="1"/>
    <cellStyle name="Hipervínculo visitado" xfId="8919" builtinId="9" hidden="1"/>
    <cellStyle name="Hipervínculo visitado" xfId="8484" builtinId="9" hidden="1"/>
    <cellStyle name="Hipervínculo visitado" xfId="8316" builtinId="9" hidden="1"/>
    <cellStyle name="Hipervínculo visitado" xfId="8596" builtinId="9" hidden="1"/>
    <cellStyle name="Hipervínculo visitado" xfId="8302" builtinId="9" hidden="1"/>
    <cellStyle name="Hipervínculo visitado" xfId="8028" builtinId="9" hidden="1"/>
    <cellStyle name="Hipervínculo visitado" xfId="7793" builtinId="9" hidden="1"/>
    <cellStyle name="Hipervínculo visitado" xfId="8759" builtinId="9" hidden="1"/>
    <cellStyle name="Hipervínculo visitado" xfId="8898" builtinId="9" hidden="1"/>
    <cellStyle name="Hipervínculo visitado" xfId="8280" builtinId="9" hidden="1"/>
    <cellStyle name="Hipervínculo visitado" xfId="8031" builtinId="9" hidden="1"/>
    <cellStyle name="Hipervínculo visitado" xfId="8287" builtinId="9" hidden="1"/>
    <cellStyle name="Hipervínculo visitado" xfId="7781" builtinId="9" hidden="1"/>
    <cellStyle name="Hipervínculo visitado" xfId="8286" builtinId="9" hidden="1"/>
    <cellStyle name="Hipervínculo visitado" xfId="7782" builtinId="9" hidden="1"/>
    <cellStyle name="Hipervínculo visitado" xfId="8285" builtinId="9" hidden="1"/>
    <cellStyle name="Hipervínculo visitado" xfId="7784" builtinId="9" hidden="1"/>
    <cellStyle name="Hipervínculo visitado" xfId="8284" builtinId="9" hidden="1"/>
    <cellStyle name="Hipervínculo visitado" xfId="8033" builtinId="9" hidden="1"/>
    <cellStyle name="Hipervínculo visitado" xfId="8283" builtinId="9" hidden="1"/>
    <cellStyle name="Hipervínculo visitado" xfId="8035" builtinId="9" hidden="1"/>
    <cellStyle name="Hipervínculo visitado" xfId="8282" builtinId="9" hidden="1"/>
    <cellStyle name="Hipervínculo visitado" xfId="7787" builtinId="9" hidden="1"/>
    <cellStyle name="Hipervínculo visitado" xfId="8279" builtinId="9" hidden="1"/>
    <cellStyle name="Hipervínculo visitado" xfId="8276" builtinId="9" hidden="1"/>
    <cellStyle name="Hipervínculo visitado" xfId="8312" builtinId="9" hidden="1"/>
    <cellStyle name="Hipervínculo visitado" xfId="7913" builtinId="9" hidden="1"/>
    <cellStyle name="Hipervínculo visitado" xfId="8036" builtinId="9" hidden="1"/>
    <cellStyle name="Hipervínculo visitado" xfId="8281" builtinId="9" hidden="1"/>
    <cellStyle name="Hipervínculo visitado" xfId="10092" builtinId="9" hidden="1"/>
    <cellStyle name="Hipervínculo visitado" xfId="10093" builtinId="9" hidden="1"/>
    <cellStyle name="Hipervínculo visitado" xfId="10094" builtinId="9" hidden="1"/>
    <cellStyle name="Hipervínculo visitado" xfId="10095" builtinId="9" hidden="1"/>
    <cellStyle name="Hipervínculo visitado" xfId="10096" builtinId="9" hidden="1"/>
    <cellStyle name="Hipervínculo visitado" xfId="10097" builtinId="9" hidden="1"/>
    <cellStyle name="Hipervínculo visitado" xfId="10098" builtinId="9" hidden="1"/>
    <cellStyle name="Hipervínculo visitado" xfId="10099" builtinId="9" hidden="1"/>
    <cellStyle name="Hipervínculo visitado" xfId="10100" builtinId="9" hidden="1"/>
    <cellStyle name="Hipervínculo visitado" xfId="10101" builtinId="9" hidden="1"/>
    <cellStyle name="Hipervínculo visitado" xfId="10102" builtinId="9" hidden="1"/>
    <cellStyle name="Hipervínculo visitado" xfId="10103" builtinId="9" hidden="1"/>
    <cellStyle name="Hipervínculo visitado" xfId="10104" builtinId="9" hidden="1"/>
    <cellStyle name="Hipervínculo visitado" xfId="10105" builtinId="9" hidden="1"/>
    <cellStyle name="Hipervínculo visitado" xfId="10106" builtinId="9" hidden="1"/>
    <cellStyle name="Hipervínculo visitado" xfId="10107" builtinId="9" hidden="1"/>
    <cellStyle name="Hipervínculo visitado" xfId="10108" builtinId="9" hidden="1"/>
    <cellStyle name="Hipervínculo visitado" xfId="10109" builtinId="9" hidden="1"/>
    <cellStyle name="Hipervínculo visitado" xfId="10110" builtinId="9" hidden="1"/>
    <cellStyle name="Hipervínculo visitado" xfId="10111" builtinId="9" hidden="1"/>
    <cellStyle name="Hipervínculo visitado" xfId="10112" builtinId="9" hidden="1"/>
    <cellStyle name="Hipervínculo visitado" xfId="10113" builtinId="9" hidden="1"/>
    <cellStyle name="Hipervínculo visitado" xfId="10114" builtinId="9" hidden="1"/>
    <cellStyle name="Hipervínculo visitado" xfId="10115" builtinId="9" hidden="1"/>
    <cellStyle name="Hipervínculo visitado" xfId="10116" builtinId="9" hidden="1"/>
    <cellStyle name="Hipervínculo visitado" xfId="10117" builtinId="9" hidden="1"/>
    <cellStyle name="Hipervínculo visitado" xfId="10118" builtinId="9" hidden="1"/>
    <cellStyle name="Hipervínculo visitado" xfId="10119" builtinId="9" hidden="1"/>
    <cellStyle name="Hipervínculo visitado" xfId="10120" builtinId="9" hidden="1"/>
    <cellStyle name="Hipervínculo visitado" xfId="10121" builtinId="9" hidden="1"/>
    <cellStyle name="Hipervínculo visitado" xfId="10122" builtinId="9" hidden="1"/>
    <cellStyle name="Hipervínculo visitado" xfId="10123" builtinId="9" hidden="1"/>
    <cellStyle name="Hipervínculo visitado" xfId="10124" builtinId="9" hidden="1"/>
    <cellStyle name="Hipervínculo visitado" xfId="10125" builtinId="9" hidden="1"/>
    <cellStyle name="Hipervínculo visitado" xfId="10126" builtinId="9" hidden="1"/>
    <cellStyle name="Hipervínculo visitado" xfId="10150" builtinId="9" hidden="1"/>
    <cellStyle name="Hipervínculo visitado" xfId="10162" builtinId="9" hidden="1"/>
    <cellStyle name="Hipervínculo visitado" xfId="10152" builtinId="9" hidden="1"/>
    <cellStyle name="Hipervínculo visitado" xfId="10155" builtinId="9" hidden="1"/>
    <cellStyle name="Hipervínculo visitado" xfId="10144" builtinId="9" hidden="1"/>
    <cellStyle name="Hipervínculo visitado" xfId="10031" builtinId="9" hidden="1"/>
    <cellStyle name="Hipervínculo visitado" xfId="10139" builtinId="9" hidden="1"/>
    <cellStyle name="Hipervínculo visitado" xfId="10138" builtinId="9" hidden="1"/>
    <cellStyle name="Hipervínculo visitado" xfId="10136" builtinId="9" hidden="1"/>
    <cellStyle name="Hipervínculo visitado" xfId="9997" builtinId="9" hidden="1"/>
    <cellStyle name="Hipervínculo visitado" xfId="10128" builtinId="9" hidden="1"/>
    <cellStyle name="Hipervínculo visitado" xfId="10022" builtinId="9" hidden="1"/>
    <cellStyle name="Hipervínculo visitado" xfId="10142" builtinId="9" hidden="1"/>
    <cellStyle name="Hipervínculo visitado" xfId="10027" builtinId="9" hidden="1"/>
    <cellStyle name="Hipervínculo visitado" xfId="10052" builtinId="9" hidden="1"/>
    <cellStyle name="Hipervínculo visitado" xfId="10041" builtinId="9" hidden="1"/>
    <cellStyle name="Hipervínculo visitado" xfId="10037" builtinId="9" hidden="1"/>
    <cellStyle name="Hipervínculo visitado" xfId="10157" builtinId="9" hidden="1"/>
    <cellStyle name="Hipervínculo visitado" xfId="10164" builtinId="9" hidden="1"/>
    <cellStyle name="Hipervínculo visitado" xfId="10014" builtinId="9" hidden="1"/>
    <cellStyle name="Hipervínculo visitado" xfId="10140" builtinId="9" hidden="1"/>
    <cellStyle name="Hipervínculo visitado" xfId="10023" builtinId="9" hidden="1"/>
    <cellStyle name="Hipervínculo visitado" xfId="10060" builtinId="9" hidden="1"/>
    <cellStyle name="Hipervínculo visitado" xfId="10034" builtinId="9" hidden="1"/>
    <cellStyle name="Hipervínculo visitado" xfId="10005" builtinId="9" hidden="1"/>
    <cellStyle name="Hipervínculo visitado" xfId="10135" builtinId="9" hidden="1"/>
    <cellStyle name="Hipervínculo visitado" xfId="10004" builtinId="9" hidden="1"/>
    <cellStyle name="Hipervínculo visitado" xfId="10134" builtinId="9" hidden="1"/>
    <cellStyle name="Hipervínculo visitado" xfId="10003" builtinId="9" hidden="1"/>
    <cellStyle name="Hipervínculo visitado" xfId="10133" builtinId="9" hidden="1"/>
    <cellStyle name="Hipervínculo visitado" xfId="10028" builtinId="9" hidden="1"/>
    <cellStyle name="Hipervínculo visitado" xfId="10012" builtinId="9" hidden="1"/>
    <cellStyle name="Hipervínculo visitado" xfId="10009" builtinId="9" hidden="1"/>
    <cellStyle name="Hipervínculo visitado" xfId="10165" builtinId="9" hidden="1"/>
    <cellStyle name="Hipervínculo visitado" xfId="10013" builtinId="9" hidden="1"/>
    <cellStyle name="Hipervínculo visitado" xfId="10010" builtinId="9" hidden="1"/>
    <cellStyle name="Hipervínculo visitado" xfId="9992" builtinId="9" hidden="1"/>
    <cellStyle name="Hipervínculo visitado" xfId="10011" builtinId="9" hidden="1"/>
    <cellStyle name="Hipervínculo visitado" xfId="10127" builtinId="9" hidden="1"/>
    <cellStyle name="Hipervínculo visitado" xfId="9991" builtinId="9" hidden="1"/>
    <cellStyle name="Hipervínculo visitado" xfId="10132" builtinId="9" hidden="1"/>
    <cellStyle name="Hipervínculo visitado" xfId="10131" builtinId="9" hidden="1"/>
    <cellStyle name="Hipervínculo visitado" xfId="10130" builtinId="9" hidden="1"/>
    <cellStyle name="Hipervínculo visitado" xfId="10129" builtinId="9" hidden="1"/>
    <cellStyle name="Hipervínculo visitado" xfId="9995" builtinId="9" hidden="1"/>
    <cellStyle name="Hipervínculo visitado" xfId="9994" builtinId="9" hidden="1"/>
    <cellStyle name="Hipervínculo visitado" xfId="10002" builtinId="9" hidden="1"/>
    <cellStyle name="Hipervínculo visitado" xfId="10146" builtinId="9" hidden="1"/>
    <cellStyle name="Hipervínculo visitado" xfId="10161" builtinId="9" hidden="1"/>
    <cellStyle name="Hipervínculo visitado" xfId="10160" builtinId="9" hidden="1"/>
    <cellStyle name="Hipervínculo visitado" xfId="10158" builtinId="9" hidden="1"/>
    <cellStyle name="Hipervínculo visitado" xfId="10145" builtinId="9" hidden="1"/>
    <cellStyle name="Hipervínculo visitado" xfId="10038" builtinId="9" hidden="1"/>
    <cellStyle name="Hipervínculo visitado" xfId="10063" builtinId="9" hidden="1"/>
    <cellStyle name="Hipervínculo visitado" xfId="10141" builtinId="9" hidden="1"/>
    <cellStyle name="Hipervínculo visitado" xfId="10026" builtinId="9" hidden="1"/>
    <cellStyle name="Hipervínculo visitado" xfId="10054" builtinId="9" hidden="1"/>
    <cellStyle name="Hipervínculo visitado" xfId="10048" builtinId="9" hidden="1"/>
    <cellStyle name="Hipervínculo visitado" xfId="10050" builtinId="9" hidden="1"/>
    <cellStyle name="Hipervínculo visitado" xfId="10336" builtinId="9" hidden="1"/>
    <cellStyle name="Hipervínculo visitado" xfId="10337" builtinId="9" hidden="1"/>
    <cellStyle name="Hipervínculo visitado" xfId="10338" builtinId="9" hidden="1"/>
    <cellStyle name="Hipervínculo visitado" xfId="10339" builtinId="9" hidden="1"/>
    <cellStyle name="Hipervínculo visitado" xfId="10341" builtinId="9" hidden="1"/>
    <cellStyle name="Hipervínculo visitado" xfId="10343" builtinId="9" hidden="1"/>
    <cellStyle name="Hipervínculo visitado" xfId="10345" builtinId="9" hidden="1"/>
    <cellStyle name="Hipervínculo visitado" xfId="10347" builtinId="9" hidden="1"/>
    <cellStyle name="Hipervínculo visitado" xfId="10349" builtinId="9" hidden="1"/>
    <cellStyle name="Hipervínculo visitado" xfId="10351" builtinId="9" hidden="1"/>
    <cellStyle name="Hipervínculo visitado" xfId="10353" builtinId="9" hidden="1"/>
    <cellStyle name="Hipervínculo visitado" xfId="10355" builtinId="9" hidden="1"/>
    <cellStyle name="Hipervínculo visitado" xfId="10357" builtinId="9" hidden="1"/>
    <cellStyle name="Hipervínculo visitado" xfId="10359" builtinId="9" hidden="1"/>
    <cellStyle name="Hipervínculo visitado" xfId="10361" builtinId="9" hidden="1"/>
    <cellStyle name="Hipervínculo visitado" xfId="10363" builtinId="9" hidden="1"/>
    <cellStyle name="Hipervínculo visitado" xfId="10365" builtinId="9" hidden="1"/>
    <cellStyle name="Hipervínculo visitado" xfId="10367" builtinId="9" hidden="1"/>
    <cellStyle name="Hipervínculo visitado" xfId="10369" builtinId="9" hidden="1"/>
    <cellStyle name="Hipervínculo visitado" xfId="10371" builtinId="9" hidden="1"/>
    <cellStyle name="Hipervínculo visitado" xfId="10373" builtinId="9" hidden="1"/>
    <cellStyle name="Hipervínculo visitado" xfId="10375" builtinId="9" hidden="1"/>
    <cellStyle name="Hipervínculo visitado" xfId="10377" builtinId="9" hidden="1"/>
    <cellStyle name="Hipervínculo visitado" xfId="10379" builtinId="9" hidden="1"/>
    <cellStyle name="Hipervínculo visitado" xfId="10381" builtinId="9" hidden="1"/>
    <cellStyle name="Hipervínculo visitado" xfId="10383" builtinId="9" hidden="1"/>
    <cellStyle name="Hipervínculo visitado" xfId="10385" builtinId="9" hidden="1"/>
    <cellStyle name="Hipervínculo visitado" xfId="10387" builtinId="9" hidden="1"/>
    <cellStyle name="Hipervínculo visitado" xfId="10389" builtinId="9" hidden="1"/>
    <cellStyle name="Hipervínculo visitado" xfId="10391" builtinId="9" hidden="1"/>
    <cellStyle name="Hipervínculo visitado" xfId="10393" builtinId="9" hidden="1"/>
    <cellStyle name="Hipervínculo visitado" xfId="10395" builtinId="9" hidden="1"/>
    <cellStyle name="Hipervínculo visitado" xfId="10397" builtinId="9" hidden="1"/>
    <cellStyle name="Hipervínculo visitado" xfId="10399" builtinId="9" hidden="1"/>
    <cellStyle name="Hipervínculo visitado" xfId="10401" builtinId="9" hidden="1"/>
    <cellStyle name="Hipervínculo visitado" xfId="10659" builtinId="9" hidden="1"/>
    <cellStyle name="Hipervínculo visitado" xfId="10660" builtinId="9" hidden="1"/>
    <cellStyle name="Hipervínculo visitado" xfId="10661" builtinId="9" hidden="1"/>
    <cellStyle name="Hipervínculo visitado" xfId="10662" builtinId="9" hidden="1"/>
    <cellStyle name="Hipervínculo visitado" xfId="10663" builtinId="9" hidden="1"/>
    <cellStyle name="Hipervínculo visitado" xfId="10664" builtinId="9" hidden="1"/>
    <cellStyle name="Hipervínculo visitado" xfId="10665" builtinId="9" hidden="1"/>
    <cellStyle name="Hipervínculo visitado" xfId="10666" builtinId="9" hidden="1"/>
    <cellStyle name="Hipervínculo visitado" xfId="10667" builtinId="9" hidden="1"/>
    <cellStyle name="Hipervínculo visitado" xfId="10668" builtinId="9" hidden="1"/>
    <cellStyle name="Hipervínculo visitado" xfId="10669" builtinId="9" hidden="1"/>
    <cellStyle name="Hipervínculo visitado" xfId="10670" builtinId="9" hidden="1"/>
    <cellStyle name="Hipervínculo visitado" xfId="10671" builtinId="9" hidden="1"/>
    <cellStyle name="Hipervínculo visitado" xfId="10672" builtinId="9" hidden="1"/>
    <cellStyle name="Hipervínculo visitado" xfId="10673" builtinId="9" hidden="1"/>
    <cellStyle name="Hipervínculo visitado" xfId="10674" builtinId="9" hidden="1"/>
    <cellStyle name="Hipervínculo visitado" xfId="10675" builtinId="9" hidden="1"/>
    <cellStyle name="Hipervínculo visitado" xfId="10676" builtinId="9" hidden="1"/>
    <cellStyle name="Hipervínculo visitado" xfId="10677" builtinId="9" hidden="1"/>
    <cellStyle name="Hipervínculo visitado" xfId="10678" builtinId="9" hidden="1"/>
    <cellStyle name="Hipervínculo visitado" xfId="10679" builtinId="9" hidden="1"/>
    <cellStyle name="Hipervínculo visitado" xfId="10680" builtinId="9" hidden="1"/>
    <cellStyle name="Hipervínculo visitado" xfId="10681" builtinId="9" hidden="1"/>
    <cellStyle name="Hipervínculo visitado" xfId="10682" builtinId="9" hidden="1"/>
    <cellStyle name="Hipervínculo visitado" xfId="10683" builtinId="9" hidden="1"/>
    <cellStyle name="Hipervínculo visitado" xfId="10684" builtinId="9" hidden="1"/>
    <cellStyle name="Hipervínculo visitado" xfId="10685" builtinId="9" hidden="1"/>
    <cellStyle name="Hipervínculo visitado" xfId="10686" builtinId="9" hidden="1"/>
    <cellStyle name="Hipervínculo visitado" xfId="10687" builtinId="9" hidden="1"/>
    <cellStyle name="Hipervínculo visitado" xfId="10688" builtinId="9" hidden="1"/>
    <cellStyle name="Hipervínculo visitado" xfId="10689" builtinId="9" hidden="1"/>
    <cellStyle name="Hipervínculo visitado" xfId="10690" builtinId="9" hidden="1"/>
    <cellStyle name="Hipervínculo visitado" xfId="10691" builtinId="9" hidden="1"/>
    <cellStyle name="Hipervínculo visitado" xfId="10692" builtinId="9" hidden="1"/>
    <cellStyle name="Hipervínculo visitado" xfId="10693" builtinId="9" hidden="1"/>
    <cellStyle name="Hipervínculo visitado" xfId="10740" builtinId="9" hidden="1"/>
    <cellStyle name="Hipervínculo visitado" xfId="10759" builtinId="9" hidden="1"/>
    <cellStyle name="Hipervínculo visitado" xfId="10742" builtinId="9" hidden="1"/>
    <cellStyle name="Hipervínculo visitado" xfId="10747" builtinId="9" hidden="1"/>
    <cellStyle name="Hipervínculo visitado" xfId="10733" builtinId="9" hidden="1"/>
    <cellStyle name="Hipervínculo visitado" xfId="10575" builtinId="9" hidden="1"/>
    <cellStyle name="Hipervínculo visitado" xfId="10706" builtinId="9" hidden="1"/>
    <cellStyle name="Hipervínculo visitado" xfId="10705" builtinId="9" hidden="1"/>
    <cellStyle name="Hipervínculo visitado" xfId="10703" builtinId="9" hidden="1"/>
    <cellStyle name="Hipervínculo visitado" xfId="10525" builtinId="9" hidden="1"/>
    <cellStyle name="Hipervínculo visitado" xfId="10695" builtinId="9" hidden="1"/>
    <cellStyle name="Hipervínculo visitado" xfId="10566" builtinId="9" hidden="1"/>
    <cellStyle name="Hipervínculo visitado" xfId="10712" builtinId="9" hidden="1"/>
    <cellStyle name="Hipervínculo visitado" xfId="10571" builtinId="9" hidden="1"/>
    <cellStyle name="Hipervínculo visitado" xfId="10599" builtinId="9" hidden="1"/>
    <cellStyle name="Hipervínculo visitado" xfId="10591" builtinId="9" hidden="1"/>
    <cellStyle name="Hipervínculo visitado" xfId="10578" builtinId="9" hidden="1"/>
    <cellStyle name="Hipervínculo visitado" xfId="10752" builtinId="9" hidden="1"/>
    <cellStyle name="Hipervínculo visitado" xfId="10766" builtinId="9" hidden="1"/>
    <cellStyle name="Hipervínculo visitado" xfId="10557" builtinId="9" hidden="1"/>
    <cellStyle name="Hipervínculo visitado" xfId="10709" builtinId="9" hidden="1"/>
    <cellStyle name="Hipervínculo visitado" xfId="10567" builtinId="9" hidden="1"/>
    <cellStyle name="Hipervínculo visitado" xfId="10606" builtinId="9" hidden="1"/>
    <cellStyle name="Hipervínculo visitado" xfId="10576" builtinId="9" hidden="1"/>
    <cellStyle name="Hipervínculo visitado" xfId="10532" builtinId="9" hidden="1"/>
    <cellStyle name="Hipervínculo visitado" xfId="10702" builtinId="9" hidden="1"/>
    <cellStyle name="Hipervínculo visitado" xfId="10531" builtinId="9" hidden="1"/>
    <cellStyle name="Hipervínculo visitado" xfId="10701" builtinId="9" hidden="1"/>
    <cellStyle name="Hipervínculo visitado" xfId="10530" builtinId="9" hidden="1"/>
    <cellStyle name="Hipervínculo visitado" xfId="10700" builtinId="9" hidden="1"/>
    <cellStyle name="Hipervínculo visitado" xfId="10573" builtinId="9" hidden="1"/>
    <cellStyle name="Hipervínculo visitado" xfId="10547" builtinId="9" hidden="1"/>
    <cellStyle name="Hipervínculo visitado" xfId="10536" builtinId="9" hidden="1"/>
    <cellStyle name="Hipervínculo visitado" xfId="10808" builtinId="9" hidden="1"/>
    <cellStyle name="Hipervínculo visitado" xfId="10548" builtinId="9" hidden="1"/>
    <cellStyle name="Hipervínculo visitado" xfId="10537" builtinId="9" hidden="1"/>
    <cellStyle name="Hipervínculo visitado" xfId="10521" builtinId="9" hidden="1"/>
    <cellStyle name="Hipervínculo visitado" xfId="10538" builtinId="9" hidden="1"/>
    <cellStyle name="Hipervínculo visitado" xfId="10694" builtinId="9" hidden="1"/>
    <cellStyle name="Hipervínculo visitado" xfId="10520" builtinId="9" hidden="1"/>
    <cellStyle name="Hipervínculo visitado" xfId="10699" builtinId="9" hidden="1"/>
    <cellStyle name="Hipervínculo visitado" xfId="10698" builtinId="9" hidden="1"/>
    <cellStyle name="Hipervínculo visitado" xfId="10697" builtinId="9" hidden="1"/>
    <cellStyle name="Hipervínculo visitado" xfId="10696" builtinId="9" hidden="1"/>
    <cellStyle name="Hipervínculo visitado" xfId="10523" builtinId="9" hidden="1"/>
    <cellStyle name="Hipervínculo visitado" xfId="10522" builtinId="9" hidden="1"/>
    <cellStyle name="Hipervínculo visitado" xfId="10529" builtinId="9" hidden="1"/>
    <cellStyle name="Hipervínculo visitado" xfId="10736" builtinId="9" hidden="1"/>
    <cellStyle name="Hipervínculo visitado" xfId="10758" builtinId="9" hidden="1"/>
    <cellStyle name="Hipervínculo visitado" xfId="10757" builtinId="9" hidden="1"/>
    <cellStyle name="Hipervínculo visitado" xfId="10753" builtinId="9" hidden="1"/>
    <cellStyle name="Hipervínculo visitado" xfId="10734" builtinId="9" hidden="1"/>
    <cellStyle name="Hipervínculo visitado" xfId="10580" builtinId="9" hidden="1"/>
    <cellStyle name="Hipervínculo visitado" xfId="10615" builtinId="9" hidden="1"/>
    <cellStyle name="Hipervínculo visitado" xfId="10710" builtinId="9" hidden="1"/>
    <cellStyle name="Hipervínculo visitado" xfId="10569" builtinId="9" hidden="1"/>
    <cellStyle name="Hipervínculo visitado" xfId="10601" builtinId="9" hidden="1"/>
    <cellStyle name="Hipervínculo visitado" xfId="10595" builtinId="9" hidden="1"/>
    <cellStyle name="Hipervínculo visitado" xfId="10597" builtinId="9" hidden="1"/>
    <cellStyle name="Hipervínculo visitado" xfId="10493" builtinId="9" hidden="1"/>
    <cellStyle name="Hipervínculo visitado" xfId="10608" builtinId="9" hidden="1"/>
    <cellStyle name="Hipervínculo visitado" xfId="10455" builtinId="9" hidden="1"/>
    <cellStyle name="Hipervínculo visitado" xfId="10800" builtinId="9" hidden="1"/>
    <cellStyle name="Hipervínculo visitado" xfId="10328" builtinId="9" hidden="1"/>
    <cellStyle name="Hipervínculo visitado" xfId="8608" builtinId="9" hidden="1"/>
    <cellStyle name="Hipervínculo visitado" xfId="10719" builtinId="9" hidden="1"/>
    <cellStyle name="Hipervínculo visitado" xfId="10628" builtinId="9" hidden="1"/>
    <cellStyle name="Hipervínculo visitado" xfId="10485" builtinId="9" hidden="1"/>
    <cellStyle name="Hipervínculo visitado" xfId="10587" builtinId="9" hidden="1"/>
    <cellStyle name="Hipervínculo visitado" xfId="10453" builtinId="9" hidden="1"/>
    <cellStyle name="Hipervínculo visitado" xfId="10797" builtinId="9" hidden="1"/>
    <cellStyle name="Hipervínculo visitado" xfId="10321" builtinId="9" hidden="1"/>
    <cellStyle name="Hipervínculo visitado" xfId="10553" builtinId="9" hidden="1"/>
    <cellStyle name="Hipervínculo visitado" xfId="10444" builtinId="9" hidden="1"/>
    <cellStyle name="Hipervínculo visitado" xfId="10792" builtinId="9" hidden="1"/>
    <cellStyle name="Hipervínculo visitado" xfId="10310" builtinId="9" hidden="1"/>
    <cellStyle name="Hipervínculo visitado" xfId="10765" builtinId="9" hidden="1"/>
    <cellStyle name="Hipervínculo visitado" xfId="10654" builtinId="9" hidden="1"/>
    <cellStyle name="Hipervínculo visitado" xfId="10509" builtinId="9" hidden="1"/>
    <cellStyle name="Hipervínculo visitado" xfId="10250" builtinId="9" hidden="1"/>
    <cellStyle name="Hipervínculo visitado" xfId="8793" builtinId="9" hidden="1"/>
    <cellStyle name="Hipervínculo visitado" xfId="10612" builtinId="9" hidden="1"/>
    <cellStyle name="Hipervínculo visitado" xfId="10402" builtinId="9" hidden="1"/>
    <cellStyle name="Hipervínculo visitado" xfId="8648" builtinId="9" hidden="1"/>
    <cellStyle name="Hipervínculo visitado" xfId="10419" builtinId="9" hidden="1"/>
    <cellStyle name="Hipervínculo visitado" xfId="10418" builtinId="9" hidden="1"/>
    <cellStyle name="Hipervínculo visitado" xfId="10417" builtinId="9" hidden="1"/>
    <cellStyle name="Hipervínculo visitado" xfId="10416" builtinId="9" hidden="1"/>
    <cellStyle name="Hipervínculo visitado" xfId="10739" builtinId="9" hidden="1"/>
    <cellStyle name="Hipervínculo visitado" xfId="10644" builtinId="9" hidden="1"/>
    <cellStyle name="Hipervínculo visitado" xfId="10503" builtinId="9" hidden="1"/>
    <cellStyle name="Hipervínculo visitado" xfId="10190" builtinId="9" hidden="1"/>
    <cellStyle name="Hipervínculo visitado" xfId="10202" builtinId="9" hidden="1"/>
    <cellStyle name="Hipervínculo visitado" xfId="8915" builtinId="9" hidden="1"/>
    <cellStyle name="Hipervínculo visitado" xfId="10831" builtinId="9" hidden="1"/>
    <cellStyle name="Hipervínculo visitado" xfId="10832" builtinId="9" hidden="1"/>
    <cellStyle name="Hipervínculo visitado" xfId="10833" builtinId="9" hidden="1"/>
    <cellStyle name="Hipervínculo visitado" xfId="10834" builtinId="9" hidden="1"/>
    <cellStyle name="Hipervínculo visitado" xfId="10835" builtinId="9" hidden="1"/>
    <cellStyle name="Hipervínculo visitado" xfId="10836" builtinId="9" hidden="1"/>
    <cellStyle name="Hipervínculo visitado" xfId="10837" builtinId="9" hidden="1"/>
    <cellStyle name="Hipervínculo visitado" xfId="10838" builtinId="9" hidden="1"/>
    <cellStyle name="Hipervínculo visitado" xfId="10839" builtinId="9" hidden="1"/>
    <cellStyle name="Hipervínculo visitado" xfId="10840" builtinId="9" hidden="1"/>
    <cellStyle name="Hipervínculo visitado" xfId="10841" builtinId="9" hidden="1"/>
    <cellStyle name="Hipervínculo visitado" xfId="10842" builtinId="9" hidden="1"/>
    <cellStyle name="Hipervínculo visitado" xfId="10843" builtinId="9" hidden="1"/>
    <cellStyle name="Hipervínculo visitado" xfId="10844" builtinId="9" hidden="1"/>
    <cellStyle name="Hipervínculo visitado" xfId="10845" builtinId="9" hidden="1"/>
    <cellStyle name="Hipervínculo visitado" xfId="10846" builtinId="9" hidden="1"/>
    <cellStyle name="Hipervínculo visitado" xfId="10847" builtinId="9" hidden="1"/>
    <cellStyle name="Hipervínculo visitado" xfId="10848" builtinId="9" hidden="1"/>
    <cellStyle name="Hipervínculo visitado" xfId="10849" builtinId="9" hidden="1"/>
    <cellStyle name="Hipervínculo visitado" xfId="10850" builtinId="9" hidden="1"/>
    <cellStyle name="Hipervínculo visitado" xfId="10851" builtinId="9" hidden="1"/>
    <cellStyle name="Hipervínculo visitado" xfId="10852" builtinId="9" hidden="1"/>
    <cellStyle name="Hipervínculo visitado" xfId="10853" builtinId="9" hidden="1"/>
    <cellStyle name="Hipervínculo visitado" xfId="10854" builtinId="9" hidden="1"/>
    <cellStyle name="Hipervínculo visitado" xfId="10855" builtinId="9" hidden="1"/>
    <cellStyle name="Hipervínculo visitado" xfId="10856" builtinId="9" hidden="1"/>
    <cellStyle name="Hipervínculo visitado" xfId="10857" builtinId="9" hidden="1"/>
    <cellStyle name="Hipervínculo visitado" xfId="10858" builtinId="9" hidden="1"/>
    <cellStyle name="Hipervínculo visitado" xfId="10859" builtinId="9" hidden="1"/>
    <cellStyle name="Hipervínculo visitado" xfId="10860" builtinId="9" hidden="1"/>
    <cellStyle name="Hipervínculo visitado" xfId="10861" builtinId="9" hidden="1"/>
    <cellStyle name="Hipervínculo visitado" xfId="10862" builtinId="9" hidden="1"/>
    <cellStyle name="Hipervínculo visitado" xfId="10863" builtinId="9" hidden="1"/>
    <cellStyle name="Hipervínculo visitado" xfId="10864" builtinId="9" hidden="1"/>
    <cellStyle name="Hipervínculo visitado" xfId="10865" builtinId="9" hidden="1"/>
    <cellStyle name="Hipervínculo visitado" xfId="10911" builtinId="9" hidden="1"/>
    <cellStyle name="Hipervínculo visitado" xfId="10932" builtinId="9" hidden="1"/>
    <cellStyle name="Hipervínculo visitado" xfId="10915" builtinId="9" hidden="1"/>
    <cellStyle name="Hipervínculo visitado" xfId="10918" builtinId="9" hidden="1"/>
    <cellStyle name="Hipervínculo visitado" xfId="10903" builtinId="9" hidden="1"/>
    <cellStyle name="Hipervínculo visitado" xfId="10514" builtinId="9" hidden="1"/>
    <cellStyle name="Hipervínculo visitado" xfId="10878" builtinId="9" hidden="1"/>
    <cellStyle name="Hipervínculo visitado" xfId="10877" builtinId="9" hidden="1"/>
    <cellStyle name="Hipervínculo visitado" xfId="10876" builtinId="9" hidden="1"/>
    <cellStyle name="Hipervínculo visitado" xfId="10242" builtinId="9" hidden="1"/>
    <cellStyle name="Hipervínculo visitado" xfId="10867" builtinId="9" hidden="1"/>
    <cellStyle name="Hipervínculo visitado" xfId="10711" builtinId="9" hidden="1"/>
    <cellStyle name="Hipervínculo visitado" xfId="10884" builtinId="9" hidden="1"/>
    <cellStyle name="Hipervínculo visitado" xfId="10616" builtinId="9" hidden="1"/>
    <cellStyle name="Hipervínculo visitado" xfId="8482" builtinId="9" hidden="1"/>
    <cellStyle name="Hipervínculo visitado" xfId="10274" builtinId="9" hidden="1"/>
    <cellStyle name="Hipervínculo visitado" xfId="8314" builtinId="9" hidden="1"/>
    <cellStyle name="Hipervínculo visitado" xfId="10925" builtinId="9" hidden="1"/>
    <cellStyle name="Hipervínculo visitado" xfId="10942" builtinId="9" hidden="1"/>
    <cellStyle name="Hipervínculo visitado" xfId="8277" builtinId="9" hidden="1"/>
    <cellStyle name="Hipervínculo visitado" xfId="10881" builtinId="9" hidden="1"/>
    <cellStyle name="Hipervínculo visitado" xfId="10768" builtinId="9" hidden="1"/>
    <cellStyle name="Hipervínculo visitado" xfId="10414" builtinId="9" hidden="1"/>
    <cellStyle name="Hipervínculo visitado" xfId="10467" builtinId="9" hidden="1"/>
    <cellStyle name="Hipervínculo visitado" xfId="10185" builtinId="9" hidden="1"/>
    <cellStyle name="Hipervínculo visitado" xfId="10874" builtinId="9" hidden="1"/>
    <cellStyle name="Hipervínculo visitado" xfId="10593" builtinId="9" hidden="1"/>
    <cellStyle name="Hipervínculo visitado" xfId="10873" builtinId="9" hidden="1"/>
    <cellStyle name="Hipervínculo visitado" xfId="10177" builtinId="9" hidden="1"/>
    <cellStyle name="Hipervínculo visitado" xfId="10872" builtinId="9" hidden="1"/>
    <cellStyle name="Hipervínculo visitado" xfId="8913" builtinId="9" hidden="1"/>
    <cellStyle name="Hipervínculo visitado" xfId="8872" builtinId="9" hidden="1"/>
    <cellStyle name="Hipervínculo visitado" xfId="8317" builtinId="9" hidden="1"/>
    <cellStyle name="Hipervínculo visitado" xfId="10987" builtinId="9" hidden="1"/>
    <cellStyle name="Hipervínculo visitado" xfId="8611" builtinId="9" hidden="1"/>
    <cellStyle name="Hipervínculo visitado" xfId="10182" builtinId="9" hidden="1"/>
    <cellStyle name="Hipervínculo visitado" xfId="10267" builtinId="9" hidden="1"/>
    <cellStyle name="Hipervínculo visitado" xfId="10237" builtinId="9" hidden="1"/>
    <cellStyle name="Hipervínculo visitado" xfId="10866" builtinId="9" hidden="1"/>
    <cellStyle name="Hipervínculo visitado" xfId="8480" builtinId="9" hidden="1"/>
    <cellStyle name="Hipervínculo visitado" xfId="10871" builtinId="9" hidden="1"/>
    <cellStyle name="Hipervínculo visitado" xfId="10870" builtinId="9" hidden="1"/>
    <cellStyle name="Hipervínculo visitado" xfId="10869" builtinId="9" hidden="1"/>
    <cellStyle name="Hipervínculo visitado" xfId="10868" builtinId="9" hidden="1"/>
    <cellStyle name="Hipervínculo visitado" xfId="10744" builtinId="9" hidden="1"/>
    <cellStyle name="Hipervínculo visitado" xfId="10462" builtinId="9" hidden="1"/>
    <cellStyle name="Hipervínculo visitado" xfId="10260" builtinId="9" hidden="1"/>
    <cellStyle name="Hipervínculo visitado" xfId="10908" builtinId="9" hidden="1"/>
    <cellStyle name="Hipervínculo visitado" xfId="10931" builtinId="9" hidden="1"/>
    <cellStyle name="Hipervínculo visitado" xfId="10930" builtinId="9" hidden="1"/>
    <cellStyle name="Hipervínculo visitado" xfId="10926" builtinId="9" hidden="1"/>
    <cellStyle name="Hipervínculo visitado" xfId="10904" builtinId="9" hidden="1"/>
    <cellStyle name="Hipervínculo visitado" xfId="10518" builtinId="9" hidden="1"/>
    <cellStyle name="Hipervínculo visitado" xfId="10410" builtinId="9" hidden="1"/>
    <cellStyle name="Hipervínculo visitado" xfId="10882" builtinId="9" hidden="1"/>
    <cellStyle name="Hipervínculo visitado" xfId="10277" builtinId="9" hidden="1"/>
    <cellStyle name="Hipervínculo visitado" xfId="8278" builtinId="9" hidden="1"/>
    <cellStyle name="Hipervínculo visitado" xfId="10466" builtinId="9" hidden="1"/>
    <cellStyle name="Hipervínculo visitado" xfId="8917" builtinId="9" hidden="1"/>
    <cellStyle name="Hipervínculo visitado" xfId="10448" builtinId="9" hidden="1"/>
    <cellStyle name="Hipervínculo visitado" xfId="10561" builtinId="9" hidden="1"/>
    <cellStyle name="Hipervínculo visitado" xfId="8487" builtinId="9" hidden="1"/>
    <cellStyle name="Hipervínculo visitado" xfId="10309" builtinId="9" hidden="1"/>
    <cellStyle name="Hipervínculo visitado" xfId="10982" builtinId="9" hidden="1"/>
    <cellStyle name="Hipervínculo visitado" xfId="10611" builtinId="9" hidden="1"/>
    <cellStyle name="Hipervínculo visitado" xfId="10586" builtinId="9" hidden="1"/>
    <cellStyle name="Hipervínculo visitado" xfId="10889" builtinId="9" hidden="1"/>
    <cellStyle name="Hipervínculo visitado" xfId="8920" builtinId="9" hidden="1"/>
    <cellStyle name="Hipervínculo visitado" xfId="10186" builtinId="9" hidden="1"/>
    <cellStyle name="Hipervínculo visitado" xfId="8515" builtinId="9" hidden="1"/>
    <cellStyle name="Hipervínculo visitado" xfId="10592" builtinId="9" hidden="1"/>
    <cellStyle name="Hipervínculo visitado" xfId="10980" builtinId="9" hidden="1"/>
    <cellStyle name="Hipervínculo visitado" xfId="10720" builtinId="9" hidden="1"/>
    <cellStyle name="Hipervínculo visitado" xfId="10468" builtinId="9" hidden="1"/>
    <cellStyle name="Hipervínculo visitado" xfId="10786" builtinId="9" hidden="1"/>
    <cellStyle name="Hipervínculo visitado" xfId="10970" builtinId="9" hidden="1"/>
    <cellStyle name="Hipervínculo visitado" xfId="10426" builtinId="9" hidden="1"/>
    <cellStyle name="Hipervínculo visitado" xfId="10940" builtinId="9" hidden="1"/>
    <cellStyle name="Hipervínculo visitado" xfId="10828" builtinId="9" hidden="1"/>
    <cellStyle name="Hipervínculo visitado" xfId="10651" builtinId="9" hidden="1"/>
    <cellStyle name="Hipervínculo visitado" xfId="10624" builtinId="9" hidden="1"/>
    <cellStyle name="Hipervínculo visitado" xfId="10483" builtinId="9" hidden="1"/>
    <cellStyle name="Hipervínculo visitado" xfId="10222" builtinId="9" hidden="1"/>
    <cellStyle name="Hipervínculo visitado" xfId="10436" builtinId="9" hidden="1"/>
    <cellStyle name="Hipervínculo visitado" xfId="10955" builtinId="9" hidden="1"/>
    <cellStyle name="Hipervínculo visitado" xfId="10495" builtinId="9" hidden="1"/>
    <cellStyle name="Hipervínculo visitado" xfId="10919" builtinId="9" hidden="1"/>
    <cellStyle name="Hipervínculo visitado" xfId="10815" builtinId="9" hidden="1"/>
    <cellStyle name="Hipervínculo visitado" xfId="10559" builtinId="9" hidden="1"/>
    <cellStyle name="Hipervínculo visitado" xfId="10305" builtinId="9" hidden="1"/>
    <cellStyle name="Hipervínculo visitado" xfId="10894" builtinId="9" hidden="1"/>
    <cellStyle name="Hipervínculo visitado" xfId="10403" builtinId="9" hidden="1"/>
    <cellStyle name="Hipervínculo visitado" xfId="10231" builtinId="9" hidden="1"/>
    <cellStyle name="Hipervínculo visitado" xfId="8727" builtinId="9" hidden="1"/>
    <cellStyle name="Hipervínculo visitado" xfId="10605" builtinId="9" hidden="1"/>
    <cellStyle name="Hipervínculo visitado" xfId="10883" builtinId="9" hidden="1"/>
    <cellStyle name="Hipervínculo visitado" xfId="10458" builtinId="9" hidden="1"/>
    <cellStyle name="Hipervínculo visitado" xfId="8695" builtinId="9" hidden="1"/>
    <cellStyle name="Hipervínculo visitado" xfId="10539" builtinId="9" hidden="1"/>
    <cellStyle name="Hipervínculo visitado" xfId="8776" builtinId="9" hidden="1"/>
    <cellStyle name="Hipervínculo visitado" xfId="8870" builtinId="9" hidden="1"/>
    <cellStyle name="Hipervínculo visitado" xfId="10949" builtinId="9" hidden="1"/>
    <cellStyle name="Hipervínculo visitado" xfId="10465" builtinId="9" hidden="1"/>
    <cellStyle name="Hipervínculo visitado" xfId="10456" builtinId="9" hidden="1"/>
    <cellStyle name="Hipervínculo visitado" xfId="8704" builtinId="9" hidden="1"/>
    <cellStyle name="Hipervínculo visitado" xfId="10178" builtinId="9" hidden="1"/>
    <cellStyle name="Hipervínculo visitado" xfId="8708" builtinId="9" hidden="1"/>
    <cellStyle name="Hipervínculo visitado" xfId="10947" builtinId="9" hidden="1"/>
    <cellStyle name="Hipervínculo visitado" xfId="10469" builtinId="9" hidden="1"/>
    <cellStyle name="Hipervínculo visitado" xfId="10577" builtinId="9" hidden="1"/>
    <cellStyle name="Hipervínculo visitado" xfId="10253" builtinId="9" hidden="1"/>
    <cellStyle name="Hipervínculo visitado" xfId="10334" builtinId="9" hidden="1"/>
    <cellStyle name="Hipervínculo visitado" xfId="10905" builtinId="9" hidden="1"/>
    <cellStyle name="Hipervínculo visitado" xfId="10945" builtinId="9" hidden="1"/>
    <cellStyle name="Hipervínculo visitado" xfId="10471" builtinId="9" hidden="1"/>
    <cellStyle name="Hipervínculo visitado" xfId="10263" builtinId="9" hidden="1"/>
    <cellStyle name="Hipervínculo visitado" xfId="10656" builtinId="9" hidden="1"/>
    <cellStyle name="Hipervínculo visitado" xfId="10258" builtinId="9" hidden="1"/>
    <cellStyle name="Hipervínculo visitado" xfId="10206" builtinId="9" hidden="1"/>
    <cellStyle name="Hipervínculo visitado" xfId="10234" builtinId="9" hidden="1"/>
    <cellStyle name="Hipervínculo visitado" xfId="10213" builtinId="9" hidden="1"/>
    <cellStyle name="Hipervínculo visitado" xfId="10241" builtinId="9" hidden="1"/>
    <cellStyle name="Hipervínculo visitado" xfId="10184" builtinId="9" hidden="1"/>
    <cellStyle name="Hipervínculo visitado" xfId="10266" builtinId="9" hidden="1"/>
    <cellStyle name="Hipervínculo visitado" xfId="10928" builtinId="9" hidden="1"/>
    <cellStyle name="Hipervínculo visitado" xfId="10952" builtinId="9" hidden="1"/>
    <cellStyle name="Hipervínculo visitado" xfId="10312" builtinId="9" hidden="1"/>
    <cellStyle name="Hipervínculo visitado" xfId="8808" builtinId="9" hidden="1"/>
    <cellStyle name="Hipervínculo visitado" xfId="10583" builtinId="9" hidden="1"/>
    <cellStyle name="Hipervínculo visitado" xfId="10445" builtinId="9" hidden="1"/>
    <cellStyle name="Hipervínculo visitado" xfId="10994" builtinId="9" hidden="1"/>
    <cellStyle name="Hipervínculo visitado" xfId="10478" builtinId="9" hidden="1"/>
    <cellStyle name="Hipervínculo visitado" xfId="10424" builtinId="9" hidden="1"/>
    <cellStyle name="Hipervínculo visitado" xfId="10181" builtinId="9" hidden="1"/>
    <cellStyle name="Hipervínculo visitado" xfId="8699" builtinId="9" hidden="1"/>
    <cellStyle name="Hipervínculo visitado" xfId="10589" builtinId="9" hidden="1"/>
    <cellStyle name="Hipervínculo visitado" xfId="10948" builtinId="9" hidden="1"/>
    <cellStyle name="Hipervínculo visitado" xfId="8801" builtinId="9" hidden="1"/>
    <cellStyle name="Hipervínculo visitado" xfId="10473" builtinId="9" hidden="1"/>
    <cellStyle name="Hipervínculo visitado" xfId="10929" builtinId="9" hidden="1"/>
    <cellStyle name="Hipervínculo visitado" xfId="10243" builtinId="9" hidden="1"/>
    <cellStyle name="Hipervínculo visitado" xfId="10657" builtinId="9" hidden="1"/>
    <cellStyle name="Hipervínculo visitado" xfId="10824" builtinId="9" hidden="1"/>
    <cellStyle name="Hipervínculo visitado" xfId="10429" builtinId="9" hidden="1"/>
    <cellStyle name="Hipervínculo visitado" xfId="10829" builtinId="9" hidden="1"/>
    <cellStyle name="Hipervínculo visitado" xfId="8305" builtinId="9" hidden="1"/>
    <cellStyle name="Hipervínculo visitado" xfId="10230" builtinId="9" hidden="1"/>
    <cellStyle name="Hipervínculo visitado" xfId="11000" builtinId="9" hidden="1"/>
    <cellStyle name="Hipervínculo visitado" xfId="10799" builtinId="9" hidden="1"/>
    <cellStyle name="Hipervínculo visitado" xfId="10741" builtinId="9" hidden="1"/>
    <cellStyle name="Hipervínculo visitado" xfId="10475" builtinId="9" hidden="1"/>
    <cellStyle name="Hipervínculo visitado" xfId="8697" builtinId="9" hidden="1"/>
    <cellStyle name="Hipervínculo visitado" xfId="10304" builtinId="9" hidden="1"/>
    <cellStyle name="Hipervínculo visitado" xfId="8927" builtinId="9" hidden="1"/>
    <cellStyle name="Hipervínculo visitado" xfId="10950" builtinId="9" hidden="1"/>
    <cellStyle name="Hipervínculo visitado" xfId="10265" builtinId="9" hidden="1"/>
    <cellStyle name="Hipervínculo visitado" xfId="10933" builtinId="9" hidden="1"/>
    <cellStyle name="Hipervínculo visitado" xfId="10635" builtinId="9" hidden="1"/>
    <cellStyle name="Hipervínculo visitado" xfId="8890" builtinId="9" hidden="1"/>
    <cellStyle name="Hipervínculo visitado" xfId="8781" builtinId="9" hidden="1"/>
    <cellStyle name="Hipervínculo visitado" xfId="10268" builtinId="9" hidden="1"/>
    <cellStyle name="Hipervínculo visitado" xfId="10291" builtinId="9" hidden="1"/>
    <cellStyle name="Hipervínculo visitado" xfId="11042" builtinId="9" hidden="1"/>
    <cellStyle name="Hipervínculo visitado" xfId="8689" builtinId="9" hidden="1"/>
    <cellStyle name="Hipervínculo visitado" xfId="10579" builtinId="9" hidden="1"/>
    <cellStyle name="Hipervínculo visitado" xfId="10887" builtinId="9" hidden="1"/>
    <cellStyle name="Hipervínculo visitado" xfId="10607" builtinId="9" hidden="1"/>
    <cellStyle name="Hipervínculo visitado" xfId="10463" builtinId="9" hidden="1"/>
    <cellStyle name="Hipervínculo visitado" xfId="10239" builtinId="9" hidden="1"/>
    <cellStyle name="Hipervínculo visitado" xfId="10623" builtinId="9" hidden="1"/>
    <cellStyle name="Hipervínculo visitado" xfId="10457" builtinId="9" hidden="1"/>
    <cellStyle name="Hipervínculo visitado" xfId="8646" builtinId="9" hidden="1"/>
    <cellStyle name="Hipervínculo visitado" xfId="10951" builtinId="9" hidden="1"/>
    <cellStyle name="Hipervínculo visitado" xfId="10958" builtinId="9" hidden="1"/>
    <cellStyle name="Hipervínculo visitado" xfId="8377" builtinId="9" hidden="1"/>
    <cellStyle name="Hipervínculo visitado" xfId="10188" builtinId="9" hidden="1"/>
    <cellStyle name="Hipervínculo visitado" xfId="10794" builtinId="9" hidden="1"/>
    <cellStyle name="Hipervínculo visitado" xfId="10993" builtinId="9" hidden="1"/>
    <cellStyle name="Hipervínculo visitado" xfId="10992" builtinId="9" hidden="1"/>
    <cellStyle name="Hipervínculo visitado" xfId="10219" builtinId="9" hidden="1"/>
    <cellStyle name="Hipervínculo visitado" xfId="10550" builtinId="9" hidden="1"/>
    <cellStyle name="Hipervínculo visitado" xfId="10281" builtinId="9" hidden="1"/>
    <cellStyle name="Hipervínculo visitado" xfId="10437" builtinId="9" hidden="1"/>
    <cellStyle name="Hipervínculo visitado" xfId="8665" builtinId="9" hidden="1"/>
    <cellStyle name="Hipervínculo visitado" xfId="8485" builtinId="9" hidden="1"/>
    <cellStyle name="Hipervínculo visitado" xfId="10822" builtinId="9" hidden="1"/>
    <cellStyle name="Hipervínculo visitado" xfId="8803" builtinId="9" hidden="1"/>
    <cellStyle name="Hipervínculo visitado" xfId="10813" builtinId="9" hidden="1"/>
    <cellStyle name="Hipervínculo visitado" xfId="10511" builtinId="9" hidden="1"/>
    <cellStyle name="Hipervínculo visitado" xfId="10307" builtinId="9" hidden="1"/>
    <cellStyle name="Hipervínculo visitado" xfId="11025" builtinId="9" hidden="1"/>
    <cellStyle name="Hipervínculo visitado" xfId="10971" builtinId="9" hidden="1"/>
    <cellStyle name="Hipervínculo visitado" xfId="10997" builtinId="9" hidden="1"/>
    <cellStyle name="Hipervínculo visitado" xfId="10805" builtinId="9" hidden="1"/>
    <cellStyle name="Hipervínculo visitado" xfId="10652" builtinId="9" hidden="1"/>
    <cellStyle name="Hipervínculo visitado" xfId="10827" builtinId="9" hidden="1"/>
    <cellStyle name="Hipervínculo visitado" xfId="10875" builtinId="9" hidden="1"/>
    <cellStyle name="Hipervínculo visitado" xfId="10510" builtinId="9" hidden="1"/>
    <cellStyle name="Hipervínculo visitado" xfId="11020" builtinId="9" hidden="1"/>
    <cellStyle name="Hipervínculo visitado" xfId="10748" builtinId="9" hidden="1"/>
    <cellStyle name="Hipervínculo visitado" xfId="10708" builtinId="9" hidden="1"/>
    <cellStyle name="Hipervínculo visitado" xfId="10558" builtinId="9" hidden="1"/>
    <cellStyle name="Hipervínculo visitado" xfId="10783" builtinId="9" hidden="1"/>
    <cellStyle name="Hipervínculo visitado" xfId="10811" builtinId="9" hidden="1"/>
    <cellStyle name="Hipervínculo visitado" xfId="10630" builtinId="9" hidden="1"/>
    <cellStyle name="Hipervínculo visitado" xfId="10179" builtinId="9" hidden="1"/>
    <cellStyle name="Hipervínculo visitado" xfId="10533" builtinId="9" hidden="1"/>
    <cellStyle name="Hipervínculo visitado" xfId="10622" builtinId="9" hidden="1"/>
    <cellStyle name="Hipervínculo visitado" xfId="8797" builtinId="9" hidden="1"/>
    <cellStyle name="Hipervínculo visitado" xfId="11038" builtinId="9" hidden="1"/>
    <cellStyle name="Hipervínculo visitado" xfId="10775" builtinId="9" hidden="1"/>
    <cellStyle name="Hipervínculo visitado" xfId="10197" builtinId="9" hidden="1"/>
    <cellStyle name="Hipervínculo visitado" xfId="10602" builtinId="9" hidden="1"/>
    <cellStyle name="Hipervínculo visitado" xfId="10944" builtinId="9" hidden="1"/>
    <cellStyle name="Hipervínculo visitado" xfId="10725" builtinId="9" hidden="1"/>
    <cellStyle name="Hipervínculo visitado" xfId="10311" builtinId="9" hidden="1"/>
    <cellStyle name="Hipervínculo visitado" xfId="10802" builtinId="9" hidden="1"/>
    <cellStyle name="Hipervínculo visitado" xfId="10912" builtinId="9" hidden="1"/>
    <cellStyle name="Hipervínculo visitado" xfId="11032" builtinId="9" hidden="1"/>
    <cellStyle name="Hipervínculo visitado" xfId="10937" builtinId="9" hidden="1"/>
    <cellStyle name="Hipervínculo visitado" xfId="10192" builtinId="9" hidden="1"/>
    <cellStyle name="Hipervínculo visitado" xfId="10423" builtinId="9" hidden="1"/>
    <cellStyle name="Hipervínculo visitado" xfId="11024" builtinId="9" hidden="1"/>
    <cellStyle name="Hipervínculo visitado" xfId="11003" builtinId="9" hidden="1"/>
    <cellStyle name="Hipervínculo visitado" xfId="10640" builtinId="9" hidden="1"/>
    <cellStyle name="Hipervínculo visitado" xfId="10479" builtinId="9" hidden="1"/>
    <cellStyle name="Hipervínculo visitado" xfId="10217" builtinId="9" hidden="1"/>
    <cellStyle name="Hipervínculo visitado" xfId="10286" builtinId="9" hidden="1"/>
    <cellStyle name="Hipervínculo visitado" xfId="10259" builtinId="9" hidden="1"/>
    <cellStyle name="Hipervínculo visitado" xfId="10175" builtinId="9" hidden="1"/>
    <cellStyle name="Hipervínculo visitado" xfId="10790" builtinId="9" hidden="1"/>
    <cellStyle name="Hipervínculo visitado" xfId="10637" builtinId="9" hidden="1"/>
    <cellStyle name="Hipervínculo visitado" xfId="10256" builtinId="9" hidden="1"/>
    <cellStyle name="Hipervínculo visitado" xfId="10990" builtinId="9" hidden="1"/>
    <cellStyle name="Hipervínculo visitado" xfId="11010" builtinId="9" hidden="1"/>
    <cellStyle name="Hipervínculo visitado" xfId="10233" builtinId="9" hidden="1"/>
    <cellStyle name="Hipervínculo visitado" xfId="10306" builtinId="9" hidden="1"/>
    <cellStyle name="Hipervínculo visitado" xfId="8764" builtinId="9" hidden="1"/>
    <cellStyle name="Hipervínculo visitado" xfId="10629" builtinId="9" hidden="1"/>
    <cellStyle name="Hipervínculo visitado" xfId="10991" builtinId="9" hidden="1"/>
    <cellStyle name="Hipervínculo visitado" xfId="11008" builtinId="9" hidden="1"/>
    <cellStyle name="Hipervínculo visitado" xfId="10227" builtinId="9" hidden="1"/>
    <cellStyle name="Hipervínculo visitado" xfId="10215" builtinId="9" hidden="1"/>
    <cellStyle name="Hipervínculo visitado" xfId="8609" builtinId="9" hidden="1"/>
    <cellStyle name="Hipervínculo visitado" xfId="10565" builtinId="9" hidden="1"/>
    <cellStyle name="Hipervínculo visitado" xfId="10995" builtinId="9" hidden="1"/>
    <cellStyle name="Hipervínculo visitado" xfId="11007" builtinId="9" hidden="1"/>
    <cellStyle name="Hipervínculo visitado" xfId="10519" builtinId="9" hidden="1"/>
    <cellStyle name="Hipervínculo visitado" xfId="8809" builtinId="9" hidden="1"/>
    <cellStyle name="Hipervínculo visitado" xfId="8740" builtinId="9" hidden="1"/>
    <cellStyle name="Hipervínculo visitado" xfId="8701" builtinId="9" hidden="1"/>
    <cellStyle name="Hipervínculo visitado" xfId="10200" builtinId="9" hidden="1"/>
    <cellStyle name="Hipervínculo visitado" xfId="11005" builtinId="9" hidden="1"/>
    <cellStyle name="Hipervínculo visitado" xfId="10927" builtinId="9" hidden="1"/>
    <cellStyle name="Hipervínculo visitado" xfId="10555" builtinId="9" hidden="1"/>
    <cellStyle name="Hipervínculo visitado" xfId="8421" builtinId="9" hidden="1"/>
    <cellStyle name="Hipervínculo visitado" xfId="10899" builtinId="9" hidden="1"/>
    <cellStyle name="Hipervínculo visitado" xfId="10283" builtinId="9" hidden="1"/>
    <cellStyle name="Hipervínculo visitado" xfId="10653" builtinId="9" hidden="1"/>
    <cellStyle name="Hipervínculo visitado" xfId="11052" builtinId="9" hidden="1"/>
    <cellStyle name="Hipervínculo visitado" xfId="10728" builtinId="9" hidden="1"/>
    <cellStyle name="Hipervínculo visitado" xfId="10729" builtinId="9" hidden="1"/>
    <cellStyle name="Hipervínculo visitado" xfId="10546" builtinId="9" hidden="1"/>
    <cellStyle name="Hipervínculo visitado" xfId="8666" builtinId="9" hidden="1"/>
    <cellStyle name="Hipervínculo visitado" xfId="10232" builtinId="9" hidden="1"/>
    <cellStyle name="Hipervínculo visitado" xfId="10632" builtinId="9" hidden="1"/>
    <cellStyle name="Hipervínculo visitado" xfId="10189" builtinId="9" hidden="1"/>
    <cellStyle name="Hipervínculo visitado" xfId="10330" builtinId="9" hidden="1"/>
    <cellStyle name="Hipervínculo visitado" xfId="10226" builtinId="9" hidden="1"/>
    <cellStyle name="Hipervínculo visitado" xfId="10499" builtinId="9" hidden="1"/>
    <cellStyle name="Hipervínculo visitado" xfId="10497" builtinId="9" hidden="1"/>
    <cellStyle name="Hipervínculo visitado" xfId="10477" builtinId="9" hidden="1"/>
    <cellStyle name="Hipervínculo visitado" xfId="8513" builtinId="9" hidden="1"/>
    <cellStyle name="Hipervínculo visitado" xfId="10819" builtinId="9" hidden="1"/>
    <cellStyle name="Hipervínculo visitado" xfId="10821" builtinId="9" hidden="1"/>
    <cellStyle name="Hipervínculo visitado" xfId="11045" builtinId="9" hidden="1"/>
    <cellStyle name="Hipervínculo visitado" xfId="11058" builtinId="9" hidden="1"/>
    <cellStyle name="Hipervínculo visitado" xfId="10738" builtinId="9" hidden="1"/>
    <cellStyle name="Hipervínculo visitado" xfId="8386" builtinId="9" hidden="1"/>
    <cellStyle name="Hipervínculo visitado" xfId="10891" builtinId="9" hidden="1"/>
    <cellStyle name="Hipervínculo visitado" xfId="10590" builtinId="9" hidden="1"/>
    <cellStyle name="Hipervínculo visitado" xfId="10584" builtinId="9" hidden="1"/>
    <cellStyle name="Hipervínculo visitado" xfId="10280" builtinId="9" hidden="1"/>
    <cellStyle name="Hipervínculo visitado" xfId="10723" builtinId="9" hidden="1"/>
    <cellStyle name="Hipervínculo visitado" xfId="10780" builtinId="9" hidden="1"/>
    <cellStyle name="Hipervínculo visitado" xfId="10902" builtinId="9" hidden="1"/>
    <cellStyle name="Hipervínculo visitado" xfId="10236" builtinId="9" hidden="1"/>
    <cellStyle name="Hipervínculo visitado" xfId="11002" builtinId="9" hidden="1"/>
    <cellStyle name="Hipervínculo visitado" xfId="10807" builtinId="9" hidden="1"/>
    <cellStyle name="Hipervínculo visitado" xfId="7796" builtinId="9" hidden="1"/>
    <cellStyle name="Hipervínculo visitado" xfId="10761" builtinId="9" hidden="1"/>
    <cellStyle name="Hipervínculo visitado" xfId="11090" builtinId="9" hidden="1"/>
    <cellStyle name="Hipervínculo visitado" xfId="8498" builtinId="9" hidden="1"/>
    <cellStyle name="Hipervínculo visitado" xfId="10524" builtinId="9" hidden="1"/>
    <cellStyle name="Hipervínculo visitado" xfId="10203" builtinId="9" hidden="1"/>
    <cellStyle name="Hipervínculo visitado" xfId="10297" builtinId="9" hidden="1"/>
    <cellStyle name="Hipervínculo visitado" xfId="11004" builtinId="9" hidden="1"/>
    <cellStyle name="Hipervínculo visitado" xfId="10171" builtinId="9" hidden="1"/>
    <cellStyle name="Hipervínculo visitado" xfId="10308" builtinId="9" hidden="1"/>
    <cellStyle name="Hipervínculo visitado" xfId="10433" builtinId="9" hidden="1"/>
    <cellStyle name="Hipervínculo visitado" xfId="10778" builtinId="9" hidden="1"/>
    <cellStyle name="Hipervínculo visitado" xfId="10544" builtinId="9" hidden="1"/>
    <cellStyle name="Hipervínculo visitado" xfId="10634" builtinId="9" hidden="1"/>
    <cellStyle name="Hipervínculo visitado" xfId="10806" builtinId="9" hidden="1"/>
    <cellStyle name="Hipervínculo visitado" xfId="10722" builtinId="9" hidden="1"/>
    <cellStyle name="Hipervínculo visitado" xfId="10244" builtinId="9" hidden="1"/>
    <cellStyle name="Hipervínculo visitado" xfId="11051" builtinId="9" hidden="1"/>
    <cellStyle name="Hipervínculo visitado" xfId="11050" builtinId="9" hidden="1"/>
    <cellStyle name="Hipervínculo visitado" xfId="11046" builtinId="9" hidden="1"/>
    <cellStyle name="Hipervínculo visitado" xfId="10486" builtinId="9" hidden="1"/>
    <cellStyle name="Hipervínculo visitado" xfId="10276" builtinId="9" hidden="1"/>
    <cellStyle name="Hipervínculo visitado" xfId="10969" builtinId="9" hidden="1"/>
    <cellStyle name="Hipervínculo visitado" xfId="10643" builtinId="9" hidden="1"/>
    <cellStyle name="Hipervínculo visitado" xfId="10746" builtinId="9" hidden="1"/>
    <cellStyle name="Hipervínculo visitado" xfId="10425" builtinId="9" hidden="1"/>
    <cellStyle name="Hipervínculo visitado" xfId="10938" builtinId="9" hidden="1"/>
    <cellStyle name="Hipervínculo visitado" xfId="10830" builtinId="9" hidden="1"/>
    <cellStyle name="Hipervínculo visitado" xfId="8794" builtinId="9" hidden="1"/>
    <cellStyle name="Hipervínculo visitado" xfId="8782" builtinId="9" hidden="1"/>
    <cellStyle name="Hipervínculo visitado" xfId="11077" builtinId="9" hidden="1"/>
    <cellStyle name="Hipervínculo visitado" xfId="10218" builtinId="9" hidden="1"/>
    <cellStyle name="Hipervínculo visitado" xfId="11056" builtinId="9" hidden="1"/>
    <cellStyle name="Hipervínculo visitado" xfId="10331" builtinId="9" hidden="1"/>
    <cellStyle name="Hipervínculo visitado" xfId="10762" builtinId="9" hidden="1"/>
    <cellStyle name="Hipervínculo visitado" xfId="10279" builtinId="9" hidden="1"/>
    <cellStyle name="Hipervínculo visitado" xfId="10269" builtinId="9" hidden="1"/>
    <cellStyle name="Hipervínculo visitado" xfId="10737" builtinId="9" hidden="1"/>
    <cellStyle name="Hipervínculo visitado" xfId="11073" builtinId="9" hidden="1"/>
    <cellStyle name="Hipervínculo visitado" xfId="10302" builtinId="9" hidden="1"/>
    <cellStyle name="Hipervínculo visitado" xfId="11043" builtinId="9" hidden="1"/>
    <cellStyle name="Hipervínculo visitado" xfId="10255" builtinId="9" hidden="1"/>
    <cellStyle name="Hipervínculo visitado" xfId="10293" builtinId="9" hidden="1"/>
    <cellStyle name="Hipervínculo visitado" xfId="10823" builtinId="9" hidden="1"/>
    <cellStyle name="Hipervínculo visitado" xfId="10201" builtinId="9" hidden="1"/>
    <cellStyle name="Hipervínculo visitado" xfId="10924" builtinId="9" hidden="1"/>
    <cellStyle name="Hipervínculo visitado" xfId="10953" builtinId="9" hidden="1"/>
    <cellStyle name="Hipervínculo visitado" xfId="10782" builtinId="9" hidden="1"/>
    <cellStyle name="Hipervínculo visitado" xfId="10978" builtinId="9" hidden="1"/>
    <cellStyle name="Hipervínculo visitado" xfId="11089" builtinId="9" hidden="1"/>
    <cellStyle name="Hipervínculo visitado" xfId="11039" builtinId="9" hidden="1"/>
    <cellStyle name="Hipervínculo visitado" xfId="10287" builtinId="9" hidden="1"/>
    <cellStyle name="Hipervínculo visitado" xfId="10743" builtinId="9" hidden="1"/>
    <cellStyle name="Hipervínculo visitado" xfId="10751" builtinId="9" hidden="1"/>
    <cellStyle name="Hipervínculo visitado" xfId="10300" builtinId="9" hidden="1"/>
    <cellStyle name="Hipervínculo visitado" xfId="10208" builtinId="9" hidden="1"/>
    <cellStyle name="Hipervínculo visitado" xfId="10989" builtinId="9" hidden="1"/>
    <cellStyle name="Hipervínculo visitado" xfId="10262" builtinId="9" hidden="1"/>
    <cellStyle name="Hipervínculo visitado" xfId="11082" builtinId="9" hidden="1"/>
    <cellStyle name="Hipervínculo visitado" xfId="8811" builtinId="9" hidden="1"/>
    <cellStyle name="Hipervínculo visitado" xfId="10798" builtinId="9" hidden="1"/>
    <cellStyle name="Hipervínculo visitado" xfId="10954" builtinId="9" hidden="1"/>
    <cellStyle name="Hipervínculo visitado" xfId="11076" builtinId="9" hidden="1"/>
    <cellStyle name="Hipervínculo visitado" xfId="10245" builtinId="9" hidden="1"/>
    <cellStyle name="Hipervínculo visitado" xfId="8488" builtinId="9" hidden="1"/>
    <cellStyle name="Hipervínculo visitado" xfId="10791" builtinId="9" hidden="1"/>
    <cellStyle name="Hipervínculo visitado" xfId="10214" builtinId="9" hidden="1"/>
    <cellStyle name="Hipervínculo visitado" xfId="11063" builtinId="9" hidden="1"/>
    <cellStyle name="Hipervínculo visitado" xfId="8289" builtinId="9" hidden="1"/>
    <cellStyle name="Hipervínculo visitado" xfId="10600" builtinId="9" hidden="1"/>
    <cellStyle name="Hipervínculo visitado" xfId="10730" builtinId="9" hidden="1"/>
    <cellStyle name="Hipervínculo visitado" xfId="7845" builtinId="9" hidden="1"/>
    <cellStyle name="Hipervínculo visitado" xfId="10973" builtinId="9" hidden="1"/>
    <cellStyle name="Hipervínculo visitado" xfId="11062" builtinId="9" hidden="1"/>
    <cellStyle name="Hipervínculo visitado" xfId="10198" builtinId="9" hidden="1"/>
    <cellStyle name="Hipervínculo visitado" xfId="10290" builtinId="9" hidden="1"/>
    <cellStyle name="Hipervínculo visitado" xfId="11040" builtinId="9" hidden="1"/>
    <cellStyle name="Hipervínculo visitado" xfId="10167" builtinId="9" hidden="1"/>
    <cellStyle name="Hipervínculo visitado" xfId="10435" builtinId="9" hidden="1"/>
    <cellStyle name="Hipervínculo visitado" xfId="11061" builtinId="9" hidden="1"/>
    <cellStyle name="Hipervínculo visitado" xfId="10774" builtinId="9" hidden="1"/>
    <cellStyle name="Hipervínculo visitado" xfId="10324" builtinId="9" hidden="1"/>
    <cellStyle name="Hipervínculo visitado" xfId="10916" builtinId="9" hidden="1"/>
    <cellStyle name="Hipervínculo visitado" xfId="10491" builtinId="9" hidden="1"/>
    <cellStyle name="Hipervínculo visitado" xfId="10474" builtinId="9" hidden="1"/>
    <cellStyle name="Hipervínculo visitado" xfId="11060" builtinId="9" hidden="1"/>
    <cellStyle name="Hipervínculo visitado" xfId="10249" builtinId="9" hidden="1"/>
    <cellStyle name="Hipervínculo visitado" xfId="10779" builtinId="9" hidden="1"/>
    <cellStyle name="Hipervínculo visitado" xfId="10481" builtinId="9" hidden="1"/>
    <cellStyle name="Hipervínculo visitado" xfId="10563" builtinId="9" hidden="1"/>
    <cellStyle name="Hipervínculo visitado" xfId="10205" builtinId="9" hidden="1"/>
    <cellStyle name="Hipervínculo visitado" xfId="10893" builtinId="9" hidden="1"/>
    <cellStyle name="Hipervínculo visitado" xfId="10285" builtinId="9" hidden="1"/>
    <cellStyle name="Hipervínculo visitado" xfId="10500" builtinId="9" hidden="1"/>
    <cellStyle name="Hipervínculo visitado" xfId="10442" builtinId="9" hidden="1"/>
    <cellStyle name="Hipervínculo visitado" xfId="10941" builtinId="9" hidden="1"/>
    <cellStyle name="Hipervínculo visitado" xfId="11047" builtinId="9" hidden="1"/>
    <cellStyle name="Hipervínculo visitado" xfId="11066" builtinId="9" hidden="1"/>
    <cellStyle name="Hipervínculo visitado" xfId="10506" builtinId="9" hidden="1"/>
    <cellStyle name="Hipervínculo visitado" xfId="11097" builtinId="9" hidden="1"/>
    <cellStyle name="Hipervínculo visitado" xfId="10781" builtinId="9" hidden="1"/>
    <cellStyle name="Hipervínculo visitado" xfId="10974" builtinId="9" hidden="1"/>
    <cellStyle name="Hipervínculo visitado" xfId="10176" builtinId="9" hidden="1"/>
    <cellStyle name="Hipervínculo visitado" xfId="10545" builtinId="9" hidden="1"/>
    <cellStyle name="Hipervínculo visitado" xfId="11028" builtinId="9" hidden="1"/>
    <cellStyle name="Hipervínculo visitado" xfId="10301" builtinId="9" hidden="1"/>
    <cellStyle name="Hipervínculo visitado" xfId="10896" builtinId="9" hidden="1"/>
    <cellStyle name="Hipervínculo visitado" xfId="11071" builtinId="9" hidden="1"/>
    <cellStyle name="Hipervínculo visitado" xfId="10551" builtinId="9" hidden="1"/>
    <cellStyle name="Hipervínculo visitado" xfId="10614" builtinId="9" hidden="1"/>
    <cellStyle name="Hipervínculo visitado" xfId="10621" builtinId="9" hidden="1"/>
    <cellStyle name="Hipervínculo visitado" xfId="10812" builtinId="9" hidden="1"/>
    <cellStyle name="Hipervínculo visitado" xfId="8389" builtinId="9" hidden="1"/>
    <cellStyle name="Hipervínculo visitado" xfId="11021" builtinId="9" hidden="1"/>
    <cellStyle name="Hipervínculo visitado" xfId="8903" builtinId="9" hidden="1"/>
    <cellStyle name="Hipervínculo visitado" xfId="10252" builtinId="9" hidden="1"/>
    <cellStyle name="Hipervínculo visitado" xfId="11103" builtinId="9" hidden="1"/>
    <cellStyle name="Hipervínculo visitado" xfId="10803" builtinId="9" hidden="1"/>
    <cellStyle name="Hipervínculo visitado" xfId="10646" builtinId="9" hidden="1"/>
    <cellStyle name="Hipervínculo visitado" xfId="10295" builtinId="9" hidden="1"/>
    <cellStyle name="Hipervínculo visitado" xfId="10247" builtinId="9" hidden="1"/>
    <cellStyle name="Hipervínculo visitado" xfId="10432" builtinId="9" hidden="1"/>
    <cellStyle name="Hipervínculo visitado" xfId="10449" builtinId="9" hidden="1"/>
    <cellStyle name="Hipervínculo visitado" xfId="10613" builtinId="9" hidden="1"/>
    <cellStyle name="Hipervínculo visitado" xfId="10625" builtinId="9" hidden="1"/>
    <cellStyle name="Hipervínculo visitado" xfId="10817" builtinId="9" hidden="1"/>
    <cellStyle name="Hipervínculo visitado" xfId="10795" builtinId="9" hidden="1"/>
    <cellStyle name="Hipervínculo visitado" xfId="10527" builtinId="9" hidden="1"/>
    <cellStyle name="Hipervínculo visitado" xfId="11009" builtinId="9" hidden="1"/>
    <cellStyle name="Hipervínculo visitado" xfId="10278" builtinId="9" hidden="1"/>
    <cellStyle name="Hipervínculo visitado" xfId="10977" builtinId="9" hidden="1"/>
    <cellStyle name="Hipervínculo visitado" xfId="11123" builtinId="9" hidden="1"/>
    <cellStyle name="Hipervínculo visitado" xfId="10633" builtinId="9" hidden="1"/>
    <cellStyle name="Hipervínculo visitado" xfId="8451" builtinId="9" hidden="1"/>
    <cellStyle name="Hipervínculo visitado" xfId="10216" builtinId="9" hidden="1"/>
    <cellStyle name="Hipervínculo visitado" xfId="11049" builtinId="9" hidden="1"/>
    <cellStyle name="Hipervínculo visitado" xfId="10428" builtinId="9" hidden="1"/>
    <cellStyle name="Hipervínculo visitado" xfId="10581" builtinId="9" hidden="1"/>
    <cellStyle name="Hipervínculo visitado" xfId="11064" builtinId="9" hidden="1"/>
    <cellStyle name="Hipervínculo visitado" xfId="11048" builtinId="9" hidden="1"/>
    <cellStyle name="Hipervínculo visitado" xfId="10788" builtinId="9" hidden="1"/>
    <cellStyle name="Hipervínculo visitado" xfId="11018" builtinId="9" hidden="1"/>
    <cellStyle name="Hipervínculo visitado" xfId="10984" builtinId="9" hidden="1"/>
    <cellStyle name="Hipervínculo visitado" xfId="10564" builtinId="9" hidden="1"/>
    <cellStyle name="Hipervínculo visitado" xfId="10541" builtinId="9" hidden="1"/>
    <cellStyle name="Hipervínculo visitado" xfId="10552" builtinId="9" hidden="1"/>
    <cellStyle name="Hipervínculo visitado" xfId="11096" builtinId="9" hidden="1"/>
    <cellStyle name="Hipervínculo visitado" xfId="11095" builtinId="9" hidden="1"/>
    <cellStyle name="Hipervínculo visitado" xfId="10415" builtinId="9" hidden="1"/>
    <cellStyle name="Hipervínculo visitado" xfId="10543" builtinId="9" hidden="1"/>
    <cellStyle name="Hipervínculo visitado" xfId="10327" builtinId="9" hidden="1"/>
    <cellStyle name="Hipervínculo visitado" xfId="10986" builtinId="9" hidden="1"/>
    <cellStyle name="Hipervínculo visitado" xfId="10431" builtinId="9" hidden="1"/>
    <cellStyle name="Hipervínculo visitado" xfId="10658" builtinId="9" hidden="1"/>
    <cellStyle name="Hipervínculo visitado" xfId="10472" builtinId="9" hidden="1"/>
    <cellStyle name="Hipervínculo visitado" xfId="10735" builtinId="9" hidden="1"/>
    <cellStyle name="Hipervínculo visitado" xfId="10582" builtinId="9" hidden="1"/>
    <cellStyle name="Hipervínculo visitado" xfId="10888" builtinId="9" hidden="1"/>
    <cellStyle name="Hipervínculo visitado" xfId="10470" builtinId="9" hidden="1"/>
    <cellStyle name="Hipervínculo visitado" xfId="8612" builtinId="9" hidden="1"/>
    <cellStyle name="Hipervínculo visitado" xfId="10943" builtinId="9" hidden="1"/>
    <cellStyle name="Hipervínculo visitado" xfId="10935" builtinId="9" hidden="1"/>
    <cellStyle name="Hipervínculo visitado" xfId="11121" builtinId="9" hidden="1"/>
    <cellStyle name="Hipervínculo visitado" xfId="11080" builtinId="9" hidden="1"/>
    <cellStyle name="Hipervínculo visitado" xfId="10776" builtinId="9" hidden="1"/>
    <cellStyle name="Hipervínculo visitado" xfId="10168" builtinId="9" hidden="1"/>
    <cellStyle name="Hipervínculo visitado" xfId="10966" builtinId="9" hidden="1"/>
    <cellStyle name="Hipervínculo visitado" xfId="10957" builtinId="9" hidden="1"/>
    <cellStyle name="Hipervínculo visitado" xfId="10248" builtinId="9" hidden="1"/>
    <cellStyle name="Hipervínculo visitado" xfId="10508" builtinId="9" hidden="1"/>
    <cellStyle name="Hipervínculo visitado" xfId="11120" builtinId="9" hidden="1"/>
    <cellStyle name="Hipervínculo visitado" xfId="10998" builtinId="9" hidden="1"/>
    <cellStyle name="Hipervínculo visitado" xfId="10820" builtinId="9" hidden="1"/>
    <cellStyle name="Hipervínculo visitado" xfId="10333" builtinId="9" hidden="1"/>
    <cellStyle name="Hipervínculo visitado" xfId="11117" builtinId="9" hidden="1"/>
    <cellStyle name="Hipervínculo visitado" xfId="10585" builtinId="9" hidden="1"/>
    <cellStyle name="Hipervínculo visitado" xfId="11100" builtinId="9" hidden="1"/>
    <cellStyle name="Hipervínculo visitado" xfId="8912" builtinId="9" hidden="1"/>
    <cellStyle name="Hipervínculo visitado" xfId="8420" builtinId="9" hidden="1"/>
    <cellStyle name="Hipervínculo visitado" xfId="11037" builtinId="9" hidden="1"/>
    <cellStyle name="Hipervínculo visitado" xfId="8734" builtinId="9" hidden="1"/>
    <cellStyle name="Hipervínculo visitado" xfId="10303" builtinId="9" hidden="1"/>
    <cellStyle name="Hipervínculo visitado" xfId="10430" builtinId="9" hidden="1"/>
    <cellStyle name="Hipervínculo visitado" xfId="11112" builtinId="9" hidden="1"/>
    <cellStyle name="Hipervínculo visitado" xfId="10454" builtinId="9" hidden="1"/>
    <cellStyle name="Hipervínculo visitado" xfId="10193" builtinId="9" hidden="1"/>
    <cellStyle name="Hipervínculo visitado" xfId="10221" builtinId="9" hidden="1"/>
    <cellStyle name="Hipervínculo visitado" xfId="10210" builtinId="9" hidden="1"/>
    <cellStyle name="Hipervínculo visitado" xfId="11075" builtinId="9" hidden="1"/>
    <cellStyle name="Hipervínculo visitado" xfId="10771" builtinId="9" hidden="1"/>
    <cellStyle name="Hipervínculo visitado" xfId="11011" builtinId="9" hidden="1"/>
    <cellStyle name="Hipervínculo visitado" xfId="11070" builtinId="9" hidden="1"/>
    <cellStyle name="Hipervínculo visitado" xfId="10784" builtinId="9" hidden="1"/>
    <cellStyle name="Hipervínculo visitado" xfId="10732" builtinId="9" hidden="1"/>
    <cellStyle name="Hipervínculo visitado" xfId="10618" builtinId="9" hidden="1"/>
    <cellStyle name="Hipervínculo visitado" xfId="8424" builtinId="9" hidden="1"/>
    <cellStyle name="Hipervínculo visitado" xfId="8867" builtinId="9" hidden="1"/>
    <cellStyle name="Hipervínculo visitado" xfId="10960" builtinId="9" hidden="1"/>
    <cellStyle name="Hipervínculo visitado" xfId="8763" builtinId="9" hidden="1"/>
    <cellStyle name="Hipervínculo visitado" xfId="10649" builtinId="9" hidden="1"/>
    <cellStyle name="Hipervínculo visitado" xfId="10294" builtinId="9" hidden="1"/>
    <cellStyle name="Hipervínculo visitado" xfId="11092" builtinId="9" hidden="1"/>
    <cellStyle name="Hipervínculo visitado" xfId="11111" builtinId="9" hidden="1"/>
    <cellStyle name="Hipervínculo visitado" xfId="10420" builtinId="9" hidden="1"/>
    <cellStyle name="Hipervínculo visitado" xfId="10405" builtinId="9" hidden="1"/>
    <cellStyle name="Hipervínculo visitado" xfId="11068" builtinId="9" hidden="1"/>
    <cellStyle name="Hipervínculo visitado" xfId="11078" builtinId="9" hidden="1"/>
    <cellStyle name="Hipervínculo visitado" xfId="11093" builtinId="9" hidden="1"/>
    <cellStyle name="Hipervínculo visitado" xfId="11110" builtinId="9" hidden="1"/>
    <cellStyle name="Hipervínculo visitado" xfId="10785" builtinId="9" hidden="1"/>
    <cellStyle name="Hipervínculo visitado" xfId="10814" builtinId="9" hidden="1"/>
    <cellStyle name="Hipervínculo visitado" xfId="10502" builtinId="9" hidden="1"/>
    <cellStyle name="Hipervínculo visitado" xfId="8477" builtinId="9" hidden="1"/>
    <cellStyle name="Hipervínculo visitado" xfId="11098" builtinId="9" hidden="1"/>
    <cellStyle name="Hipervínculo visitado" xfId="11108" builtinId="9" hidden="1"/>
    <cellStyle name="Hipervínculo visitado" xfId="10755" builtinId="9" hidden="1"/>
    <cellStyle name="Hipervínculo visitado" xfId="8923" builtinId="9" hidden="1"/>
    <cellStyle name="Hipervínculo visitado" xfId="10704" builtinId="9" hidden="1"/>
    <cellStyle name="Hipervínculo visitado" xfId="10639" builtinId="9" hidden="1"/>
    <cellStyle name="Hipervínculo visitado" xfId="10183" builtinId="9" hidden="1"/>
    <cellStyle name="Hipervínculo visitado" xfId="11107" builtinId="9" hidden="1"/>
    <cellStyle name="Hipervínculo visitado" xfId="10609" builtinId="9" hidden="1"/>
    <cellStyle name="Hipervínculo visitado" xfId="10461" builtinId="9" hidden="1"/>
    <cellStyle name="Hipervínculo visitado" xfId="10292" builtinId="9" hidden="1"/>
    <cellStyle name="Hipervínculo visitado" xfId="11027" builtinId="9" hidden="1"/>
    <cellStyle name="Hipervínculo visitado" xfId="10959" builtinId="9" hidden="1"/>
    <cellStyle name="Hipervínculo visitado" xfId="11106" builtinId="9" hidden="1"/>
    <cellStyle name="Hipervínculo visitado" xfId="10323" builtinId="9" hidden="1"/>
    <cellStyle name="Hipervínculo visitado" xfId="11133" builtinId="9" hidden="1"/>
    <cellStyle name="Hipervínculo visitado" xfId="11012" builtinId="9" hidden="1"/>
    <cellStyle name="Hipervínculo visitado" xfId="10645" builtinId="9" hidden="1"/>
    <cellStyle name="Hipervínculo visitado" xfId="10988" builtinId="9" hidden="1"/>
    <cellStyle name="Hipervínculo visitado" xfId="10964" builtinId="9" hidden="1"/>
    <cellStyle name="Hipervínculo visitado" xfId="11019" builtinId="9" hidden="1"/>
    <cellStyle name="Hipervínculo visitado" xfId="10320" builtinId="9" hidden="1"/>
    <cellStyle name="Hipervínculo visitado" xfId="8722" builtinId="9" hidden="1"/>
    <cellStyle name="Hipervínculo visitado" xfId="11094" builtinId="9" hidden="1"/>
    <cellStyle name="Hipervínculo visitado" xfId="10318" builtinId="9" hidden="1"/>
    <cellStyle name="Hipervínculo visitado" xfId="10446" builtinId="9" hidden="1"/>
    <cellStyle name="Hipervínculo visitado" xfId="10763" builtinId="9" hidden="1"/>
    <cellStyle name="Hipervínculo visitado" xfId="10913" builtinId="9" hidden="1"/>
    <cellStyle name="Hipervínculo visitado" xfId="11085" builtinId="9" hidden="1"/>
    <cellStyle name="Hipervínculo visitado" xfId="11015" builtinId="9" hidden="1"/>
    <cellStyle name="Hipervínculo visitado" xfId="10770" builtinId="9" hidden="1"/>
    <cellStyle name="Hipervínculo visitado" xfId="11126" builtinId="9" hidden="1"/>
    <cellStyle name="Hipervínculo visitado" xfId="11136" builtinId="9" hidden="1"/>
    <cellStyle name="Hipervínculo visitado" xfId="10534" builtinId="9" hidden="1"/>
    <cellStyle name="Hipervínculo visitado" xfId="10598" builtinId="9" hidden="1"/>
    <cellStyle name="Hipervínculo visitado" xfId="10801" builtinId="9" hidden="1"/>
    <cellStyle name="Hipervínculo visitado" xfId="10443" builtinId="9" hidden="1"/>
    <cellStyle name="Hipervínculo visitado" xfId="10316" builtinId="9" hidden="1"/>
    <cellStyle name="Hipervínculo visitado" xfId="10917" builtinId="9" hidden="1"/>
    <cellStyle name="Hipervínculo visitado" xfId="10934" builtinId="9" hidden="1"/>
    <cellStyle name="Hipervínculo visitado" xfId="11069" builtinId="9" hidden="1"/>
    <cellStyle name="Hipervínculo visitado" xfId="10769" builtinId="9" hidden="1"/>
    <cellStyle name="Hipervínculo visitado" xfId="10880" builtinId="9" hidden="1"/>
    <cellStyle name="Hipervínculo visitado" xfId="8450" builtinId="9" hidden="1"/>
    <cellStyle name="Hipervínculo visitado" xfId="10816" builtinId="9" hidden="1"/>
    <cellStyle name="Hipervínculo visitado" xfId="10224" builtinId="9" hidden="1"/>
    <cellStyle name="Hipervínculo visitado" xfId="11053" builtinId="9" hidden="1"/>
    <cellStyle name="Hipervínculo visitado" xfId="11153" builtinId="9" hidden="1"/>
    <cellStyle name="Hipervínculo visitado" xfId="10504" builtinId="9" hidden="1"/>
    <cellStyle name="Hipervínculo visitado" xfId="10492" builtinId="9" hidden="1"/>
    <cellStyle name="Hipervínculo visitado" xfId="11029" builtinId="9" hidden="1"/>
    <cellStyle name="Hipervínculo visitado" xfId="10542" builtinId="9" hidden="1"/>
    <cellStyle name="Hipervínculo visitado" xfId="10890" builtinId="9" hidden="1"/>
    <cellStyle name="Hipervínculo visitado" xfId="10914" builtinId="9" hidden="1"/>
    <cellStyle name="Hipervínculo visitado" xfId="11105" builtinId="9" hidden="1"/>
    <cellStyle name="Hipervínculo visitado" xfId="10554" builtinId="9" hidden="1"/>
    <cellStyle name="Hipervínculo visitado" xfId="10879" builtinId="9" hidden="1"/>
    <cellStyle name="Hipervínculo visitado" xfId="10979" builtinId="9" hidden="1"/>
    <cellStyle name="Hipervínculo visitado" xfId="10648" builtinId="9" hidden="1"/>
    <cellStyle name="Hipervínculo visitado" xfId="8595" builtinId="9" hidden="1"/>
    <cellStyle name="Hipervínculo visitado" xfId="10965" builtinId="9" hidden="1"/>
    <cellStyle name="Hipervínculo visitado" xfId="10972" builtinId="9" hidden="1"/>
    <cellStyle name="Hipervínculo visitado" xfId="11132" builtinId="9" hidden="1"/>
    <cellStyle name="Hipervínculo visitado" xfId="11131" builtinId="9" hidden="1"/>
    <cellStyle name="Hipervínculo visitado" xfId="11127" builtinId="9" hidden="1"/>
    <cellStyle name="Hipervínculo visitado" xfId="11072" builtinId="9" hidden="1"/>
    <cellStyle name="Hipervínculo visitado" xfId="10440" builtinId="9" hidden="1"/>
    <cellStyle name="Hipervínculo visitado" xfId="10745" builtinId="9" hidden="1"/>
    <cellStyle name="Hipervínculo visitado" xfId="10505" builtinId="9" hidden="1"/>
    <cellStyle name="Hipervínculo visitado" xfId="11088" builtinId="9" hidden="1"/>
    <cellStyle name="Hipervínculo visitado" xfId="10484" builtinId="9" hidden="1"/>
    <cellStyle name="Hipervínculo visitado" xfId="10173" builtinId="9" hidden="1"/>
    <cellStyle name="Hipervínculo visitado" xfId="10999" builtinId="9" hidden="1"/>
    <cellStyle name="Hipervínculo visitado" xfId="10939" builtinId="9" hidden="1"/>
    <cellStyle name="Hipervínculo visitado" xfId="10329" builtinId="9" hidden="1"/>
    <cellStyle name="Hipervínculo visitado" xfId="11147" builtinId="9" hidden="1"/>
    <cellStyle name="Hipervínculo visitado" xfId="10507" builtinId="9" hidden="1"/>
    <cellStyle name="Hipervínculo visitado" xfId="11134" builtinId="9" hidden="1"/>
    <cellStyle name="Hipervínculo visitado" xfId="11109" builtinId="9" hidden="1"/>
    <cellStyle name="Hipervínculo visitado" xfId="11116" builtinId="9" hidden="1"/>
    <cellStyle name="Hipervínculo visitado" xfId="11099" builtinId="9" hidden="1"/>
    <cellStyle name="Hipervínculo visitado" xfId="10526" builtinId="9" hidden="1"/>
    <cellStyle name="Hipervínculo visitado" xfId="11122" builtinId="9" hidden="1"/>
    <cellStyle name="Hipervínculo visitado" xfId="11145" builtinId="9" hidden="1"/>
    <cellStyle name="Hipervínculo visitado" xfId="11113" builtinId="9" hidden="1"/>
    <cellStyle name="Hipervínculo visitado" xfId="11125" builtinId="9" hidden="1"/>
    <cellStyle name="Hipervínculo visitado" xfId="11081" builtinId="9" hidden="1"/>
    <cellStyle name="Hipervínculo visitado" xfId="10512" builtinId="9" hidden="1"/>
    <cellStyle name="Hipervínculo visitado" xfId="10490" builtinId="9" hidden="1"/>
    <cellStyle name="Hipervínculo visitado" xfId="10923" builtinId="9" hidden="1"/>
    <cellStyle name="Hipervínculo visitado" xfId="10724" builtinId="9" hidden="1"/>
    <cellStyle name="Hipervínculo visitado" xfId="10638" builtinId="9" hidden="1"/>
    <cellStyle name="Hipervínculo visitado" xfId="10892" builtinId="9" hidden="1"/>
    <cellStyle name="Hipervínculo visitado" xfId="10715" builtinId="9" hidden="1"/>
    <cellStyle name="Hipervínculo visitado" xfId="11152" builtinId="9" hidden="1"/>
    <cellStyle name="Hipervínculo visitado" xfId="10439" builtinId="9" hidden="1"/>
    <cellStyle name="Hipervínculo visitado" xfId="8871" builtinId="9" hidden="1"/>
    <cellStyle name="Hipervínculo visitado" xfId="10476" builtinId="9" hidden="1"/>
    <cellStyle name="Hipervínculo visitado" xfId="10166" builtinId="9" hidden="1"/>
    <cellStyle name="Hipervínculo visitado" xfId="10498" builtinId="9" hidden="1"/>
    <cellStyle name="Hipervínculo visitado" xfId="10413" builtinId="9" hidden="1"/>
    <cellStyle name="Hipervínculo visitado" xfId="10412" builtinId="9" hidden="1"/>
    <cellStyle name="Hipervínculo visitado" xfId="10207" builtinId="9" hidden="1"/>
    <cellStyle name="Hipervínculo visitado" xfId="11149" builtinId="9" hidden="1"/>
    <cellStyle name="Hipervínculo visitado" xfId="10257" builtinId="9" hidden="1"/>
    <cellStyle name="Hipervínculo visitado" xfId="10460" builtinId="9" hidden="1"/>
    <cellStyle name="Hipervínculo visitado" xfId="10626" builtinId="9" hidden="1"/>
    <cellStyle name="Hipervínculo visitado" xfId="11146" builtinId="9" hidden="1"/>
    <cellStyle name="Hipervínculo visitado" xfId="10731" builtinId="9" hidden="1"/>
    <cellStyle name="Hipervínculo visitado" xfId="10641" builtinId="9" hidden="1"/>
    <cellStyle name="Hipervínculo visitado" xfId="10284" builtinId="9" hidden="1"/>
    <cellStyle name="Hipervínculo visitado" xfId="10199" builtinId="9" hidden="1"/>
    <cellStyle name="Hipervínculo visitado" xfId="11140" builtinId="9" hidden="1"/>
    <cellStyle name="Hipervínculo visitado" xfId="10191" builtinId="9" hidden="1"/>
    <cellStyle name="Hipervínculo visitado" xfId="10956" builtinId="9" hidden="1"/>
    <cellStyle name="Hipervínculo visitado" xfId="10289" builtinId="9" hidden="1"/>
    <cellStyle name="Hipervínculo visitado" xfId="10655" builtinId="9" hidden="1"/>
    <cellStyle name="Hipervínculo visitado" xfId="11033" builtinId="9" hidden="1"/>
    <cellStyle name="Hipervínculo visitado" xfId="11139" builtinId="9" hidden="1"/>
    <cellStyle name="Hipervínculo visitado" xfId="10604" builtinId="9" hidden="1"/>
    <cellStyle name="Hipervínculo visitado" xfId="10906" builtinId="9" hidden="1"/>
    <cellStyle name="Hipervínculo visitado" xfId="10620" builtinId="9" hidden="1"/>
    <cellStyle name="Hipervínculo visitado" xfId="11115" builtinId="9" hidden="1"/>
    <cellStyle name="Hipervínculo visitado" xfId="8478" builtinId="9" hidden="1"/>
    <cellStyle name="Hipervínculo visitado" xfId="11138" builtinId="9" hidden="1"/>
    <cellStyle name="Hipervínculo visitado" xfId="10434" builtinId="9" hidden="1"/>
    <cellStyle name="Hipervínculo visitado" xfId="10570" builtinId="9" hidden="1"/>
    <cellStyle name="Hipervínculo visitado" xfId="11101" builtinId="9" hidden="1"/>
    <cellStyle name="Hipervínculo visitado" xfId="10451" builtinId="9" hidden="1"/>
    <cellStyle name="Hipervínculo visitado" xfId="10650" builtinId="9" hidden="1"/>
    <cellStyle name="Hipervínculo visitado" xfId="11137" builtinId="9" hidden="1"/>
    <cellStyle name="Hipervínculo visitado" xfId="10707" builtinId="9" hidden="1"/>
    <cellStyle name="Hipervínculo visitado" xfId="10271" builtinId="9" hidden="1"/>
    <cellStyle name="Hipervínculo visitado" xfId="11118" builtinId="9" hidden="1"/>
    <cellStyle name="Hipervínculo visitado" xfId="8690" builtinId="9" hidden="1"/>
    <cellStyle name="Hipervínculo visitado" xfId="10713" builtinId="9" hidden="1"/>
    <cellStyle name="Hipervínculo visitado" xfId="10596" builtinId="9" hidden="1"/>
    <cellStyle name="Hipervínculo visitado" xfId="11026" builtinId="9" hidden="1"/>
    <cellStyle name="Hipervínculo visitado" xfId="10282" builtinId="9" hidden="1"/>
    <cellStyle name="Hipervínculo visitado" xfId="10909" builtinId="9" hidden="1"/>
    <cellStyle name="Hipervínculo visitado" xfId="10246" builtinId="9" hidden="1"/>
    <cellStyle name="Hipervínculo visitado" xfId="11128" builtinId="9" hidden="1"/>
    <cellStyle name="Hipervínculo visitado" xfId="11142" builtinId="9" hidden="1"/>
    <cellStyle name="Hipervínculo visitado" xfId="10764" builtinId="9" hidden="1"/>
    <cellStyle name="Hipervínculo visitado" xfId="11156" builtinId="9" hidden="1"/>
    <cellStyle name="Hipervínculo visitado" xfId="10773" builtinId="9" hidden="1"/>
    <cellStyle name="Hipervínculo visitado" xfId="10787" builtinId="9" hidden="1"/>
    <cellStyle name="Hipervínculo visitado" xfId="11091" builtinId="9" hidden="1"/>
    <cellStyle name="Hipervínculo visitado" xfId="10194" builtinId="9" hidden="1"/>
    <cellStyle name="Hipervínculo visitado" xfId="10314" builtinId="9" hidden="1"/>
    <cellStyle name="Hipervínculo visitado" xfId="10556" builtinId="9" hidden="1"/>
    <cellStyle name="Hipervínculo visitado" xfId="10907" builtinId="9" hidden="1"/>
    <cellStyle name="Hipervínculo visitado" xfId="11144" builtinId="9" hidden="1"/>
    <cellStyle name="Hipervínculo visitado" xfId="8921" builtinId="9" hidden="1"/>
    <cellStyle name="Hipervínculo visitado" xfId="10617" builtinId="9" hidden="1"/>
    <cellStyle name="Hipervínculo visitado" xfId="11065" builtinId="9" hidden="1"/>
    <cellStyle name="Hipervínculo visitado" xfId="10726" builtinId="9" hidden="1"/>
    <cellStyle name="Hipervínculo visitado" xfId="11084" builtinId="9" hidden="1"/>
    <cellStyle name="Hipervínculo visitado" xfId="10452" builtinId="9" hidden="1"/>
    <cellStyle name="Hipervínculo visitado" xfId="10487" builtinId="9" hidden="1"/>
    <cellStyle name="Hipervínculo visitado" xfId="10438" builtinId="9" hidden="1"/>
    <cellStyle name="Hipervínculo visitado" xfId="11157" builtinId="9" hidden="1"/>
    <cellStyle name="Hipervínculo visitado" xfId="10488" builtinId="9" hidden="1"/>
    <cellStyle name="Hipervínculo visitado" xfId="10421" builtinId="9" hidden="1"/>
    <cellStyle name="Hipervínculo visitado" xfId="10494" builtinId="9" hidden="1"/>
    <cellStyle name="Hipervínculo visitado" xfId="10886" builtinId="9" hidden="1"/>
    <cellStyle name="Hipervínculo visitado" xfId="10501" builtinId="9" hidden="1"/>
    <cellStyle name="Hipervínculo visitado" xfId="8905" builtinId="9" hidden="1"/>
    <cellStyle name="Hipervínculo visitado" xfId="11059" builtinId="9" hidden="1"/>
    <cellStyle name="Hipervínculo visitado" xfId="10332" builtinId="9" hidden="1"/>
    <cellStyle name="Hipervínculo visitado" xfId="10275" builtinId="9" hidden="1"/>
    <cellStyle name="Hipervínculo visitado" xfId="11034" builtinId="9" hidden="1"/>
    <cellStyle name="Hipervínculo visitado" xfId="10897" builtinId="9" hidden="1"/>
    <cellStyle name="Hipervínculo visitado" xfId="10319" builtinId="9" hidden="1"/>
    <cellStyle name="Hipervínculo visitado" xfId="11086" builtinId="9" hidden="1"/>
    <cellStyle name="Hipervínculo visitado" xfId="10264" builtinId="9" hidden="1"/>
    <cellStyle name="Hipervínculo visitado" xfId="11158" builtinId="9" hidden="1"/>
    <cellStyle name="Hipervínculo visitado" xfId="8792" builtinId="9" hidden="1"/>
    <cellStyle name="Hipervínculo visitado" xfId="10610" builtinId="9" hidden="1"/>
    <cellStyle name="Hipervínculo visitado" xfId="11102" builtinId="9" hidden="1"/>
    <cellStyle name="Hipervínculo visitado" xfId="11130" builtinId="9" hidden="1"/>
    <cellStyle name="Hipervínculo visitado" xfId="10946" builtinId="9" hidden="1"/>
    <cellStyle name="Hipervínculo visitado" xfId="10714" builtinId="9" hidden="1"/>
    <cellStyle name="Hipervínculo visitado" xfId="11141" builtinId="9" hidden="1"/>
    <cellStyle name="Hipervínculo visitado" xfId="11129" builtinId="9" hidden="1"/>
    <cellStyle name="Hipervínculo visitado" xfId="10406" builtinId="9" hidden="1"/>
    <cellStyle name="Hipervínculo visitado" xfId="10895" builtinId="9" hidden="1"/>
    <cellStyle name="Hipervínculo visitado" xfId="10900" builtinId="9" hidden="1"/>
    <cellStyle name="Hipervínculo visitado" xfId="10921" builtinId="9" hidden="1"/>
    <cellStyle name="Hipervínculo visitado" xfId="10211" builtinId="9" hidden="1"/>
    <cellStyle name="Hipervínculo visitado" xfId="10825" builtinId="9" hidden="1"/>
    <cellStyle name="Hipervínculo visitado" xfId="11155" builtinId="9" hidden="1"/>
    <cellStyle name="Hipervínculo visitado" xfId="11154" builtinId="9" hidden="1"/>
    <cellStyle name="Hipervínculo visitado" xfId="10920" builtinId="9" hidden="1"/>
    <cellStyle name="Hipervínculo visitado" xfId="10172" builtinId="9" hidden="1"/>
    <cellStyle name="Hipervínculo visitado" xfId="10212" builtinId="9" hidden="1"/>
    <cellStyle name="Hipervínculo visitado" xfId="10288" builtinId="9" hidden="1"/>
    <cellStyle name="Hipervínculo visitado" xfId="11036" builtinId="9" hidden="1"/>
    <cellStyle name="Hipervínculo visitado" xfId="10727" builtinId="9" hidden="1"/>
    <cellStyle name="Hipervínculo visitado" xfId="10963" builtinId="9" hidden="1"/>
    <cellStyle name="Hipervínculo visitado" xfId="10898" builtinId="9" hidden="1"/>
    <cellStyle name="Hipervínculo visitado" xfId="11074" builtinId="9" hidden="1"/>
    <cellStyle name="Hipervínculo visitado" xfId="7293" builtinId="9" hidden="1"/>
    <cellStyle name="Hipervínculo visitado" xfId="7290" builtinId="9" hidden="1"/>
    <cellStyle name="Hipervínculo visitado" xfId="8592" builtinId="9" hidden="1"/>
    <cellStyle name="Hipervínculo visitado" xfId="7541" builtinId="9" hidden="1"/>
    <cellStyle name="Hipervínculo visitado" xfId="8625" builtinId="9" hidden="1"/>
    <cellStyle name="Hipervínculo visitado" xfId="7603" builtinId="9" hidden="1"/>
    <cellStyle name="Hipervínculo visitado" xfId="8445" builtinId="9" hidden="1"/>
    <cellStyle name="Hipervínculo visitado" xfId="9272" builtinId="9" hidden="1"/>
    <cellStyle name="Hipervínculo visitado" xfId="7382" builtinId="9" hidden="1"/>
    <cellStyle name="Hipervínculo visitado" xfId="8662" builtinId="9" hidden="1"/>
    <cellStyle name="Hipervínculo visitado" xfId="7656" builtinId="9" hidden="1"/>
    <cellStyle name="Hipervínculo visitado" xfId="8435" builtinId="9" hidden="1"/>
    <cellStyle name="Hipervínculo visitado" xfId="9262" builtinId="9" hidden="1"/>
    <cellStyle name="Hipervínculo visitado" xfId="7372" builtinId="9" hidden="1"/>
    <cellStyle name="Hipervínculo visitado" xfId="8620" builtinId="9" hidden="1"/>
    <cellStyle name="Hipervínculo visitado" xfId="7599" builtinId="9" hidden="1"/>
    <cellStyle name="Hipervínculo visitado" xfId="8642" builtinId="9" hidden="1"/>
    <cellStyle name="Hipervínculo visitado" xfId="7618" builtinId="9" hidden="1"/>
    <cellStyle name="Hipervínculo visitado" xfId="8455" builtinId="9" hidden="1"/>
    <cellStyle name="Hipervínculo visitado" xfId="9280" builtinId="9" hidden="1"/>
    <cellStyle name="Hipervínculo visitado" xfId="7402" builtinId="9" hidden="1"/>
    <cellStyle name="Hipervínculo visitado" xfId="7803" builtinId="9" hidden="1"/>
    <cellStyle name="Hipervínculo visitado" xfId="9199" builtinId="9" hidden="1"/>
    <cellStyle name="Hipervínculo visitado" xfId="8405" builtinId="9" hidden="1"/>
    <cellStyle name="Hipervínculo visitado" xfId="9233" builtinId="9" hidden="1"/>
    <cellStyle name="Hipervínculo visitado" xfId="7338" builtinId="9" hidden="1"/>
    <cellStyle name="Hipervínculo visitado" xfId="8661" builtinId="9" hidden="1"/>
    <cellStyle name="Hipervínculo visitado" xfId="7654" builtinId="9" hidden="1"/>
    <cellStyle name="Hipervínculo visitado" xfId="8436" builtinId="9" hidden="1"/>
    <cellStyle name="Hipervínculo visitado" xfId="9263" builtinId="9" hidden="1"/>
    <cellStyle name="Hipervínculo visitado" xfId="7373" builtinId="9" hidden="1"/>
    <cellStyle name="Hipervínculo visitado" xfId="8659" builtinId="9" hidden="1"/>
    <cellStyle name="Hipervínculo visitado" xfId="7652" builtinId="9" hidden="1"/>
    <cellStyle name="Hipervínculo visitado" xfId="8397" builtinId="9" hidden="1"/>
    <cellStyle name="Hipervínculo visitado" xfId="9228" builtinId="9" hidden="1"/>
    <cellStyle name="Hipervínculo visitado" xfId="7285" builtinId="9" hidden="1"/>
    <cellStyle name="Hipervínculo visitado" xfId="7556" builtinId="9" hidden="1"/>
    <cellStyle name="Hipervínculo visitado" xfId="7284" builtinId="9" hidden="1"/>
    <cellStyle name="Hipervínculo visitado" xfId="7283" builtinId="9" hidden="1"/>
    <cellStyle name="Hipervínculo visitado" xfId="7282" builtinId="9" hidden="1"/>
    <cellStyle name="Hipervínculo visitado" xfId="7555" builtinId="9" hidden="1"/>
    <cellStyle name="Hipervínculo visitado" xfId="7281" builtinId="9" hidden="1"/>
    <cellStyle name="Hipervínculo visitado" xfId="7553" builtinId="9" hidden="1"/>
    <cellStyle name="Hipervínculo visitado" xfId="7554" builtinId="9" hidden="1"/>
    <cellStyle name="Hipervínculo visitado" xfId="7280" builtinId="9" hidden="1"/>
    <cellStyle name="Hipervínculo visitado" xfId="7279" builtinId="9" hidden="1"/>
    <cellStyle name="Hipervínculo visitado" xfId="7278" builtinId="9" hidden="1"/>
    <cellStyle name="Hipervínculo visitado" xfId="7552" builtinId="9" hidden="1"/>
    <cellStyle name="Hipervínculo visitado" xfId="7277" builtinId="9" hidden="1"/>
    <cellStyle name="Hipervínculo visitado" xfId="7550" builtinId="9" hidden="1"/>
    <cellStyle name="Hipervínculo visitado" xfId="7551" builtinId="9" hidden="1"/>
    <cellStyle name="Hipervínculo visitado" xfId="7276" builtinId="9" hidden="1"/>
    <cellStyle name="Hipervínculo visitado" xfId="7275" builtinId="9" hidden="1"/>
    <cellStyle name="Hipervínculo visitado" xfId="7274" builtinId="9" hidden="1"/>
    <cellStyle name="Hipervínculo visitado" xfId="7549" builtinId="9" hidden="1"/>
    <cellStyle name="Hipervínculo visitado" xfId="7273" builtinId="9" hidden="1"/>
    <cellStyle name="Hipervínculo visitado" xfId="7547" builtinId="9" hidden="1"/>
    <cellStyle name="Hipervínculo visitado" xfId="7548" builtinId="9" hidden="1"/>
    <cellStyle name="Hipervínculo visitado" xfId="7272" builtinId="9" hidden="1"/>
    <cellStyle name="Hipervínculo visitado" xfId="7271" builtinId="9" hidden="1"/>
    <cellStyle name="Hipervínculo visitado" xfId="7270" builtinId="9" hidden="1"/>
    <cellStyle name="Hipervínculo visitado" xfId="7546" builtinId="9" hidden="1"/>
    <cellStyle name="Hipervínculo visitado" xfId="7269" builtinId="9" hidden="1"/>
    <cellStyle name="Hipervínculo visitado" xfId="7544" builtinId="9" hidden="1"/>
    <cellStyle name="Hipervínculo visitado" xfId="7545" builtinId="9" hidden="1"/>
    <cellStyle name="Hipervínculo visitado" xfId="7268" builtinId="9" hidden="1"/>
    <cellStyle name="Hipervínculo visitado" xfId="7267" builtinId="9" hidden="1"/>
    <cellStyle name="Hipervínculo visitado" xfId="7266" builtinId="9" hidden="1"/>
    <cellStyle name="Hipervínculo visitado" xfId="7843" builtinId="9" hidden="1"/>
    <cellStyle name="Hipervínculo visitado" xfId="7789" builtinId="9" hidden="1"/>
    <cellStyle name="Hipervínculo visitado" xfId="11206" builtinId="9" hidden="1"/>
    <cellStyle name="Hipervínculo visitado" xfId="11217" builtinId="9" hidden="1"/>
    <cellStyle name="Hipervínculo visitado" xfId="11207" builtinId="9" hidden="1"/>
    <cellStyle name="Hipervínculo visitado" xfId="11209" builtinId="9" hidden="1"/>
    <cellStyle name="Hipervínculo visitado" xfId="11200" builtinId="9" hidden="1"/>
    <cellStyle name="Hipervínculo visitado" xfId="7379" builtinId="9" hidden="1"/>
    <cellStyle name="Hipervínculo visitado" xfId="11194" builtinId="9" hidden="1"/>
    <cellStyle name="Hipervínculo visitado" xfId="11193" builtinId="9" hidden="1"/>
    <cellStyle name="Hipervínculo visitado" xfId="11192" builtinId="9" hidden="1"/>
    <cellStyle name="Hipervínculo visitado" xfId="8807" builtinId="9" hidden="1"/>
    <cellStyle name="Hipervínculo visitado" xfId="7538" builtinId="9" hidden="1"/>
    <cellStyle name="Hipervínculo visitado" xfId="8673" builtinId="9" hidden="1"/>
    <cellStyle name="Hipervínculo visitado" xfId="11198" builtinId="9" hidden="1"/>
    <cellStyle name="Hipervínculo visitado" xfId="8602" builtinId="9" hidden="1"/>
    <cellStyle name="Hipervínculo visitado" xfId="8458" builtinId="9" hidden="1"/>
    <cellStyle name="Hipervínculo visitado" xfId="8635" builtinId="9" hidden="1"/>
    <cellStyle name="Hipervínculo visitado" xfId="7601" builtinId="9" hidden="1"/>
    <cellStyle name="Hipervínculo visitado" xfId="11213" builtinId="9" hidden="1"/>
    <cellStyle name="Hipervínculo visitado" xfId="11220" builtinId="9" hidden="1"/>
    <cellStyle name="Hipervínculo visitado" xfId="9261" builtinId="9" hidden="1"/>
    <cellStyle name="Hipervínculo visitado" xfId="11195" builtinId="9" hidden="1"/>
    <cellStyle name="Hipervínculo visitado" xfId="9283" builtinId="9" hidden="1"/>
    <cellStyle name="Hipervínculo visitado" xfId="8418" builtinId="9" hidden="1"/>
    <cellStyle name="Hipervínculo visitado" xfId="9271" builtinId="9" hidden="1"/>
    <cellStyle name="Hipervínculo visitado" xfId="7287" builtinId="9" hidden="1"/>
    <cellStyle name="Hipervínculo visitado" xfId="11190" builtinId="9" hidden="1"/>
    <cellStyle name="Hipervínculo visitado" xfId="7677" builtinId="9" hidden="1"/>
    <cellStyle name="Hipervínculo visitado" xfId="11189" builtinId="9" hidden="1"/>
    <cellStyle name="Hipervínculo visitado" xfId="7893" builtinId="9" hidden="1"/>
    <cellStyle name="Hipervínculo visitado" xfId="11188" builtinId="9" hidden="1"/>
    <cellStyle name="Hipervínculo visitado" xfId="8402" builtinId="9" hidden="1"/>
    <cellStyle name="Hipervínculo visitado" xfId="7377" builtinId="9" hidden="1"/>
    <cellStyle name="Hipervínculo visitado" xfId="9099" builtinId="9" hidden="1"/>
    <cellStyle name="Hipervínculo visitado" xfId="11222" builtinId="9" hidden="1"/>
    <cellStyle name="Hipervínculo visitado" xfId="8622" builtinId="9" hidden="1"/>
    <cellStyle name="Hipervínculo visitado" xfId="7486" builtinId="9" hidden="1"/>
    <cellStyle name="Hipervínculo visitado" xfId="7449" builtinId="9" hidden="1"/>
    <cellStyle name="Hipervínculo visitado" xfId="8045" builtinId="9" hidden="1"/>
    <cellStyle name="Hipervínculo visitado" xfId="7343" builtinId="9" hidden="1"/>
    <cellStyle name="Hipervínculo visitado" xfId="7951" builtinId="9" hidden="1"/>
    <cellStyle name="Hipervínculo visitado" xfId="7263" builtinId="9" hidden="1"/>
    <cellStyle name="Hipervínculo visitado" xfId="7294" builtinId="9" hidden="1"/>
    <cellStyle name="Hipervínculo visitado" xfId="7264" builtinId="9" hidden="1"/>
    <cellStyle name="Hipervínculo visitado" xfId="7292" builtinId="9" hidden="1"/>
    <cellStyle name="Hipervínculo visitado" xfId="7370" builtinId="9" hidden="1"/>
    <cellStyle name="Hipervínculo visitado" xfId="7470" builtinId="9" hidden="1"/>
    <cellStyle name="Hipervínculo visitado" xfId="7296" builtinId="9" hidden="1"/>
    <cellStyle name="Hipervínculo visitado" xfId="11204" builtinId="9" hidden="1"/>
    <cellStyle name="Hipervínculo visitado" xfId="11216" builtinId="9" hidden="1"/>
    <cellStyle name="Hipervínculo visitado" xfId="11215" builtinId="9" hidden="1"/>
    <cellStyle name="Hipervínculo visitado" xfId="11214" builtinId="9" hidden="1"/>
    <cellStyle name="Hipervínculo visitado" xfId="11201" builtinId="9" hidden="1"/>
    <cellStyle name="Hipervínculo visitado" xfId="9246" builtinId="9" hidden="1"/>
    <cellStyle name="Hipervínculo visitado" xfId="7647" builtinId="9" hidden="1"/>
    <cellStyle name="Hipervínculo visitado" xfId="11196" builtinId="9" hidden="1"/>
    <cellStyle name="Hipervínculo visitado" xfId="7334" builtinId="9" hidden="1"/>
    <cellStyle name="Hipervínculo visitado" xfId="9282" builtinId="9" hidden="1"/>
    <cellStyle name="Hipervínculo visitado" xfId="9227" builtinId="9" hidden="1"/>
    <cellStyle name="Hipervínculo visitado" xfId="7622" builtinId="9" hidden="1"/>
    <cellStyle name="Hipervínculo visitado" xfId="11208" builtinId="9" hidden="1"/>
    <cellStyle name="Hipervínculo visitado" xfId="9198" builtinId="9" hidden="1"/>
    <cellStyle name="Hipervínculo visitado" xfId="7350" builtinId="9" hidden="1"/>
    <cellStyle name="Hipervínculo visitado" xfId="8786" builtinId="9" hidden="1"/>
    <cellStyle name="Hipervínculo visitado" xfId="7655" builtinId="9" hidden="1"/>
    <cellStyle name="Hipervínculo visitado" xfId="8739" builtinId="9" hidden="1"/>
    <cellStyle name="Hipervínculo visitado" xfId="7987" builtinId="9" hidden="1"/>
    <cellStyle name="Hipervínculo visitado" xfId="8675" builtinId="9" hidden="1"/>
    <cellStyle name="Hipervínculo visitado" xfId="7381" builtinId="9" hidden="1"/>
    <cellStyle name="Hipervínculo visitado" xfId="8438" builtinId="9" hidden="1"/>
    <cellStyle name="Hipervínculo visitado" xfId="8656" builtinId="9" hidden="1"/>
    <cellStyle name="Hipervínculo visitado" xfId="9265" builtinId="9" hidden="1"/>
    <cellStyle name="Hipervínculo visitado" xfId="11221" builtinId="9" hidden="1"/>
    <cellStyle name="Hipervínculo visitado" xfId="11212" builtinId="9" hidden="1"/>
    <cellStyle name="Hipervínculo visitado" xfId="7375" builtinId="9" hidden="1"/>
    <cellStyle name="Hipervínculo visitado" xfId="11205" builtinId="9" hidden="1"/>
    <cellStyle name="Hipervínculo visitado" xfId="7298" builtinId="9" hidden="1"/>
    <cellStyle name="Hipervínculo visitado" xfId="11203" builtinId="9" hidden="1"/>
    <cellStyle name="Hipervínculo visitado" xfId="7616" builtinId="9" hidden="1"/>
    <cellStyle name="Hipervínculo visitado" xfId="7617" builtinId="9" hidden="1"/>
    <cellStyle name="Hipervínculo visitado" xfId="11218" builtinId="9" hidden="1"/>
    <cellStyle name="Hipervínculo visitado" xfId="11219" builtinId="9" hidden="1"/>
    <cellStyle name="Hipervínculo visitado" xfId="11199" builtinId="9" hidden="1"/>
    <cellStyle name="Hipervínculo visitado" xfId="11210" builtinId="9" hidden="1"/>
    <cellStyle name="Hipervínculo visitado" xfId="11224" builtinId="9" hidden="1"/>
    <cellStyle name="Hipervínculo visitado" xfId="11226" builtinId="9" hidden="1"/>
    <cellStyle name="Hipervínculo visitado" xfId="11228" builtinId="9" hidden="1"/>
    <cellStyle name="Hipervínculo visitado" xfId="11230" builtinId="9" hidden="1"/>
    <cellStyle name="Hipervínculo visitado" xfId="11232" builtinId="9" hidden="1"/>
    <cellStyle name="Hipervínculo visitado" xfId="11234" builtinId="9" hidden="1"/>
    <cellStyle name="Hipervínculo visitado" xfId="11236" builtinId="9" hidden="1"/>
    <cellStyle name="Hipervínculo visitado" xfId="11238" builtinId="9" hidden="1"/>
    <cellStyle name="Hipervínculo visitado" xfId="11240" builtinId="9" hidden="1"/>
    <cellStyle name="Hipervínculo visitado" xfId="11242" builtinId="9" hidden="1"/>
    <cellStyle name="Hipervínculo visitado" xfId="11244" builtinId="9" hidden="1"/>
    <cellStyle name="Hipervínculo visitado" xfId="11246" builtinId="9" hidden="1"/>
    <cellStyle name="Hipervínculo visitado" xfId="11248" builtinId="9" hidden="1"/>
    <cellStyle name="Hipervínculo visitado" xfId="11250" builtinId="9" hidden="1"/>
    <cellStyle name="Hipervínculo visitado" xfId="11252" builtinId="9" hidden="1"/>
    <cellStyle name="Hipervínculo visitado" xfId="11254" builtinId="9" hidden="1"/>
    <cellStyle name="Hipervínculo visitado" xfId="11255" builtinId="9" hidden="1"/>
    <cellStyle name="Hipervínculo visitado" xfId="11256" builtinId="9" hidden="1"/>
    <cellStyle name="Hipervínculo visitado" xfId="11257" builtinId="9" hidden="1"/>
    <cellStyle name="Hipervínculo visitado" xfId="11258" builtinId="9" hidden="1"/>
    <cellStyle name="Hipervínculo visitado" xfId="11259" builtinId="9" hidden="1"/>
    <cellStyle name="Hipervínculo visitado" xfId="11260" builtinId="9" hidden="1"/>
    <cellStyle name="Hipervínculo visitado" xfId="11261" builtinId="9" hidden="1"/>
    <cellStyle name="Hipervínculo visitado" xfId="11262" builtinId="9" hidden="1"/>
    <cellStyle name="Hipervínculo visitado" xfId="11263" builtinId="9" hidden="1"/>
    <cellStyle name="Hipervínculo visitado" xfId="11264" builtinId="9" hidden="1"/>
    <cellStyle name="Hipervínculo visitado" xfId="11265" builtinId="9" hidden="1"/>
    <cellStyle name="Hipervínculo visitado" xfId="11266" builtinId="9" hidden="1"/>
    <cellStyle name="Hipervínculo visitado" xfId="11267" builtinId="9" hidden="1"/>
    <cellStyle name="Hipervínculo visitado" xfId="11268" builtinId="9" hidden="1"/>
    <cellStyle name="Hipervínculo visitado" xfId="11269" builtinId="9" hidden="1"/>
    <cellStyle name="Hipervínculo visitado" xfId="11270" builtinId="9" hidden="1"/>
    <cellStyle name="Hipervínculo visitado" xfId="11271" builtinId="9" hidden="1"/>
    <cellStyle name="Hipervínculo visitado" xfId="11272" builtinId="9" hidden="1"/>
    <cellStyle name="Hipervínculo visitado" xfId="11273" builtinId="9" hidden="1"/>
    <cellStyle name="Hipervínculo visitado" xfId="11444" builtinId="9" hidden="1"/>
    <cellStyle name="Hipervínculo visitado" xfId="11446" builtinId="9" hidden="1"/>
    <cellStyle name="Hipervínculo visitado" xfId="11448" builtinId="9" hidden="1"/>
    <cellStyle name="Hipervínculo visitado" xfId="11450" builtinId="9" hidden="1"/>
    <cellStyle name="Hipervínculo visitado" xfId="11452" builtinId="9" hidden="1"/>
    <cellStyle name="Hipervínculo visitado" xfId="11454" builtinId="9" hidden="1"/>
    <cellStyle name="Hipervínculo visitado" xfId="11456" builtinId="9" hidden="1"/>
    <cellStyle name="Hipervínculo visitado" xfId="11458" builtinId="9" hidden="1"/>
    <cellStyle name="Hipervínculo visitado" xfId="11460" builtinId="9" hidden="1"/>
    <cellStyle name="Hipervínculo visitado" xfId="11462" builtinId="9" hidden="1"/>
    <cellStyle name="Hipervínculo visitado" xfId="11464" builtinId="9" hidden="1"/>
    <cellStyle name="Hipervínculo visitado" xfId="11466" builtinId="9" hidden="1"/>
    <cellStyle name="Hipervínculo visitado" xfId="11468" builtinId="9" hidden="1"/>
    <cellStyle name="Hipervínculo visitado" xfId="11470" builtinId="9" hidden="1"/>
    <cellStyle name="Hipervínculo visitado" xfId="11472" builtinId="9" hidden="1"/>
    <cellStyle name="Hipervínculo visitado" xfId="11474" builtinId="9" hidden="1"/>
    <cellStyle name="Hipervínculo visitado" xfId="11476" builtinId="9" hidden="1"/>
    <cellStyle name="Hipervínculo visitado" xfId="11478" builtinId="9" hidden="1"/>
    <cellStyle name="Hipervínculo visitado" xfId="11480" builtinId="9" hidden="1"/>
    <cellStyle name="Hipervínculo visitado" xfId="11482" builtinId="9" hidden="1"/>
    <cellStyle name="Hipervínculo visitado" xfId="11484" builtinId="9" hidden="1"/>
    <cellStyle name="Hipervínculo visitado" xfId="11486" builtinId="9" hidden="1"/>
    <cellStyle name="Hipervínculo visitado" xfId="11487" builtinId="9" hidden="1"/>
    <cellStyle name="Hipervínculo visitado" xfId="11489" builtinId="9" hidden="1"/>
    <cellStyle name="Hipervínculo visitado" xfId="11491" builtinId="9" hidden="1"/>
    <cellStyle name="Hipervínculo visitado" xfId="11493" builtinId="9" hidden="1"/>
    <cellStyle name="Hipervínculo visitado" xfId="11495" builtinId="9" hidden="1"/>
    <cellStyle name="Hipervínculo visitado" xfId="11497" builtinId="9" hidden="1"/>
    <cellStyle name="Hipervínculo visitado" xfId="11499" builtinId="9" hidden="1"/>
    <cellStyle name="Hipervínculo visitado" xfId="11501" builtinId="9" hidden="1"/>
    <cellStyle name="Hipervínculo visitado" xfId="11503" builtinId="9" hidden="1"/>
    <cellStyle name="Hipervínculo visitado" xfId="11505" builtinId="9" hidden="1"/>
    <cellStyle name="Hipervínculo visitado" xfId="11507" builtinId="9" hidden="1"/>
    <cellStyle name="Hipervínculo visitado" xfId="11509" builtinId="9" hidden="1"/>
    <cellStyle name="Hipervínculo visitado" xfId="11511" builtinId="9" hidden="1"/>
    <cellStyle name="Hipervínculo visitado" xfId="11649" builtinId="9" hidden="1"/>
    <cellStyle name="Hipervínculo visitado" xfId="11650" builtinId="9" hidden="1"/>
    <cellStyle name="Hipervínculo visitado" xfId="11651" builtinId="9" hidden="1"/>
    <cellStyle name="Hipervínculo visitado" xfId="11652" builtinId="9" hidden="1"/>
    <cellStyle name="Hipervínculo visitado" xfId="11653" builtinId="9" hidden="1"/>
    <cellStyle name="Hipervínculo visitado" xfId="11654" builtinId="9" hidden="1"/>
    <cellStyle name="Hipervínculo visitado" xfId="11655" builtinId="9" hidden="1"/>
    <cellStyle name="Hipervínculo visitado" xfId="11656" builtinId="9" hidden="1"/>
    <cellStyle name="Hipervínculo visitado" xfId="11657" builtinId="9" hidden="1"/>
    <cellStyle name="Hipervínculo visitado" xfId="11658" builtinId="9" hidden="1"/>
    <cellStyle name="Hipervínculo visitado" xfId="11659" builtinId="9" hidden="1"/>
    <cellStyle name="Hipervínculo visitado" xfId="11660" builtinId="9" hidden="1"/>
    <cellStyle name="Hipervínculo visitado" xfId="11661" builtinId="9" hidden="1"/>
    <cellStyle name="Hipervínculo visitado" xfId="11662" builtinId="9" hidden="1"/>
    <cellStyle name="Hipervínculo visitado" xfId="11663" builtinId="9" hidden="1"/>
    <cellStyle name="Hipervínculo visitado" xfId="11664" builtinId="9" hidden="1"/>
    <cellStyle name="Hipervínculo visitado" xfId="11665" builtinId="9" hidden="1"/>
    <cellStyle name="Hipervínculo visitado" xfId="11666" builtinId="9" hidden="1"/>
    <cellStyle name="Hipervínculo visitado" xfId="11667" builtinId="9" hidden="1"/>
    <cellStyle name="Hipervínculo visitado" xfId="11668" builtinId="9" hidden="1"/>
    <cellStyle name="Hipervínculo visitado" xfId="11669" builtinId="9" hidden="1"/>
    <cellStyle name="Hipervínculo visitado" xfId="11670" builtinId="9" hidden="1"/>
    <cellStyle name="Hipervínculo visitado" xfId="11671" builtinId="9" hidden="1"/>
    <cellStyle name="Hipervínculo visitado" xfId="11672" builtinId="9" hidden="1"/>
    <cellStyle name="Hipervínculo visitado" xfId="11673" builtinId="9" hidden="1"/>
    <cellStyle name="Hipervínculo visitado" xfId="11674" builtinId="9" hidden="1"/>
    <cellStyle name="Hipervínculo visitado" xfId="11675" builtinId="9" hidden="1"/>
    <cellStyle name="Hipervínculo visitado" xfId="11676" builtinId="9" hidden="1"/>
    <cellStyle name="Hipervínculo visitado" xfId="11677" builtinId="9" hidden="1"/>
    <cellStyle name="Hipervínculo visitado" xfId="11678" builtinId="9" hidden="1"/>
    <cellStyle name="Hipervínculo visitado" xfId="11679" builtinId="9" hidden="1"/>
    <cellStyle name="Hipervínculo visitado" xfId="11680" builtinId="9" hidden="1"/>
    <cellStyle name="Hipervínculo visitado" xfId="11681" builtinId="9" hidden="1"/>
    <cellStyle name="Hipervínculo visitado" xfId="11682" builtinId="9" hidden="1"/>
    <cellStyle name="Hipervínculo visitado" xfId="11683" builtinId="9" hidden="1"/>
    <cellStyle name="Hipervínculo visitado" xfId="11718" builtinId="9" hidden="1"/>
    <cellStyle name="Hipervínculo visitado" xfId="11736" builtinId="9" hidden="1"/>
    <cellStyle name="Hipervínculo visitado" xfId="11721" builtinId="9" hidden="1"/>
    <cellStyle name="Hipervínculo visitado" xfId="11724" builtinId="9" hidden="1"/>
    <cellStyle name="Hipervínculo visitado" xfId="11712" builtinId="9" hidden="1"/>
    <cellStyle name="Hipervínculo visitado" xfId="11597" builtinId="9" hidden="1"/>
    <cellStyle name="Hipervínculo visitado" xfId="11698" builtinId="9" hidden="1"/>
    <cellStyle name="Hipervínculo visitado" xfId="11697" builtinId="9" hidden="1"/>
    <cellStyle name="Hipervínculo visitado" xfId="11695" builtinId="9" hidden="1"/>
    <cellStyle name="Hipervínculo visitado" xfId="11563" builtinId="9" hidden="1"/>
    <cellStyle name="Hipervínculo visitado" xfId="11685" builtinId="9" hidden="1"/>
    <cellStyle name="Hipervínculo visitado" xfId="11589" builtinId="9" hidden="1"/>
    <cellStyle name="Hipervínculo visitado" xfId="11702" builtinId="9" hidden="1"/>
    <cellStyle name="Hipervínculo visitado" xfId="11592" builtinId="9" hidden="1"/>
    <cellStyle name="Hipervínculo visitado" xfId="11616" builtinId="9" hidden="1"/>
    <cellStyle name="Hipervínculo visitado" xfId="11612" builtinId="9" hidden="1"/>
    <cellStyle name="Hipervínculo visitado" xfId="11601" builtinId="9" hidden="1"/>
    <cellStyle name="Hipervínculo visitado" xfId="11730" builtinId="9" hidden="1"/>
    <cellStyle name="Hipervínculo visitado" xfId="11741" builtinId="9" hidden="1"/>
    <cellStyle name="Hipervínculo visitado" xfId="11585" builtinId="9" hidden="1"/>
    <cellStyle name="Hipervínculo visitado" xfId="11700" builtinId="9" hidden="1"/>
    <cellStyle name="Hipervínculo visitado" xfId="11590" builtinId="9" hidden="1"/>
    <cellStyle name="Hipervínculo visitado" xfId="11622" builtinId="9" hidden="1"/>
    <cellStyle name="Hipervínculo visitado" xfId="11599" builtinId="9" hidden="1"/>
    <cellStyle name="Hipervínculo visitado" xfId="11569" builtinId="9" hidden="1"/>
    <cellStyle name="Hipervínculo visitado" xfId="11692" builtinId="9" hidden="1"/>
    <cellStyle name="Hipervínculo visitado" xfId="11568" builtinId="9" hidden="1"/>
    <cellStyle name="Hipervínculo visitado" xfId="11691" builtinId="9" hidden="1"/>
    <cellStyle name="Hipervínculo visitado" xfId="11567" builtinId="9" hidden="1"/>
    <cellStyle name="Hipervínculo visitado" xfId="11690" builtinId="9" hidden="1"/>
    <cellStyle name="Hipervínculo visitado" xfId="11594" builtinId="9" hidden="1"/>
    <cellStyle name="Hipervínculo visitado" xfId="11580" builtinId="9" hidden="1"/>
    <cellStyle name="Hipervínculo visitado" xfId="11572" builtinId="9" hidden="1"/>
    <cellStyle name="Hipervínculo visitado" xfId="11763" builtinId="9" hidden="1"/>
    <cellStyle name="Hipervínculo visitado" xfId="11581" builtinId="9" hidden="1"/>
    <cellStyle name="Hipervínculo visitado" xfId="11573" builtinId="9" hidden="1"/>
    <cellStyle name="Hipervínculo visitado" xfId="11558" builtinId="9" hidden="1"/>
    <cellStyle name="Hipervínculo visitado" xfId="11574" builtinId="9" hidden="1"/>
    <cellStyle name="Hipervínculo visitado" xfId="11684" builtinId="9" hidden="1"/>
    <cellStyle name="Hipervínculo visitado" xfId="11557" builtinId="9" hidden="1"/>
    <cellStyle name="Hipervínculo visitado" xfId="11689" builtinId="9" hidden="1"/>
    <cellStyle name="Hipervínculo visitado" xfId="11688" builtinId="9" hidden="1"/>
    <cellStyle name="Hipervínculo visitado" xfId="11687" builtinId="9" hidden="1"/>
    <cellStyle name="Hipervínculo visitado" xfId="11686" builtinId="9" hidden="1"/>
    <cellStyle name="Hipervínculo visitado" xfId="11561" builtinId="9" hidden="1"/>
    <cellStyle name="Hipervínculo visitado" xfId="11560" builtinId="9" hidden="1"/>
    <cellStyle name="Hipervínculo visitado" xfId="11566" builtinId="9" hidden="1"/>
    <cellStyle name="Hipervínculo visitado" xfId="11714" builtinId="9" hidden="1"/>
    <cellStyle name="Hipervínculo visitado" xfId="11735" builtinId="9" hidden="1"/>
    <cellStyle name="Hipervínculo visitado" xfId="11734" builtinId="9" hidden="1"/>
    <cellStyle name="Hipervínculo visitado" xfId="11731" builtinId="9" hidden="1"/>
    <cellStyle name="Hipervínculo visitado" xfId="11713" builtinId="9" hidden="1"/>
    <cellStyle name="Hipervínculo visitado" xfId="11602" builtinId="9" hidden="1"/>
    <cellStyle name="Hipervínculo visitado" xfId="11627" builtinId="9" hidden="1"/>
    <cellStyle name="Hipervínculo visitado" xfId="11701" builtinId="9" hidden="1"/>
    <cellStyle name="Hipervínculo visitado" xfId="11591" builtinId="9" hidden="1"/>
    <cellStyle name="Hipervínculo visitado" xfId="11617" builtinId="9" hidden="1"/>
    <cellStyle name="Hipervínculo visitado" xfId="11614" builtinId="9" hidden="1"/>
    <cellStyle name="Hipervínculo visitado" xfId="11615" builtinId="9" hidden="1"/>
    <cellStyle name="Hipervínculo visitado" xfId="11935" builtinId="9" hidden="1"/>
    <cellStyle name="Hipervínculo visitado" xfId="11937" builtinId="9" hidden="1"/>
    <cellStyle name="Hipervínculo visitado" xfId="11939" builtinId="9" hidden="1"/>
    <cellStyle name="Hipervínculo visitado" xfId="11941" builtinId="9" hidden="1"/>
    <cellStyle name="Hipervínculo visitado" xfId="11943" builtinId="9" hidden="1"/>
    <cellStyle name="Hipervínculo visitado" xfId="11945" builtinId="9" hidden="1"/>
    <cellStyle name="Hipervínculo visitado" xfId="11947" builtinId="9" hidden="1"/>
    <cellStyle name="Hipervínculo visitado" xfId="11949" builtinId="9" hidden="1"/>
    <cellStyle name="Hipervínculo visitado" xfId="11951" builtinId="9" hidden="1"/>
    <cellStyle name="Hipervínculo visitado" xfId="11953" builtinId="9" hidden="1"/>
    <cellStyle name="Hipervínculo visitado" xfId="11955" builtinId="9" hidden="1"/>
    <cellStyle name="Hipervínculo visitado" xfId="11957" builtinId="9" hidden="1"/>
    <cellStyle name="Hipervínculo visitado" xfId="11959" builtinId="9" hidden="1"/>
    <cellStyle name="Hipervínculo visitado" xfId="11961" builtinId="9" hidden="1"/>
    <cellStyle name="Hipervínculo visitado" xfId="11963" builtinId="9" hidden="1"/>
    <cellStyle name="Hipervínculo visitado" xfId="11965" builtinId="9" hidden="1"/>
    <cellStyle name="Hipervínculo visitado" xfId="11967" builtinId="9" hidden="1"/>
    <cellStyle name="Hipervínculo visitado" xfId="11969" builtinId="9" hidden="1"/>
    <cellStyle name="Hipervínculo visitado" xfId="11971" builtinId="9" hidden="1"/>
    <cellStyle name="Hipervínculo visitado" xfId="11973" builtinId="9" hidden="1"/>
    <cellStyle name="Hipervínculo visitado" xfId="11975" builtinId="9" hidden="1"/>
    <cellStyle name="Hipervínculo visitado" xfId="11977" builtinId="9" hidden="1"/>
    <cellStyle name="Hipervínculo visitado" xfId="11979" builtinId="9" hidden="1"/>
    <cellStyle name="Hipervínculo visitado" xfId="11981" builtinId="9" hidden="1"/>
    <cellStyle name="Hipervínculo visitado" xfId="11983" builtinId="9" hidden="1"/>
    <cellStyle name="Hipervínculo visitado" xfId="11985" builtinId="9" hidden="1"/>
    <cellStyle name="Hipervínculo visitado" xfId="11987" builtinId="9" hidden="1"/>
    <cellStyle name="Hipervínculo visitado" xfId="11989" builtinId="9" hidden="1"/>
    <cellStyle name="Hipervínculo visitado" xfId="11991" builtinId="9" hidden="1"/>
    <cellStyle name="Hipervínculo visitado" xfId="11993" builtinId="9" hidden="1"/>
    <cellStyle name="Hipervínculo visitado" xfId="11995" builtinId="9" hidden="1"/>
    <cellStyle name="Hipervínculo visitado" xfId="11997" builtinId="9" hidden="1"/>
    <cellStyle name="Hipervínculo visitado" xfId="11999" builtinId="9" hidden="1"/>
    <cellStyle name="Hipervínculo visitado" xfId="12001" builtinId="9" hidden="1"/>
    <cellStyle name="Hipervínculo visitado" xfId="12003" builtinId="9" hidden="1"/>
    <cellStyle name="Hipervínculo visitado" xfId="12261" builtinId="9" hidden="1"/>
    <cellStyle name="Hipervínculo visitado" xfId="12262" builtinId="9" hidden="1"/>
    <cellStyle name="Hipervínculo visitado" xfId="12263" builtinId="9" hidden="1"/>
    <cellStyle name="Hipervínculo visitado" xfId="12264" builtinId="9" hidden="1"/>
    <cellStyle name="Hipervínculo visitado" xfId="12265" builtinId="9" hidden="1"/>
    <cellStyle name="Hipervínculo visitado" xfId="12266" builtinId="9" hidden="1"/>
    <cellStyle name="Hipervínculo visitado" xfId="12267" builtinId="9" hidden="1"/>
    <cellStyle name="Hipervínculo visitado" xfId="12268" builtinId="9" hidden="1"/>
    <cellStyle name="Hipervínculo visitado" xfId="12269" builtinId="9" hidden="1"/>
    <cellStyle name="Hipervínculo visitado" xfId="12270" builtinId="9" hidden="1"/>
    <cellStyle name="Hipervínculo visitado" xfId="12271" builtinId="9" hidden="1"/>
    <cellStyle name="Hipervínculo visitado" xfId="12272" builtinId="9" hidden="1"/>
    <cellStyle name="Hipervínculo visitado" xfId="12273" builtinId="9" hidden="1"/>
    <cellStyle name="Hipervínculo visitado" xfId="12274" builtinId="9" hidden="1"/>
    <cellStyle name="Hipervínculo visitado" xfId="12275" builtinId="9" hidden="1"/>
    <cellStyle name="Hipervínculo visitado" xfId="12276" builtinId="9" hidden="1"/>
    <cellStyle name="Hipervínculo visitado" xfId="12277" builtinId="9" hidden="1"/>
    <cellStyle name="Hipervínculo visitado" xfId="12278" builtinId="9" hidden="1"/>
    <cellStyle name="Hipervínculo visitado" xfId="12279" builtinId="9" hidden="1"/>
    <cellStyle name="Hipervínculo visitado" xfId="12280" builtinId="9" hidden="1"/>
    <cellStyle name="Hipervínculo visitado" xfId="12281" builtinId="9" hidden="1"/>
    <cellStyle name="Hipervínculo visitado" xfId="12282" builtinId="9" hidden="1"/>
    <cellStyle name="Hipervínculo visitado" xfId="12283" builtinId="9" hidden="1"/>
    <cellStyle name="Hipervínculo visitado" xfId="12284" builtinId="9" hidden="1"/>
    <cellStyle name="Hipervínculo visitado" xfId="12285" builtinId="9" hidden="1"/>
    <cellStyle name="Hipervínculo visitado" xfId="12286" builtinId="9" hidden="1"/>
    <cellStyle name="Hipervínculo visitado" xfId="12287" builtinId="9" hidden="1"/>
    <cellStyle name="Hipervínculo visitado" xfId="12288" builtinId="9" hidden="1"/>
    <cellStyle name="Hipervínculo visitado" xfId="12289" builtinId="9" hidden="1"/>
    <cellStyle name="Hipervínculo visitado" xfId="12290" builtinId="9" hidden="1"/>
    <cellStyle name="Hipervínculo visitado" xfId="12291" builtinId="9" hidden="1"/>
    <cellStyle name="Hipervínculo visitado" xfId="12292" builtinId="9" hidden="1"/>
    <cellStyle name="Hipervínculo visitado" xfId="12293" builtinId="9" hidden="1"/>
    <cellStyle name="Hipervínculo visitado" xfId="12294" builtinId="9" hidden="1"/>
    <cellStyle name="Hipervínculo visitado" xfId="12295" builtinId="9" hidden="1"/>
    <cellStyle name="Hipervínculo visitado" xfId="12342" builtinId="9" hidden="1"/>
    <cellStyle name="Hipervínculo visitado" xfId="12361" builtinId="9" hidden="1"/>
    <cellStyle name="Hipervínculo visitado" xfId="12344" builtinId="9" hidden="1"/>
    <cellStyle name="Hipervínculo visitado" xfId="12349" builtinId="9" hidden="1"/>
    <cellStyle name="Hipervínculo visitado" xfId="12335" builtinId="9" hidden="1"/>
    <cellStyle name="Hipervínculo visitado" xfId="12177" builtinId="9" hidden="1"/>
    <cellStyle name="Hipervínculo visitado" xfId="12308" builtinId="9" hidden="1"/>
    <cellStyle name="Hipervínculo visitado" xfId="12307" builtinId="9" hidden="1"/>
    <cellStyle name="Hipervínculo visitado" xfId="12305" builtinId="9" hidden="1"/>
    <cellStyle name="Hipervínculo visitado" xfId="12127" builtinId="9" hidden="1"/>
    <cellStyle name="Hipervínculo visitado" xfId="12297" builtinId="9" hidden="1"/>
    <cellStyle name="Hipervínculo visitado" xfId="12168" builtinId="9" hidden="1"/>
    <cellStyle name="Hipervínculo visitado" xfId="12314" builtinId="9" hidden="1"/>
    <cellStyle name="Hipervínculo visitado" xfId="12173" builtinId="9" hidden="1"/>
    <cellStyle name="Hipervínculo visitado" xfId="12201" builtinId="9" hidden="1"/>
    <cellStyle name="Hipervínculo visitado" xfId="12193" builtinId="9" hidden="1"/>
    <cellStyle name="Hipervínculo visitado" xfId="12180" builtinId="9" hidden="1"/>
    <cellStyle name="Hipervínculo visitado" xfId="12354" builtinId="9" hidden="1"/>
    <cellStyle name="Hipervínculo visitado" xfId="12368" builtinId="9" hidden="1"/>
    <cellStyle name="Hipervínculo visitado" xfId="12159" builtinId="9" hidden="1"/>
    <cellStyle name="Hipervínculo visitado" xfId="12311" builtinId="9" hidden="1"/>
    <cellStyle name="Hipervínculo visitado" xfId="12169" builtinId="9" hidden="1"/>
    <cellStyle name="Hipervínculo visitado" xfId="12208" builtinId="9" hidden="1"/>
    <cellStyle name="Hipervínculo visitado" xfId="12178" builtinId="9" hidden="1"/>
    <cellStyle name="Hipervínculo visitado" xfId="12134" builtinId="9" hidden="1"/>
    <cellStyle name="Hipervínculo visitado" xfId="12304" builtinId="9" hidden="1"/>
    <cellStyle name="Hipervínculo visitado" xfId="12133" builtinId="9" hidden="1"/>
    <cellStyle name="Hipervínculo visitado" xfId="12303" builtinId="9" hidden="1"/>
    <cellStyle name="Hipervínculo visitado" xfId="12132" builtinId="9" hidden="1"/>
    <cellStyle name="Hipervínculo visitado" xfId="12302" builtinId="9" hidden="1"/>
    <cellStyle name="Hipervínculo visitado" xfId="12175" builtinId="9" hidden="1"/>
    <cellStyle name="Hipervínculo visitado" xfId="12149" builtinId="9" hidden="1"/>
    <cellStyle name="Hipervínculo visitado" xfId="12138" builtinId="9" hidden="1"/>
    <cellStyle name="Hipervínculo visitado" xfId="12410" builtinId="9" hidden="1"/>
    <cellStyle name="Hipervínculo visitado" xfId="12150" builtinId="9" hidden="1"/>
    <cellStyle name="Hipervínculo visitado" xfId="12139" builtinId="9" hidden="1"/>
    <cellStyle name="Hipervínculo visitado" xfId="12123" builtinId="9" hidden="1"/>
    <cellStyle name="Hipervínculo visitado" xfId="12140" builtinId="9" hidden="1"/>
    <cellStyle name="Hipervínculo visitado" xfId="12296" builtinId="9" hidden="1"/>
    <cellStyle name="Hipervínculo visitado" xfId="12122" builtinId="9" hidden="1"/>
    <cellStyle name="Hipervínculo visitado" xfId="12301" builtinId="9" hidden="1"/>
    <cellStyle name="Hipervínculo visitado" xfId="12300" builtinId="9" hidden="1"/>
    <cellStyle name="Hipervínculo visitado" xfId="12299" builtinId="9" hidden="1"/>
    <cellStyle name="Hipervínculo visitado" xfId="12298" builtinId="9" hidden="1"/>
    <cellStyle name="Hipervínculo visitado" xfId="12125" builtinId="9" hidden="1"/>
    <cellStyle name="Hipervínculo visitado" xfId="12124" builtinId="9" hidden="1"/>
    <cellStyle name="Hipervínculo visitado" xfId="12131" builtinId="9" hidden="1"/>
    <cellStyle name="Hipervínculo visitado" xfId="12338" builtinId="9" hidden="1"/>
    <cellStyle name="Hipervínculo visitado" xfId="12360" builtinId="9" hidden="1"/>
    <cellStyle name="Hipervínculo visitado" xfId="12359" builtinId="9" hidden="1"/>
    <cellStyle name="Hipervínculo visitado" xfId="12355" builtinId="9" hidden="1"/>
    <cellStyle name="Hipervínculo visitado" xfId="12336" builtinId="9" hidden="1"/>
    <cellStyle name="Hipervínculo visitado" xfId="12182" builtinId="9" hidden="1"/>
    <cellStyle name="Hipervínculo visitado" xfId="12217" builtinId="9" hidden="1"/>
    <cellStyle name="Hipervínculo visitado" xfId="12312" builtinId="9" hidden="1"/>
    <cellStyle name="Hipervínculo visitado" xfId="12171" builtinId="9" hidden="1"/>
    <cellStyle name="Hipervínculo visitado" xfId="12203" builtinId="9" hidden="1"/>
    <cellStyle name="Hipervínculo visitado" xfId="12197" builtinId="9" hidden="1"/>
    <cellStyle name="Hipervínculo visitado" xfId="12199" builtinId="9" hidden="1"/>
    <cellStyle name="Hipervínculo visitado" xfId="12095" builtinId="9" hidden="1"/>
    <cellStyle name="Hipervínculo visitado" xfId="12210" builtinId="9" hidden="1"/>
    <cellStyle name="Hipervínculo visitado" xfId="12057" builtinId="9" hidden="1"/>
    <cellStyle name="Hipervínculo visitado" xfId="12402" builtinId="9" hidden="1"/>
    <cellStyle name="Hipervínculo visitado" xfId="11926" builtinId="9" hidden="1"/>
    <cellStyle name="Hipervínculo visitado" xfId="11386" builtinId="9" hidden="1"/>
    <cellStyle name="Hipervínculo visitado" xfId="12321" builtinId="9" hidden="1"/>
    <cellStyle name="Hipervínculo visitado" xfId="12230" builtinId="9" hidden="1"/>
    <cellStyle name="Hipervínculo visitado" xfId="12087" builtinId="9" hidden="1"/>
    <cellStyle name="Hipervínculo visitado" xfId="12189" builtinId="9" hidden="1"/>
    <cellStyle name="Hipervínculo visitado" xfId="12055" builtinId="9" hidden="1"/>
    <cellStyle name="Hipervínculo visitado" xfId="12399" builtinId="9" hidden="1"/>
    <cellStyle name="Hipervínculo visitado" xfId="11919" builtinId="9" hidden="1"/>
    <cellStyle name="Hipervínculo visitado" xfId="12155" builtinId="9" hidden="1"/>
    <cellStyle name="Hipervínculo visitado" xfId="12046" builtinId="9" hidden="1"/>
    <cellStyle name="Hipervínculo visitado" xfId="12394" builtinId="9" hidden="1"/>
    <cellStyle name="Hipervínculo visitado" xfId="11908" builtinId="9" hidden="1"/>
    <cellStyle name="Hipervínculo visitado" xfId="12367" builtinId="9" hidden="1"/>
    <cellStyle name="Hipervínculo visitado" xfId="12256" builtinId="9" hidden="1"/>
    <cellStyle name="Hipervínculo visitado" xfId="12111" builtinId="9" hidden="1"/>
    <cellStyle name="Hipervínculo visitado" xfId="11848" builtinId="9" hidden="1"/>
    <cellStyle name="Hipervínculo visitado" xfId="11311" builtinId="9" hidden="1"/>
    <cellStyle name="Hipervínculo visitado" xfId="12214" builtinId="9" hidden="1"/>
    <cellStyle name="Hipervínculo visitado" xfId="12004" builtinId="9" hidden="1"/>
    <cellStyle name="Hipervínculo visitado" xfId="11365" builtinId="9" hidden="1"/>
    <cellStyle name="Hipervínculo visitado" xfId="12021" builtinId="9" hidden="1"/>
    <cellStyle name="Hipervínculo visitado" xfId="12020" builtinId="9" hidden="1"/>
    <cellStyle name="Hipervínculo visitado" xfId="12019" builtinId="9" hidden="1"/>
    <cellStyle name="Hipervínculo visitado" xfId="12018" builtinId="9" hidden="1"/>
    <cellStyle name="Hipervínculo visitado" xfId="12341" builtinId="9" hidden="1"/>
    <cellStyle name="Hipervínculo visitado" xfId="12246" builtinId="9" hidden="1"/>
    <cellStyle name="Hipervínculo visitado" xfId="12105" builtinId="9" hidden="1"/>
    <cellStyle name="Hipervínculo visitado" xfId="11788" builtinId="9" hidden="1"/>
    <cellStyle name="Hipervínculo visitado" xfId="11800" builtinId="9" hidden="1"/>
    <cellStyle name="Hipervínculo visitado" xfId="11360" builtinId="9" hidden="1"/>
    <cellStyle name="Hipervínculo visitado" xfId="12433" builtinId="9" hidden="1"/>
    <cellStyle name="Hipervínculo visitado" xfId="12434" builtinId="9" hidden="1"/>
    <cellStyle name="Hipervínculo visitado" xfId="12435" builtinId="9" hidden="1"/>
    <cellStyle name="Hipervínculo visitado" xfId="12436" builtinId="9" hidden="1"/>
    <cellStyle name="Hipervínculo visitado" xfId="12437" builtinId="9" hidden="1"/>
    <cellStyle name="Hipervínculo visitado" xfId="12438" builtinId="9" hidden="1"/>
    <cellStyle name="Hipervínculo visitado" xfId="12439" builtinId="9" hidden="1"/>
    <cellStyle name="Hipervínculo visitado" xfId="12440" builtinId="9" hidden="1"/>
    <cellStyle name="Hipervínculo visitado" xfId="12441" builtinId="9" hidden="1"/>
    <cellStyle name="Hipervínculo visitado" xfId="12442" builtinId="9" hidden="1"/>
    <cellStyle name="Hipervínculo visitado" xfId="12443" builtinId="9" hidden="1"/>
    <cellStyle name="Hipervínculo visitado" xfId="12444" builtinId="9" hidden="1"/>
    <cellStyle name="Hipervínculo visitado" xfId="12445" builtinId="9" hidden="1"/>
    <cellStyle name="Hipervínculo visitado" xfId="12446" builtinId="9" hidden="1"/>
    <cellStyle name="Hipervínculo visitado" xfId="12447" builtinId="9" hidden="1"/>
    <cellStyle name="Hipervínculo visitado" xfId="12448" builtinId="9" hidden="1"/>
    <cellStyle name="Hipervínculo visitado" xfId="12449" builtinId="9" hidden="1"/>
    <cellStyle name="Hipervínculo visitado" xfId="12450" builtinId="9" hidden="1"/>
    <cellStyle name="Hipervínculo visitado" xfId="12451" builtinId="9" hidden="1"/>
    <cellStyle name="Hipervínculo visitado" xfId="12452" builtinId="9" hidden="1"/>
    <cellStyle name="Hipervínculo visitado" xfId="12453" builtinId="9" hidden="1"/>
    <cellStyle name="Hipervínculo visitado" xfId="12454" builtinId="9" hidden="1"/>
    <cellStyle name="Hipervínculo visitado" xfId="12455" builtinId="9" hidden="1"/>
    <cellStyle name="Hipervínculo visitado" xfId="12456" builtinId="9" hidden="1"/>
    <cellStyle name="Hipervínculo visitado" xfId="12457" builtinId="9" hidden="1"/>
    <cellStyle name="Hipervínculo visitado" xfId="12458" builtinId="9" hidden="1"/>
    <cellStyle name="Hipervínculo visitado" xfId="12459" builtinId="9" hidden="1"/>
    <cellStyle name="Hipervínculo visitado" xfId="12460" builtinId="9" hidden="1"/>
    <cellStyle name="Hipervínculo visitado" xfId="12461" builtinId="9" hidden="1"/>
    <cellStyle name="Hipervínculo visitado" xfId="12462" builtinId="9" hidden="1"/>
    <cellStyle name="Hipervínculo visitado" xfId="12463" builtinId="9" hidden="1"/>
    <cellStyle name="Hipervínculo visitado" xfId="12464" builtinId="9" hidden="1"/>
    <cellStyle name="Hipervínculo visitado" xfId="12465" builtinId="9" hidden="1"/>
    <cellStyle name="Hipervínculo visitado" xfId="12466" builtinId="9" hidden="1"/>
    <cellStyle name="Hipervínculo visitado" xfId="12467" builtinId="9" hidden="1"/>
    <cellStyle name="Hipervínculo visitado" xfId="12513" builtinId="9" hidden="1"/>
    <cellStyle name="Hipervínculo visitado" xfId="12534" builtinId="9" hidden="1"/>
    <cellStyle name="Hipervínculo visitado" xfId="12517" builtinId="9" hidden="1"/>
    <cellStyle name="Hipervínculo visitado" xfId="12520" builtinId="9" hidden="1"/>
    <cellStyle name="Hipervínculo visitado" xfId="12505" builtinId="9" hidden="1"/>
    <cellStyle name="Hipervínculo visitado" xfId="12116" builtinId="9" hidden="1"/>
    <cellStyle name="Hipervínculo visitado" xfId="12480" builtinId="9" hidden="1"/>
    <cellStyle name="Hipervínculo visitado" xfId="12479" builtinId="9" hidden="1"/>
    <cellStyle name="Hipervínculo visitado" xfId="12478" builtinId="9" hidden="1"/>
    <cellStyle name="Hipervínculo visitado" xfId="11840" builtinId="9" hidden="1"/>
    <cellStyle name="Hipervínculo visitado" xfId="12469" builtinId="9" hidden="1"/>
    <cellStyle name="Hipervínculo visitado" xfId="12313" builtinId="9" hidden="1"/>
    <cellStyle name="Hipervínculo visitado" xfId="12486" builtinId="9" hidden="1"/>
    <cellStyle name="Hipervínculo visitado" xfId="12218" builtinId="9" hidden="1"/>
    <cellStyle name="Hipervínculo visitado" xfId="11346" builtinId="9" hidden="1"/>
    <cellStyle name="Hipervínculo visitado" xfId="11872" builtinId="9" hidden="1"/>
    <cellStyle name="Hipervínculo visitado" xfId="11422" builtinId="9" hidden="1"/>
    <cellStyle name="Hipervínculo visitado" xfId="12527" builtinId="9" hidden="1"/>
    <cellStyle name="Hipervínculo visitado" xfId="12544" builtinId="9" hidden="1"/>
    <cellStyle name="Hipervínculo visitado" xfId="11418" builtinId="9" hidden="1"/>
    <cellStyle name="Hipervínculo visitado" xfId="12483" builtinId="9" hidden="1"/>
    <cellStyle name="Hipervínculo visitado" xfId="12370" builtinId="9" hidden="1"/>
    <cellStyle name="Hipervínculo visitado" xfId="12016" builtinId="9" hidden="1"/>
    <cellStyle name="Hipervínculo visitado" xfId="12069" builtinId="9" hidden="1"/>
    <cellStyle name="Hipervínculo visitado" xfId="11783" builtinId="9" hidden="1"/>
    <cellStyle name="Hipervínculo visitado" xfId="12476" builtinId="9" hidden="1"/>
    <cellStyle name="Hipervínculo visitado" xfId="12195" builtinId="9" hidden="1"/>
    <cellStyle name="Hipervínculo visitado" xfId="12475" builtinId="9" hidden="1"/>
    <cellStyle name="Hipervínculo visitado" xfId="11775" builtinId="9" hidden="1"/>
    <cellStyle name="Hipervínculo visitado" xfId="12474" builtinId="9" hidden="1"/>
    <cellStyle name="Hipervínculo visitado" xfId="11289" builtinId="9" hidden="1"/>
    <cellStyle name="Hipervínculo visitado" xfId="11341" builtinId="9" hidden="1"/>
    <cellStyle name="Hipervínculo visitado" xfId="11414" builtinId="9" hidden="1"/>
    <cellStyle name="Hipervínculo visitado" xfId="12589" builtinId="9" hidden="1"/>
    <cellStyle name="Hipervínculo visitado" xfId="11342" builtinId="9" hidden="1"/>
    <cellStyle name="Hipervínculo visitado" xfId="11780" builtinId="9" hidden="1"/>
    <cellStyle name="Hipervínculo visitado" xfId="11865" builtinId="9" hidden="1"/>
    <cellStyle name="Hipervínculo visitado" xfId="11835" builtinId="9" hidden="1"/>
    <cellStyle name="Hipervínculo visitado" xfId="12468" builtinId="9" hidden="1"/>
    <cellStyle name="Hipervínculo visitado" xfId="11362" builtinId="9" hidden="1"/>
    <cellStyle name="Hipervínculo visitado" xfId="12473" builtinId="9" hidden="1"/>
    <cellStyle name="Hipervínculo visitado" xfId="12472" builtinId="9" hidden="1"/>
    <cellStyle name="Hipervínculo visitado" xfId="12471" builtinId="9" hidden="1"/>
    <cellStyle name="Hipervínculo visitado" xfId="12470" builtinId="9" hidden="1"/>
    <cellStyle name="Hipervínculo visitado" xfId="12346" builtinId="9" hidden="1"/>
    <cellStyle name="Hipervínculo visitado" xfId="12064" builtinId="9" hidden="1"/>
    <cellStyle name="Hipervínculo visitado" xfId="11858" builtinId="9" hidden="1"/>
    <cellStyle name="Hipervínculo visitado" xfId="12510" builtinId="9" hidden="1"/>
    <cellStyle name="Hipervínculo visitado" xfId="12533" builtinId="9" hidden="1"/>
    <cellStyle name="Hipervínculo visitado" xfId="12532" builtinId="9" hidden="1"/>
    <cellStyle name="Hipervínculo visitado" xfId="12528" builtinId="9" hidden="1"/>
    <cellStyle name="Hipervínculo visitado" xfId="12506" builtinId="9" hidden="1"/>
    <cellStyle name="Hipervínculo visitado" xfId="12120" builtinId="9" hidden="1"/>
    <cellStyle name="Hipervínculo visitado" xfId="12012" builtinId="9" hidden="1"/>
    <cellStyle name="Hipervínculo visitado" xfId="12484" builtinId="9" hidden="1"/>
    <cellStyle name="Hipervínculo visitado" xfId="11875" builtinId="9" hidden="1"/>
    <cellStyle name="Hipervínculo visitado" xfId="11327" builtinId="9" hidden="1"/>
    <cellStyle name="Hipervínculo visitado" xfId="12068" builtinId="9" hidden="1"/>
    <cellStyle name="Hipervínculo visitado" xfId="11344" builtinId="9" hidden="1"/>
    <cellStyle name="Hipervínculo visitado" xfId="12050" builtinId="9" hidden="1"/>
    <cellStyle name="Hipervínculo visitado" xfId="12163" builtinId="9" hidden="1"/>
    <cellStyle name="Hipervínculo visitado" xfId="11369" builtinId="9" hidden="1"/>
    <cellStyle name="Hipervínculo visitado" xfId="11907" builtinId="9" hidden="1"/>
    <cellStyle name="Hipervínculo visitado" xfId="12584" builtinId="9" hidden="1"/>
    <cellStyle name="Hipervínculo visitado" xfId="12213" builtinId="9" hidden="1"/>
    <cellStyle name="Hipervínculo visitado" xfId="12188" builtinId="9" hidden="1"/>
    <cellStyle name="Hipervínculo visitado" xfId="12491" builtinId="9" hidden="1"/>
    <cellStyle name="Hipervínculo visitado" xfId="11409" builtinId="9" hidden="1"/>
    <cellStyle name="Hipervínculo visitado" xfId="11784" builtinId="9" hidden="1"/>
    <cellStyle name="Hipervínculo visitado" xfId="11325" builtinId="9" hidden="1"/>
    <cellStyle name="Hipervínculo visitado" xfId="12194" builtinId="9" hidden="1"/>
    <cellStyle name="Hipervínculo visitado" xfId="12582" builtinId="9" hidden="1"/>
    <cellStyle name="Hipervínculo visitado" xfId="12322" builtinId="9" hidden="1"/>
    <cellStyle name="Hipervínculo visitado" xfId="12070" builtinId="9" hidden="1"/>
    <cellStyle name="Hipervínculo visitado" xfId="12388" builtinId="9" hidden="1"/>
    <cellStyle name="Hipervínculo visitado" xfId="12572" builtinId="9" hidden="1"/>
    <cellStyle name="Hipervínculo visitado" xfId="12028" builtinId="9" hidden="1"/>
    <cellStyle name="Hipervínculo visitado" xfId="12542" builtinId="9" hidden="1"/>
    <cellStyle name="Hipervínculo visitado" xfId="12430" builtinId="9" hidden="1"/>
    <cellStyle name="Hipervínculo visitado" xfId="12253" builtinId="9" hidden="1"/>
    <cellStyle name="Hipervínculo visitado" xfId="12226" builtinId="9" hidden="1"/>
    <cellStyle name="Hipervínculo visitado" xfId="12085" builtinId="9" hidden="1"/>
    <cellStyle name="Hipervínculo visitado" xfId="11820" builtinId="9" hidden="1"/>
    <cellStyle name="Hipervínculo visitado" xfId="12038" builtinId="9" hidden="1"/>
    <cellStyle name="Hipervínculo visitado" xfId="12557" builtinId="9" hidden="1"/>
    <cellStyle name="Hipervínculo visitado" xfId="12097" builtinId="9" hidden="1"/>
    <cellStyle name="Hipervínculo visitado" xfId="12521" builtinId="9" hidden="1"/>
    <cellStyle name="Hipervínculo visitado" xfId="12417" builtinId="9" hidden="1"/>
    <cellStyle name="Hipervínculo visitado" xfId="12161" builtinId="9" hidden="1"/>
    <cellStyle name="Hipervínculo visitado" xfId="11903" builtinId="9" hidden="1"/>
    <cellStyle name="Hipervínculo visitado" xfId="12496" builtinId="9" hidden="1"/>
    <cellStyle name="Hipervínculo visitado" xfId="12005" builtinId="9" hidden="1"/>
    <cellStyle name="Hipervínculo visitado" xfId="11829" builtinId="9" hidden="1"/>
    <cellStyle name="Hipervínculo visitado" xfId="11329" builtinId="9" hidden="1"/>
    <cellStyle name="Hipervínculo visitado" xfId="12207" builtinId="9" hidden="1"/>
    <cellStyle name="Hipervínculo visitado" xfId="12485" builtinId="9" hidden="1"/>
    <cellStyle name="Hipervínculo visitado" xfId="12060" builtinId="9" hidden="1"/>
    <cellStyle name="Hipervínculo visitado" xfId="11361" builtinId="9" hidden="1"/>
    <cellStyle name="Hipervínculo visitado" xfId="12141" builtinId="9" hidden="1"/>
    <cellStyle name="Hipervínculo visitado" xfId="11421" builtinId="9" hidden="1"/>
    <cellStyle name="Hipervínculo visitado" xfId="11357" builtinId="9" hidden="1"/>
    <cellStyle name="Hipervínculo visitado" xfId="12551" builtinId="9" hidden="1"/>
    <cellStyle name="Hipervínculo visitado" xfId="12067" builtinId="9" hidden="1"/>
    <cellStyle name="Hipervínculo visitado" xfId="12058" builtinId="9" hidden="1"/>
    <cellStyle name="Hipervínculo visitado" xfId="11297" builtinId="9" hidden="1"/>
    <cellStyle name="Hipervínculo visitado" xfId="11776" builtinId="9" hidden="1"/>
    <cellStyle name="Hipervínculo visitado" xfId="11286" builtinId="9" hidden="1"/>
    <cellStyle name="Hipervínculo visitado" xfId="12549" builtinId="9" hidden="1"/>
    <cellStyle name="Hipervínculo visitado" xfId="12071" builtinId="9" hidden="1"/>
    <cellStyle name="Hipervínculo visitado" xfId="12179" builtinId="9" hidden="1"/>
    <cellStyle name="Hipervínculo visitado" xfId="11851" builtinId="9" hidden="1"/>
    <cellStyle name="Hipervínculo visitado" xfId="11932" builtinId="9" hidden="1"/>
    <cellStyle name="Hipervínculo visitado" xfId="12507" builtinId="9" hidden="1"/>
    <cellStyle name="Hipervínculo visitado" xfId="12547" builtinId="9" hidden="1"/>
    <cellStyle name="Hipervínculo visitado" xfId="12073" builtinId="9" hidden="1"/>
    <cellStyle name="Hipervínculo visitado" xfId="11861" builtinId="9" hidden="1"/>
    <cellStyle name="Hipervínculo visitado" xfId="12258" builtinId="9" hidden="1"/>
    <cellStyle name="Hipervínculo visitado" xfId="11856" builtinId="9" hidden="1"/>
    <cellStyle name="Hipervínculo visitado" xfId="11804" builtinId="9" hidden="1"/>
    <cellStyle name="Hipervínculo visitado" xfId="11832" builtinId="9" hidden="1"/>
    <cellStyle name="Hipervínculo visitado" xfId="11811" builtinId="9" hidden="1"/>
    <cellStyle name="Hipervínculo visitado" xfId="11839" builtinId="9" hidden="1"/>
    <cellStyle name="Hipervínculo visitado" xfId="11782" builtinId="9" hidden="1"/>
    <cellStyle name="Hipervínculo visitado" xfId="11864" builtinId="9" hidden="1"/>
    <cellStyle name="Hipervínculo visitado" xfId="12530" builtinId="9" hidden="1"/>
    <cellStyle name="Hipervínculo visitado" xfId="12554" builtinId="9" hidden="1"/>
    <cellStyle name="Hipervínculo visitado" xfId="11910" builtinId="9" hidden="1"/>
    <cellStyle name="Hipervínculo visitado" xfId="11350" builtinId="9" hidden="1"/>
    <cellStyle name="Hipervínculo visitado" xfId="12185" builtinId="9" hidden="1"/>
    <cellStyle name="Hipervínculo visitado" xfId="12047" builtinId="9" hidden="1"/>
    <cellStyle name="Hipervínculo visitado" xfId="12596" builtinId="9" hidden="1"/>
    <cellStyle name="Hipervínculo visitado" xfId="12080" builtinId="9" hidden="1"/>
    <cellStyle name="Hipervínculo visitado" xfId="12026" builtinId="9" hidden="1"/>
    <cellStyle name="Hipervínculo visitado" xfId="11779" builtinId="9" hidden="1"/>
    <cellStyle name="Hipervínculo visitado" xfId="11410" builtinId="9" hidden="1"/>
    <cellStyle name="Hipervínculo visitado" xfId="12191" builtinId="9" hidden="1"/>
    <cellStyle name="Hipervínculo visitado" xfId="12550" builtinId="9" hidden="1"/>
    <cellStyle name="Hipervínculo visitado" xfId="11335" builtinId="9" hidden="1"/>
    <cellStyle name="Hipervínculo visitado" xfId="12075" builtinId="9" hidden="1"/>
    <cellStyle name="Hipervínculo visitado" xfId="12531" builtinId="9" hidden="1"/>
    <cellStyle name="Hipervínculo visitado" xfId="11841" builtinId="9" hidden="1"/>
    <cellStyle name="Hipervínculo visitado" xfId="12259" builtinId="9" hidden="1"/>
    <cellStyle name="Hipervínculo visitado" xfId="12426" builtinId="9" hidden="1"/>
    <cellStyle name="Hipervínculo visitado" xfId="12031" builtinId="9" hidden="1"/>
    <cellStyle name="Hipervínculo visitado" xfId="12431" builtinId="9" hidden="1"/>
    <cellStyle name="Hipervínculo visitado" xfId="11420" builtinId="9" hidden="1"/>
    <cellStyle name="Hipervínculo visitado" xfId="11828" builtinId="9" hidden="1"/>
    <cellStyle name="Hipervínculo visitado" xfId="12602" builtinId="9" hidden="1"/>
    <cellStyle name="Hipervínculo visitado" xfId="12401" builtinId="9" hidden="1"/>
    <cellStyle name="Hipervínculo visitado" xfId="12343" builtinId="9" hidden="1"/>
    <cellStyle name="Hipervínculo visitado" xfId="12077" builtinId="9" hidden="1"/>
    <cellStyle name="Hipervínculo visitado" xfId="11304" builtinId="9" hidden="1"/>
    <cellStyle name="Hipervínculo visitado" xfId="11902" builtinId="9" hidden="1"/>
    <cellStyle name="Hipervínculo visitado" xfId="11351" builtinId="9" hidden="1"/>
    <cellStyle name="Hipervínculo visitado" xfId="12552" builtinId="9" hidden="1"/>
    <cellStyle name="Hipervínculo visitado" xfId="11863" builtinId="9" hidden="1"/>
    <cellStyle name="Hipervínculo visitado" xfId="12535" builtinId="9" hidden="1"/>
    <cellStyle name="Hipervínculo visitado" xfId="12237" builtinId="9" hidden="1"/>
    <cellStyle name="Hipervínculo visitado" xfId="11293" builtinId="9" hidden="1"/>
    <cellStyle name="Hipervínculo visitado" xfId="11347" builtinId="9" hidden="1"/>
    <cellStyle name="Hipervínculo visitado" xfId="11866" builtinId="9" hidden="1"/>
    <cellStyle name="Hipervínculo visitado" xfId="11889" builtinId="9" hidden="1"/>
    <cellStyle name="Hipervínculo visitado" xfId="12644" builtinId="9" hidden="1"/>
    <cellStyle name="Hipervínculo visitado" xfId="11333" builtinId="9" hidden="1"/>
    <cellStyle name="Hipervínculo visitado" xfId="12181" builtinId="9" hidden="1"/>
    <cellStyle name="Hipervínculo visitado" xfId="12489" builtinId="9" hidden="1"/>
    <cellStyle name="Hipervínculo visitado" xfId="12209" builtinId="9" hidden="1"/>
    <cellStyle name="Hipervínculo visitado" xfId="12065" builtinId="9" hidden="1"/>
    <cellStyle name="Hipervínculo visitado" xfId="11837" builtinId="9" hidden="1"/>
    <cellStyle name="Hipervínculo visitado" xfId="12225" builtinId="9" hidden="1"/>
    <cellStyle name="Hipervínculo visitado" xfId="12059" builtinId="9" hidden="1"/>
    <cellStyle name="Hipervínculo visitado" xfId="11294" builtinId="9" hidden="1"/>
    <cellStyle name="Hipervínculo visitado" xfId="12553" builtinId="9" hidden="1"/>
    <cellStyle name="Hipervínculo visitado" xfId="12560" builtinId="9" hidden="1"/>
    <cellStyle name="Hipervínculo visitado" xfId="11413" builtinId="9" hidden="1"/>
    <cellStyle name="Hipervínculo visitado" xfId="11786" builtinId="9" hidden="1"/>
    <cellStyle name="Hipervínculo visitado" xfId="12396" builtinId="9" hidden="1"/>
    <cellStyle name="Hipervínculo visitado" xfId="12595" builtinId="9" hidden="1"/>
    <cellStyle name="Hipervínculo visitado" xfId="12594" builtinId="9" hidden="1"/>
    <cellStyle name="Hipervínculo visitado" xfId="11817" builtinId="9" hidden="1"/>
    <cellStyle name="Hipervínculo visitado" xfId="12152" builtinId="9" hidden="1"/>
    <cellStyle name="Hipervínculo visitado" xfId="11879" builtinId="9" hidden="1"/>
    <cellStyle name="Hipervínculo visitado" xfId="12039" builtinId="9" hidden="1"/>
    <cellStyle name="Hipervínculo visitado" xfId="11349" builtinId="9" hidden="1"/>
    <cellStyle name="Hipervínculo visitado" xfId="11411" builtinId="9" hidden="1"/>
    <cellStyle name="Hipervínculo visitado" xfId="12424" builtinId="9" hidden="1"/>
    <cellStyle name="Hipervínculo visitado" xfId="11366" builtinId="9" hidden="1"/>
    <cellStyle name="Hipervínculo visitado" xfId="12415" builtinId="9" hidden="1"/>
    <cellStyle name="Hipervínculo visitado" xfId="12113" builtinId="9" hidden="1"/>
    <cellStyle name="Hipervínculo visitado" xfId="11905" builtinId="9" hidden="1"/>
    <cellStyle name="Hipervínculo visitado" xfId="12627" builtinId="9" hidden="1"/>
    <cellStyle name="Hipervínculo visitado" xfId="12573" builtinId="9" hidden="1"/>
    <cellStyle name="Hipervínculo visitado" xfId="12599" builtinId="9" hidden="1"/>
    <cellStyle name="Hipervínculo visitado" xfId="12407" builtinId="9" hidden="1"/>
    <cellStyle name="Hipervínculo visitado" xfId="12254" builtinId="9" hidden="1"/>
    <cellStyle name="Hipervínculo visitado" xfId="12429" builtinId="9" hidden="1"/>
    <cellStyle name="Hipervínculo visitado" xfId="12477" builtinId="9" hidden="1"/>
    <cellStyle name="Hipervínculo visitado" xfId="12112" builtinId="9" hidden="1"/>
    <cellStyle name="Hipervínculo visitado" xfId="12622" builtinId="9" hidden="1"/>
    <cellStyle name="Hipervínculo visitado" xfId="12350" builtinId="9" hidden="1"/>
    <cellStyle name="Hipervínculo visitado" xfId="12310" builtinId="9" hidden="1"/>
    <cellStyle name="Hipervínculo visitado" xfId="12160" builtinId="9" hidden="1"/>
    <cellStyle name="Hipervínculo visitado" xfId="12385" builtinId="9" hidden="1"/>
    <cellStyle name="Hipervínculo visitado" xfId="12413" builtinId="9" hidden="1"/>
    <cellStyle name="Hipervínculo visitado" xfId="12232" builtinId="9" hidden="1"/>
    <cellStyle name="Hipervínculo visitado" xfId="11777" builtinId="9" hidden="1"/>
    <cellStyle name="Hipervínculo visitado" xfId="12135" builtinId="9" hidden="1"/>
    <cellStyle name="Hipervínculo visitado" xfId="12224" builtinId="9" hidden="1"/>
    <cellStyle name="Hipervínculo visitado" xfId="11382" builtinId="9" hidden="1"/>
    <cellStyle name="Hipervínculo visitado" xfId="12640" builtinId="9" hidden="1"/>
    <cellStyle name="Hipervínculo visitado" xfId="12377" builtinId="9" hidden="1"/>
    <cellStyle name="Hipervínculo visitado" xfId="11795" builtinId="9" hidden="1"/>
    <cellStyle name="Hipervínculo visitado" xfId="12204" builtinId="9" hidden="1"/>
    <cellStyle name="Hipervínculo visitado" xfId="12546" builtinId="9" hidden="1"/>
    <cellStyle name="Hipervínculo visitado" xfId="12327" builtinId="9" hidden="1"/>
    <cellStyle name="Hipervínculo visitado" xfId="11909" builtinId="9" hidden="1"/>
    <cellStyle name="Hipervínculo visitado" xfId="12404" builtinId="9" hidden="1"/>
    <cellStyle name="Hipervínculo visitado" xfId="12514" builtinId="9" hidden="1"/>
    <cellStyle name="Hipervínculo visitado" xfId="12634" builtinId="9" hidden="1"/>
    <cellStyle name="Hipervínculo visitado" xfId="12539" builtinId="9" hidden="1"/>
    <cellStyle name="Hipervínculo visitado" xfId="11790" builtinId="9" hidden="1"/>
    <cellStyle name="Hipervínculo visitado" xfId="12025" builtinId="9" hidden="1"/>
    <cellStyle name="Hipervínculo visitado" xfId="12626" builtinId="9" hidden="1"/>
    <cellStyle name="Hipervínculo visitado" xfId="12605" builtinId="9" hidden="1"/>
    <cellStyle name="Hipervínculo visitado" xfId="12242" builtinId="9" hidden="1"/>
    <cellStyle name="Hipervínculo visitado" xfId="12081" builtinId="9" hidden="1"/>
    <cellStyle name="Hipervínculo visitado" xfId="11815" builtinId="9" hidden="1"/>
    <cellStyle name="Hipervínculo visitado" xfId="11884" builtinId="9" hidden="1"/>
    <cellStyle name="Hipervínculo visitado" xfId="11857" builtinId="9" hidden="1"/>
    <cellStyle name="Hipervínculo visitado" xfId="11773" builtinId="9" hidden="1"/>
    <cellStyle name="Hipervínculo visitado" xfId="12392" builtinId="9" hidden="1"/>
    <cellStyle name="Hipervínculo visitado" xfId="12239" builtinId="9" hidden="1"/>
    <cellStyle name="Hipervínculo visitado" xfId="11854" builtinId="9" hidden="1"/>
    <cellStyle name="Hipervínculo visitado" xfId="12592" builtinId="9" hidden="1"/>
    <cellStyle name="Hipervínculo visitado" xfId="12612" builtinId="9" hidden="1"/>
    <cellStyle name="Hipervínculo visitado" xfId="11831" builtinId="9" hidden="1"/>
    <cellStyle name="Hipervínculo visitado" xfId="11904" builtinId="9" hidden="1"/>
    <cellStyle name="Hipervínculo visitado" xfId="11313" builtinId="9" hidden="1"/>
    <cellStyle name="Hipervínculo visitado" xfId="12231" builtinId="9" hidden="1"/>
    <cellStyle name="Hipervínculo visitado" xfId="12593" builtinId="9" hidden="1"/>
    <cellStyle name="Hipervínculo visitado" xfId="12610" builtinId="9" hidden="1"/>
    <cellStyle name="Hipervínculo visitado" xfId="11825" builtinId="9" hidden="1"/>
    <cellStyle name="Hipervínculo visitado" xfId="11813" builtinId="9" hidden="1"/>
    <cellStyle name="Hipervínculo visitado" xfId="11358" builtinId="9" hidden="1"/>
    <cellStyle name="Hipervínculo visitado" xfId="12167" builtinId="9" hidden="1"/>
    <cellStyle name="Hipervínculo visitado" xfId="12597" builtinId="9" hidden="1"/>
    <cellStyle name="Hipervínculo visitado" xfId="12609" builtinId="9" hidden="1"/>
    <cellStyle name="Hipervínculo visitado" xfId="12121" builtinId="9" hidden="1"/>
    <cellStyle name="Hipervínculo visitado" xfId="11305" builtinId="9" hidden="1"/>
    <cellStyle name="Hipervínculo visitado" xfId="11419" builtinId="9" hidden="1"/>
    <cellStyle name="Hipervínculo visitado" xfId="11319" builtinId="9" hidden="1"/>
    <cellStyle name="Hipervínculo visitado" xfId="11798" builtinId="9" hidden="1"/>
    <cellStyle name="Hipervínculo visitado" xfId="12607" builtinId="9" hidden="1"/>
    <cellStyle name="Hipervínculo visitado" xfId="12529" builtinId="9" hidden="1"/>
    <cellStyle name="Hipervínculo visitado" xfId="12157" builtinId="9" hidden="1"/>
    <cellStyle name="Hipervínculo visitado" xfId="11298" builtinId="9" hidden="1"/>
    <cellStyle name="Hipervínculo visitado" xfId="12501" builtinId="9" hidden="1"/>
    <cellStyle name="Hipervínculo visitado" xfId="11881" builtinId="9" hidden="1"/>
    <cellStyle name="Hipervínculo visitado" xfId="12255" builtinId="9" hidden="1"/>
    <cellStyle name="Hipervínculo visitado" xfId="12654" builtinId="9" hidden="1"/>
    <cellStyle name="Hipervínculo visitado" xfId="12330" builtinId="9" hidden="1"/>
    <cellStyle name="Hipervínculo visitado" xfId="12331" builtinId="9" hidden="1"/>
    <cellStyle name="Hipervínculo visitado" xfId="12148" builtinId="9" hidden="1"/>
    <cellStyle name="Hipervínculo visitado" xfId="11323" builtinId="9" hidden="1"/>
    <cellStyle name="Hipervínculo visitado" xfId="11830" builtinId="9" hidden="1"/>
    <cellStyle name="Hipervínculo visitado" xfId="12234" builtinId="9" hidden="1"/>
    <cellStyle name="Hipervínculo visitado" xfId="11787" builtinId="9" hidden="1"/>
    <cellStyle name="Hipervínculo visitado" xfId="11928" builtinId="9" hidden="1"/>
    <cellStyle name="Hipervínculo visitado" xfId="11824" builtinId="9" hidden="1"/>
    <cellStyle name="Hipervínculo visitado" xfId="12101" builtinId="9" hidden="1"/>
    <cellStyle name="Hipervínculo visitado" xfId="12099" builtinId="9" hidden="1"/>
    <cellStyle name="Hipervínculo visitado" xfId="12079" builtinId="9" hidden="1"/>
    <cellStyle name="Hipervínculo visitado" xfId="11353" builtinId="9" hidden="1"/>
    <cellStyle name="Hipervínculo visitado" xfId="12421" builtinId="9" hidden="1"/>
    <cellStyle name="Hipervínculo visitado" xfId="12423" builtinId="9" hidden="1"/>
    <cellStyle name="Hipervínculo visitado" xfId="12647" builtinId="9" hidden="1"/>
    <cellStyle name="Hipervínculo visitado" xfId="12660" builtinId="9" hidden="1"/>
    <cellStyle name="Hipervínculo visitado" xfId="12340" builtinId="9" hidden="1"/>
    <cellStyle name="Hipervínculo visitado" xfId="11355" builtinId="9" hidden="1"/>
    <cellStyle name="Hipervínculo visitado" xfId="12493" builtinId="9" hidden="1"/>
    <cellStyle name="Hipervínculo visitado" xfId="12192" builtinId="9" hidden="1"/>
    <cellStyle name="Hipervínculo visitado" xfId="12186" builtinId="9" hidden="1"/>
    <cellStyle name="Hipervínculo visitado" xfId="11878" builtinId="9" hidden="1"/>
    <cellStyle name="Hipervínculo visitado" xfId="12325" builtinId="9" hidden="1"/>
    <cellStyle name="Hipervínculo visitado" xfId="12382" builtinId="9" hidden="1"/>
    <cellStyle name="Hipervínculo visitado" xfId="12504" builtinId="9" hidden="1"/>
    <cellStyle name="Hipervínculo visitado" xfId="11834" builtinId="9" hidden="1"/>
    <cellStyle name="Hipervínculo visitado" xfId="12604" builtinId="9" hidden="1"/>
    <cellStyle name="Hipervínculo visitado" xfId="12409" builtinId="9" hidden="1"/>
    <cellStyle name="Hipervínculo visitado" xfId="11416" builtinId="9" hidden="1"/>
    <cellStyle name="Hipervínculo visitado" xfId="12363" builtinId="9" hidden="1"/>
    <cellStyle name="Hipervínculo visitado" xfId="12692" builtinId="9" hidden="1"/>
    <cellStyle name="Hipervínculo visitado" xfId="11338" builtinId="9" hidden="1"/>
    <cellStyle name="Hipervínculo visitado" xfId="12126" builtinId="9" hidden="1"/>
    <cellStyle name="Hipervínculo visitado" xfId="11801" builtinId="9" hidden="1"/>
    <cellStyle name="Hipervínculo visitado" xfId="11895" builtinId="9" hidden="1"/>
    <cellStyle name="Hipervínculo visitado" xfId="12606" builtinId="9" hidden="1"/>
    <cellStyle name="Hipervínculo visitado" xfId="11769" builtinId="9" hidden="1"/>
    <cellStyle name="Hipervínculo visitado" xfId="11906" builtinId="9" hidden="1"/>
    <cellStyle name="Hipervínculo visitado" xfId="12035" builtinId="9" hidden="1"/>
    <cellStyle name="Hipervínculo visitado" xfId="12380" builtinId="9" hidden="1"/>
    <cellStyle name="Hipervínculo visitado" xfId="12146" builtinId="9" hidden="1"/>
    <cellStyle name="Hipervínculo visitado" xfId="12236" builtinId="9" hidden="1"/>
    <cellStyle name="Hipervínculo visitado" xfId="12408" builtinId="9" hidden="1"/>
    <cellStyle name="Hipervínculo visitado" xfId="12324" builtinId="9" hidden="1"/>
    <cellStyle name="Hipervínculo visitado" xfId="11842" builtinId="9" hidden="1"/>
    <cellStyle name="Hipervínculo visitado" xfId="12653" builtinId="9" hidden="1"/>
    <cellStyle name="Hipervínculo visitado" xfId="12652" builtinId="9" hidden="1"/>
    <cellStyle name="Hipervínculo visitado" xfId="12648" builtinId="9" hidden="1"/>
    <cellStyle name="Hipervínculo visitado" xfId="12088" builtinId="9" hidden="1"/>
    <cellStyle name="Hipervínculo visitado" xfId="11874" builtinId="9" hidden="1"/>
    <cellStyle name="Hipervínculo visitado" xfId="12571" builtinId="9" hidden="1"/>
    <cellStyle name="Hipervínculo visitado" xfId="12245" builtinId="9" hidden="1"/>
    <cellStyle name="Hipervínculo visitado" xfId="12348" builtinId="9" hidden="1"/>
    <cellStyle name="Hipervínculo visitado" xfId="12027" builtinId="9" hidden="1"/>
    <cellStyle name="Hipervínculo visitado" xfId="12540" builtinId="9" hidden="1"/>
    <cellStyle name="Hipervínculo visitado" xfId="12432" builtinId="9" hidden="1"/>
    <cellStyle name="Hipervínculo visitado" xfId="11343" builtinId="9" hidden="1"/>
    <cellStyle name="Hipervínculo visitado" xfId="11321" builtinId="9" hidden="1"/>
    <cellStyle name="Hipervínculo visitado" xfId="12679" builtinId="9" hidden="1"/>
    <cellStyle name="Hipervínculo visitado" xfId="11816" builtinId="9" hidden="1"/>
    <cellStyle name="Hipervínculo visitado" xfId="12658" builtinId="9" hidden="1"/>
    <cellStyle name="Hipervínculo visitado" xfId="11929" builtinId="9" hidden="1"/>
    <cellStyle name="Hipervínculo visitado" xfId="12364" builtinId="9" hidden="1"/>
    <cellStyle name="Hipervínculo visitado" xfId="11877" builtinId="9" hidden="1"/>
    <cellStyle name="Hipervínculo visitado" xfId="11867" builtinId="9" hidden="1"/>
    <cellStyle name="Hipervínculo visitado" xfId="12339" builtinId="9" hidden="1"/>
    <cellStyle name="Hipervínculo visitado" xfId="12675" builtinId="9" hidden="1"/>
    <cellStyle name="Hipervínculo visitado" xfId="11900" builtinId="9" hidden="1"/>
    <cellStyle name="Hipervínculo visitado" xfId="12645" builtinId="9" hidden="1"/>
    <cellStyle name="Hipervínculo visitado" xfId="11853" builtinId="9" hidden="1"/>
    <cellStyle name="Hipervínculo visitado" xfId="11891" builtinId="9" hidden="1"/>
    <cellStyle name="Hipervínculo visitado" xfId="12425" builtinId="9" hidden="1"/>
    <cellStyle name="Hipervínculo visitado" xfId="11799" builtinId="9" hidden="1"/>
    <cellStyle name="Hipervínculo visitado" xfId="12526" builtinId="9" hidden="1"/>
    <cellStyle name="Hipervínculo visitado" xfId="12555" builtinId="9" hidden="1"/>
    <cellStyle name="Hipervínculo visitado" xfId="12384" builtinId="9" hidden="1"/>
    <cellStyle name="Hipervínculo visitado" xfId="12580" builtinId="9" hidden="1"/>
    <cellStyle name="Hipervínculo visitado" xfId="12691" builtinId="9" hidden="1"/>
    <cellStyle name="Hipervínculo visitado" xfId="12641" builtinId="9" hidden="1"/>
    <cellStyle name="Hipervínculo visitado" xfId="11885" builtinId="9" hidden="1"/>
    <cellStyle name="Hipervínculo visitado" xfId="12345" builtinId="9" hidden="1"/>
    <cellStyle name="Hipervínculo visitado" xfId="12353" builtinId="9" hidden="1"/>
    <cellStyle name="Hipervínculo visitado" xfId="11898" builtinId="9" hidden="1"/>
    <cellStyle name="Hipervínculo visitado" xfId="11806" builtinId="9" hidden="1"/>
    <cellStyle name="Hipervínculo visitado" xfId="12591" builtinId="9" hidden="1"/>
    <cellStyle name="Hipervínculo visitado" xfId="11860" builtinId="9" hidden="1"/>
    <cellStyle name="Hipervínculo visitado" xfId="12684" builtinId="9" hidden="1"/>
    <cellStyle name="Hipervínculo visitado" xfId="11324" builtinId="9" hidden="1"/>
    <cellStyle name="Hipervínculo visitado" xfId="12400" builtinId="9" hidden="1"/>
    <cellStyle name="Hipervínculo visitado" xfId="12556" builtinId="9" hidden="1"/>
    <cellStyle name="Hipervínculo visitado" xfId="12678" builtinId="9" hidden="1"/>
    <cellStyle name="Hipervínculo visitado" xfId="11843" builtinId="9" hidden="1"/>
    <cellStyle name="Hipervínculo visitado" xfId="11320" builtinId="9" hidden="1"/>
    <cellStyle name="Hipervínculo visitado" xfId="12393" builtinId="9" hidden="1"/>
    <cellStyle name="Hipervínculo visitado" xfId="11812" builtinId="9" hidden="1"/>
    <cellStyle name="Hipervínculo visitado" xfId="12665" builtinId="9" hidden="1"/>
    <cellStyle name="Hipervínculo visitado" xfId="11415" builtinId="9" hidden="1"/>
    <cellStyle name="Hipervínculo visitado" xfId="12202" builtinId="9" hidden="1"/>
    <cellStyle name="Hipervínculo visitado" xfId="12332" builtinId="9" hidden="1"/>
    <cellStyle name="Hipervínculo visitado" xfId="11328" builtinId="9" hidden="1"/>
    <cellStyle name="Hipervínculo visitado" xfId="12575" builtinId="9" hidden="1"/>
    <cellStyle name="Hipervínculo visitado" xfId="12664" builtinId="9" hidden="1"/>
    <cellStyle name="Hipervínculo visitado" xfId="11796" builtinId="9" hidden="1"/>
    <cellStyle name="Hipervínculo visitado" xfId="11888" builtinId="9" hidden="1"/>
    <cellStyle name="Hipervínculo visitado" xfId="12642" builtinId="9" hidden="1"/>
    <cellStyle name="Hipervínculo visitado" xfId="11765" builtinId="9" hidden="1"/>
    <cellStyle name="Hipervínculo visitado" xfId="12037" builtinId="9" hidden="1"/>
    <cellStyle name="Hipervínculo visitado" xfId="12663" builtinId="9" hidden="1"/>
    <cellStyle name="Hipervínculo visitado" xfId="12376" builtinId="9" hidden="1"/>
    <cellStyle name="Hipervínculo visitado" xfId="11922" builtinId="9" hidden="1"/>
    <cellStyle name="Hipervínculo visitado" xfId="12518" builtinId="9" hidden="1"/>
    <cellStyle name="Hipervínculo visitado" xfId="12093" builtinId="9" hidden="1"/>
    <cellStyle name="Hipervínculo visitado" xfId="12076" builtinId="9" hidden="1"/>
    <cellStyle name="Hipervínculo visitado" xfId="12662" builtinId="9" hidden="1"/>
    <cellStyle name="Hipervínculo visitado" xfId="11847" builtinId="9" hidden="1"/>
    <cellStyle name="Hipervínculo visitado" xfId="12381" builtinId="9" hidden="1"/>
    <cellStyle name="Hipervínculo visitado" xfId="12083" builtinId="9" hidden="1"/>
    <cellStyle name="Hipervínculo visitado" xfId="12165" builtinId="9" hidden="1"/>
    <cellStyle name="Hipervínculo visitado" xfId="11803" builtinId="9" hidden="1"/>
    <cellStyle name="Hipervínculo visitado" xfId="12495" builtinId="9" hidden="1"/>
    <cellStyle name="Hipervínculo visitado" xfId="11883" builtinId="9" hidden="1"/>
    <cellStyle name="Hipervínculo visitado" xfId="12102" builtinId="9" hidden="1"/>
    <cellStyle name="Hipervínculo visitado" xfId="12044" builtinId="9" hidden="1"/>
    <cellStyle name="Hipervínculo visitado" xfId="12543" builtinId="9" hidden="1"/>
    <cellStyle name="Hipervínculo visitado" xfId="12649" builtinId="9" hidden="1"/>
    <cellStyle name="Hipervínculo visitado" xfId="12668" builtinId="9" hidden="1"/>
    <cellStyle name="Hipervínculo visitado" xfId="12108" builtinId="9" hidden="1"/>
    <cellStyle name="Hipervínculo visitado" xfId="12699" builtinId="9" hidden="1"/>
    <cellStyle name="Hipervínculo visitado" xfId="12383" builtinId="9" hidden="1"/>
    <cellStyle name="Hipervínculo visitado" xfId="12576" builtinId="9" hidden="1"/>
    <cellStyle name="Hipervínculo visitado" xfId="11774" builtinId="9" hidden="1"/>
    <cellStyle name="Hipervínculo visitado" xfId="12147" builtinId="9" hidden="1"/>
    <cellStyle name="Hipervínculo visitado" xfId="12630" builtinId="9" hidden="1"/>
    <cellStyle name="Hipervínculo visitado" xfId="11899" builtinId="9" hidden="1"/>
    <cellStyle name="Hipervínculo visitado" xfId="12498" builtinId="9" hidden="1"/>
    <cellStyle name="Hipervínculo visitado" xfId="12673" builtinId="9" hidden="1"/>
    <cellStyle name="Hipervínculo visitado" xfId="12153" builtinId="9" hidden="1"/>
    <cellStyle name="Hipervínculo visitado" xfId="12216" builtinId="9" hidden="1"/>
    <cellStyle name="Hipervínculo visitado" xfId="12223" builtinId="9" hidden="1"/>
    <cellStyle name="Hipervínculo visitado" xfId="12414" builtinId="9" hidden="1"/>
    <cellStyle name="Hipervínculo visitado" xfId="11412" builtinId="9" hidden="1"/>
    <cellStyle name="Hipervínculo visitado" xfId="12623" builtinId="9" hidden="1"/>
    <cellStyle name="Hipervínculo visitado" xfId="11348" builtinId="9" hidden="1"/>
    <cellStyle name="Hipervínculo visitado" xfId="11850" builtinId="9" hidden="1"/>
    <cellStyle name="Hipervínculo visitado" xfId="12705" builtinId="9" hidden="1"/>
    <cellStyle name="Hipervínculo visitado" xfId="12405" builtinId="9" hidden="1"/>
    <cellStyle name="Hipervínculo visitado" xfId="12248" builtinId="9" hidden="1"/>
    <cellStyle name="Hipervínculo visitado" xfId="11893" builtinId="9" hidden="1"/>
    <cellStyle name="Hipervínculo visitado" xfId="11845" builtinId="9" hidden="1"/>
    <cellStyle name="Hipervínculo visitado" xfId="12034" builtinId="9" hidden="1"/>
    <cellStyle name="Hipervínculo visitado" xfId="12051" builtinId="9" hidden="1"/>
    <cellStyle name="Hipervínculo visitado" xfId="12215" builtinId="9" hidden="1"/>
    <cellStyle name="Hipervínculo visitado" xfId="12227" builtinId="9" hidden="1"/>
    <cellStyle name="Hipervínculo visitado" xfId="12419" builtinId="9" hidden="1"/>
    <cellStyle name="Hipervínculo visitado" xfId="12397" builtinId="9" hidden="1"/>
    <cellStyle name="Hipervínculo visitado" xfId="12129" builtinId="9" hidden="1"/>
    <cellStyle name="Hipervínculo visitado" xfId="12611" builtinId="9" hidden="1"/>
    <cellStyle name="Hipervínculo visitado" xfId="11876" builtinId="9" hidden="1"/>
    <cellStyle name="Hipervínculo visitado" xfId="12579" builtinId="9" hidden="1"/>
    <cellStyle name="Hipervínculo visitado" xfId="12725" builtinId="9" hidden="1"/>
    <cellStyle name="Hipervínculo visitado" xfId="12235" builtinId="9" hidden="1"/>
    <cellStyle name="Hipervínculo visitado" xfId="11307" builtinId="9" hidden="1"/>
    <cellStyle name="Hipervínculo visitado" xfId="11814" builtinId="9" hidden="1"/>
    <cellStyle name="Hipervínculo visitado" xfId="12651" builtinId="9" hidden="1"/>
    <cellStyle name="Hipervínculo visitado" xfId="12030" builtinId="9" hidden="1"/>
    <cellStyle name="Hipervínculo visitado" xfId="12183" builtinId="9" hidden="1"/>
    <cellStyle name="Hipervínculo visitado" xfId="12666" builtinId="9" hidden="1"/>
    <cellStyle name="Hipervínculo visitado" xfId="12650" builtinId="9" hidden="1"/>
    <cellStyle name="Hipervínculo visitado" xfId="12390" builtinId="9" hidden="1"/>
    <cellStyle name="Hipervínculo visitado" xfId="12620" builtinId="9" hidden="1"/>
    <cellStyle name="Hipervínculo visitado" xfId="12586" builtinId="9" hidden="1"/>
    <cellStyle name="Hipervínculo visitado" xfId="12166" builtinId="9" hidden="1"/>
    <cellStyle name="Hipervínculo visitado" xfId="12143" builtinId="9" hidden="1"/>
    <cellStyle name="Hipervínculo visitado" xfId="12154" builtinId="9" hidden="1"/>
    <cellStyle name="Hipervínculo visitado" xfId="12698" builtinId="9" hidden="1"/>
    <cellStyle name="Hipervínculo visitado" xfId="12697" builtinId="9" hidden="1"/>
    <cellStyle name="Hipervínculo visitado" xfId="12017" builtinId="9" hidden="1"/>
    <cellStyle name="Hipervínculo visitado" xfId="12145" builtinId="9" hidden="1"/>
    <cellStyle name="Hipervínculo visitado" xfId="11925" builtinId="9" hidden="1"/>
    <cellStyle name="Hipervínculo visitado" xfId="12588" builtinId="9" hidden="1"/>
    <cellStyle name="Hipervínculo visitado" xfId="12033" builtinId="9" hidden="1"/>
    <cellStyle name="Hipervínculo visitado" xfId="12260" builtinId="9" hidden="1"/>
    <cellStyle name="Hipervínculo visitado" xfId="12074" builtinId="9" hidden="1"/>
    <cellStyle name="Hipervínculo visitado" xfId="12337" builtinId="9" hidden="1"/>
    <cellStyle name="Hipervínculo visitado" xfId="12184" builtinId="9" hidden="1"/>
    <cellStyle name="Hipervínculo visitado" xfId="12490" builtinId="9" hidden="1"/>
    <cellStyle name="Hipervínculo visitado" xfId="12072" builtinId="9" hidden="1"/>
    <cellStyle name="Hipervínculo visitado" xfId="11301" builtinId="9" hidden="1"/>
    <cellStyle name="Hipervínculo visitado" xfId="12545" builtinId="9" hidden="1"/>
    <cellStyle name="Hipervínculo visitado" xfId="12537" builtinId="9" hidden="1"/>
    <cellStyle name="Hipervínculo visitado" xfId="12723" builtinId="9" hidden="1"/>
    <cellStyle name="Hipervínculo visitado" xfId="12682" builtinId="9" hidden="1"/>
    <cellStyle name="Hipervínculo visitado" xfId="12378" builtinId="9" hidden="1"/>
    <cellStyle name="Hipervínculo visitado" xfId="11766" builtinId="9" hidden="1"/>
    <cellStyle name="Hipervínculo visitado" xfId="12568" builtinId="9" hidden="1"/>
    <cellStyle name="Hipervínculo visitado" xfId="12559" builtinId="9" hidden="1"/>
    <cellStyle name="Hipervínculo visitado" xfId="11846" builtinId="9" hidden="1"/>
    <cellStyle name="Hipervínculo visitado" xfId="12110" builtinId="9" hidden="1"/>
    <cellStyle name="Hipervínculo visitado" xfId="12722" builtinId="9" hidden="1"/>
    <cellStyle name="Hipervínculo visitado" xfId="12600" builtinId="9" hidden="1"/>
    <cellStyle name="Hipervínculo visitado" xfId="12422" builtinId="9" hidden="1"/>
    <cellStyle name="Hipervínculo visitado" xfId="11931" builtinId="9" hidden="1"/>
    <cellStyle name="Hipervínculo visitado" xfId="12719" builtinId="9" hidden="1"/>
    <cellStyle name="Hipervínculo visitado" xfId="12187" builtinId="9" hidden="1"/>
    <cellStyle name="Hipervínculo visitado" xfId="12702" builtinId="9" hidden="1"/>
    <cellStyle name="Hipervínculo visitado" xfId="11332" builtinId="9" hidden="1"/>
    <cellStyle name="Hipervínculo visitado" xfId="11339" builtinId="9" hidden="1"/>
    <cellStyle name="Hipervínculo visitado" xfId="12639" builtinId="9" hidden="1"/>
    <cellStyle name="Hipervínculo visitado" xfId="11340" builtinId="9" hidden="1"/>
    <cellStyle name="Hipervínculo visitado" xfId="11901" builtinId="9" hidden="1"/>
    <cellStyle name="Hipervínculo visitado" xfId="12032" builtinId="9" hidden="1"/>
    <cellStyle name="Hipervínculo visitado" xfId="12714" builtinId="9" hidden="1"/>
    <cellStyle name="Hipervínculo visitado" xfId="12056" builtinId="9" hidden="1"/>
    <cellStyle name="Hipervínculo visitado" xfId="11791" builtinId="9" hidden="1"/>
    <cellStyle name="Hipervínculo visitado" xfId="11819" builtinId="9" hidden="1"/>
    <cellStyle name="Hipervínculo visitado" xfId="11808" builtinId="9" hidden="1"/>
    <cellStyle name="Hipervínculo visitado" xfId="12677" builtinId="9" hidden="1"/>
    <cellStyle name="Hipervínculo visitado" xfId="12373" builtinId="9" hidden="1"/>
    <cellStyle name="Hipervínculo visitado" xfId="12613" builtinId="9" hidden="1"/>
    <cellStyle name="Hipervínculo visitado" xfId="12672" builtinId="9" hidden="1"/>
    <cellStyle name="Hipervínculo visitado" xfId="12386" builtinId="9" hidden="1"/>
    <cellStyle name="Hipervínculo visitado" xfId="12334" builtinId="9" hidden="1"/>
    <cellStyle name="Hipervínculo visitado" xfId="12220" builtinId="9" hidden="1"/>
    <cellStyle name="Hipervínculo visitado" xfId="11381" builtinId="9" hidden="1"/>
    <cellStyle name="Hipervínculo visitado" xfId="11330" builtinId="9" hidden="1"/>
    <cellStyle name="Hipervínculo visitado" xfId="12562" builtinId="9" hidden="1"/>
    <cellStyle name="Hipervínculo visitado" xfId="11363" builtinId="9" hidden="1"/>
    <cellStyle name="Hipervínculo visitado" xfId="12251" builtinId="9" hidden="1"/>
    <cellStyle name="Hipervínculo visitado" xfId="11892" builtinId="9" hidden="1"/>
    <cellStyle name="Hipervínculo visitado" xfId="12694" builtinId="9" hidden="1"/>
    <cellStyle name="Hipervínculo visitado" xfId="12713" builtinId="9" hidden="1"/>
    <cellStyle name="Hipervínculo visitado" xfId="12022" builtinId="9" hidden="1"/>
    <cellStyle name="Hipervínculo visitado" xfId="12007" builtinId="9" hidden="1"/>
    <cellStyle name="Hipervínculo visitado" xfId="12670" builtinId="9" hidden="1"/>
    <cellStyle name="Hipervínculo visitado" xfId="12680" builtinId="9" hidden="1"/>
    <cellStyle name="Hipervínculo visitado" xfId="12695" builtinId="9" hidden="1"/>
    <cellStyle name="Hipervínculo visitado" xfId="12712" builtinId="9" hidden="1"/>
    <cellStyle name="Hipervínculo visitado" xfId="12387" builtinId="9" hidden="1"/>
    <cellStyle name="Hipervínculo visitado" xfId="12416" builtinId="9" hidden="1"/>
    <cellStyle name="Hipervínculo visitado" xfId="12104" builtinId="9" hidden="1"/>
    <cellStyle name="Hipervínculo visitado" xfId="11334" builtinId="9" hidden="1"/>
    <cellStyle name="Hipervínculo visitado" xfId="12700" builtinId="9" hidden="1"/>
    <cellStyle name="Hipervínculo visitado" xfId="12710" builtinId="9" hidden="1"/>
    <cellStyle name="Hipervínculo visitado" xfId="12357" builtinId="9" hidden="1"/>
    <cellStyle name="Hipervínculo visitado" xfId="11336" builtinId="9" hidden="1"/>
    <cellStyle name="Hipervínculo visitado" xfId="12306" builtinId="9" hidden="1"/>
    <cellStyle name="Hipervínculo visitado" xfId="12241" builtinId="9" hidden="1"/>
    <cellStyle name="Hipervínculo visitado" xfId="11781" builtinId="9" hidden="1"/>
    <cellStyle name="Hipervínculo visitado" xfId="12709" builtinId="9" hidden="1"/>
    <cellStyle name="Hipervínculo visitado" xfId="12211" builtinId="9" hidden="1"/>
    <cellStyle name="Hipervínculo visitado" xfId="12063" builtinId="9" hidden="1"/>
    <cellStyle name="Hipervínculo visitado" xfId="11890" builtinId="9" hidden="1"/>
    <cellStyle name="Hipervínculo visitado" xfId="12629" builtinId="9" hidden="1"/>
    <cellStyle name="Hipervínculo visitado" xfId="12561" builtinId="9" hidden="1"/>
    <cellStyle name="Hipervínculo visitado" xfId="12708" builtinId="9" hidden="1"/>
    <cellStyle name="Hipervínculo visitado" xfId="11921" builtinId="9" hidden="1"/>
    <cellStyle name="Hipervínculo visitado" xfId="12735" builtinId="9" hidden="1"/>
    <cellStyle name="Hipervínculo visitado" xfId="12614" builtinId="9" hidden="1"/>
    <cellStyle name="Hipervínculo visitado" xfId="12247" builtinId="9" hidden="1"/>
    <cellStyle name="Hipervínculo visitado" xfId="12590" builtinId="9" hidden="1"/>
    <cellStyle name="Hipervínculo visitado" xfId="12566" builtinId="9" hidden="1"/>
    <cellStyle name="Hipervínculo visitado" xfId="12621" builtinId="9" hidden="1"/>
    <cellStyle name="Hipervínculo visitado" xfId="11918" builtinId="9" hidden="1"/>
    <cellStyle name="Hipervínculo visitado" xfId="11417" builtinId="9" hidden="1"/>
    <cellStyle name="Hipervínculo visitado" xfId="12696" builtinId="9" hidden="1"/>
    <cellStyle name="Hipervínculo visitado" xfId="11916" builtinId="9" hidden="1"/>
    <cellStyle name="Hipervínculo visitado" xfId="12048" builtinId="9" hidden="1"/>
    <cellStyle name="Hipervínculo visitado" xfId="12365" builtinId="9" hidden="1"/>
    <cellStyle name="Hipervínculo visitado" xfId="12515" builtinId="9" hidden="1"/>
    <cellStyle name="Hipervínculo visitado" xfId="12687" builtinId="9" hidden="1"/>
    <cellStyle name="Hipervínculo visitado" xfId="12617" builtinId="9" hidden="1"/>
    <cellStyle name="Hipervínculo visitado" xfId="12372" builtinId="9" hidden="1"/>
    <cellStyle name="Hipervínculo visitado" xfId="12728" builtinId="9" hidden="1"/>
    <cellStyle name="Hipervínculo visitado" xfId="12738" builtinId="9" hidden="1"/>
    <cellStyle name="Hipervínculo visitado" xfId="12136" builtinId="9" hidden="1"/>
    <cellStyle name="Hipervínculo visitado" xfId="12200" builtinId="9" hidden="1"/>
    <cellStyle name="Hipervínculo visitado" xfId="12403" builtinId="9" hidden="1"/>
    <cellStyle name="Hipervínculo visitado" xfId="12045" builtinId="9" hidden="1"/>
    <cellStyle name="Hipervínculo visitado" xfId="11914" builtinId="9" hidden="1"/>
    <cellStyle name="Hipervínculo visitado" xfId="12519" builtinId="9" hidden="1"/>
    <cellStyle name="Hipervínculo visitado" xfId="12536" builtinId="9" hidden="1"/>
    <cellStyle name="Hipervínculo visitado" xfId="12671" builtinId="9" hidden="1"/>
    <cellStyle name="Hipervínculo visitado" xfId="12371" builtinId="9" hidden="1"/>
    <cellStyle name="Hipervínculo visitado" xfId="12482" builtinId="9" hidden="1"/>
    <cellStyle name="Hipervínculo visitado" xfId="11354" builtinId="9" hidden="1"/>
    <cellStyle name="Hipervínculo visitado" xfId="12418" builtinId="9" hidden="1"/>
    <cellStyle name="Hipervínculo visitado" xfId="11822" builtinId="9" hidden="1"/>
    <cellStyle name="Hipervínculo visitado" xfId="12655" builtinId="9" hidden="1"/>
    <cellStyle name="Hipervínculo visitado" xfId="12755" builtinId="9" hidden="1"/>
    <cellStyle name="Hipervínculo visitado" xfId="12106" builtinId="9" hidden="1"/>
    <cellStyle name="Hipervínculo visitado" xfId="12094" builtinId="9" hidden="1"/>
    <cellStyle name="Hipervínculo visitado" xfId="12631" builtinId="9" hidden="1"/>
    <cellStyle name="Hipervínculo visitado" xfId="12144" builtinId="9" hidden="1"/>
    <cellStyle name="Hipervínculo visitado" xfId="12492" builtinId="9" hidden="1"/>
    <cellStyle name="Hipervínculo visitado" xfId="12516" builtinId="9" hidden="1"/>
    <cellStyle name="Hipervínculo visitado" xfId="12707" builtinId="9" hidden="1"/>
    <cellStyle name="Hipervínculo visitado" xfId="12156" builtinId="9" hidden="1"/>
    <cellStyle name="Hipervínculo visitado" xfId="12481" builtinId="9" hidden="1"/>
    <cellStyle name="Hipervínculo visitado" xfId="12581" builtinId="9" hidden="1"/>
    <cellStyle name="Hipervínculo visitado" xfId="12250" builtinId="9" hidden="1"/>
    <cellStyle name="Hipervínculo visitado" xfId="11530" builtinId="9" hidden="1"/>
    <cellStyle name="Hipervínculo visitado" xfId="12567" builtinId="9" hidden="1"/>
    <cellStyle name="Hipervínculo visitado" xfId="12574" builtinId="9" hidden="1"/>
    <cellStyle name="Hipervínculo visitado" xfId="12734" builtinId="9" hidden="1"/>
    <cellStyle name="Hipervínculo visitado" xfId="12733" builtinId="9" hidden="1"/>
    <cellStyle name="Hipervínculo visitado" xfId="12729" builtinId="9" hidden="1"/>
    <cellStyle name="Hipervínculo visitado" xfId="12674" builtinId="9" hidden="1"/>
    <cellStyle name="Hipervínculo visitado" xfId="12042" builtinId="9" hidden="1"/>
    <cellStyle name="Hipervínculo visitado" xfId="12347" builtinId="9" hidden="1"/>
    <cellStyle name="Hipervínculo visitado" xfId="12107" builtinId="9" hidden="1"/>
    <cellStyle name="Hipervínculo visitado" xfId="12690" builtinId="9" hidden="1"/>
    <cellStyle name="Hipervínculo visitado" xfId="12086" builtinId="9" hidden="1"/>
    <cellStyle name="Hipervínculo visitado" xfId="11771" builtinId="9" hidden="1"/>
    <cellStyle name="Hipervínculo visitado" xfId="12601" builtinId="9" hidden="1"/>
    <cellStyle name="Hipervínculo visitado" xfId="12541" builtinId="9" hidden="1"/>
    <cellStyle name="Hipervínculo visitado" xfId="11927" builtinId="9" hidden="1"/>
    <cellStyle name="Hipervínculo visitado" xfId="12749" builtinId="9" hidden="1"/>
    <cellStyle name="Hipervínculo visitado" xfId="12109" builtinId="9" hidden="1"/>
    <cellStyle name="Hipervínculo visitado" xfId="12736" builtinId="9" hidden="1"/>
    <cellStyle name="Hipervínculo visitado" xfId="12711" builtinId="9" hidden="1"/>
    <cellStyle name="Hipervínculo visitado" xfId="12718" builtinId="9" hidden="1"/>
    <cellStyle name="Hipervínculo visitado" xfId="12701" builtinId="9" hidden="1"/>
    <cellStyle name="Hipervínculo visitado" xfId="12128" builtinId="9" hidden="1"/>
    <cellStyle name="Hipervínculo visitado" xfId="12724" builtinId="9" hidden="1"/>
    <cellStyle name="Hipervínculo visitado" xfId="12747" builtinId="9" hidden="1"/>
    <cellStyle name="Hipervínculo visitado" xfId="12715" builtinId="9" hidden="1"/>
    <cellStyle name="Hipervínculo visitado" xfId="12727" builtinId="9" hidden="1"/>
    <cellStyle name="Hipervínculo visitado" xfId="12683" builtinId="9" hidden="1"/>
    <cellStyle name="Hipervínculo visitado" xfId="12114" builtinId="9" hidden="1"/>
    <cellStyle name="Hipervínculo visitado" xfId="12092" builtinId="9" hidden="1"/>
    <cellStyle name="Hipervínculo visitado" xfId="12525" builtinId="9" hidden="1"/>
    <cellStyle name="Hipervínculo visitado" xfId="12326" builtinId="9" hidden="1"/>
    <cellStyle name="Hipervínculo visitado" xfId="12240" builtinId="9" hidden="1"/>
    <cellStyle name="Hipervínculo visitado" xfId="12494" builtinId="9" hidden="1"/>
    <cellStyle name="Hipervínculo visitado" xfId="12317" builtinId="9" hidden="1"/>
    <cellStyle name="Hipervínculo visitado" xfId="12754" builtinId="9" hidden="1"/>
    <cellStyle name="Hipervínculo visitado" xfId="12041" builtinId="9" hidden="1"/>
    <cellStyle name="Hipervínculo visitado" xfId="11309" builtinId="9" hidden="1"/>
    <cellStyle name="Hipervínculo visitado" xfId="12078" builtinId="9" hidden="1"/>
    <cellStyle name="Hipervínculo visitado" xfId="11764" builtinId="9" hidden="1"/>
    <cellStyle name="Hipervínculo visitado" xfId="12100" builtinId="9" hidden="1"/>
    <cellStyle name="Hipervínculo visitado" xfId="12015" builtinId="9" hidden="1"/>
    <cellStyle name="Hipervínculo visitado" xfId="12014" builtinId="9" hidden="1"/>
    <cellStyle name="Hipervínculo visitado" xfId="11805" builtinId="9" hidden="1"/>
    <cellStyle name="Hipervínculo visitado" xfId="12751" builtinId="9" hidden="1"/>
    <cellStyle name="Hipervínculo visitado" xfId="11855" builtinId="9" hidden="1"/>
    <cellStyle name="Hipervínculo visitado" xfId="12062" builtinId="9" hidden="1"/>
    <cellStyle name="Hipervínculo visitado" xfId="12228" builtinId="9" hidden="1"/>
    <cellStyle name="Hipervínculo visitado" xfId="12748" builtinId="9" hidden="1"/>
    <cellStyle name="Hipervínculo visitado" xfId="12333" builtinId="9" hidden="1"/>
    <cellStyle name="Hipervínculo visitado" xfId="12243" builtinId="9" hidden="1"/>
    <cellStyle name="Hipervínculo visitado" xfId="11882" builtinId="9" hidden="1"/>
    <cellStyle name="Hipervínculo visitado" xfId="11797" builtinId="9" hidden="1"/>
    <cellStyle name="Hipervínculo visitado" xfId="12742" builtinId="9" hidden="1"/>
    <cellStyle name="Hipervínculo visitado" xfId="11789" builtinId="9" hidden="1"/>
    <cellStyle name="Hipervínculo visitado" xfId="12558" builtinId="9" hidden="1"/>
    <cellStyle name="Hipervínculo visitado" xfId="11887" builtinId="9" hidden="1"/>
    <cellStyle name="Hipervínculo visitado" xfId="12257" builtinId="9" hidden="1"/>
    <cellStyle name="Hipervínculo visitado" xfId="12635" builtinId="9" hidden="1"/>
    <cellStyle name="Hipervínculo visitado" xfId="12741" builtinId="9" hidden="1"/>
    <cellStyle name="Hipervínculo visitado" xfId="12206" builtinId="9" hidden="1"/>
    <cellStyle name="Hipervínculo visitado" xfId="12508" builtinId="9" hidden="1"/>
    <cellStyle name="Hipervínculo visitado" xfId="12222" builtinId="9" hidden="1"/>
    <cellStyle name="Hipervínculo visitado" xfId="12717" builtinId="9" hidden="1"/>
    <cellStyle name="Hipervínculo visitado" xfId="11291" builtinId="9" hidden="1"/>
    <cellStyle name="Hipervínculo visitado" xfId="12740" builtinId="9" hidden="1"/>
    <cellStyle name="Hipervínculo visitado" xfId="12036" builtinId="9" hidden="1"/>
    <cellStyle name="Hipervínculo visitado" xfId="12172" builtinId="9" hidden="1"/>
    <cellStyle name="Hipervínculo visitado" xfId="12703" builtinId="9" hidden="1"/>
    <cellStyle name="Hipervínculo visitado" xfId="12053" builtinId="9" hidden="1"/>
    <cellStyle name="Hipervínculo visitado" xfId="12252" builtinId="9" hidden="1"/>
    <cellStyle name="Hipervínculo visitado" xfId="12739" builtinId="9" hidden="1"/>
    <cellStyle name="Hipervínculo visitado" xfId="12309" builtinId="9" hidden="1"/>
    <cellStyle name="Hipervínculo visitado" xfId="11869" builtinId="9" hidden="1"/>
    <cellStyle name="Hipervínculo visitado" xfId="12720" builtinId="9" hidden="1"/>
    <cellStyle name="Hipervínculo visitado" xfId="11290" builtinId="9" hidden="1"/>
    <cellStyle name="Hipervínculo visitado" xfId="12315" builtinId="9" hidden="1"/>
    <cellStyle name="Hipervínculo visitado" xfId="12198" builtinId="9" hidden="1"/>
    <cellStyle name="Hipervínculo visitado" xfId="12628" builtinId="9" hidden="1"/>
    <cellStyle name="Hipervínculo visitado" xfId="11880" builtinId="9" hidden="1"/>
    <cellStyle name="Hipervínculo visitado" xfId="12511" builtinId="9" hidden="1"/>
    <cellStyle name="Hipervínculo visitado" xfId="11844" builtinId="9" hidden="1"/>
    <cellStyle name="Hipervínculo visitado" xfId="12730" builtinId="9" hidden="1"/>
    <cellStyle name="Hipervínculo visitado" xfId="12744" builtinId="9" hidden="1"/>
    <cellStyle name="Hipervínculo visitado" xfId="12366" builtinId="9" hidden="1"/>
    <cellStyle name="Hipervínculo visitado" xfId="12758" builtinId="9" hidden="1"/>
    <cellStyle name="Hipervínculo visitado" xfId="12375" builtinId="9" hidden="1"/>
    <cellStyle name="Hipervínculo visitado" xfId="12389" builtinId="9" hidden="1"/>
    <cellStyle name="Hipervínculo visitado" xfId="12693" builtinId="9" hidden="1"/>
    <cellStyle name="Hipervínculo visitado" xfId="11792" builtinId="9" hidden="1"/>
    <cellStyle name="Hipervínculo visitado" xfId="11912" builtinId="9" hidden="1"/>
    <cellStyle name="Hipervínculo visitado" xfId="12158" builtinId="9" hidden="1"/>
    <cellStyle name="Hipervínculo visitado" xfId="12509" builtinId="9" hidden="1"/>
    <cellStyle name="Hipervínculo visitado" xfId="12746" builtinId="9" hidden="1"/>
    <cellStyle name="Hipervínculo visitado" xfId="11318" builtinId="9" hidden="1"/>
    <cellStyle name="Hipervínculo visitado" xfId="12219" builtinId="9" hidden="1"/>
    <cellStyle name="Hipervínculo visitado" xfId="12667" builtinId="9" hidden="1"/>
    <cellStyle name="Hipervínculo visitado" xfId="12328" builtinId="9" hidden="1"/>
    <cellStyle name="Hipervínculo visitado" xfId="12686" builtinId="9" hidden="1"/>
    <cellStyle name="Hipervínculo visitado" xfId="12054" builtinId="9" hidden="1"/>
    <cellStyle name="Hipervínculo visitado" xfId="12089" builtinId="9" hidden="1"/>
    <cellStyle name="Hipervínculo visitado" xfId="12040" builtinId="9" hidden="1"/>
    <cellStyle name="Hipervínculo visitado" xfId="12759" builtinId="9" hidden="1"/>
    <cellStyle name="Hipervínculo visitado" xfId="12090" builtinId="9" hidden="1"/>
    <cellStyle name="Hipervínculo visitado" xfId="12023" builtinId="9" hidden="1"/>
    <cellStyle name="Hipervínculo visitado" xfId="12096" builtinId="9" hidden="1"/>
    <cellStyle name="Hipervínculo visitado" xfId="12488" builtinId="9" hidden="1"/>
    <cellStyle name="Hipervínculo visitado" xfId="12103" builtinId="9" hidden="1"/>
    <cellStyle name="Hipervínculo visitado" xfId="11322" builtinId="9" hidden="1"/>
    <cellStyle name="Hipervínculo visitado" xfId="12661" builtinId="9" hidden="1"/>
    <cellStyle name="Hipervínculo visitado" xfId="11930" builtinId="9" hidden="1"/>
    <cellStyle name="Hipervínculo visitado" xfId="11873" builtinId="9" hidden="1"/>
    <cellStyle name="Hipervínculo visitado" xfId="12636" builtinId="9" hidden="1"/>
    <cellStyle name="Hipervínculo visitado" xfId="12499" builtinId="9" hidden="1"/>
    <cellStyle name="Hipervínculo visitado" xfId="11917" builtinId="9" hidden="1"/>
    <cellStyle name="Hipervínculo visitado" xfId="12688" builtinId="9" hidden="1"/>
    <cellStyle name="Hipervínculo visitado" xfId="11862" builtinId="9" hidden="1"/>
    <cellStyle name="Hipervínculo visitado" xfId="12760" builtinId="9" hidden="1"/>
    <cellStyle name="Hipervínculo visitado" xfId="11359" builtinId="9" hidden="1"/>
    <cellStyle name="Hipervínculo visitado" xfId="12212" builtinId="9" hidden="1"/>
    <cellStyle name="Hipervínculo visitado" xfId="12704" builtinId="9" hidden="1"/>
    <cellStyle name="Hipervínculo visitado" xfId="12732" builtinId="9" hidden="1"/>
    <cellStyle name="Hipervínculo visitado" xfId="12548" builtinId="9" hidden="1"/>
    <cellStyle name="Hipervínculo visitado" xfId="12316" builtinId="9" hidden="1"/>
    <cellStyle name="Hipervínculo visitado" xfId="12743" builtinId="9" hidden="1"/>
    <cellStyle name="Hipervínculo visitado" xfId="12731" builtinId="9" hidden="1"/>
    <cellStyle name="Hipervínculo visitado" xfId="12008" builtinId="9" hidden="1"/>
    <cellStyle name="Hipervínculo visitado" xfId="12497" builtinId="9" hidden="1"/>
    <cellStyle name="Hipervínculo visitado" xfId="12502" builtinId="9" hidden="1"/>
    <cellStyle name="Hipervínculo visitado" xfId="12523" builtinId="9" hidden="1"/>
    <cellStyle name="Hipervínculo visitado" xfId="11809" builtinId="9" hidden="1"/>
    <cellStyle name="Hipervínculo visitado" xfId="12427" builtinId="9" hidden="1"/>
    <cellStyle name="Hipervínculo visitado" xfId="12757" builtinId="9" hidden="1"/>
    <cellStyle name="Hipervínculo visitado" xfId="12756" builtinId="9" hidden="1"/>
    <cellStyle name="Hipervínculo visitado" xfId="12522" builtinId="9" hidden="1"/>
    <cellStyle name="Hipervínculo visitado" xfId="11770" builtinId="9" hidden="1"/>
    <cellStyle name="Hipervínculo visitado" xfId="11810" builtinId="9" hidden="1"/>
    <cellStyle name="Hipervínculo visitado" xfId="11886" builtinId="9" hidden="1"/>
    <cellStyle name="Hipervínculo visitado" xfId="12638" builtinId="9" hidden="1"/>
    <cellStyle name="Hipervínculo visitado" xfId="12329" builtinId="9" hidden="1"/>
    <cellStyle name="Hipervínculo visitado" xfId="12565" builtinId="9" hidden="1"/>
    <cellStyle name="Hipervínculo visitado" xfId="12500" builtinId="9" hidden="1"/>
    <cellStyle name="Hipervínculo visitado" xfId="12676" builtinId="9" hidden="1"/>
    <cellStyle name="Hipervínculo visitado" xfId="11516" builtinId="9" hidden="1"/>
    <cellStyle name="Hipervínculo visitado" xfId="7337" builtinId="9" hidden="1"/>
    <cellStyle name="Hipervínculo visitado" xfId="11388" builtinId="9" hidden="1"/>
    <cellStyle name="Hipervínculo visitado" xfId="11399" builtinId="9" hidden="1"/>
    <cellStyle name="Hipervínculo visitado" xfId="11408" builtinId="9" hidden="1"/>
    <cellStyle name="Hipervínculo visitado" xfId="11384" builtinId="9" hidden="1"/>
    <cellStyle name="Hipervínculo visitado" xfId="11383" builtinId="9" hidden="1"/>
    <cellStyle name="Hipervínculo visitado" xfId="11391" builtinId="9" hidden="1"/>
    <cellStyle name="Hipervínculo visitado" xfId="11401" builtinId="9" hidden="1"/>
    <cellStyle name="Hipervínculo visitado" xfId="11306" builtinId="9" hidden="1"/>
    <cellStyle name="Hipervínculo visitado" xfId="11387" builtinId="9" hidden="1"/>
    <cellStyle name="Hipervínculo visitado" xfId="11400" builtinId="9" hidden="1"/>
    <cellStyle name="Hipervínculo visitado" xfId="8674" builtinId="9" hidden="1"/>
    <cellStyle name="Hipervínculo visitado" xfId="11611" builtinId="9" hidden="1"/>
    <cellStyle name="Hipervínculo visitado" xfId="11745" builtinId="9" hidden="1"/>
    <cellStyle name="Hipervínculo visitado" xfId="7608" builtinId="9" hidden="1"/>
    <cellStyle name="Hipervínculo visitado" xfId="8768" builtinId="9" hidden="1"/>
    <cellStyle name="Hipervínculo visitado" xfId="7886" builtinId="9" hidden="1"/>
    <cellStyle name="Hipervínculo visitado" xfId="7345" builtinId="9" hidden="1"/>
    <cellStyle name="Hipervínculo visitado" xfId="11392" builtinId="9" hidden="1"/>
    <cellStyle name="Hipervínculo visitado" xfId="8805" builtinId="9" hidden="1"/>
    <cellStyle name="Hipervínculo visitado" xfId="11593" builtinId="9" hidden="1"/>
    <cellStyle name="Hipervínculo visitado" xfId="11529" builtinId="9" hidden="1"/>
    <cellStyle name="Hipervínculo visitado" xfId="11756" builtinId="9" hidden="1"/>
    <cellStyle name="Hipervínculo visitado" xfId="11629" builtinId="9" hidden="1"/>
    <cellStyle name="Hipervínculo visitado" xfId="11540" builtinId="9" hidden="1"/>
    <cellStyle name="Hipervínculo visitado" xfId="11607" builtinId="9" hidden="1"/>
    <cellStyle name="Hipervínculo visitado" xfId="11532" builtinId="9" hidden="1"/>
    <cellStyle name="Hipervínculo visitado" xfId="11759" builtinId="9" hidden="1"/>
    <cellStyle name="Hipervínculo visitado" xfId="11438" builtinId="9" hidden="1"/>
    <cellStyle name="Hipervínculo visitado" xfId="11583" builtinId="9" hidden="1"/>
    <cellStyle name="Hipervínculo visitado" xfId="11526" builtinId="9" hidden="1"/>
    <cellStyle name="Hipervínculo visitado" xfId="11752" builtinId="9" hidden="1"/>
    <cellStyle name="Hipervínculo visitado" xfId="11429" builtinId="9" hidden="1"/>
    <cellStyle name="Hipervínculo visitado" xfId="11739" builtinId="9" hidden="1"/>
    <cellStyle name="Hipervínculo visitado" xfId="11646" builtinId="9" hidden="1"/>
    <cellStyle name="Hipervínculo visitado" xfId="11555" builtinId="9" hidden="1"/>
    <cellStyle name="Hipervínculo visitado" xfId="11406" builtinId="9" hidden="1"/>
    <cellStyle name="Hipervínculo visitado" xfId="11579" builtinId="9" hidden="1"/>
    <cellStyle name="Hipervínculo visitado" xfId="11523" builtinId="9" hidden="1"/>
    <cellStyle name="Hipervínculo visitado" xfId="11750" builtinId="9" hidden="1"/>
    <cellStyle name="Hipervínculo visitado" xfId="11427" builtinId="9" hidden="1"/>
    <cellStyle name="Hipervínculo visitado" xfId="11728" builtinId="9" hidden="1"/>
    <cellStyle name="Hipervínculo visitado" xfId="11643" builtinId="9" hidden="1"/>
    <cellStyle name="Hipervínculo visitado" xfId="11553" builtinId="9" hidden="1"/>
    <cellStyle name="Hipervínculo visitado" xfId="11398" builtinId="9" hidden="1"/>
    <cellStyle name="Hipervínculo visitado" xfId="11710" builtinId="9" hidden="1"/>
    <cellStyle name="Hipervínculo visitado" xfId="11639" builtinId="9" hidden="1"/>
    <cellStyle name="Hipervínculo visitado" xfId="11550" builtinId="9" hidden="1"/>
    <cellStyle name="Hipervínculo visitado" xfId="11625" builtinId="9" hidden="1"/>
    <cellStyle name="Hipervínculo visitado" xfId="11536" builtinId="9" hidden="1"/>
    <cellStyle name="Hipervínculo visitado" xfId="11762" builtinId="9" hidden="1"/>
    <cellStyle name="Hipervínculo visitado" xfId="11442" builtinId="9" hidden="1"/>
    <cellStyle name="Hipervínculo visitado" xfId="11380" builtinId="9" hidden="1"/>
    <cellStyle name="Hipervínculo visitado" xfId="11368" builtinId="9" hidden="1"/>
    <cellStyle name="Hipervínculo visitado" xfId="11704" builtinId="9" hidden="1"/>
    <cellStyle name="Hipervínculo visitado" xfId="11628" builtinId="9" hidden="1"/>
    <cellStyle name="Hipervínculo visitado" xfId="11539" builtinId="9" hidden="1"/>
    <cellStyle name="Hipervínculo visitado" xfId="11606" builtinId="9" hidden="1"/>
    <cellStyle name="Hipervínculo visitado" xfId="11390" builtinId="9" hidden="1"/>
    <cellStyle name="Hipervínculo visitado" xfId="11705" builtinId="9" hidden="1"/>
    <cellStyle name="Hipervínculo visitado" xfId="11631" builtinId="9" hidden="1"/>
    <cellStyle name="Hipervínculo visitado" xfId="11542" builtinId="9" hidden="1"/>
    <cellStyle name="Hipervínculo visitado" xfId="11584" builtinId="9" hidden="1"/>
    <cellStyle name="Hipervínculo visitado" xfId="11527" builtinId="9" hidden="1"/>
    <cellStyle name="Hipervínculo visitado" xfId="11753" builtinId="9" hidden="1"/>
    <cellStyle name="Hipervínculo visitado" xfId="11430" builtinId="9" hidden="1"/>
    <cellStyle name="Hipervínculo visitado" xfId="11314" builtinId="9" hidden="1"/>
    <cellStyle name="Hipervínculo visitado" xfId="11513" builtinId="9" hidden="1"/>
    <cellStyle name="Hipervínculo visitado" xfId="11300" builtinId="9" hidden="1"/>
    <cellStyle name="Hipervínculo visitado" xfId="7543" builtinId="9" hidden="1"/>
    <cellStyle name="Hipervínculo visitado" xfId="7846" builtinId="9" hidden="1"/>
    <cellStyle name="Hipervínculo visitado" xfId="11604" builtinId="9" hidden="1"/>
    <cellStyle name="Hipervínculo visitado" xfId="11733" builtinId="9" hidden="1"/>
    <cellStyle name="Hipervínculo visitado" xfId="11278" builtinId="9" hidden="1"/>
    <cellStyle name="Hipervínculo visitado" xfId="7265" builtinId="9" hidden="1"/>
    <cellStyle name="Hipervínculo visitado" xfId="11285" builtinId="9" hidden="1"/>
    <cellStyle name="Hipervínculo visitado" xfId="7858" builtinId="9" hidden="1"/>
    <cellStyle name="Hipervínculo visitado" xfId="11284" builtinId="9" hidden="1"/>
    <cellStyle name="Hipervínculo visitado" xfId="8800" builtinId="9" hidden="1"/>
    <cellStyle name="Hipervínculo visitado" xfId="11283" builtinId="9" hidden="1"/>
    <cellStyle name="Hipervínculo visitado" xfId="7453" builtinId="9" hidden="1"/>
    <cellStyle name="Hipervínculo visitado" xfId="11282" builtinId="9" hidden="1"/>
    <cellStyle name="Hipervínculo visitado" xfId="7894" builtinId="9" hidden="1"/>
    <cellStyle name="Hipervínculo visitado" xfId="11281" builtinId="9" hidden="1"/>
    <cellStyle name="Hipervínculo visitado" xfId="7291" builtinId="9" hidden="1"/>
    <cellStyle name="Hipervínculo visitado" xfId="11280" builtinId="9" hidden="1"/>
    <cellStyle name="Hipervínculo visitado" xfId="7887" builtinId="9" hidden="1"/>
    <cellStyle name="Hipervínculo visitado" xfId="11277" builtinId="9" hidden="1"/>
    <cellStyle name="Hipervínculo visitado" xfId="11274" builtinId="9" hidden="1"/>
    <cellStyle name="Hipervínculo visitado" xfId="11310" builtinId="9" hidden="1"/>
    <cellStyle name="Hipervínculo visitado" xfId="8460" builtinId="9" hidden="1"/>
    <cellStyle name="Hipervínculo visitado" xfId="7262" builtinId="9" hidden="1"/>
    <cellStyle name="Hipervínculo visitado" xfId="11279" builtinId="9" hidden="1"/>
    <cellStyle name="Hipervínculo visitado" xfId="12810" builtinId="9" hidden="1"/>
    <cellStyle name="Hipervínculo visitado" xfId="12811" builtinId="9" hidden="1"/>
    <cellStyle name="Hipervínculo visitado" xfId="12812" builtinId="9" hidden="1"/>
    <cellStyle name="Hipervínculo visitado" xfId="12813" builtinId="9" hidden="1"/>
    <cellStyle name="Hipervínculo visitado" xfId="12814" builtinId="9" hidden="1"/>
    <cellStyle name="Hipervínculo visitado" xfId="12815" builtinId="9" hidden="1"/>
    <cellStyle name="Hipervínculo visitado" xfId="12816" builtinId="9" hidden="1"/>
    <cellStyle name="Hipervínculo visitado" xfId="12817" builtinId="9" hidden="1"/>
    <cellStyle name="Hipervínculo visitado" xfId="12818" builtinId="9" hidden="1"/>
    <cellStyle name="Hipervínculo visitado" xfId="12819" builtinId="9" hidden="1"/>
    <cellStyle name="Hipervínculo visitado" xfId="12820" builtinId="9" hidden="1"/>
    <cellStyle name="Hipervínculo visitado" xfId="12821" builtinId="9" hidden="1"/>
    <cellStyle name="Hipervínculo visitado" xfId="12822" builtinId="9" hidden="1"/>
    <cellStyle name="Hipervínculo visitado" xfId="12823" builtinId="9" hidden="1"/>
    <cellStyle name="Hipervínculo visitado" xfId="12824" builtinId="9" hidden="1"/>
    <cellStyle name="Hipervínculo visitado" xfId="12825" builtinId="9" hidden="1"/>
    <cellStyle name="Hipervínculo visitado" xfId="12826" builtinId="9" hidden="1"/>
    <cellStyle name="Hipervínculo visitado" xfId="12827" builtinId="9" hidden="1"/>
    <cellStyle name="Hipervínculo visitado" xfId="12828" builtinId="9" hidden="1"/>
    <cellStyle name="Hipervínculo visitado" xfId="12829" builtinId="9" hidden="1"/>
    <cellStyle name="Hipervínculo visitado" xfId="12830" builtinId="9" hidden="1"/>
    <cellStyle name="Hipervínculo visitado" xfId="12831" builtinId="9" hidden="1"/>
    <cellStyle name="Hipervínculo visitado" xfId="12832" builtinId="9" hidden="1"/>
    <cellStyle name="Hipervínculo visitado" xfId="12833" builtinId="9" hidden="1"/>
    <cellStyle name="Hipervínculo visitado" xfId="12834" builtinId="9" hidden="1"/>
    <cellStyle name="Hipervínculo visitado" xfId="12835" builtinId="9" hidden="1"/>
    <cellStyle name="Hipervínculo visitado" xfId="12836" builtinId="9" hidden="1"/>
    <cellStyle name="Hipervínculo visitado" xfId="12837" builtinId="9" hidden="1"/>
    <cellStyle name="Hipervínculo visitado" xfId="12838" builtinId="9" hidden="1"/>
    <cellStyle name="Hipervínculo visitado" xfId="12839" builtinId="9" hidden="1"/>
    <cellStyle name="Hipervínculo visitado" xfId="12840" builtinId="9" hidden="1"/>
    <cellStyle name="Hipervínculo visitado" xfId="12841" builtinId="9" hidden="1"/>
    <cellStyle name="Hipervínculo visitado" xfId="12842" builtinId="9" hidden="1"/>
    <cellStyle name="Hipervínculo visitado" xfId="12843" builtinId="9" hidden="1"/>
    <cellStyle name="Hipervínculo visitado" xfId="12844" builtinId="9" hidden="1"/>
    <cellStyle name="Hipervínculo visitado" xfId="12868" builtinId="9" hidden="1"/>
    <cellStyle name="Hipervínculo visitado" xfId="12880" builtinId="9" hidden="1"/>
    <cellStyle name="Hipervínculo visitado" xfId="12870" builtinId="9" hidden="1"/>
    <cellStyle name="Hipervínculo visitado" xfId="12873" builtinId="9" hidden="1"/>
    <cellStyle name="Hipervínculo visitado" xfId="12862" builtinId="9" hidden="1"/>
    <cellStyle name="Hipervínculo visitado" xfId="12792" builtinId="9" hidden="1"/>
    <cellStyle name="Hipervínculo visitado" xfId="12857" builtinId="9" hidden="1"/>
    <cellStyle name="Hipervínculo visitado" xfId="12856" builtinId="9" hidden="1"/>
    <cellStyle name="Hipervínculo visitado" xfId="12854" builtinId="9" hidden="1"/>
    <cellStyle name="Hipervínculo visitado" xfId="12771" builtinId="9" hidden="1"/>
    <cellStyle name="Hipervínculo visitado" xfId="12846" builtinId="9" hidden="1"/>
    <cellStyle name="Hipervínculo visitado" xfId="12786" builtinId="9" hidden="1"/>
    <cellStyle name="Hipervínculo visitado" xfId="12860" builtinId="9" hidden="1"/>
    <cellStyle name="Hipervínculo visitado" xfId="12789" builtinId="9" hidden="1"/>
    <cellStyle name="Hipervínculo visitado" xfId="12803" builtinId="9" hidden="1"/>
    <cellStyle name="Hipervínculo visitado" xfId="12799" builtinId="9" hidden="1"/>
    <cellStyle name="Hipervínculo visitado" xfId="12796" builtinId="9" hidden="1"/>
    <cellStyle name="Hipervínculo visitado" xfId="12875" builtinId="9" hidden="1"/>
    <cellStyle name="Hipervínculo visitado" xfId="12882" builtinId="9" hidden="1"/>
    <cellStyle name="Hipervínculo visitado" xfId="12784" builtinId="9" hidden="1"/>
    <cellStyle name="Hipervínculo visitado" xfId="12858" builtinId="9" hidden="1"/>
    <cellStyle name="Hipervínculo visitado" xfId="12787" builtinId="9" hidden="1"/>
    <cellStyle name="Hipervínculo visitado" xfId="12806" builtinId="9" hidden="1"/>
    <cellStyle name="Hipervínculo visitado" xfId="12794" builtinId="9" hidden="1"/>
    <cellStyle name="Hipervínculo visitado" xfId="12777" builtinId="9" hidden="1"/>
    <cellStyle name="Hipervínculo visitado" xfId="12853" builtinId="9" hidden="1"/>
    <cellStyle name="Hipervínculo visitado" xfId="12776" builtinId="9" hidden="1"/>
    <cellStyle name="Hipervínculo visitado" xfId="12852" builtinId="9" hidden="1"/>
    <cellStyle name="Hipervínculo visitado" xfId="12775" builtinId="9" hidden="1"/>
    <cellStyle name="Hipervínculo visitado" xfId="12851" builtinId="9" hidden="1"/>
    <cellStyle name="Hipervínculo visitado" xfId="12790" builtinId="9" hidden="1"/>
    <cellStyle name="Hipervínculo visitado" xfId="12782" builtinId="9" hidden="1"/>
    <cellStyle name="Hipervínculo visitado" xfId="12779" builtinId="9" hidden="1"/>
    <cellStyle name="Hipervínculo visitado" xfId="12883" builtinId="9" hidden="1"/>
    <cellStyle name="Hipervínculo visitado" xfId="12783" builtinId="9" hidden="1"/>
    <cellStyle name="Hipervínculo visitado" xfId="12780" builtinId="9" hidden="1"/>
    <cellStyle name="Hipervínculo visitado" xfId="12766" builtinId="9" hidden="1"/>
    <cellStyle name="Hipervínculo visitado" xfId="12781" builtinId="9" hidden="1"/>
    <cellStyle name="Hipervínculo visitado" xfId="12845" builtinId="9" hidden="1"/>
    <cellStyle name="Hipervínculo visitado" xfId="12765" builtinId="9" hidden="1"/>
    <cellStyle name="Hipervínculo visitado" xfId="12850" builtinId="9" hidden="1"/>
    <cellStyle name="Hipervínculo visitado" xfId="12849" builtinId="9" hidden="1"/>
    <cellStyle name="Hipervínculo visitado" xfId="12848" builtinId="9" hidden="1"/>
    <cellStyle name="Hipervínculo visitado" xfId="12847" builtinId="9" hidden="1"/>
    <cellStyle name="Hipervínculo visitado" xfId="12769" builtinId="9" hidden="1"/>
    <cellStyle name="Hipervínculo visitado" xfId="12768" builtinId="9" hidden="1"/>
    <cellStyle name="Hipervínculo visitado" xfId="12774" builtinId="9" hidden="1"/>
    <cellStyle name="Hipervínculo visitado" xfId="12864" builtinId="9" hidden="1"/>
    <cellStyle name="Hipervínculo visitado" xfId="12879" builtinId="9" hidden="1"/>
    <cellStyle name="Hipervínculo visitado" xfId="12878" builtinId="9" hidden="1"/>
    <cellStyle name="Hipervínculo visitado" xfId="12876" builtinId="9" hidden="1"/>
    <cellStyle name="Hipervínculo visitado" xfId="12863" builtinId="9" hidden="1"/>
    <cellStyle name="Hipervínculo visitado" xfId="12797" builtinId="9" hidden="1"/>
    <cellStyle name="Hipervínculo visitado" xfId="12808" builtinId="9" hidden="1"/>
    <cellStyle name="Hipervínculo visitado" xfId="12859" builtinId="9" hidden="1"/>
    <cellStyle name="Hipervínculo visitado" xfId="12788" builtinId="9" hidden="1"/>
    <cellStyle name="Hipervínculo visitado" xfId="12804" builtinId="9" hidden="1"/>
    <cellStyle name="Hipervínculo visitado" xfId="12801" builtinId="9" hidden="1"/>
    <cellStyle name="Hipervínculo visitado" xfId="12802" builtinId="9" hidden="1"/>
    <cellStyle name="Hipervínculo visitado" xfId="13054" builtinId="9" hidden="1"/>
    <cellStyle name="Hipervínculo visitado" xfId="13055" builtinId="9" hidden="1"/>
    <cellStyle name="Hipervínculo visitado" xfId="13056" builtinId="9" hidden="1"/>
    <cellStyle name="Hipervínculo visitado" xfId="13057" builtinId="9" hidden="1"/>
    <cellStyle name="Hipervínculo visitado" xfId="13059" builtinId="9" hidden="1"/>
    <cellStyle name="Hipervínculo visitado" xfId="13061" builtinId="9" hidden="1"/>
    <cellStyle name="Hipervínculo visitado" xfId="13063" builtinId="9" hidden="1"/>
    <cellStyle name="Hipervínculo visitado" xfId="13065" builtinId="9" hidden="1"/>
    <cellStyle name="Hipervínculo visitado" xfId="13067" builtinId="9" hidden="1"/>
    <cellStyle name="Hipervínculo visitado" xfId="13069" builtinId="9" hidden="1"/>
    <cellStyle name="Hipervínculo visitado" xfId="13071" builtinId="9" hidden="1"/>
    <cellStyle name="Hipervínculo visitado" xfId="13073" builtinId="9" hidden="1"/>
    <cellStyle name="Hipervínculo visitado" xfId="13075" builtinId="9" hidden="1"/>
    <cellStyle name="Hipervínculo visitado" xfId="13077" builtinId="9" hidden="1"/>
    <cellStyle name="Hipervínculo visitado" xfId="13079" builtinId="9" hidden="1"/>
    <cellStyle name="Hipervínculo visitado" xfId="13081" builtinId="9" hidden="1"/>
    <cellStyle name="Hipervínculo visitado" xfId="13083" builtinId="9" hidden="1"/>
    <cellStyle name="Hipervínculo visitado" xfId="13085" builtinId="9" hidden="1"/>
    <cellStyle name="Hipervínculo visitado" xfId="13087" builtinId="9" hidden="1"/>
    <cellStyle name="Hipervínculo visitado" xfId="13089" builtinId="9" hidden="1"/>
    <cellStyle name="Hipervínculo visitado" xfId="13091" builtinId="9" hidden="1"/>
    <cellStyle name="Hipervínculo visitado" xfId="13093" builtinId="9" hidden="1"/>
    <cellStyle name="Hipervínculo visitado" xfId="13095" builtinId="9" hidden="1"/>
    <cellStyle name="Hipervínculo visitado" xfId="13097" builtinId="9" hidden="1"/>
    <cellStyle name="Hipervínculo visitado" xfId="13099" builtinId="9" hidden="1"/>
    <cellStyle name="Hipervínculo visitado" xfId="13101" builtinId="9" hidden="1"/>
    <cellStyle name="Hipervínculo visitado" xfId="13103" builtinId="9" hidden="1"/>
    <cellStyle name="Hipervínculo visitado" xfId="13105" builtinId="9" hidden="1"/>
    <cellStyle name="Hipervínculo visitado" xfId="13107" builtinId="9" hidden="1"/>
    <cellStyle name="Hipervínculo visitado" xfId="13109" builtinId="9" hidden="1"/>
    <cellStyle name="Hipervínculo visitado" xfId="13111" builtinId="9" hidden="1"/>
    <cellStyle name="Hipervínculo visitado" xfId="13113" builtinId="9" hidden="1"/>
    <cellStyle name="Hipervínculo visitado" xfId="13115" builtinId="9" hidden="1"/>
    <cellStyle name="Hipervínculo visitado" xfId="13117" builtinId="9" hidden="1"/>
    <cellStyle name="Hipervínculo visitado" xfId="13119" builtinId="9" hidden="1"/>
    <cellStyle name="Hipervínculo visitado" xfId="13377" builtinId="9" hidden="1"/>
    <cellStyle name="Hipervínculo visitado" xfId="13378" builtinId="9" hidden="1"/>
    <cellStyle name="Hipervínculo visitado" xfId="13379" builtinId="9" hidden="1"/>
    <cellStyle name="Hipervínculo visitado" xfId="13380" builtinId="9" hidden="1"/>
    <cellStyle name="Hipervínculo visitado" xfId="13381" builtinId="9" hidden="1"/>
    <cellStyle name="Hipervínculo visitado" xfId="13382" builtinId="9" hidden="1"/>
    <cellStyle name="Hipervínculo visitado" xfId="13383" builtinId="9" hidden="1"/>
    <cellStyle name="Hipervínculo visitado" xfId="13384" builtinId="9" hidden="1"/>
    <cellStyle name="Hipervínculo visitado" xfId="13385" builtinId="9" hidden="1"/>
    <cellStyle name="Hipervínculo visitado" xfId="13386" builtinId="9" hidden="1"/>
    <cellStyle name="Hipervínculo visitado" xfId="13387" builtinId="9" hidden="1"/>
    <cellStyle name="Hipervínculo visitado" xfId="13388" builtinId="9" hidden="1"/>
    <cellStyle name="Hipervínculo visitado" xfId="13389" builtinId="9" hidden="1"/>
    <cellStyle name="Hipervínculo visitado" xfId="13390" builtinId="9" hidden="1"/>
    <cellStyle name="Hipervínculo visitado" xfId="13391" builtinId="9" hidden="1"/>
    <cellStyle name="Hipervínculo visitado" xfId="13392" builtinId="9" hidden="1"/>
    <cellStyle name="Hipervínculo visitado" xfId="13393" builtinId="9" hidden="1"/>
    <cellStyle name="Hipervínculo visitado" xfId="13394" builtinId="9" hidden="1"/>
    <cellStyle name="Hipervínculo visitado" xfId="13395" builtinId="9" hidden="1"/>
    <cellStyle name="Hipervínculo visitado" xfId="13396" builtinId="9" hidden="1"/>
    <cellStyle name="Hipervínculo visitado" xfId="13397" builtinId="9" hidden="1"/>
    <cellStyle name="Hipervínculo visitado" xfId="13398" builtinId="9" hidden="1"/>
    <cellStyle name="Hipervínculo visitado" xfId="13399" builtinId="9" hidden="1"/>
    <cellStyle name="Hipervínculo visitado" xfId="13400" builtinId="9" hidden="1"/>
    <cellStyle name="Hipervínculo visitado" xfId="13401" builtinId="9" hidden="1"/>
    <cellStyle name="Hipervínculo visitado" xfId="13402" builtinId="9" hidden="1"/>
    <cellStyle name="Hipervínculo visitado" xfId="13403" builtinId="9" hidden="1"/>
    <cellStyle name="Hipervínculo visitado" xfId="13404" builtinId="9" hidden="1"/>
    <cellStyle name="Hipervínculo visitado" xfId="13405" builtinId="9" hidden="1"/>
    <cellStyle name="Hipervínculo visitado" xfId="13406" builtinId="9" hidden="1"/>
    <cellStyle name="Hipervínculo visitado" xfId="13407" builtinId="9" hidden="1"/>
    <cellStyle name="Hipervínculo visitado" xfId="13408" builtinId="9" hidden="1"/>
    <cellStyle name="Hipervínculo visitado" xfId="13409" builtinId="9" hidden="1"/>
    <cellStyle name="Hipervínculo visitado" xfId="13410" builtinId="9" hidden="1"/>
    <cellStyle name="Hipervínculo visitado" xfId="13411" builtinId="9" hidden="1"/>
    <cellStyle name="Hipervínculo visitado" xfId="13458" builtinId="9" hidden="1"/>
    <cellStyle name="Hipervínculo visitado" xfId="13477" builtinId="9" hidden="1"/>
    <cellStyle name="Hipervínculo visitado" xfId="13460" builtinId="9" hidden="1"/>
    <cellStyle name="Hipervínculo visitado" xfId="13465" builtinId="9" hidden="1"/>
    <cellStyle name="Hipervínculo visitado" xfId="13451" builtinId="9" hidden="1"/>
    <cellStyle name="Hipervínculo visitado" xfId="13293" builtinId="9" hidden="1"/>
    <cellStyle name="Hipervínculo visitado" xfId="13424" builtinId="9" hidden="1"/>
    <cellStyle name="Hipervínculo visitado" xfId="13423" builtinId="9" hidden="1"/>
    <cellStyle name="Hipervínculo visitado" xfId="13421" builtinId="9" hidden="1"/>
    <cellStyle name="Hipervínculo visitado" xfId="13243" builtinId="9" hidden="1"/>
    <cellStyle name="Hipervínculo visitado" xfId="13413" builtinId="9" hidden="1"/>
    <cellStyle name="Hipervínculo visitado" xfId="13284" builtinId="9" hidden="1"/>
    <cellStyle name="Hipervínculo visitado" xfId="13430" builtinId="9" hidden="1"/>
    <cellStyle name="Hipervínculo visitado" xfId="13289" builtinId="9" hidden="1"/>
    <cellStyle name="Hipervínculo visitado" xfId="13317" builtinId="9" hidden="1"/>
    <cellStyle name="Hipervínculo visitado" xfId="13309" builtinId="9" hidden="1"/>
    <cellStyle name="Hipervínculo visitado" xfId="13296" builtinId="9" hidden="1"/>
    <cellStyle name="Hipervínculo visitado" xfId="13470" builtinId="9" hidden="1"/>
    <cellStyle name="Hipervínculo visitado" xfId="13484" builtinId="9" hidden="1"/>
    <cellStyle name="Hipervínculo visitado" xfId="13275" builtinId="9" hidden="1"/>
    <cellStyle name="Hipervínculo visitado" xfId="13427" builtinId="9" hidden="1"/>
    <cellStyle name="Hipervínculo visitado" xfId="13285" builtinId="9" hidden="1"/>
    <cellStyle name="Hipervínculo visitado" xfId="13324" builtinId="9" hidden="1"/>
    <cellStyle name="Hipervínculo visitado" xfId="13294" builtinId="9" hidden="1"/>
    <cellStyle name="Hipervínculo visitado" xfId="13250" builtinId="9" hidden="1"/>
    <cellStyle name="Hipervínculo visitado" xfId="13420" builtinId="9" hidden="1"/>
    <cellStyle name="Hipervínculo visitado" xfId="13249" builtinId="9" hidden="1"/>
    <cellStyle name="Hipervínculo visitado" xfId="13419" builtinId="9" hidden="1"/>
    <cellStyle name="Hipervínculo visitado" xfId="13248" builtinId="9" hidden="1"/>
    <cellStyle name="Hipervínculo visitado" xfId="13418" builtinId="9" hidden="1"/>
    <cellStyle name="Hipervínculo visitado" xfId="13291" builtinId="9" hidden="1"/>
    <cellStyle name="Hipervínculo visitado" xfId="13265" builtinId="9" hidden="1"/>
    <cellStyle name="Hipervínculo visitado" xfId="13254" builtinId="9" hidden="1"/>
    <cellStyle name="Hipervínculo visitado" xfId="13526" builtinId="9" hidden="1"/>
    <cellStyle name="Hipervínculo visitado" xfId="13266" builtinId="9" hidden="1"/>
    <cellStyle name="Hipervínculo visitado" xfId="13255" builtinId="9" hidden="1"/>
    <cellStyle name="Hipervínculo visitado" xfId="13239" builtinId="9" hidden="1"/>
    <cellStyle name="Hipervínculo visitado" xfId="13256" builtinId="9" hidden="1"/>
    <cellStyle name="Hipervínculo visitado" xfId="13412" builtinId="9" hidden="1"/>
    <cellStyle name="Hipervínculo visitado" xfId="13238" builtinId="9" hidden="1"/>
    <cellStyle name="Hipervínculo visitado" xfId="13417" builtinId="9" hidden="1"/>
    <cellStyle name="Hipervínculo visitado" xfId="13416" builtinId="9" hidden="1"/>
    <cellStyle name="Hipervínculo visitado" xfId="13415" builtinId="9" hidden="1"/>
    <cellStyle name="Hipervínculo visitado" xfId="13414" builtinId="9" hidden="1"/>
    <cellStyle name="Hipervínculo visitado" xfId="13241" builtinId="9" hidden="1"/>
    <cellStyle name="Hipervínculo visitado" xfId="13240" builtinId="9" hidden="1"/>
    <cellStyle name="Hipervínculo visitado" xfId="13247" builtinId="9" hidden="1"/>
    <cellStyle name="Hipervínculo visitado" xfId="13454" builtinId="9" hidden="1"/>
    <cellStyle name="Hipervínculo visitado" xfId="13476" builtinId="9" hidden="1"/>
    <cellStyle name="Hipervínculo visitado" xfId="13475" builtinId="9" hidden="1"/>
    <cellStyle name="Hipervínculo visitado" xfId="13471" builtinId="9" hidden="1"/>
    <cellStyle name="Hipervínculo visitado" xfId="13452" builtinId="9" hidden="1"/>
    <cellStyle name="Hipervínculo visitado" xfId="13298" builtinId="9" hidden="1"/>
    <cellStyle name="Hipervínculo visitado" xfId="13333" builtinId="9" hidden="1"/>
    <cellStyle name="Hipervínculo visitado" xfId="13428" builtinId="9" hidden="1"/>
    <cellStyle name="Hipervínculo visitado" xfId="13287" builtinId="9" hidden="1"/>
    <cellStyle name="Hipervínculo visitado" xfId="13319" builtinId="9" hidden="1"/>
    <cellStyle name="Hipervínculo visitado" xfId="13313" builtinId="9" hidden="1"/>
    <cellStyle name="Hipervínculo visitado" xfId="13315" builtinId="9" hidden="1"/>
    <cellStyle name="Hipervínculo visitado" xfId="13211" builtinId="9" hidden="1"/>
    <cellStyle name="Hipervínculo visitado" xfId="13326" builtinId="9" hidden="1"/>
    <cellStyle name="Hipervínculo visitado" xfId="13173" builtinId="9" hidden="1"/>
    <cellStyle name="Hipervínculo visitado" xfId="13518" builtinId="9" hidden="1"/>
    <cellStyle name="Hipervínculo visitado" xfId="13046" builtinId="9" hidden="1"/>
    <cellStyle name="Hipervínculo visitado" xfId="11521" builtinId="9" hidden="1"/>
    <cellStyle name="Hipervínculo visitado" xfId="13437" builtinId="9" hidden="1"/>
    <cellStyle name="Hipervínculo visitado" xfId="13346" builtinId="9" hidden="1"/>
    <cellStyle name="Hipervínculo visitado" xfId="13203" builtinId="9" hidden="1"/>
    <cellStyle name="Hipervínculo visitado" xfId="13305" builtinId="9" hidden="1"/>
    <cellStyle name="Hipervínculo visitado" xfId="13171" builtinId="9" hidden="1"/>
    <cellStyle name="Hipervínculo visitado" xfId="13515" builtinId="9" hidden="1"/>
    <cellStyle name="Hipervínculo visitado" xfId="13039" builtinId="9" hidden="1"/>
    <cellStyle name="Hipervínculo visitado" xfId="13271" builtinId="9" hidden="1"/>
    <cellStyle name="Hipervínculo visitado" xfId="13162" builtinId="9" hidden="1"/>
    <cellStyle name="Hipervínculo visitado" xfId="13510" builtinId="9" hidden="1"/>
    <cellStyle name="Hipervínculo visitado" xfId="13028" builtinId="9" hidden="1"/>
    <cellStyle name="Hipervínculo visitado" xfId="13483" builtinId="9" hidden="1"/>
    <cellStyle name="Hipervínculo visitado" xfId="13372" builtinId="9" hidden="1"/>
    <cellStyle name="Hipervínculo visitado" xfId="13227" builtinId="9" hidden="1"/>
    <cellStyle name="Hipervínculo visitado" xfId="12968" builtinId="9" hidden="1"/>
    <cellStyle name="Hipervínculo visitado" xfId="11633" builtinId="9" hidden="1"/>
    <cellStyle name="Hipervínculo visitado" xfId="13330" builtinId="9" hidden="1"/>
    <cellStyle name="Hipervínculo visitado" xfId="13120" builtinId="9" hidden="1"/>
    <cellStyle name="Hipervínculo visitado" xfId="11533" builtinId="9" hidden="1"/>
    <cellStyle name="Hipervínculo visitado" xfId="13137" builtinId="9" hidden="1"/>
    <cellStyle name="Hipervínculo visitado" xfId="13136" builtinId="9" hidden="1"/>
    <cellStyle name="Hipervínculo visitado" xfId="13135" builtinId="9" hidden="1"/>
    <cellStyle name="Hipervínculo visitado" xfId="13134" builtinId="9" hidden="1"/>
    <cellStyle name="Hipervínculo visitado" xfId="13457" builtinId="9" hidden="1"/>
    <cellStyle name="Hipervínculo visitado" xfId="13362" builtinId="9" hidden="1"/>
    <cellStyle name="Hipervínculo visitado" xfId="13221" builtinId="9" hidden="1"/>
    <cellStyle name="Hipervínculo visitado" xfId="12908" builtinId="9" hidden="1"/>
    <cellStyle name="Hipervínculo visitado" xfId="12920" builtinId="9" hidden="1"/>
    <cellStyle name="Hipervínculo visitado" xfId="11749" builtinId="9" hidden="1"/>
    <cellStyle name="Hipervínculo visitado" xfId="13549" builtinId="9" hidden="1"/>
    <cellStyle name="Hipervínculo visitado" xfId="13550" builtinId="9" hidden="1"/>
    <cellStyle name="Hipervínculo visitado" xfId="13551" builtinId="9" hidden="1"/>
    <cellStyle name="Hipervínculo visitado" xfId="13552" builtinId="9" hidden="1"/>
    <cellStyle name="Hipervínculo visitado" xfId="13553" builtinId="9" hidden="1"/>
    <cellStyle name="Hipervínculo visitado" xfId="13554" builtinId="9" hidden="1"/>
    <cellStyle name="Hipervínculo visitado" xfId="13555" builtinId="9" hidden="1"/>
    <cellStyle name="Hipervínculo visitado" xfId="13556" builtinId="9" hidden="1"/>
    <cellStyle name="Hipervínculo visitado" xfId="13557" builtinId="9" hidden="1"/>
    <cellStyle name="Hipervínculo visitado" xfId="13558" builtinId="9" hidden="1"/>
    <cellStyle name="Hipervínculo visitado" xfId="13559" builtinId="9" hidden="1"/>
    <cellStyle name="Hipervínculo visitado" xfId="13560" builtinId="9" hidden="1"/>
    <cellStyle name="Hipervínculo visitado" xfId="13561" builtinId="9" hidden="1"/>
    <cellStyle name="Hipervínculo visitado" xfId="13562" builtinId="9" hidden="1"/>
    <cellStyle name="Hipervínculo visitado" xfId="13563" builtinId="9" hidden="1"/>
    <cellStyle name="Hipervínculo visitado" xfId="13564" builtinId="9" hidden="1"/>
    <cellStyle name="Hipervínculo visitado" xfId="13565" builtinId="9" hidden="1"/>
    <cellStyle name="Hipervínculo visitado" xfId="13566" builtinId="9" hidden="1"/>
    <cellStyle name="Hipervínculo visitado" xfId="13567" builtinId="9" hidden="1"/>
    <cellStyle name="Hipervínculo visitado" xfId="13568" builtinId="9" hidden="1"/>
    <cellStyle name="Hipervínculo visitado" xfId="13569" builtinId="9" hidden="1"/>
    <cellStyle name="Hipervínculo visitado" xfId="13570" builtinId="9" hidden="1"/>
    <cellStyle name="Hipervínculo visitado" xfId="13571" builtinId="9" hidden="1"/>
    <cellStyle name="Hipervínculo visitado" xfId="13572" builtinId="9" hidden="1"/>
    <cellStyle name="Hipervínculo visitado" xfId="13573" builtinId="9" hidden="1"/>
    <cellStyle name="Hipervínculo visitado" xfId="13574" builtinId="9" hidden="1"/>
    <cellStyle name="Hipervínculo visitado" xfId="13575" builtinId="9" hidden="1"/>
    <cellStyle name="Hipervínculo visitado" xfId="13576" builtinId="9" hidden="1"/>
    <cellStyle name="Hipervínculo visitado" xfId="13577" builtinId="9" hidden="1"/>
    <cellStyle name="Hipervínculo visitado" xfId="13578" builtinId="9" hidden="1"/>
    <cellStyle name="Hipervínculo visitado" xfId="13579" builtinId="9" hidden="1"/>
    <cellStyle name="Hipervínculo visitado" xfId="13580" builtinId="9" hidden="1"/>
    <cellStyle name="Hipervínculo visitado" xfId="13581" builtinId="9" hidden="1"/>
    <cellStyle name="Hipervínculo visitado" xfId="13582" builtinId="9" hidden="1"/>
    <cellStyle name="Hipervínculo visitado" xfId="13583" builtinId="9" hidden="1"/>
    <cellStyle name="Hipervínculo visitado" xfId="13629" builtinId="9" hidden="1"/>
    <cellStyle name="Hipervínculo visitado" xfId="13650" builtinId="9" hidden="1"/>
    <cellStyle name="Hipervínculo visitado" xfId="13633" builtinId="9" hidden="1"/>
    <cellStyle name="Hipervínculo visitado" xfId="13636" builtinId="9" hidden="1"/>
    <cellStyle name="Hipervínculo visitado" xfId="13621" builtinId="9" hidden="1"/>
    <cellStyle name="Hipervínculo visitado" xfId="13232" builtinId="9" hidden="1"/>
    <cellStyle name="Hipervínculo visitado" xfId="13596" builtinId="9" hidden="1"/>
    <cellStyle name="Hipervínculo visitado" xfId="13595" builtinId="9" hidden="1"/>
    <cellStyle name="Hipervínculo visitado" xfId="13594" builtinId="9" hidden="1"/>
    <cellStyle name="Hipervínculo visitado" xfId="12960" builtinId="9" hidden="1"/>
    <cellStyle name="Hipervínculo visitado" xfId="13585" builtinId="9" hidden="1"/>
    <cellStyle name="Hipervínculo visitado" xfId="13429" builtinId="9" hidden="1"/>
    <cellStyle name="Hipervínculo visitado" xfId="13602" builtinId="9" hidden="1"/>
    <cellStyle name="Hipervínculo visitado" xfId="13334" builtinId="9" hidden="1"/>
    <cellStyle name="Hipervínculo visitado" xfId="11428" builtinId="9" hidden="1"/>
    <cellStyle name="Hipervínculo visitado" xfId="12992" builtinId="9" hidden="1"/>
    <cellStyle name="Hipervínculo visitado" xfId="11312" builtinId="9" hidden="1"/>
    <cellStyle name="Hipervínculo visitado" xfId="13643" builtinId="9" hidden="1"/>
    <cellStyle name="Hipervínculo visitado" xfId="13660" builtinId="9" hidden="1"/>
    <cellStyle name="Hipervínculo visitado" xfId="11275" builtinId="9" hidden="1"/>
    <cellStyle name="Hipervínculo visitado" xfId="13599" builtinId="9" hidden="1"/>
    <cellStyle name="Hipervínculo visitado" xfId="13486" builtinId="9" hidden="1"/>
    <cellStyle name="Hipervínculo visitado" xfId="13132" builtinId="9" hidden="1"/>
    <cellStyle name="Hipervínculo visitado" xfId="13185" builtinId="9" hidden="1"/>
    <cellStyle name="Hipervínculo visitado" xfId="12903" builtinId="9" hidden="1"/>
    <cellStyle name="Hipervínculo visitado" xfId="13592" builtinId="9" hidden="1"/>
    <cellStyle name="Hipervínculo visitado" xfId="13311" builtinId="9" hidden="1"/>
    <cellStyle name="Hipervínculo visitado" xfId="13591" builtinId="9" hidden="1"/>
    <cellStyle name="Hipervínculo visitado" xfId="12895" builtinId="9" hidden="1"/>
    <cellStyle name="Hipervínculo visitado" xfId="13590" builtinId="9" hidden="1"/>
    <cellStyle name="Hipervínculo visitado" xfId="11747" builtinId="9" hidden="1"/>
    <cellStyle name="Hipervínculo visitado" xfId="11708" builtinId="9" hidden="1"/>
    <cellStyle name="Hipervínculo visitado" xfId="11315" builtinId="9" hidden="1"/>
    <cellStyle name="Hipervínculo visitado" xfId="13705" builtinId="9" hidden="1"/>
    <cellStyle name="Hipervínculo visitado" xfId="11524" builtinId="9" hidden="1"/>
    <cellStyle name="Hipervínculo visitado" xfId="12900" builtinId="9" hidden="1"/>
    <cellStyle name="Hipervínculo visitado" xfId="12985" builtinId="9" hidden="1"/>
    <cellStyle name="Hipervínculo visitado" xfId="12955" builtinId="9" hidden="1"/>
    <cellStyle name="Hipervínculo visitado" xfId="13584" builtinId="9" hidden="1"/>
    <cellStyle name="Hipervínculo visitado" xfId="11426" builtinId="9" hidden="1"/>
    <cellStyle name="Hipervínculo visitado" xfId="13589" builtinId="9" hidden="1"/>
    <cellStyle name="Hipervínculo visitado" xfId="13588" builtinId="9" hidden="1"/>
    <cellStyle name="Hipervínculo visitado" xfId="13587" builtinId="9" hidden="1"/>
    <cellStyle name="Hipervínculo visitado" xfId="13586" builtinId="9" hidden="1"/>
    <cellStyle name="Hipervínculo visitado" xfId="13462" builtinId="9" hidden="1"/>
    <cellStyle name="Hipervínculo visitado" xfId="13180" builtinId="9" hidden="1"/>
    <cellStyle name="Hipervínculo visitado" xfId="12978" builtinId="9" hidden="1"/>
    <cellStyle name="Hipervínculo visitado" xfId="13626" builtinId="9" hidden="1"/>
    <cellStyle name="Hipervínculo visitado" xfId="13649" builtinId="9" hidden="1"/>
    <cellStyle name="Hipervínculo visitado" xfId="13648" builtinId="9" hidden="1"/>
    <cellStyle name="Hipervínculo visitado" xfId="13644" builtinId="9" hidden="1"/>
    <cellStyle name="Hipervínculo visitado" xfId="13622" builtinId="9" hidden="1"/>
    <cellStyle name="Hipervínculo visitado" xfId="13236" builtinId="9" hidden="1"/>
    <cellStyle name="Hipervínculo visitado" xfId="13128" builtinId="9" hidden="1"/>
    <cellStyle name="Hipervínculo visitado" xfId="13600" builtinId="9" hidden="1"/>
    <cellStyle name="Hipervínculo visitado" xfId="12995" builtinId="9" hidden="1"/>
    <cellStyle name="Hipervínculo visitado" xfId="11276" builtinId="9" hidden="1"/>
    <cellStyle name="Hipervínculo visitado" xfId="13184" builtinId="9" hidden="1"/>
    <cellStyle name="Hipervínculo visitado" xfId="11751" builtinId="9" hidden="1"/>
    <cellStyle name="Hipervínculo visitado" xfId="13166" builtinId="9" hidden="1"/>
    <cellStyle name="Hipervínculo visitado" xfId="13279" builtinId="9" hidden="1"/>
    <cellStyle name="Hipervínculo visitado" xfId="11433" builtinId="9" hidden="1"/>
    <cellStyle name="Hipervínculo visitado" xfId="13027" builtinId="9" hidden="1"/>
    <cellStyle name="Hipervínculo visitado" xfId="13700" builtinId="9" hidden="1"/>
    <cellStyle name="Hipervínculo visitado" xfId="13329" builtinId="9" hidden="1"/>
    <cellStyle name="Hipervínculo visitado" xfId="13304" builtinId="9" hidden="1"/>
    <cellStyle name="Hipervínculo visitado" xfId="13607" builtinId="9" hidden="1"/>
    <cellStyle name="Hipervínculo visitado" xfId="11754" builtinId="9" hidden="1"/>
    <cellStyle name="Hipervínculo visitado" xfId="12904" builtinId="9" hidden="1"/>
    <cellStyle name="Hipervínculo visitado" xfId="11441" builtinId="9" hidden="1"/>
    <cellStyle name="Hipervínculo visitado" xfId="13310" builtinId="9" hidden="1"/>
    <cellStyle name="Hipervínculo visitado" xfId="13698" builtinId="9" hidden="1"/>
    <cellStyle name="Hipervínculo visitado" xfId="13438" builtinId="9" hidden="1"/>
    <cellStyle name="Hipervínculo visitado" xfId="13186" builtinId="9" hidden="1"/>
    <cellStyle name="Hipervínculo visitado" xfId="13504" builtinId="9" hidden="1"/>
    <cellStyle name="Hipervínculo visitado" xfId="13688" builtinId="9" hidden="1"/>
    <cellStyle name="Hipervínculo visitado" xfId="13144" builtinId="9" hidden="1"/>
    <cellStyle name="Hipervínculo visitado" xfId="13658" builtinId="9" hidden="1"/>
    <cellStyle name="Hipervínculo visitado" xfId="13546" builtinId="9" hidden="1"/>
    <cellStyle name="Hipervínculo visitado" xfId="13369" builtinId="9" hidden="1"/>
    <cellStyle name="Hipervínculo visitado" xfId="13342" builtinId="9" hidden="1"/>
    <cellStyle name="Hipervínculo visitado" xfId="13201" builtinId="9" hidden="1"/>
    <cellStyle name="Hipervínculo visitado" xfId="12940" builtinId="9" hidden="1"/>
    <cellStyle name="Hipervínculo visitado" xfId="13154" builtinId="9" hidden="1"/>
    <cellStyle name="Hipervínculo visitado" xfId="13673" builtinId="9" hidden="1"/>
    <cellStyle name="Hipervínculo visitado" xfId="13213" builtinId="9" hidden="1"/>
    <cellStyle name="Hipervínculo visitado" xfId="13637" builtinId="9" hidden="1"/>
    <cellStyle name="Hipervínculo visitado" xfId="13533" builtinId="9" hidden="1"/>
    <cellStyle name="Hipervínculo visitado" xfId="13277" builtinId="9" hidden="1"/>
    <cellStyle name="Hipervínculo visitado" xfId="13023" builtinId="9" hidden="1"/>
    <cellStyle name="Hipervínculo visitado" xfId="13612" builtinId="9" hidden="1"/>
    <cellStyle name="Hipervínculo visitado" xfId="13121" builtinId="9" hidden="1"/>
    <cellStyle name="Hipervínculo visitado" xfId="12949" builtinId="9" hidden="1"/>
    <cellStyle name="Hipervínculo visitado" xfId="11575" builtinId="9" hidden="1"/>
    <cellStyle name="Hipervínculo visitado" xfId="13323" builtinId="9" hidden="1"/>
    <cellStyle name="Hipervínculo visitado" xfId="13601" builtinId="9" hidden="1"/>
    <cellStyle name="Hipervínculo visitado" xfId="13176" builtinId="9" hidden="1"/>
    <cellStyle name="Hipervínculo visitado" xfId="11543" builtinId="9" hidden="1"/>
    <cellStyle name="Hipervínculo visitado" xfId="13257" builtinId="9" hidden="1"/>
    <cellStyle name="Hipervínculo visitado" xfId="11618" builtinId="9" hidden="1"/>
    <cellStyle name="Hipervínculo visitado" xfId="11706" builtinId="9" hidden="1"/>
    <cellStyle name="Hipervínculo visitado" xfId="13667" builtinId="9" hidden="1"/>
    <cellStyle name="Hipervínculo visitado" xfId="13183" builtinId="9" hidden="1"/>
    <cellStyle name="Hipervínculo visitado" xfId="13174" builtinId="9" hidden="1"/>
    <cellStyle name="Hipervínculo visitado" xfId="11552" builtinId="9" hidden="1"/>
    <cellStyle name="Hipervínculo visitado" xfId="12896" builtinId="9" hidden="1"/>
    <cellStyle name="Hipervínculo visitado" xfId="11556" builtinId="9" hidden="1"/>
    <cellStyle name="Hipervínculo visitado" xfId="13665" builtinId="9" hidden="1"/>
    <cellStyle name="Hipervínculo visitado" xfId="13187" builtinId="9" hidden="1"/>
    <cellStyle name="Hipervínculo visitado" xfId="13295" builtinId="9" hidden="1"/>
    <cellStyle name="Hipervínculo visitado" xfId="12971" builtinId="9" hidden="1"/>
    <cellStyle name="Hipervínculo visitado" xfId="13052" builtinId="9" hidden="1"/>
    <cellStyle name="Hipervínculo visitado" xfId="13623" builtinId="9" hidden="1"/>
    <cellStyle name="Hipervínculo visitado" xfId="13663" builtinId="9" hidden="1"/>
    <cellStyle name="Hipervínculo visitado" xfId="13189" builtinId="9" hidden="1"/>
    <cellStyle name="Hipervínculo visitado" xfId="12981" builtinId="9" hidden="1"/>
    <cellStyle name="Hipervínculo visitado" xfId="13374" builtinId="9" hidden="1"/>
    <cellStyle name="Hipervínculo visitado" xfId="12976" builtinId="9" hidden="1"/>
    <cellStyle name="Hipervínculo visitado" xfId="12924" builtinId="9" hidden="1"/>
    <cellStyle name="Hipervínculo visitado" xfId="12952" builtinId="9" hidden="1"/>
    <cellStyle name="Hipervínculo visitado" xfId="12931" builtinId="9" hidden="1"/>
    <cellStyle name="Hipervínculo visitado" xfId="12959" builtinId="9" hidden="1"/>
    <cellStyle name="Hipervínculo visitado" xfId="12902" builtinId="9" hidden="1"/>
    <cellStyle name="Hipervínculo visitado" xfId="12984" builtinId="9" hidden="1"/>
    <cellStyle name="Hipervínculo visitado" xfId="13646" builtinId="9" hidden="1"/>
    <cellStyle name="Hipervínculo visitado" xfId="13670" builtinId="9" hidden="1"/>
    <cellStyle name="Hipervínculo visitado" xfId="13030" builtinId="9" hidden="1"/>
    <cellStyle name="Hipervínculo visitado" xfId="11644" builtinId="9" hidden="1"/>
    <cellStyle name="Hipervínculo visitado" xfId="13301" builtinId="9" hidden="1"/>
    <cellStyle name="Hipervínculo visitado" xfId="13163" builtinId="9" hidden="1"/>
    <cellStyle name="Hipervínculo visitado" xfId="13712" builtinId="9" hidden="1"/>
    <cellStyle name="Hipervínculo visitado" xfId="13196" builtinId="9" hidden="1"/>
    <cellStyle name="Hipervínculo visitado" xfId="13142" builtinId="9" hidden="1"/>
    <cellStyle name="Hipervínculo visitado" xfId="12899" builtinId="9" hidden="1"/>
    <cellStyle name="Hipervínculo visitado" xfId="11547" builtinId="9" hidden="1"/>
    <cellStyle name="Hipervínculo visitado" xfId="13307" builtinId="9" hidden="1"/>
    <cellStyle name="Hipervínculo visitado" xfId="13666" builtinId="9" hidden="1"/>
    <cellStyle name="Hipervínculo visitado" xfId="11640" builtinId="9" hidden="1"/>
    <cellStyle name="Hipervínculo visitado" xfId="13191" builtinId="9" hidden="1"/>
    <cellStyle name="Hipervínculo visitado" xfId="13647" builtinId="9" hidden="1"/>
    <cellStyle name="Hipervínculo visitado" xfId="12961" builtinId="9" hidden="1"/>
    <cellStyle name="Hipervínculo visitado" xfId="13375" builtinId="9" hidden="1"/>
    <cellStyle name="Hipervínculo visitado" xfId="13542" builtinId="9" hidden="1"/>
    <cellStyle name="Hipervínculo visitado" xfId="13147" builtinId="9" hidden="1"/>
    <cellStyle name="Hipervínculo visitado" xfId="13547" builtinId="9" hidden="1"/>
    <cellStyle name="Hipervínculo visitado" xfId="11303" builtinId="9" hidden="1"/>
    <cellStyle name="Hipervínculo visitado" xfId="12948" builtinId="9" hidden="1"/>
    <cellStyle name="Hipervínculo visitado" xfId="13718" builtinId="9" hidden="1"/>
    <cellStyle name="Hipervínculo visitado" xfId="13517" builtinId="9" hidden="1"/>
    <cellStyle name="Hipervínculo visitado" xfId="13459" builtinId="9" hidden="1"/>
    <cellStyle name="Hipervínculo visitado" xfId="13193" builtinId="9" hidden="1"/>
    <cellStyle name="Hipervínculo visitado" xfId="11545" builtinId="9" hidden="1"/>
    <cellStyle name="Hipervínculo visitado" xfId="13022" builtinId="9" hidden="1"/>
    <cellStyle name="Hipervínculo visitado" xfId="11761" builtinId="9" hidden="1"/>
    <cellStyle name="Hipervínculo visitado" xfId="13668" builtinId="9" hidden="1"/>
    <cellStyle name="Hipervínculo visitado" xfId="12983" builtinId="9" hidden="1"/>
    <cellStyle name="Hipervínculo visitado" xfId="13651" builtinId="9" hidden="1"/>
    <cellStyle name="Hipervínculo visitado" xfId="13353" builtinId="9" hidden="1"/>
    <cellStyle name="Hipervínculo visitado" xfId="11726" builtinId="9" hidden="1"/>
    <cellStyle name="Hipervínculo visitado" xfId="11623" builtinId="9" hidden="1"/>
    <cellStyle name="Hipervínculo visitado" xfId="12986" builtinId="9" hidden="1"/>
    <cellStyle name="Hipervínculo visitado" xfId="13009" builtinId="9" hidden="1"/>
    <cellStyle name="Hipervínculo visitado" xfId="13760" builtinId="9" hidden="1"/>
    <cellStyle name="Hipervínculo visitado" xfId="11537" builtinId="9" hidden="1"/>
    <cellStyle name="Hipervínculo visitado" xfId="13297" builtinId="9" hidden="1"/>
    <cellStyle name="Hipervínculo visitado" xfId="13605" builtinId="9" hidden="1"/>
    <cellStyle name="Hipervínculo visitado" xfId="13325" builtinId="9" hidden="1"/>
    <cellStyle name="Hipervínculo visitado" xfId="13181" builtinId="9" hidden="1"/>
    <cellStyle name="Hipervínculo visitado" xfId="12957" builtinId="9" hidden="1"/>
    <cellStyle name="Hipervínculo visitado" xfId="13341" builtinId="9" hidden="1"/>
    <cellStyle name="Hipervínculo visitado" xfId="13175" builtinId="9" hidden="1"/>
    <cellStyle name="Hipervínculo visitado" xfId="11531" builtinId="9" hidden="1"/>
    <cellStyle name="Hipervínculo visitado" xfId="13669" builtinId="9" hidden="1"/>
    <cellStyle name="Hipervínculo visitado" xfId="13676" builtinId="9" hidden="1"/>
    <cellStyle name="Hipervínculo visitado" xfId="11370" builtinId="9" hidden="1"/>
    <cellStyle name="Hipervínculo visitado" xfId="12906" builtinId="9" hidden="1"/>
    <cellStyle name="Hipervínculo visitado" xfId="13512" builtinId="9" hidden="1"/>
    <cellStyle name="Hipervínculo visitado" xfId="13711" builtinId="9" hidden="1"/>
    <cellStyle name="Hipervínculo visitado" xfId="13710" builtinId="9" hidden="1"/>
    <cellStyle name="Hipervínculo visitado" xfId="12937" builtinId="9" hidden="1"/>
    <cellStyle name="Hipervínculo visitado" xfId="13268" builtinId="9" hidden="1"/>
    <cellStyle name="Hipervínculo visitado" xfId="12999" builtinId="9" hidden="1"/>
    <cellStyle name="Hipervínculo visitado" xfId="13155" builtinId="9" hidden="1"/>
    <cellStyle name="Hipervínculo visitado" xfId="11534" builtinId="9" hidden="1"/>
    <cellStyle name="Hipervínculo visitado" xfId="11431" builtinId="9" hidden="1"/>
    <cellStyle name="Hipervínculo visitado" xfId="13540" builtinId="9" hidden="1"/>
    <cellStyle name="Hipervínculo visitado" xfId="11642" builtinId="9" hidden="1"/>
    <cellStyle name="Hipervínculo visitado" xfId="13531" builtinId="9" hidden="1"/>
    <cellStyle name="Hipervínculo visitado" xfId="13229" builtinId="9" hidden="1"/>
    <cellStyle name="Hipervínculo visitado" xfId="13025" builtinId="9" hidden="1"/>
    <cellStyle name="Hipervínculo visitado" xfId="13743" builtinId="9" hidden="1"/>
    <cellStyle name="Hipervínculo visitado" xfId="13689" builtinId="9" hidden="1"/>
    <cellStyle name="Hipervínculo visitado" xfId="13715" builtinId="9" hidden="1"/>
    <cellStyle name="Hipervínculo visitado" xfId="13523" builtinId="9" hidden="1"/>
    <cellStyle name="Hipervínculo visitado" xfId="13370" builtinId="9" hidden="1"/>
    <cellStyle name="Hipervínculo visitado" xfId="13545" builtinId="9" hidden="1"/>
    <cellStyle name="Hipervínculo visitado" xfId="13593" builtinId="9" hidden="1"/>
    <cellStyle name="Hipervínculo visitado" xfId="13228" builtinId="9" hidden="1"/>
    <cellStyle name="Hipervínculo visitado" xfId="13738" builtinId="9" hidden="1"/>
    <cellStyle name="Hipervínculo visitado" xfId="13466" builtinId="9" hidden="1"/>
    <cellStyle name="Hipervínculo visitado" xfId="13426" builtinId="9" hidden="1"/>
    <cellStyle name="Hipervínculo visitado" xfId="13276" builtinId="9" hidden="1"/>
    <cellStyle name="Hipervínculo visitado" xfId="13501" builtinId="9" hidden="1"/>
    <cellStyle name="Hipervínculo visitado" xfId="13529" builtinId="9" hidden="1"/>
    <cellStyle name="Hipervínculo visitado" xfId="13348" builtinId="9" hidden="1"/>
    <cellStyle name="Hipervínculo visitado" xfId="12897" builtinId="9" hidden="1"/>
    <cellStyle name="Hipervínculo visitado" xfId="13251" builtinId="9" hidden="1"/>
    <cellStyle name="Hipervínculo visitado" xfId="13340" builtinId="9" hidden="1"/>
    <cellStyle name="Hipervínculo visitado" xfId="11637" builtinId="9" hidden="1"/>
    <cellStyle name="Hipervínculo visitado" xfId="13756" builtinId="9" hidden="1"/>
    <cellStyle name="Hipervínculo visitado" xfId="13493" builtinId="9" hidden="1"/>
    <cellStyle name="Hipervínculo visitado" xfId="12915" builtinId="9" hidden="1"/>
    <cellStyle name="Hipervínculo visitado" xfId="13320" builtinId="9" hidden="1"/>
    <cellStyle name="Hipervínculo visitado" xfId="13662" builtinId="9" hidden="1"/>
    <cellStyle name="Hipervínculo visitado" xfId="13443" builtinId="9" hidden="1"/>
    <cellStyle name="Hipervínculo visitado" xfId="13029" builtinId="9" hidden="1"/>
    <cellStyle name="Hipervínculo visitado" xfId="13520" builtinId="9" hidden="1"/>
    <cellStyle name="Hipervínculo visitado" xfId="13630" builtinId="9" hidden="1"/>
    <cellStyle name="Hipervínculo visitado" xfId="13750" builtinId="9" hidden="1"/>
    <cellStyle name="Hipervínculo visitado" xfId="13655" builtinId="9" hidden="1"/>
    <cellStyle name="Hipervínculo visitado" xfId="12910" builtinId="9" hidden="1"/>
    <cellStyle name="Hipervínculo visitado" xfId="13141" builtinId="9" hidden="1"/>
    <cellStyle name="Hipervínculo visitado" xfId="13742" builtinId="9" hidden="1"/>
    <cellStyle name="Hipervínculo visitado" xfId="13721" builtinId="9" hidden="1"/>
    <cellStyle name="Hipervínculo visitado" xfId="13358" builtinId="9" hidden="1"/>
    <cellStyle name="Hipervínculo visitado" xfId="13197" builtinId="9" hidden="1"/>
    <cellStyle name="Hipervínculo visitado" xfId="12935" builtinId="9" hidden="1"/>
    <cellStyle name="Hipervínculo visitado" xfId="13004" builtinId="9" hidden="1"/>
    <cellStyle name="Hipervínculo visitado" xfId="12977" builtinId="9" hidden="1"/>
    <cellStyle name="Hipervínculo visitado" xfId="12893" builtinId="9" hidden="1"/>
    <cellStyle name="Hipervínculo visitado" xfId="13508" builtinId="9" hidden="1"/>
    <cellStyle name="Hipervínculo visitado" xfId="13355" builtinId="9" hidden="1"/>
    <cellStyle name="Hipervínculo visitado" xfId="12974" builtinId="9" hidden="1"/>
    <cellStyle name="Hipervínculo visitado" xfId="13708" builtinId="9" hidden="1"/>
    <cellStyle name="Hipervínculo visitado" xfId="13728" builtinId="9" hidden="1"/>
    <cellStyle name="Hipervínculo visitado" xfId="12951" builtinId="9" hidden="1"/>
    <cellStyle name="Hipervínculo visitado" xfId="13024" builtinId="9" hidden="1"/>
    <cellStyle name="Hipervínculo visitado" xfId="11609" builtinId="9" hidden="1"/>
    <cellStyle name="Hipervínculo visitado" xfId="13347" builtinId="9" hidden="1"/>
    <cellStyle name="Hipervínculo visitado" xfId="13709" builtinId="9" hidden="1"/>
    <cellStyle name="Hipervínculo visitado" xfId="13726" builtinId="9" hidden="1"/>
    <cellStyle name="Hipervínculo visitado" xfId="12945" builtinId="9" hidden="1"/>
    <cellStyle name="Hipervínculo visitado" xfId="12933" builtinId="9" hidden="1"/>
    <cellStyle name="Hipervínculo visitado" xfId="11522" builtinId="9" hidden="1"/>
    <cellStyle name="Hipervínculo visitado" xfId="13283" builtinId="9" hidden="1"/>
    <cellStyle name="Hipervínculo visitado" xfId="13713" builtinId="9" hidden="1"/>
    <cellStyle name="Hipervínculo visitado" xfId="13725" builtinId="9" hidden="1"/>
    <cellStyle name="Hipervínculo visitado" xfId="13237" builtinId="9" hidden="1"/>
    <cellStyle name="Hipervínculo visitado" xfId="11645" builtinId="9" hidden="1"/>
    <cellStyle name="Hipervínculo visitado" xfId="11587" builtinId="9" hidden="1"/>
    <cellStyle name="Hipervínculo visitado" xfId="11549" builtinId="9" hidden="1"/>
    <cellStyle name="Hipervínculo visitado" xfId="12918" builtinId="9" hidden="1"/>
    <cellStyle name="Hipervínculo visitado" xfId="13723" builtinId="9" hidden="1"/>
    <cellStyle name="Hipervínculo visitado" xfId="13645" builtinId="9" hidden="1"/>
    <cellStyle name="Hipervínculo visitado" xfId="13273" builtinId="9" hidden="1"/>
    <cellStyle name="Hipervínculo visitado" xfId="11394" builtinId="9" hidden="1"/>
    <cellStyle name="Hipervínculo visitado" xfId="13617" builtinId="9" hidden="1"/>
    <cellStyle name="Hipervínculo visitado" xfId="13001" builtinId="9" hidden="1"/>
    <cellStyle name="Hipervínculo visitado" xfId="13371" builtinId="9" hidden="1"/>
    <cellStyle name="Hipervínculo visitado" xfId="13770" builtinId="9" hidden="1"/>
    <cellStyle name="Hipervínculo visitado" xfId="13446" builtinId="9" hidden="1"/>
    <cellStyle name="Hipervínculo visitado" xfId="13447" builtinId="9" hidden="1"/>
    <cellStyle name="Hipervínculo visitado" xfId="13264" builtinId="9" hidden="1"/>
    <cellStyle name="Hipervínculo visitado" xfId="11535" builtinId="9" hidden="1"/>
    <cellStyle name="Hipervínculo visitado" xfId="12950" builtinId="9" hidden="1"/>
    <cellStyle name="Hipervínculo visitado" xfId="13350" builtinId="9" hidden="1"/>
    <cellStyle name="Hipervínculo visitado" xfId="12907" builtinId="9" hidden="1"/>
    <cellStyle name="Hipervínculo visitado" xfId="13048" builtinId="9" hidden="1"/>
    <cellStyle name="Hipervínculo visitado" xfId="12944" builtinId="9" hidden="1"/>
    <cellStyle name="Hipervínculo visitado" xfId="13217" builtinId="9" hidden="1"/>
    <cellStyle name="Hipervínculo visitado" xfId="13215" builtinId="9" hidden="1"/>
    <cellStyle name="Hipervínculo visitado" xfId="13195" builtinId="9" hidden="1"/>
    <cellStyle name="Hipervínculo visitado" xfId="11439" builtinId="9" hidden="1"/>
    <cellStyle name="Hipervínculo visitado" xfId="13537" builtinId="9" hidden="1"/>
    <cellStyle name="Hipervínculo visitado" xfId="13539" builtinId="9" hidden="1"/>
    <cellStyle name="Hipervínculo visitado" xfId="13763" builtinId="9" hidden="1"/>
    <cellStyle name="Hipervínculo visitado" xfId="13776" builtinId="9" hidden="1"/>
    <cellStyle name="Hipervínculo visitado" xfId="13456" builtinId="9" hidden="1"/>
    <cellStyle name="Hipervínculo visitado" xfId="11374" builtinId="9" hidden="1"/>
    <cellStyle name="Hipervínculo visitado" xfId="13609" builtinId="9" hidden="1"/>
    <cellStyle name="Hipervínculo visitado" xfId="13308" builtinId="9" hidden="1"/>
    <cellStyle name="Hipervínculo visitado" xfId="13302" builtinId="9" hidden="1"/>
    <cellStyle name="Hipervínculo visitado" xfId="12998" builtinId="9" hidden="1"/>
    <cellStyle name="Hipervínculo visitado" xfId="13441" builtinId="9" hidden="1"/>
    <cellStyle name="Hipervínculo visitado" xfId="13498" builtinId="9" hidden="1"/>
    <cellStyle name="Hipervínculo visitado" xfId="13620" builtinId="9" hidden="1"/>
    <cellStyle name="Hipervínculo visitado" xfId="12954" builtinId="9" hidden="1"/>
    <cellStyle name="Hipervínculo visitado" xfId="13720" builtinId="9" hidden="1"/>
    <cellStyle name="Hipervínculo visitado" xfId="13525" builtinId="9" hidden="1"/>
    <cellStyle name="Hipervínculo visitado" xfId="7297" builtinId="9" hidden="1"/>
    <cellStyle name="Hipervínculo visitado" xfId="13479" builtinId="9" hidden="1"/>
    <cellStyle name="Hipervínculo visitado" xfId="13808" builtinId="9" hidden="1"/>
    <cellStyle name="Hipervínculo visitado" xfId="11436" builtinId="9" hidden="1"/>
    <cellStyle name="Hipervínculo visitado" xfId="13242" builtinId="9" hidden="1"/>
    <cellStyle name="Hipervínculo visitado" xfId="12921" builtinId="9" hidden="1"/>
    <cellStyle name="Hipervínculo visitado" xfId="13015" builtinId="9" hidden="1"/>
    <cellStyle name="Hipervínculo visitado" xfId="13722" builtinId="9" hidden="1"/>
    <cellStyle name="Hipervínculo visitado" xfId="12889" builtinId="9" hidden="1"/>
    <cellStyle name="Hipervínculo visitado" xfId="13026" builtinId="9" hidden="1"/>
    <cellStyle name="Hipervínculo visitado" xfId="13151" builtinId="9" hidden="1"/>
    <cellStyle name="Hipervínculo visitado" xfId="13496" builtinId="9" hidden="1"/>
    <cellStyle name="Hipervínculo visitado" xfId="13262" builtinId="9" hidden="1"/>
    <cellStyle name="Hipervínculo visitado" xfId="13352" builtinId="9" hidden="1"/>
    <cellStyle name="Hipervínculo visitado" xfId="13524" builtinId="9" hidden="1"/>
    <cellStyle name="Hipervínculo visitado" xfId="13440" builtinId="9" hidden="1"/>
    <cellStyle name="Hipervínculo visitado" xfId="12962" builtinId="9" hidden="1"/>
    <cellStyle name="Hipervínculo visitado" xfId="13769" builtinId="9" hidden="1"/>
    <cellStyle name="Hipervínculo visitado" xfId="13768" builtinId="9" hidden="1"/>
    <cellStyle name="Hipervínculo visitado" xfId="13764" builtinId="9" hidden="1"/>
    <cellStyle name="Hipervínculo visitado" xfId="13204" builtinId="9" hidden="1"/>
    <cellStyle name="Hipervínculo visitado" xfId="12994" builtinId="9" hidden="1"/>
    <cellStyle name="Hipervínculo visitado" xfId="13687" builtinId="9" hidden="1"/>
    <cellStyle name="Hipervínculo visitado" xfId="13361" builtinId="9" hidden="1"/>
    <cellStyle name="Hipervínculo visitado" xfId="13464" builtinId="9" hidden="1"/>
    <cellStyle name="Hipervínculo visitado" xfId="13143" builtinId="9" hidden="1"/>
    <cellStyle name="Hipervínculo visitado" xfId="13656" builtinId="9" hidden="1"/>
    <cellStyle name="Hipervínculo visitado" xfId="13548" builtinId="9" hidden="1"/>
    <cellStyle name="Hipervínculo visitado" xfId="11634" builtinId="9" hidden="1"/>
    <cellStyle name="Hipervínculo visitado" xfId="11624" builtinId="9" hidden="1"/>
    <cellStyle name="Hipervínculo visitado" xfId="13795" builtinId="9" hidden="1"/>
    <cellStyle name="Hipervínculo visitado" xfId="12936" builtinId="9" hidden="1"/>
    <cellStyle name="Hipervínculo visitado" xfId="13774" builtinId="9" hidden="1"/>
    <cellStyle name="Hipervínculo visitado" xfId="13049" builtinId="9" hidden="1"/>
    <cellStyle name="Hipervínculo visitado" xfId="13480" builtinId="9" hidden="1"/>
    <cellStyle name="Hipervínculo visitado" xfId="12997" builtinId="9" hidden="1"/>
    <cellStyle name="Hipervínculo visitado" xfId="12987" builtinId="9" hidden="1"/>
    <cellStyle name="Hipervínculo visitado" xfId="13455" builtinId="9" hidden="1"/>
    <cellStyle name="Hipervínculo visitado" xfId="13791" builtinId="9" hidden="1"/>
    <cellStyle name="Hipervínculo visitado" xfId="13020" builtinId="9" hidden="1"/>
    <cellStyle name="Hipervínculo visitado" xfId="13761" builtinId="9" hidden="1"/>
    <cellStyle name="Hipervínculo visitado" xfId="12973" builtinId="9" hidden="1"/>
    <cellStyle name="Hipervínculo visitado" xfId="13011" builtinId="9" hidden="1"/>
    <cellStyle name="Hipervínculo visitado" xfId="13541" builtinId="9" hidden="1"/>
    <cellStyle name="Hipervínculo visitado" xfId="12919" builtinId="9" hidden="1"/>
    <cellStyle name="Hipervínculo visitado" xfId="13642" builtinId="9" hidden="1"/>
    <cellStyle name="Hipervínculo visitado" xfId="13671" builtinId="9" hidden="1"/>
    <cellStyle name="Hipervínculo visitado" xfId="13500" builtinId="9" hidden="1"/>
    <cellStyle name="Hipervínculo visitado" xfId="13696" builtinId="9" hidden="1"/>
    <cellStyle name="Hipervínculo visitado" xfId="13807" builtinId="9" hidden="1"/>
    <cellStyle name="Hipervínculo visitado" xfId="13757" builtinId="9" hidden="1"/>
    <cellStyle name="Hipervínculo visitado" xfId="13005" builtinId="9" hidden="1"/>
    <cellStyle name="Hipervínculo visitado" xfId="13461" builtinId="9" hidden="1"/>
    <cellStyle name="Hipervínculo visitado" xfId="13469" builtinId="9" hidden="1"/>
    <cellStyle name="Hipervínculo visitado" xfId="13018" builtinId="9" hidden="1"/>
    <cellStyle name="Hipervínculo visitado" xfId="12926" builtinId="9" hidden="1"/>
    <cellStyle name="Hipervínculo visitado" xfId="13707" builtinId="9" hidden="1"/>
    <cellStyle name="Hipervínculo visitado" xfId="12980" builtinId="9" hidden="1"/>
    <cellStyle name="Hipervínculo visitado" xfId="13800" builtinId="9" hidden="1"/>
    <cellStyle name="Hipervínculo visitado" xfId="11647" builtinId="9" hidden="1"/>
    <cellStyle name="Hipervínculo visitado" xfId="13516" builtinId="9" hidden="1"/>
    <cellStyle name="Hipervínculo visitado" xfId="13672" builtinId="9" hidden="1"/>
    <cellStyle name="Hipervínculo visitado" xfId="13794" builtinId="9" hidden="1"/>
    <cellStyle name="Hipervínculo visitado" xfId="12963" builtinId="9" hidden="1"/>
    <cellStyle name="Hipervínculo visitado" xfId="11434" builtinId="9" hidden="1"/>
    <cellStyle name="Hipervínculo visitado" xfId="13509" builtinId="9" hidden="1"/>
    <cellStyle name="Hipervínculo visitado" xfId="12932" builtinId="9" hidden="1"/>
    <cellStyle name="Hipervínculo visitado" xfId="13781" builtinId="9" hidden="1"/>
    <cellStyle name="Hipervínculo visitado" xfId="11287" builtinId="9" hidden="1"/>
    <cellStyle name="Hipervínculo visitado" xfId="13318" builtinId="9" hidden="1"/>
    <cellStyle name="Hipervínculo visitado" xfId="13448" builtinId="9" hidden="1"/>
    <cellStyle name="Hipervínculo visitado" xfId="7371" builtinId="9" hidden="1"/>
    <cellStyle name="Hipervínculo visitado" xfId="13691" builtinId="9" hidden="1"/>
    <cellStyle name="Hipervínculo visitado" xfId="13780" builtinId="9" hidden="1"/>
    <cellStyle name="Hipervínculo visitado" xfId="12916" builtinId="9" hidden="1"/>
    <cellStyle name="Hipervínculo visitado" xfId="13008" builtinId="9" hidden="1"/>
    <cellStyle name="Hipervínculo visitado" xfId="13758" builtinId="9" hidden="1"/>
    <cellStyle name="Hipervínculo visitado" xfId="12885" builtinId="9" hidden="1"/>
    <cellStyle name="Hipervínculo visitado" xfId="13153" builtinId="9" hidden="1"/>
    <cellStyle name="Hipervínculo visitado" xfId="13779" builtinId="9" hidden="1"/>
    <cellStyle name="Hipervínculo visitado" xfId="13492" builtinId="9" hidden="1"/>
    <cellStyle name="Hipervínculo visitado" xfId="13042" builtinId="9" hidden="1"/>
    <cellStyle name="Hipervínculo visitado" xfId="13634" builtinId="9" hidden="1"/>
    <cellStyle name="Hipervínculo visitado" xfId="13209" builtinId="9" hidden="1"/>
    <cellStyle name="Hipervínculo visitado" xfId="13192" builtinId="9" hidden="1"/>
    <cellStyle name="Hipervínculo visitado" xfId="13778" builtinId="9" hidden="1"/>
    <cellStyle name="Hipervínculo visitado" xfId="12967" builtinId="9" hidden="1"/>
    <cellStyle name="Hipervínculo visitado" xfId="13497" builtinId="9" hidden="1"/>
    <cellStyle name="Hipervínculo visitado" xfId="13199" builtinId="9" hidden="1"/>
    <cellStyle name="Hipervínculo visitado" xfId="13281" builtinId="9" hidden="1"/>
    <cellStyle name="Hipervínculo visitado" xfId="12923" builtinId="9" hidden="1"/>
    <cellStyle name="Hipervínculo visitado" xfId="13611" builtinId="9" hidden="1"/>
    <cellStyle name="Hipervínculo visitado" xfId="13003" builtinId="9" hidden="1"/>
    <cellStyle name="Hipervínculo visitado" xfId="13218" builtinId="9" hidden="1"/>
    <cellStyle name="Hipervínculo visitado" xfId="13160" builtinId="9" hidden="1"/>
    <cellStyle name="Hipervínculo visitado" xfId="13659" builtinId="9" hidden="1"/>
    <cellStyle name="Hipervínculo visitado" xfId="13765" builtinId="9" hidden="1"/>
    <cellStyle name="Hipervínculo visitado" xfId="13784" builtinId="9" hidden="1"/>
    <cellStyle name="Hipervínculo visitado" xfId="13224" builtinId="9" hidden="1"/>
    <cellStyle name="Hipervínculo visitado" xfId="13815" builtinId="9" hidden="1"/>
    <cellStyle name="Hipervínculo visitado" xfId="13499" builtinId="9" hidden="1"/>
    <cellStyle name="Hipervínculo visitado" xfId="13692" builtinId="9" hidden="1"/>
    <cellStyle name="Hipervínculo visitado" xfId="12894" builtinId="9" hidden="1"/>
    <cellStyle name="Hipervínculo visitado" xfId="13263" builtinId="9" hidden="1"/>
    <cellStyle name="Hipervínculo visitado" xfId="13746" builtinId="9" hidden="1"/>
    <cellStyle name="Hipervínculo visitado" xfId="13019" builtinId="9" hidden="1"/>
    <cellStyle name="Hipervínculo visitado" xfId="13614" builtinId="9" hidden="1"/>
    <cellStyle name="Hipervínculo visitado" xfId="13789" builtinId="9" hidden="1"/>
    <cellStyle name="Hipervínculo visitado" xfId="13269" builtinId="9" hidden="1"/>
    <cellStyle name="Hipervínculo visitado" xfId="13332" builtinId="9" hidden="1"/>
    <cellStyle name="Hipervínculo visitado" xfId="13339" builtinId="9" hidden="1"/>
    <cellStyle name="Hipervínculo visitado" xfId="13530" builtinId="9" hidden="1"/>
    <cellStyle name="Hipervínculo visitado" xfId="11377" builtinId="9" hidden="1"/>
    <cellStyle name="Hipervínculo visitado" xfId="13739" builtinId="9" hidden="1"/>
    <cellStyle name="Hipervínculo visitado" xfId="11738" builtinId="9" hidden="1"/>
    <cellStyle name="Hipervínculo visitado" xfId="12970" builtinId="9" hidden="1"/>
    <cellStyle name="Hipervínculo visitado" xfId="13821" builtinId="9" hidden="1"/>
    <cellStyle name="Hipervínculo visitado" xfId="13521" builtinId="9" hidden="1"/>
    <cellStyle name="Hipervínculo visitado" xfId="13364" builtinId="9" hidden="1"/>
    <cellStyle name="Hipervínculo visitado" xfId="13013" builtinId="9" hidden="1"/>
    <cellStyle name="Hipervínculo visitado" xfId="12965" builtinId="9" hidden="1"/>
    <cellStyle name="Hipervínculo visitado" xfId="13150" builtinId="9" hidden="1"/>
    <cellStyle name="Hipervínculo visitado" xfId="13167" builtinId="9" hidden="1"/>
    <cellStyle name="Hipervínculo visitado" xfId="13331" builtinId="9" hidden="1"/>
    <cellStyle name="Hipervínculo visitado" xfId="13343" builtinId="9" hidden="1"/>
    <cellStyle name="Hipervínculo visitado" xfId="13535" builtinId="9" hidden="1"/>
    <cellStyle name="Hipervínculo visitado" xfId="13513" builtinId="9" hidden="1"/>
    <cellStyle name="Hipervínculo visitado" xfId="13245" builtinId="9" hidden="1"/>
    <cellStyle name="Hipervínculo visitado" xfId="13727" builtinId="9" hidden="1"/>
    <cellStyle name="Hipervínculo visitado" xfId="12996" builtinId="9" hidden="1"/>
    <cellStyle name="Hipervínculo visitado" xfId="13695" builtinId="9" hidden="1"/>
    <cellStyle name="Hipervínculo visitado" xfId="13841" builtinId="9" hidden="1"/>
    <cellStyle name="Hipervínculo visitado" xfId="13351" builtinId="9" hidden="1"/>
    <cellStyle name="Hipervínculo visitado" xfId="11405" builtinId="9" hidden="1"/>
    <cellStyle name="Hipervínculo visitado" xfId="12934" builtinId="9" hidden="1"/>
    <cellStyle name="Hipervínculo visitado" xfId="13767" builtinId="9" hidden="1"/>
    <cellStyle name="Hipervínculo visitado" xfId="13146" builtinId="9" hidden="1"/>
    <cellStyle name="Hipervínculo visitado" xfId="13299" builtinId="9" hidden="1"/>
    <cellStyle name="Hipervínculo visitado" xfId="13782" builtinId="9" hidden="1"/>
    <cellStyle name="Hipervínculo visitado" xfId="13766" builtinId="9" hidden="1"/>
    <cellStyle name="Hipervínculo visitado" xfId="13506" builtinId="9" hidden="1"/>
    <cellStyle name="Hipervínculo visitado" xfId="13736" builtinId="9" hidden="1"/>
    <cellStyle name="Hipervínculo visitado" xfId="13702" builtinId="9" hidden="1"/>
    <cellStyle name="Hipervínculo visitado" xfId="13282" builtinId="9" hidden="1"/>
    <cellStyle name="Hipervínculo visitado" xfId="13259" builtinId="9" hidden="1"/>
    <cellStyle name="Hipervínculo visitado" xfId="13270" builtinId="9" hidden="1"/>
    <cellStyle name="Hipervínculo visitado" xfId="13814" builtinId="9" hidden="1"/>
    <cellStyle name="Hipervínculo visitado" xfId="13813" builtinId="9" hidden="1"/>
    <cellStyle name="Hipervínculo visitado" xfId="13133" builtinId="9" hidden="1"/>
    <cellStyle name="Hipervínculo visitado" xfId="13261" builtinId="9" hidden="1"/>
    <cellStyle name="Hipervínculo visitado" xfId="13045" builtinId="9" hidden="1"/>
    <cellStyle name="Hipervínculo visitado" xfId="13704" builtinId="9" hidden="1"/>
    <cellStyle name="Hipervínculo visitado" xfId="13149" builtinId="9" hidden="1"/>
    <cellStyle name="Hipervínculo visitado" xfId="13376" builtinId="9" hidden="1"/>
    <cellStyle name="Hipervínculo visitado" xfId="13190" builtinId="9" hidden="1"/>
    <cellStyle name="Hipervínculo visitado" xfId="13453" builtinId="9" hidden="1"/>
    <cellStyle name="Hipervínculo visitado" xfId="13300" builtinId="9" hidden="1"/>
    <cellStyle name="Hipervínculo visitado" xfId="13606" builtinId="9" hidden="1"/>
    <cellStyle name="Hipervínculo visitado" xfId="13188" builtinId="9" hidden="1"/>
    <cellStyle name="Hipervínculo visitado" xfId="11525" builtinId="9" hidden="1"/>
    <cellStyle name="Hipervínculo visitado" xfId="13661" builtinId="9" hidden="1"/>
    <cellStyle name="Hipervínculo visitado" xfId="13653" builtinId="9" hidden="1"/>
    <cellStyle name="Hipervínculo visitado" xfId="13839" builtinId="9" hidden="1"/>
    <cellStyle name="Hipervínculo visitado" xfId="13798" builtinId="9" hidden="1"/>
    <cellStyle name="Hipervínculo visitado" xfId="13494" builtinId="9" hidden="1"/>
    <cellStyle name="Hipervínculo visitado" xfId="12886" builtinId="9" hidden="1"/>
    <cellStyle name="Hipervínculo visitado" xfId="13684" builtinId="9" hidden="1"/>
    <cellStyle name="Hipervínculo visitado" xfId="13675" builtinId="9" hidden="1"/>
    <cellStyle name="Hipervínculo visitado" xfId="12966" builtinId="9" hidden="1"/>
    <cellStyle name="Hipervínculo visitado" xfId="13226" builtinId="9" hidden="1"/>
    <cellStyle name="Hipervínculo visitado" xfId="13838" builtinId="9" hidden="1"/>
    <cellStyle name="Hipervínculo visitado" xfId="13716" builtinId="9" hidden="1"/>
    <cellStyle name="Hipervínculo visitado" xfId="13538" builtinId="9" hidden="1"/>
    <cellStyle name="Hipervínculo visitado" xfId="13051" builtinId="9" hidden="1"/>
    <cellStyle name="Hipervínculo visitado" xfId="13835" builtinId="9" hidden="1"/>
    <cellStyle name="Hipervínculo visitado" xfId="13303" builtinId="9" hidden="1"/>
    <cellStyle name="Hipervínculo visitado" xfId="13818" builtinId="9" hidden="1"/>
    <cellStyle name="Hipervínculo visitado" xfId="11746" builtinId="9" hidden="1"/>
    <cellStyle name="Hipervínculo visitado" xfId="11393" builtinId="9" hidden="1"/>
    <cellStyle name="Hipervínculo visitado" xfId="13755" builtinId="9" hidden="1"/>
    <cellStyle name="Hipervínculo visitado" xfId="11582" builtinId="9" hidden="1"/>
    <cellStyle name="Hipervínculo visitado" xfId="13021" builtinId="9" hidden="1"/>
    <cellStyle name="Hipervínculo visitado" xfId="13148" builtinId="9" hidden="1"/>
    <cellStyle name="Hipervínculo visitado" xfId="13830" builtinId="9" hidden="1"/>
    <cellStyle name="Hipervínculo visitado" xfId="13172" builtinId="9" hidden="1"/>
    <cellStyle name="Hipervínculo visitado" xfId="12911" builtinId="9" hidden="1"/>
    <cellStyle name="Hipervínculo visitado" xfId="12939" builtinId="9" hidden="1"/>
    <cellStyle name="Hipervínculo visitado" xfId="12928" builtinId="9" hidden="1"/>
    <cellStyle name="Hipervínculo visitado" xfId="13793" builtinId="9" hidden="1"/>
    <cellStyle name="Hipervínculo visitado" xfId="13489" builtinId="9" hidden="1"/>
    <cellStyle name="Hipervínculo visitado" xfId="13729" builtinId="9" hidden="1"/>
    <cellStyle name="Hipervínculo visitado" xfId="13788" builtinId="9" hidden="1"/>
    <cellStyle name="Hipervínculo visitado" xfId="13502" builtinId="9" hidden="1"/>
    <cellStyle name="Hipervínculo visitado" xfId="13450" builtinId="9" hidden="1"/>
    <cellStyle name="Hipervínculo visitado" xfId="13336" builtinId="9" hidden="1"/>
    <cellStyle name="Hipervínculo visitado" xfId="11397" builtinId="9" hidden="1"/>
    <cellStyle name="Hipervínculo visitado" xfId="11703" builtinId="9" hidden="1"/>
    <cellStyle name="Hipervínculo visitado" xfId="13678" builtinId="9" hidden="1"/>
    <cellStyle name="Hipervínculo visitado" xfId="11608" builtinId="9" hidden="1"/>
    <cellStyle name="Hipervínculo visitado" xfId="13367" builtinId="9" hidden="1"/>
    <cellStyle name="Hipervínculo visitado" xfId="13012" builtinId="9" hidden="1"/>
    <cellStyle name="Hipervínculo visitado" xfId="13810" builtinId="9" hidden="1"/>
    <cellStyle name="Hipervínculo visitado" xfId="13829" builtinId="9" hidden="1"/>
    <cellStyle name="Hipervínculo visitado" xfId="13138" builtinId="9" hidden="1"/>
    <cellStyle name="Hipervínculo visitado" xfId="13123" builtinId="9" hidden="1"/>
    <cellStyle name="Hipervínculo visitado" xfId="13786" builtinId="9" hidden="1"/>
    <cellStyle name="Hipervínculo visitado" xfId="13796" builtinId="9" hidden="1"/>
    <cellStyle name="Hipervínculo visitado" xfId="13811" builtinId="9" hidden="1"/>
    <cellStyle name="Hipervínculo visitado" xfId="13828" builtinId="9" hidden="1"/>
    <cellStyle name="Hipervínculo visitado" xfId="13503" builtinId="9" hidden="1"/>
    <cellStyle name="Hipervínculo visitado" xfId="13532" builtinId="9" hidden="1"/>
    <cellStyle name="Hipervínculo visitado" xfId="13220" builtinId="9" hidden="1"/>
    <cellStyle name="Hipervínculo visitado" xfId="11423" builtinId="9" hidden="1"/>
    <cellStyle name="Hipervínculo visitado" xfId="13816" builtinId="9" hidden="1"/>
    <cellStyle name="Hipervínculo visitado" xfId="13826" builtinId="9" hidden="1"/>
    <cellStyle name="Hipervínculo visitado" xfId="13473" builtinId="9" hidden="1"/>
    <cellStyle name="Hipervínculo visitado" xfId="11757" builtinId="9" hidden="1"/>
    <cellStyle name="Hipervínculo visitado" xfId="13422" builtinId="9" hidden="1"/>
    <cellStyle name="Hipervínculo visitado" xfId="13357" builtinId="9" hidden="1"/>
    <cellStyle name="Hipervínculo visitado" xfId="12901" builtinId="9" hidden="1"/>
    <cellStyle name="Hipervínculo visitado" xfId="13825" builtinId="9" hidden="1"/>
    <cellStyle name="Hipervínculo visitado" xfId="13327" builtinId="9" hidden="1"/>
    <cellStyle name="Hipervínculo visitado" xfId="13179" builtinId="9" hidden="1"/>
    <cellStyle name="Hipervínculo visitado" xfId="13010" builtinId="9" hidden="1"/>
    <cellStyle name="Hipervínculo visitado" xfId="13745" builtinId="9" hidden="1"/>
    <cellStyle name="Hipervínculo visitado" xfId="13677" builtinId="9" hidden="1"/>
    <cellStyle name="Hipervínculo visitado" xfId="13824" builtinId="9" hidden="1"/>
    <cellStyle name="Hipervínculo visitado" xfId="13041" builtinId="9" hidden="1"/>
    <cellStyle name="Hipervínculo visitado" xfId="13851" builtinId="9" hidden="1"/>
    <cellStyle name="Hipervínculo visitado" xfId="13730" builtinId="9" hidden="1"/>
    <cellStyle name="Hipervínculo visitado" xfId="13363" builtinId="9" hidden="1"/>
    <cellStyle name="Hipervínculo visitado" xfId="13706" builtinId="9" hidden="1"/>
    <cellStyle name="Hipervínculo visitado" xfId="13682" builtinId="9" hidden="1"/>
    <cellStyle name="Hipervínculo visitado" xfId="13737" builtinId="9" hidden="1"/>
    <cellStyle name="Hipervínculo visitado" xfId="13038" builtinId="9" hidden="1"/>
    <cellStyle name="Hipervínculo visitado" xfId="11570" builtinId="9" hidden="1"/>
    <cellStyle name="Hipervínculo visitado" xfId="13812" builtinId="9" hidden="1"/>
    <cellStyle name="Hipervínculo visitado" xfId="13036" builtinId="9" hidden="1"/>
    <cellStyle name="Hipervínculo visitado" xfId="13164" builtinId="9" hidden="1"/>
    <cellStyle name="Hipervínculo visitado" xfId="13481" builtinId="9" hidden="1"/>
    <cellStyle name="Hipervínculo visitado" xfId="13631" builtinId="9" hidden="1"/>
    <cellStyle name="Hipervínculo visitado" xfId="13803" builtinId="9" hidden="1"/>
    <cellStyle name="Hipervínculo visitado" xfId="13733" builtinId="9" hidden="1"/>
    <cellStyle name="Hipervínculo visitado" xfId="13488" builtinId="9" hidden="1"/>
    <cellStyle name="Hipervínculo visitado" xfId="13844" builtinId="9" hidden="1"/>
    <cellStyle name="Hipervínculo visitado" xfId="13854" builtinId="9" hidden="1"/>
    <cellStyle name="Hipervínculo visitado" xfId="13252" builtinId="9" hidden="1"/>
    <cellStyle name="Hipervínculo visitado" xfId="13316" builtinId="9" hidden="1"/>
    <cellStyle name="Hipervínculo visitado" xfId="13519" builtinId="9" hidden="1"/>
    <cellStyle name="Hipervínculo visitado" xfId="13161" builtinId="9" hidden="1"/>
    <cellStyle name="Hipervínculo visitado" xfId="13034" builtinId="9" hidden="1"/>
    <cellStyle name="Hipervínculo visitado" xfId="13635" builtinId="9" hidden="1"/>
    <cellStyle name="Hipervínculo visitado" xfId="13652" builtinId="9" hidden="1"/>
    <cellStyle name="Hipervínculo visitado" xfId="13787" builtinId="9" hidden="1"/>
    <cellStyle name="Hipervínculo visitado" xfId="13487" builtinId="9" hidden="1"/>
    <cellStyle name="Hipervínculo visitado" xfId="13598" builtinId="9" hidden="1"/>
    <cellStyle name="Hipervínculo visitado" xfId="11404" builtinId="9" hidden="1"/>
    <cellStyle name="Hipervínculo visitado" xfId="13534" builtinId="9" hidden="1"/>
    <cellStyle name="Hipervínculo visitado" xfId="12942" builtinId="9" hidden="1"/>
    <cellStyle name="Hipervínculo visitado" xfId="13771" builtinId="9" hidden="1"/>
    <cellStyle name="Hipervínculo visitado" xfId="13871" builtinId="9" hidden="1"/>
    <cellStyle name="Hipervínculo visitado" xfId="13222" builtinId="9" hidden="1"/>
    <cellStyle name="Hipervínculo visitado" xfId="13210" builtinId="9" hidden="1"/>
    <cellStyle name="Hipervínculo visitado" xfId="13747" builtinId="9" hidden="1"/>
    <cellStyle name="Hipervínculo visitado" xfId="13260" builtinId="9" hidden="1"/>
    <cellStyle name="Hipervínculo visitado" xfId="13608" builtinId="9" hidden="1"/>
    <cellStyle name="Hipervínculo visitado" xfId="13632" builtinId="9" hidden="1"/>
    <cellStyle name="Hipervínculo visitado" xfId="13823" builtinId="9" hidden="1"/>
    <cellStyle name="Hipervínculo visitado" xfId="13272" builtinId="9" hidden="1"/>
    <cellStyle name="Hipervínculo visitado" xfId="13597" builtinId="9" hidden="1"/>
    <cellStyle name="Hipervínculo visitado" xfId="13697" builtinId="9" hidden="1"/>
    <cellStyle name="Hipervínculo visitado" xfId="13366" builtinId="9" hidden="1"/>
    <cellStyle name="Hipervínculo visitado" xfId="11512" builtinId="9" hidden="1"/>
    <cellStyle name="Hipervínculo visitado" xfId="13683" builtinId="9" hidden="1"/>
    <cellStyle name="Hipervínculo visitado" xfId="13690" builtinId="9" hidden="1"/>
    <cellStyle name="Hipervínculo visitado" xfId="13850" builtinId="9" hidden="1"/>
    <cellStyle name="Hipervínculo visitado" xfId="13849" builtinId="9" hidden="1"/>
    <cellStyle name="Hipervínculo visitado" xfId="13845" builtinId="9" hidden="1"/>
    <cellStyle name="Hipervínculo visitado" xfId="13790" builtinId="9" hidden="1"/>
    <cellStyle name="Hipervínculo visitado" xfId="13158" builtinId="9" hidden="1"/>
    <cellStyle name="Hipervínculo visitado" xfId="13463" builtinId="9" hidden="1"/>
    <cellStyle name="Hipervínculo visitado" xfId="13223" builtinId="9" hidden="1"/>
    <cellStyle name="Hipervínculo visitado" xfId="13806" builtinId="9" hidden="1"/>
    <cellStyle name="Hipervínculo visitado" xfId="13202" builtinId="9" hidden="1"/>
    <cellStyle name="Hipervínculo visitado" xfId="12891" builtinId="9" hidden="1"/>
    <cellStyle name="Hipervínculo visitado" xfId="13717" builtinId="9" hidden="1"/>
    <cellStyle name="Hipervínculo visitado" xfId="13657" builtinId="9" hidden="1"/>
    <cellStyle name="Hipervínculo visitado" xfId="13047" builtinId="9" hidden="1"/>
    <cellStyle name="Hipervínculo visitado" xfId="13865" builtinId="9" hidden="1"/>
    <cellStyle name="Hipervínculo visitado" xfId="13225" builtinId="9" hidden="1"/>
    <cellStyle name="Hipervínculo visitado" xfId="13852" builtinId="9" hidden="1"/>
    <cellStyle name="Hipervínculo visitado" xfId="13827" builtinId="9" hidden="1"/>
    <cellStyle name="Hipervínculo visitado" xfId="13834" builtinId="9" hidden="1"/>
    <cellStyle name="Hipervínculo visitado" xfId="13817" builtinId="9" hidden="1"/>
    <cellStyle name="Hipervínculo visitado" xfId="13244" builtinId="9" hidden="1"/>
    <cellStyle name="Hipervínculo visitado" xfId="13840" builtinId="9" hidden="1"/>
    <cellStyle name="Hipervínculo visitado" xfId="13863" builtinId="9" hidden="1"/>
    <cellStyle name="Hipervínculo visitado" xfId="13831" builtinId="9" hidden="1"/>
    <cellStyle name="Hipervínculo visitado" xfId="13843" builtinId="9" hidden="1"/>
    <cellStyle name="Hipervínculo visitado" xfId="13799" builtinId="9" hidden="1"/>
    <cellStyle name="Hipervínculo visitado" xfId="13230" builtinId="9" hidden="1"/>
    <cellStyle name="Hipervínculo visitado" xfId="13208" builtinId="9" hidden="1"/>
    <cellStyle name="Hipervínculo visitado" xfId="13641" builtinId="9" hidden="1"/>
    <cellStyle name="Hipervínculo visitado" xfId="13442" builtinId="9" hidden="1"/>
    <cellStyle name="Hipervínculo visitado" xfId="13356" builtinId="9" hidden="1"/>
    <cellStyle name="Hipervínculo visitado" xfId="13610" builtinId="9" hidden="1"/>
    <cellStyle name="Hipervínculo visitado" xfId="13433" builtinId="9" hidden="1"/>
    <cellStyle name="Hipervínculo visitado" xfId="13870" builtinId="9" hidden="1"/>
    <cellStyle name="Hipervínculo visitado" xfId="13157" builtinId="9" hidden="1"/>
    <cellStyle name="Hipervínculo visitado" xfId="11707" builtinId="9" hidden="1"/>
    <cellStyle name="Hipervínculo visitado" xfId="13194" builtinId="9" hidden="1"/>
    <cellStyle name="Hipervínculo visitado" xfId="12884" builtinId="9" hidden="1"/>
    <cellStyle name="Hipervínculo visitado" xfId="13216" builtinId="9" hidden="1"/>
    <cellStyle name="Hipervínculo visitado" xfId="13131" builtinId="9" hidden="1"/>
    <cellStyle name="Hipervínculo visitado" xfId="13130" builtinId="9" hidden="1"/>
    <cellStyle name="Hipervínculo visitado" xfId="12925" builtinId="9" hidden="1"/>
    <cellStyle name="Hipervínculo visitado" xfId="13867" builtinId="9" hidden="1"/>
    <cellStyle name="Hipervínculo visitado" xfId="12975" builtinId="9" hidden="1"/>
    <cellStyle name="Hipervínculo visitado" xfId="13178" builtinId="9" hidden="1"/>
    <cellStyle name="Hipervínculo visitado" xfId="13344" builtinId="9" hidden="1"/>
    <cellStyle name="Hipervínculo visitado" xfId="13864" builtinId="9" hidden="1"/>
    <cellStyle name="Hipervínculo visitado" xfId="13449" builtinId="9" hidden="1"/>
    <cellStyle name="Hipervínculo visitado" xfId="13359" builtinId="9" hidden="1"/>
    <cellStyle name="Hipervínculo visitado" xfId="13002" builtinId="9" hidden="1"/>
    <cellStyle name="Hipervínculo visitado" xfId="12917" builtinId="9" hidden="1"/>
    <cellStyle name="Hipervínculo visitado" xfId="13858" builtinId="9" hidden="1"/>
    <cellStyle name="Hipervínculo visitado" xfId="12909" builtinId="9" hidden="1"/>
    <cellStyle name="Hipervínculo visitado" xfId="13674" builtinId="9" hidden="1"/>
    <cellStyle name="Hipervínculo visitado" xfId="13007" builtinId="9" hidden="1"/>
    <cellStyle name="Hipervínculo visitado" xfId="13373" builtinId="9" hidden="1"/>
    <cellStyle name="Hipervínculo visitado" xfId="13751" builtinId="9" hidden="1"/>
    <cellStyle name="Hipervínculo visitado" xfId="13857" builtinId="9" hidden="1"/>
    <cellStyle name="Hipervínculo visitado" xfId="13322" builtinId="9" hidden="1"/>
    <cellStyle name="Hipervínculo visitado" xfId="13624" builtinId="9" hidden="1"/>
    <cellStyle name="Hipervínculo visitado" xfId="13338" builtinId="9" hidden="1"/>
    <cellStyle name="Hipervínculo visitado" xfId="13833" builtinId="9" hidden="1"/>
    <cellStyle name="Hipervínculo visitado" xfId="11424" builtinId="9" hidden="1"/>
    <cellStyle name="Hipervínculo visitado" xfId="13856" builtinId="9" hidden="1"/>
    <cellStyle name="Hipervínculo visitado" xfId="13152" builtinId="9" hidden="1"/>
    <cellStyle name="Hipervínculo visitado" xfId="13288" builtinId="9" hidden="1"/>
    <cellStyle name="Hipervínculo visitado" xfId="13819" builtinId="9" hidden="1"/>
    <cellStyle name="Hipervínculo visitado" xfId="13169" builtinId="9" hidden="1"/>
    <cellStyle name="Hipervínculo visitado" xfId="13368" builtinId="9" hidden="1"/>
    <cellStyle name="Hipervínculo visitado" xfId="13855" builtinId="9" hidden="1"/>
    <cellStyle name="Hipervínculo visitado" xfId="13425" builtinId="9" hidden="1"/>
    <cellStyle name="Hipervínculo visitado" xfId="12989" builtinId="9" hidden="1"/>
    <cellStyle name="Hipervínculo visitado" xfId="13836" builtinId="9" hidden="1"/>
    <cellStyle name="Hipervínculo visitado" xfId="11538" builtinId="9" hidden="1"/>
    <cellStyle name="Hipervínculo visitado" xfId="13431" builtinId="9" hidden="1"/>
    <cellStyle name="Hipervínculo visitado" xfId="13314" builtinId="9" hidden="1"/>
    <cellStyle name="Hipervínculo visitado" xfId="13744" builtinId="9" hidden="1"/>
    <cellStyle name="Hipervínculo visitado" xfId="13000" builtinId="9" hidden="1"/>
    <cellStyle name="Hipervínculo visitado" xfId="13627" builtinId="9" hidden="1"/>
    <cellStyle name="Hipervínculo visitado" xfId="12964" builtinId="9" hidden="1"/>
    <cellStyle name="Hipervínculo visitado" xfId="13846" builtinId="9" hidden="1"/>
    <cellStyle name="Hipervínculo visitado" xfId="13860" builtinId="9" hidden="1"/>
    <cellStyle name="Hipervínculo visitado" xfId="13482" builtinId="9" hidden="1"/>
    <cellStyle name="Hipervínculo visitado" xfId="13874" builtinId="9" hidden="1"/>
    <cellStyle name="Hipervínculo visitado" xfId="13491" builtinId="9" hidden="1"/>
    <cellStyle name="Hipervínculo visitado" xfId="13505" builtinId="9" hidden="1"/>
    <cellStyle name="Hipervínculo visitado" xfId="13809" builtinId="9" hidden="1"/>
    <cellStyle name="Hipervínculo visitado" xfId="12912" builtinId="9" hidden="1"/>
    <cellStyle name="Hipervínculo visitado" xfId="13032" builtinId="9" hidden="1"/>
    <cellStyle name="Hipervínculo visitado" xfId="13274" builtinId="9" hidden="1"/>
    <cellStyle name="Hipervínculo visitado" xfId="13625" builtinId="9" hidden="1"/>
    <cellStyle name="Hipervínculo visitado" xfId="13862" builtinId="9" hidden="1"/>
    <cellStyle name="Hipervínculo visitado" xfId="11755" builtinId="9" hidden="1"/>
    <cellStyle name="Hipervínculo visitado" xfId="13335" builtinId="9" hidden="1"/>
    <cellStyle name="Hipervínculo visitado" xfId="13783" builtinId="9" hidden="1"/>
    <cellStyle name="Hipervínculo visitado" xfId="13444" builtinId="9" hidden="1"/>
    <cellStyle name="Hipervínculo visitado" xfId="13802" builtinId="9" hidden="1"/>
    <cellStyle name="Hipervínculo visitado" xfId="13170" builtinId="9" hidden="1"/>
    <cellStyle name="Hipervínculo visitado" xfId="13205" builtinId="9" hidden="1"/>
    <cellStyle name="Hipervínculo visitado" xfId="13156" builtinId="9" hidden="1"/>
    <cellStyle name="Hipervínculo visitado" xfId="13875" builtinId="9" hidden="1"/>
    <cellStyle name="Hipervínculo visitado" xfId="13206" builtinId="9" hidden="1"/>
    <cellStyle name="Hipervínculo visitado" xfId="13139" builtinId="9" hidden="1"/>
    <cellStyle name="Hipervínculo visitado" xfId="13212" builtinId="9" hidden="1"/>
    <cellStyle name="Hipervínculo visitado" xfId="13604" builtinId="9" hidden="1"/>
    <cellStyle name="Hipervínculo visitado" xfId="13219" builtinId="9" hidden="1"/>
    <cellStyle name="Hipervínculo visitado" xfId="11740" builtinId="9" hidden="1"/>
    <cellStyle name="Hipervínculo visitado" xfId="13777" builtinId="9" hidden="1"/>
    <cellStyle name="Hipervínculo visitado" xfId="13050" builtinId="9" hidden="1"/>
    <cellStyle name="Hipervínculo visitado" xfId="12993" builtinId="9" hidden="1"/>
    <cellStyle name="Hipervínculo visitado" xfId="13752" builtinId="9" hidden="1"/>
    <cellStyle name="Hipervínculo visitado" xfId="13615" builtinId="9" hidden="1"/>
    <cellStyle name="Hipervínculo visitado" xfId="13037" builtinId="9" hidden="1"/>
    <cellStyle name="Hipervínculo visitado" xfId="13804" builtinId="9" hidden="1"/>
    <cellStyle name="Hipervínculo visitado" xfId="12982" builtinId="9" hidden="1"/>
    <cellStyle name="Hipervínculo visitado" xfId="13876" builtinId="9" hidden="1"/>
    <cellStyle name="Hipervínculo visitado" xfId="11632" builtinId="9" hidden="1"/>
    <cellStyle name="Hipervínculo visitado" xfId="13328" builtinId="9" hidden="1"/>
    <cellStyle name="Hipervínculo visitado" xfId="13820" builtinId="9" hidden="1"/>
    <cellStyle name="Hipervínculo visitado" xfId="13848" builtinId="9" hidden="1"/>
    <cellStyle name="Hipervínculo visitado" xfId="13664" builtinId="9" hidden="1"/>
    <cellStyle name="Hipervínculo visitado" xfId="13432" builtinId="9" hidden="1"/>
    <cellStyle name="Hipervínculo visitado" xfId="13859" builtinId="9" hidden="1"/>
    <cellStyle name="Hipervínculo visitado" xfId="13847" builtinId="9" hidden="1"/>
    <cellStyle name="Hipervínculo visitado" xfId="13124" builtinId="9" hidden="1"/>
    <cellStyle name="Hipervínculo visitado" xfId="13613" builtinId="9" hidden="1"/>
    <cellStyle name="Hipervínculo visitado" xfId="13618" builtinId="9" hidden="1"/>
    <cellStyle name="Hipervínculo visitado" xfId="13639" builtinId="9" hidden="1"/>
    <cellStyle name="Hipervínculo visitado" xfId="12929" builtinId="9" hidden="1"/>
    <cellStyle name="Hipervínculo visitado" xfId="13543" builtinId="9" hidden="1"/>
    <cellStyle name="Hipervínculo visitado" xfId="13873" builtinId="9" hidden="1"/>
    <cellStyle name="Hipervínculo visitado" xfId="13872" builtinId="9" hidden="1"/>
    <cellStyle name="Hipervínculo visitado" xfId="13638" builtinId="9" hidden="1"/>
    <cellStyle name="Hipervínculo visitado" xfId="12890" builtinId="9" hidden="1"/>
    <cellStyle name="Hipervínculo visitado" xfId="12930" builtinId="9" hidden="1"/>
    <cellStyle name="Hipervínculo visitado" xfId="13006" builtinId="9" hidden="1"/>
    <cellStyle name="Hipervínculo visitado" xfId="13754" builtinId="9" hidden="1"/>
    <cellStyle name="Hipervínculo visitado" xfId="13445" builtinId="9" hidden="1"/>
    <cellStyle name="Hipervínculo visitado" xfId="13681" builtinId="9" hidden="1"/>
    <cellStyle name="Hipervínculo visitado" xfId="13616" builtinId="9" hidden="1"/>
    <cellStyle name="Hipervínculo visitado" xfId="13792" builtinId="9" hidden="1"/>
    <cellStyle name="Hipervínculo visitado" xfId="13889" builtinId="9" hidden="1"/>
    <cellStyle name="Hipervínculo visitado" xfId="13890" builtinId="9" hidden="1"/>
    <cellStyle name="Hipervínculo visitado" xfId="13891" builtinId="9" hidden="1"/>
    <cellStyle name="Hipervínculo visitado" xfId="13892" builtinId="9" hidden="1"/>
    <cellStyle name="Hipervínculo visitado" xfId="13893" builtinId="9" hidden="1"/>
    <cellStyle name="Hipervínculo visitado" xfId="13894" builtinId="9" hidden="1"/>
    <cellStyle name="Hipervínculo visitado" xfId="13900" builtinId="9" hidden="1"/>
    <cellStyle name="Hipervínculo visitado" xfId="13901" builtinId="9" hidden="1"/>
    <cellStyle name="Hipervínculo visitado" xfId="13902" builtinId="9" hidden="1"/>
    <cellStyle name="Hipervínculo visitado" xfId="13903" builtinId="9" hidden="1"/>
    <cellStyle name="Hipervínculo visitado" xfId="13904" builtinId="9" hidden="1"/>
    <cellStyle name="Hipervínculo visitado" xfId="13905" builtinId="9" hidden="1"/>
    <cellStyle name="Hipervínculo visitado" xfId="13911" builtinId="9" hidden="1"/>
    <cellStyle name="Hipervínculo visitado" xfId="13912" builtinId="9" hidden="1"/>
    <cellStyle name="Hipervínculo visitado" xfId="13913" builtinId="9" hidden="1"/>
    <cellStyle name="Hipervínculo visitado" xfId="13914" builtinId="9" hidden="1"/>
    <cellStyle name="Hipervínculo visitado" xfId="13915" builtinId="9" hidden="1"/>
    <cellStyle name="Hipervínculo visitado" xfId="13916" builtinId="9" hidden="1"/>
    <cellStyle name="Hipervínculo visitado" xfId="13917" builtinId="9" hidden="1"/>
    <cellStyle name="Hipervínculo visitado" xfId="13918" builtinId="9" hidden="1"/>
    <cellStyle name="Hipervínculo visitado" xfId="13919" builtinId="9" hidden="1"/>
    <cellStyle name="Hipervínculo visitado" xfId="13920" builtinId="9" hidden="1"/>
    <cellStyle name="Hipervínculo visitado" xfId="13921" builtinId="9" hidden="1"/>
    <cellStyle name="Hipervínculo visitado" xfId="13923" builtinId="9" hidden="1"/>
    <cellStyle name="Hipervínculo visitado" xfId="17843" builtinId="9" hidden="1"/>
    <cellStyle name="Hipervínculo visitado" xfId="17845" builtinId="9" hidden="1"/>
    <cellStyle name="Hipervínculo visitado" xfId="17847" builtinId="9" hidden="1"/>
    <cellStyle name="Hipervínculo visitado" xfId="17849" builtinId="9" hidden="1"/>
    <cellStyle name="Hipervínculo visitado" xfId="17851" builtinId="9" hidden="1"/>
    <cellStyle name="Hipervínculo visitado" xfId="17853" builtinId="9" hidden="1"/>
    <cellStyle name="Hipervínculo visitado" xfId="17855" builtinId="9" hidden="1"/>
    <cellStyle name="Hipervínculo visitado" xfId="17857" builtinId="9" hidden="1"/>
    <cellStyle name="Hipervínculo visitado" xfId="17859" builtinId="9" hidden="1"/>
    <cellStyle name="Hipervínculo visitado" xfId="17861" builtinId="9" hidden="1"/>
    <cellStyle name="Hipervínculo visitado" xfId="17863" builtinId="9" hidden="1"/>
    <cellStyle name="Hipervínculo visitado" xfId="17865" builtinId="9" hidden="1"/>
    <cellStyle name="Hipervínculo visitado" xfId="17867" builtinId="9" hidden="1"/>
    <cellStyle name="Hipervínculo visitado" xfId="17869" builtinId="9" hidden="1"/>
    <cellStyle name="Hipervínculo visitado" xfId="17871" builtinId="9" hidden="1"/>
    <cellStyle name="Hipervínculo visitado" xfId="17873" builtinId="9" hidden="1"/>
    <cellStyle name="Hipervínculo visitado" xfId="17875" builtinId="9" hidden="1"/>
    <cellStyle name="Hipervínculo visitado" xfId="17877" builtinId="9" hidden="1"/>
    <cellStyle name="Hipervínculo visitado" xfId="17879" builtinId="9" hidden="1"/>
    <cellStyle name="Hipervínculo visitado" xfId="17881" builtinId="9" hidden="1"/>
    <cellStyle name="Hipervínculo visitado" xfId="17883" builtinId="9" hidden="1"/>
    <cellStyle name="Hipervínculo visitado" xfId="17885" builtinId="9" hidden="1"/>
    <cellStyle name="Hipervínculo visitado" xfId="17886" builtinId="9" hidden="1"/>
    <cellStyle name="Hipervínculo visitado" xfId="17888" builtinId="9" hidden="1"/>
    <cellStyle name="Hipervínculo visitado" xfId="17890" builtinId="9" hidden="1"/>
    <cellStyle name="Hipervínculo visitado" xfId="17892" builtinId="9" hidden="1"/>
    <cellStyle name="Hipervínculo visitado" xfId="17894" builtinId="9" hidden="1"/>
    <cellStyle name="Hipervínculo visitado" xfId="17896" builtinId="9" hidden="1"/>
    <cellStyle name="Hipervínculo visitado" xfId="17898" builtinId="9" hidden="1"/>
    <cellStyle name="Hipervínculo visitado" xfId="17900" builtinId="9" hidden="1"/>
    <cellStyle name="Hipervínculo visitado" xfId="17902" builtinId="9" hidden="1"/>
    <cellStyle name="Hipervínculo visitado" xfId="17904" builtinId="9" hidden="1"/>
    <cellStyle name="Hipervínculo visitado" xfId="17906" builtinId="9" hidden="1"/>
    <cellStyle name="Hipervínculo visitado" xfId="17908" builtinId="9" hidden="1"/>
    <cellStyle name="Hipervínculo visitado" xfId="17910" builtinId="9" hidden="1"/>
    <cellStyle name="Hipervínculo visitado" xfId="18390" builtinId="9" hidden="1"/>
    <cellStyle name="Hipervínculo visitado" xfId="18391" builtinId="9" hidden="1"/>
    <cellStyle name="Hipervínculo visitado" xfId="18392" builtinId="9" hidden="1"/>
    <cellStyle name="Hipervínculo visitado" xfId="18393" builtinId="9" hidden="1"/>
    <cellStyle name="Hipervínculo visitado" xfId="18394" builtinId="9" hidden="1"/>
    <cellStyle name="Hipervínculo visitado" xfId="18395" builtinId="9" hidden="1"/>
    <cellStyle name="Hipervínculo visitado" xfId="18396" builtinId="9" hidden="1"/>
    <cellStyle name="Hipervínculo visitado" xfId="18397" builtinId="9" hidden="1"/>
    <cellStyle name="Hipervínculo visitado" xfId="18398" builtinId="9" hidden="1"/>
    <cellStyle name="Hipervínculo visitado" xfId="18399" builtinId="9" hidden="1"/>
    <cellStyle name="Hipervínculo visitado" xfId="18400" builtinId="9" hidden="1"/>
    <cellStyle name="Hipervínculo visitado" xfId="18401" builtinId="9" hidden="1"/>
    <cellStyle name="Hipervínculo visitado" xfId="18402" builtinId="9" hidden="1"/>
    <cellStyle name="Hipervínculo visitado" xfId="18403" builtinId="9" hidden="1"/>
    <cellStyle name="Hipervínculo visitado" xfId="18404" builtinId="9" hidden="1"/>
    <cellStyle name="Hipervínculo visitado" xfId="18405" builtinId="9" hidden="1"/>
    <cellStyle name="Hipervínculo visitado" xfId="18406" builtinId="9" hidden="1"/>
    <cellStyle name="Hipervínculo visitado" xfId="18407" builtinId="9" hidden="1"/>
    <cellStyle name="Hipervínculo visitado" xfId="18408" builtinId="9" hidden="1"/>
    <cellStyle name="Hipervínculo visitado" xfId="18409" builtinId="9" hidden="1"/>
    <cellStyle name="Hipervínculo visitado" xfId="18410" builtinId="9" hidden="1"/>
    <cellStyle name="Hipervínculo visitado" xfId="18411" builtinId="9" hidden="1"/>
    <cellStyle name="Hipervínculo visitado" xfId="18412" builtinId="9" hidden="1"/>
    <cellStyle name="Hipervínculo visitado" xfId="18413" builtinId="9" hidden="1"/>
    <cellStyle name="Hipervínculo visitado" xfId="18414" builtinId="9" hidden="1"/>
    <cellStyle name="Hipervínculo visitado" xfId="18415" builtinId="9" hidden="1"/>
    <cellStyle name="Hipervínculo visitado" xfId="18416" builtinId="9" hidden="1"/>
    <cellStyle name="Hipervínculo visitado" xfId="18417" builtinId="9" hidden="1"/>
    <cellStyle name="Hipervínculo visitado" xfId="18418" builtinId="9" hidden="1"/>
    <cellStyle name="Hipervínculo visitado" xfId="18419" builtinId="9" hidden="1"/>
    <cellStyle name="Hipervínculo visitado" xfId="18420" builtinId="9" hidden="1"/>
    <cellStyle name="Hipervínculo visitado" xfId="18421" builtinId="9" hidden="1"/>
    <cellStyle name="Hipervínculo visitado" xfId="18422" builtinId="9" hidden="1"/>
    <cellStyle name="Hipervínculo visitado" xfId="18423" builtinId="9" hidden="1"/>
    <cellStyle name="Hipervínculo visitado" xfId="18424" builtinId="9" hidden="1"/>
    <cellStyle name="Hipervínculo visitado" xfId="18499" builtinId="9" hidden="1"/>
    <cellStyle name="Hipervínculo visitado" xfId="18539" builtinId="9" hidden="1"/>
    <cellStyle name="Hipervínculo visitado" xfId="18503" builtinId="9" hidden="1"/>
    <cellStyle name="Hipervínculo visitado" xfId="18509" builtinId="9" hidden="1"/>
    <cellStyle name="Hipervínculo visitado" xfId="18486" builtinId="9" hidden="1"/>
    <cellStyle name="Hipervínculo visitado" xfId="18234" builtinId="9" hidden="1"/>
    <cellStyle name="Hipervínculo visitado" xfId="18449" builtinId="9" hidden="1"/>
    <cellStyle name="Hipervínculo visitado" xfId="18448" builtinId="9" hidden="1"/>
    <cellStyle name="Hipervínculo visitado" xfId="18446" builtinId="9" hidden="1"/>
    <cellStyle name="Hipervínculo visitado" xfId="18157" builtinId="9" hidden="1"/>
    <cellStyle name="Hipervínculo visitado" xfId="18426" builtinId="9" hidden="1"/>
    <cellStyle name="Hipervínculo visitado" xfId="18221" builtinId="9" hidden="1"/>
    <cellStyle name="Hipervínculo visitado" xfId="18452" builtinId="9" hidden="1"/>
    <cellStyle name="Hipervínculo visitado" xfId="18226" builtinId="9" hidden="1"/>
    <cellStyle name="Hipervínculo visitado" xfId="18276" builtinId="9" hidden="1"/>
    <cellStyle name="Hipervínculo visitado" xfId="18267" builtinId="9" hidden="1"/>
    <cellStyle name="Hipervínculo visitado" xfId="18244" builtinId="9" hidden="1"/>
    <cellStyle name="Hipervínculo visitado" xfId="18530" builtinId="9" hidden="1"/>
    <cellStyle name="Hipervínculo visitado" xfId="18559" builtinId="9" hidden="1"/>
    <cellStyle name="Hipervínculo visitado" xfId="18209" builtinId="9" hidden="1"/>
    <cellStyle name="Hipervínculo visitado" xfId="18450" builtinId="9" hidden="1"/>
    <cellStyle name="Hipervínculo visitado" xfId="18222" builtinId="9" hidden="1"/>
    <cellStyle name="Hipervínculo visitado" xfId="18282" builtinId="9" hidden="1"/>
    <cellStyle name="Hipervínculo visitado" xfId="18237" builtinId="9" hidden="1"/>
    <cellStyle name="Hipervínculo visitado" xfId="18167" builtinId="9" hidden="1"/>
    <cellStyle name="Hipervínculo visitado" xfId="18444" builtinId="9" hidden="1"/>
    <cellStyle name="Hipervínculo visitado" xfId="18166" builtinId="9" hidden="1"/>
    <cellStyle name="Hipervínculo visitado" xfId="18443" builtinId="9" hidden="1"/>
    <cellStyle name="Hipervínculo visitado" xfId="18165" builtinId="9" hidden="1"/>
    <cellStyle name="Hipervínculo visitado" xfId="18442" builtinId="9" hidden="1"/>
    <cellStyle name="Hipervínculo visitado" xfId="18229" builtinId="9" hidden="1"/>
    <cellStyle name="Hipervínculo visitado" xfId="18190" builtinId="9" hidden="1"/>
    <cellStyle name="Hipervínculo visitado" xfId="18170" builtinId="9" hidden="1"/>
    <cellStyle name="Hipervínculo visitado" xfId="18641" builtinId="9" hidden="1"/>
    <cellStyle name="Hipervínculo visitado" xfId="18192" builtinId="9" hidden="1"/>
    <cellStyle name="Hipervínculo visitado" xfId="18171" builtinId="9" hidden="1"/>
    <cellStyle name="Hipervínculo visitado" xfId="18135" builtinId="9" hidden="1"/>
    <cellStyle name="Hipervínculo visitado" xfId="18173" builtinId="9" hidden="1"/>
    <cellStyle name="Hipervínculo visitado" xfId="18425" builtinId="9" hidden="1"/>
    <cellStyle name="Hipervínculo visitado" xfId="18134" builtinId="9" hidden="1"/>
    <cellStyle name="Hipervínculo visitado" xfId="18441" builtinId="9" hidden="1"/>
    <cellStyle name="Hipervínculo visitado" xfId="18440" builtinId="9" hidden="1"/>
    <cellStyle name="Hipervínculo visitado" xfId="18439" builtinId="9" hidden="1"/>
    <cellStyle name="Hipervínculo visitado" xfId="18438" builtinId="9" hidden="1"/>
    <cellStyle name="Hipervínculo visitado" xfId="18153" builtinId="9" hidden="1"/>
    <cellStyle name="Hipervínculo visitado" xfId="18152" builtinId="9" hidden="1"/>
    <cellStyle name="Hipervínculo visitado" xfId="18163" builtinId="9" hidden="1"/>
    <cellStyle name="Hipervínculo visitado" xfId="18491" builtinId="9" hidden="1"/>
    <cellStyle name="Hipervínculo visitado" xfId="18538" builtinId="9" hidden="1"/>
    <cellStyle name="Hipervínculo visitado" xfId="18537" builtinId="9" hidden="1"/>
    <cellStyle name="Hipervínculo visitado" xfId="18531" builtinId="9" hidden="1"/>
    <cellStyle name="Hipervínculo visitado" xfId="18487" builtinId="9" hidden="1"/>
    <cellStyle name="Hipervínculo visitado" xfId="18245" builtinId="9" hidden="1"/>
    <cellStyle name="Hipervínculo visitado" xfId="18302" builtinId="9" hidden="1"/>
    <cellStyle name="Hipervínculo visitado" xfId="18451" builtinId="9" hidden="1"/>
    <cellStyle name="Hipervínculo visitado" xfId="18225" builtinId="9" hidden="1"/>
    <cellStyle name="Hipervínculo visitado" xfId="18277" builtinId="9" hidden="1"/>
    <cellStyle name="Hipervínculo visitado" xfId="18271" builtinId="9" hidden="1"/>
    <cellStyle name="Hipervínculo visitado" xfId="18275" builtinId="9" hidden="1"/>
    <cellStyle name="Hipervínculo visitado" xfId="18507" builtinId="9" hidden="1"/>
    <cellStyle name="Hipervínculo visitado" xfId="18280" builtinId="9" hidden="1"/>
    <cellStyle name="Hipervínculo visitado" xfId="18219" builtinId="9" hidden="1"/>
    <cellStyle name="Hipervínculo visitado" xfId="18121" builtinId="9" hidden="1"/>
    <cellStyle name="Hipervínculo visitado" xfId="18238" builtinId="9" hidden="1"/>
    <cellStyle name="Hipervínculo visitado" xfId="18154" builtinId="9" hidden="1"/>
    <cellStyle name="Hipervínculo visitado" xfId="18311" builtinId="9" hidden="1"/>
    <cellStyle name="Hipervínculo visitado" xfId="18164" builtinId="9" hidden="1"/>
    <cellStyle name="Hipervínculo visitado" xfId="18239" builtinId="9" hidden="1"/>
    <cellStyle name="Hipervínculo visitado" xfId="18240" builtinId="9" hidden="1"/>
    <cellStyle name="Hipervínculo visitado" xfId="18241" builtinId="9" hidden="1"/>
    <cellStyle name="Hipervínculo visitado" xfId="18242" builtinId="9" hidden="1"/>
    <cellStyle name="Hipervínculo visitado" xfId="18562" builtinId="9" hidden="1"/>
    <cellStyle name="Hipervínculo visitado" xfId="18529" builtinId="9" hidden="1"/>
    <cellStyle name="Hipervínculo visitado" xfId="18182" builtinId="9" hidden="1"/>
    <cellStyle name="Hipervínculo visitado" xfId="18498" builtinId="9" hidden="1"/>
    <cellStyle name="Hipervínculo visitado" xfId="18308" builtinId="9" hidden="1"/>
    <cellStyle name="Hipervínculo visitado" xfId="18490" builtinId="9" hidden="1"/>
    <cellStyle name="Hipervínculo visitado" xfId="18193" builtinId="9" hidden="1"/>
    <cellStyle name="Hipervínculo visitado" xfId="18284" builtinId="9" hidden="1"/>
    <cellStyle name="Hipervínculo visitado" xfId="18540" builtinId="9" hidden="1"/>
    <cellStyle name="Hipervínculo visitado" xfId="18543" builtinId="9" hidden="1"/>
    <cellStyle name="Hipervínculo visitado" xfId="18469" builtinId="9" hidden="1"/>
    <cellStyle name="Hipervínculo visitado" xfId="18518" builtinId="9" hidden="1"/>
    <cellStyle name="Hipervínculo visitado" xfId="18644" builtinId="9" hidden="1"/>
    <cellStyle name="Hipervínculo visitado" xfId="18646" builtinId="9" hidden="1"/>
    <cellStyle name="Hipervínculo visitado" xfId="18648" builtinId="9" hidden="1"/>
    <cellStyle name="Hipervínculo visitado" xfId="18650" builtinId="9" hidden="1"/>
    <cellStyle name="Hipervínculo visitado" xfId="18652" builtinId="9" hidden="1"/>
    <cellStyle name="Hipervínculo visitado" xfId="18654" builtinId="9" hidden="1"/>
    <cellStyle name="Hipervínculo visitado" xfId="18656" builtinId="9" hidden="1"/>
    <cellStyle name="Hipervínculo visitado" xfId="18658" builtinId="9" hidden="1"/>
    <cellStyle name="Hipervínculo visitado" xfId="18660" builtinId="9" hidden="1"/>
    <cellStyle name="Hipervínculo visitado" xfId="18662" builtinId="9" hidden="1"/>
    <cellStyle name="Hipervínculo visitado" xfId="18664" builtinId="9" hidden="1"/>
    <cellStyle name="Hipervínculo visitado" xfId="18666" builtinId="9" hidden="1"/>
    <cellStyle name="Hipervínculo visitado" xfId="18668" builtinId="9" hidden="1"/>
    <cellStyle name="Hipervínculo visitado" xfId="18670" builtinId="9" hidden="1"/>
    <cellStyle name="Hipervínculo visitado" xfId="18672" builtinId="9" hidden="1"/>
    <cellStyle name="Hipervínculo visitado" xfId="18674" builtinId="9" hidden="1"/>
    <cellStyle name="Hipervínculo visitado" xfId="18675" builtinId="9" hidden="1"/>
    <cellStyle name="Hipervínculo visitado" xfId="18676" builtinId="9" hidden="1"/>
    <cellStyle name="Hipervínculo visitado" xfId="18677" builtinId="9" hidden="1"/>
    <cellStyle name="Hipervínculo visitado" xfId="18678" builtinId="9" hidden="1"/>
    <cellStyle name="Hipervínculo visitado" xfId="18679" builtinId="9" hidden="1"/>
    <cellStyle name="Hipervínculo visitado" xfId="18680" builtinId="9" hidden="1"/>
    <cellStyle name="Hipervínculo visitado" xfId="18681" builtinId="9" hidden="1"/>
    <cellStyle name="Hipervínculo visitado" xfId="18682" builtinId="9" hidden="1"/>
    <cellStyle name="Hipervínculo visitado" xfId="18683" builtinId="9" hidden="1"/>
    <cellStyle name="Hipervínculo visitado" xfId="18684" builtinId="9" hidden="1"/>
    <cellStyle name="Hipervínculo visitado" xfId="18685" builtinId="9" hidden="1"/>
    <cellStyle name="Hipervínculo visitado" xfId="18686" builtinId="9" hidden="1"/>
    <cellStyle name="Hipervínculo visitado" xfId="18687" builtinId="9" hidden="1"/>
    <cellStyle name="Hipervínculo visitado" xfId="18688" builtinId="9" hidden="1"/>
    <cellStyle name="Hipervínculo visitado" xfId="18689" builtinId="9" hidden="1"/>
    <cellStyle name="Hipervínculo visitado" xfId="18690" builtinId="9" hidden="1"/>
    <cellStyle name="Hipervínculo visitado" xfId="18691" builtinId="9" hidden="1"/>
    <cellStyle name="Hipervínculo visitado" xfId="18692" builtinId="9" hidden="1"/>
    <cellStyle name="Hipervínculo visitado" xfId="18693" builtinId="9" hidden="1"/>
    <cellStyle name="Hipervínculo visitado" xfId="19004" builtinId="9" hidden="1"/>
    <cellStyle name="Hipervínculo visitado" xfId="19006" builtinId="9" hidden="1"/>
    <cellStyle name="Hipervínculo visitado" xfId="19008" builtinId="9" hidden="1"/>
    <cellStyle name="Hipervínculo visitado" xfId="19010" builtinId="9" hidden="1"/>
    <cellStyle name="Hipervínculo visitado" xfId="19012" builtinId="9" hidden="1"/>
    <cellStyle name="Hipervínculo visitado" xfId="19014" builtinId="9" hidden="1"/>
    <cellStyle name="Hipervínculo visitado" xfId="19016" builtinId="9" hidden="1"/>
    <cellStyle name="Hipervínculo visitado" xfId="19018" builtinId="9" hidden="1"/>
    <cellStyle name="Hipervínculo visitado" xfId="19020" builtinId="9" hidden="1"/>
    <cellStyle name="Hipervínculo visitado" xfId="19022" builtinId="9" hidden="1"/>
    <cellStyle name="Hipervínculo visitado" xfId="19024" builtinId="9" hidden="1"/>
    <cellStyle name="Hipervínculo visitado" xfId="19026" builtinId="9" hidden="1"/>
    <cellStyle name="Hipervínculo visitado" xfId="19028" builtinId="9" hidden="1"/>
    <cellStyle name="Hipervínculo visitado" xfId="19030" builtinId="9" hidden="1"/>
    <cellStyle name="Hipervínculo visitado" xfId="19032" builtinId="9" hidden="1"/>
    <cellStyle name="Hipervínculo visitado" xfId="19034" builtinId="9" hidden="1"/>
    <cellStyle name="Hipervínculo visitado" xfId="19036" builtinId="9" hidden="1"/>
    <cellStyle name="Hipervínculo visitado" xfId="19038" builtinId="9" hidden="1"/>
    <cellStyle name="Hipervínculo visitado" xfId="19040" builtinId="9" hidden="1"/>
    <cellStyle name="Hipervínculo visitado" xfId="19042" builtinId="9" hidden="1"/>
    <cellStyle name="Hipervínculo visitado" xfId="19044" builtinId="9" hidden="1"/>
    <cellStyle name="Hipervínculo visitado" xfId="19046" builtinId="9" hidden="1"/>
    <cellStyle name="Hipervínculo visitado" xfId="19047" builtinId="9" hidden="1"/>
    <cellStyle name="Hipervínculo visitado" xfId="19049" builtinId="9" hidden="1"/>
    <cellStyle name="Hipervínculo visitado" xfId="19051" builtinId="9" hidden="1"/>
    <cellStyle name="Hipervínculo visitado" xfId="19053" builtinId="9" hidden="1"/>
    <cellStyle name="Hipervínculo visitado" xfId="19055" builtinId="9" hidden="1"/>
    <cellStyle name="Hipervínculo visitado" xfId="19057" builtinId="9" hidden="1"/>
    <cellStyle name="Hipervínculo visitado" xfId="19059" builtinId="9" hidden="1"/>
    <cellStyle name="Hipervínculo visitado" xfId="19061" builtinId="9" hidden="1"/>
    <cellStyle name="Hipervínculo visitado" xfId="19063" builtinId="9" hidden="1"/>
    <cellStyle name="Hipervínculo visitado" xfId="19065" builtinId="9" hidden="1"/>
    <cellStyle name="Hipervínculo visitado" xfId="19067" builtinId="9" hidden="1"/>
    <cellStyle name="Hipervínculo visitado" xfId="19069" builtinId="9" hidden="1"/>
    <cellStyle name="Hipervínculo visitado" xfId="19071" builtinId="9" hidden="1"/>
    <cellStyle name="Hipervínculo visitado" xfId="19479" builtinId="9" hidden="1"/>
    <cellStyle name="Hipervínculo visitado" xfId="19480" builtinId="9" hidden="1"/>
    <cellStyle name="Hipervínculo visitado" xfId="19481" builtinId="9" hidden="1"/>
    <cellStyle name="Hipervínculo visitado" xfId="19482" builtinId="9" hidden="1"/>
    <cellStyle name="Hipervínculo visitado" xfId="19483" builtinId="9" hidden="1"/>
    <cellStyle name="Hipervínculo visitado" xfId="19484" builtinId="9" hidden="1"/>
    <cellStyle name="Hipervínculo visitado" xfId="19485" builtinId="9" hidden="1"/>
    <cellStyle name="Hipervínculo visitado" xfId="19486" builtinId="9" hidden="1"/>
    <cellStyle name="Hipervínculo visitado" xfId="19487" builtinId="9" hidden="1"/>
    <cellStyle name="Hipervínculo visitado" xfId="19488" builtinId="9" hidden="1"/>
    <cellStyle name="Hipervínculo visitado" xfId="19489" builtinId="9" hidden="1"/>
    <cellStyle name="Hipervínculo visitado" xfId="19490" builtinId="9" hidden="1"/>
    <cellStyle name="Hipervínculo visitado" xfId="19491" builtinId="9" hidden="1"/>
    <cellStyle name="Hipervínculo visitado" xfId="19492" builtinId="9" hidden="1"/>
    <cellStyle name="Hipervínculo visitado" xfId="19493" builtinId="9" hidden="1"/>
    <cellStyle name="Hipervínculo visitado" xfId="19494" builtinId="9" hidden="1"/>
    <cellStyle name="Hipervínculo visitado" xfId="19495" builtinId="9" hidden="1"/>
    <cellStyle name="Hipervínculo visitado" xfId="19496" builtinId="9" hidden="1"/>
    <cellStyle name="Hipervínculo visitado" xfId="19497" builtinId="9" hidden="1"/>
    <cellStyle name="Hipervínculo visitado" xfId="19498" builtinId="9" hidden="1"/>
    <cellStyle name="Hipervínculo visitado" xfId="19499" builtinId="9" hidden="1"/>
    <cellStyle name="Hipervínculo visitado" xfId="19500" builtinId="9" hidden="1"/>
    <cellStyle name="Hipervínculo visitado" xfId="19501" builtinId="9" hidden="1"/>
    <cellStyle name="Hipervínculo visitado" xfId="19502" builtinId="9" hidden="1"/>
    <cellStyle name="Hipervínculo visitado" xfId="19503" builtinId="9" hidden="1"/>
    <cellStyle name="Hipervínculo visitado" xfId="19504" builtinId="9" hidden="1"/>
    <cellStyle name="Hipervínculo visitado" xfId="19505" builtinId="9" hidden="1"/>
    <cellStyle name="Hipervínculo visitado" xfId="19506" builtinId="9" hidden="1"/>
    <cellStyle name="Hipervínculo visitado" xfId="19507" builtinId="9" hidden="1"/>
    <cellStyle name="Hipervínculo visitado" xfId="19508" builtinId="9" hidden="1"/>
    <cellStyle name="Hipervínculo visitado" xfId="19509" builtinId="9" hidden="1"/>
    <cellStyle name="Hipervínculo visitado" xfId="19510" builtinId="9" hidden="1"/>
    <cellStyle name="Hipervínculo visitado" xfId="19511" builtinId="9" hidden="1"/>
    <cellStyle name="Hipervínculo visitado" xfId="19512" builtinId="9" hidden="1"/>
    <cellStyle name="Hipervínculo visitado" xfId="19513" builtinId="9" hidden="1"/>
    <cellStyle name="Hipervínculo visitado" xfId="19546" builtinId="9" hidden="1"/>
    <cellStyle name="Hipervínculo visitado" xfId="19565" builtinId="9" hidden="1"/>
    <cellStyle name="Hipervínculo visitado" xfId="19549" builtinId="9" hidden="1"/>
    <cellStyle name="Hipervínculo visitado" xfId="19552" builtinId="9" hidden="1"/>
    <cellStyle name="Hipervínculo visitado" xfId="19540" builtinId="9" hidden="1"/>
    <cellStyle name="Hipervínculo visitado" xfId="19384" builtinId="9" hidden="1"/>
    <cellStyle name="Hipervínculo visitado" xfId="19527" builtinId="9" hidden="1"/>
    <cellStyle name="Hipervínculo visitado" xfId="19526" builtinId="9" hidden="1"/>
    <cellStyle name="Hipervínculo visitado" xfId="19524" builtinId="9" hidden="1"/>
    <cellStyle name="Hipervínculo visitado" xfId="19337" builtinId="9" hidden="1"/>
    <cellStyle name="Hipervínculo visitado" xfId="19515" builtinId="9" hidden="1"/>
    <cellStyle name="Hipervínculo visitado" xfId="19373" builtinId="9" hidden="1"/>
    <cellStyle name="Hipervínculo visitado" xfId="19530" builtinId="9" hidden="1"/>
    <cellStyle name="Hipervínculo visitado" xfId="19378" builtinId="9" hidden="1"/>
    <cellStyle name="Hipervínculo visitado" xfId="19414" builtinId="9" hidden="1"/>
    <cellStyle name="Hipervínculo visitado" xfId="19402" builtinId="9" hidden="1"/>
    <cellStyle name="Hipervínculo visitado" xfId="19389" builtinId="9" hidden="1"/>
    <cellStyle name="Hipervínculo visitado" xfId="19557" builtinId="9" hidden="1"/>
    <cellStyle name="Hipervínculo visitado" xfId="19570" builtinId="9" hidden="1"/>
    <cellStyle name="Hipervínculo visitado" xfId="19362" builtinId="9" hidden="1"/>
    <cellStyle name="Hipervínculo visitado" xfId="19528" builtinId="9" hidden="1"/>
    <cellStyle name="Hipervínculo visitado" xfId="19374" builtinId="9" hidden="1"/>
    <cellStyle name="Hipervínculo visitado" xfId="19425" builtinId="9" hidden="1"/>
    <cellStyle name="Hipervínculo visitado" xfId="19387" builtinId="9" hidden="1"/>
    <cellStyle name="Hipervínculo visitado" xfId="19345" builtinId="9" hidden="1"/>
    <cellStyle name="Hipervínculo visitado" xfId="19522" builtinId="9" hidden="1"/>
    <cellStyle name="Hipervínculo visitado" xfId="19344" builtinId="9" hidden="1"/>
    <cellStyle name="Hipervínculo visitado" xfId="19521" builtinId="9" hidden="1"/>
    <cellStyle name="Hipervínculo visitado" xfId="19343" builtinId="9" hidden="1"/>
    <cellStyle name="Hipervínculo visitado" xfId="19520" builtinId="9" hidden="1"/>
    <cellStyle name="Hipervínculo visitado" xfId="19380" builtinId="9" hidden="1"/>
    <cellStyle name="Hipervínculo visitado" xfId="19357" builtinId="9" hidden="1"/>
    <cellStyle name="Hipervínculo visitado" xfId="19350" builtinId="9" hidden="1"/>
    <cellStyle name="Hipervínculo visitado" xfId="19592" builtinId="9" hidden="1"/>
    <cellStyle name="Hipervínculo visitado" xfId="19358" builtinId="9" hidden="1"/>
    <cellStyle name="Hipervínculo visitado" xfId="19351" builtinId="9" hidden="1"/>
    <cellStyle name="Hipervínculo visitado" xfId="19332" builtinId="9" hidden="1"/>
    <cellStyle name="Hipervínculo visitado" xfId="19352" builtinId="9" hidden="1"/>
    <cellStyle name="Hipervínculo visitado" xfId="19514" builtinId="9" hidden="1"/>
    <cellStyle name="Hipervínculo visitado" xfId="19331" builtinId="9" hidden="1"/>
    <cellStyle name="Hipervínculo visitado" xfId="19519" builtinId="9" hidden="1"/>
    <cellStyle name="Hipervínculo visitado" xfId="19518" builtinId="9" hidden="1"/>
    <cellStyle name="Hipervínculo visitado" xfId="19517" builtinId="9" hidden="1"/>
    <cellStyle name="Hipervínculo visitado" xfId="19516" builtinId="9" hidden="1"/>
    <cellStyle name="Hipervínculo visitado" xfId="19335" builtinId="9" hidden="1"/>
    <cellStyle name="Hipervínculo visitado" xfId="19334" builtinId="9" hidden="1"/>
    <cellStyle name="Hipervínculo visitado" xfId="19342" builtinId="9" hidden="1"/>
    <cellStyle name="Hipervínculo visitado" xfId="19542" builtinId="9" hidden="1"/>
    <cellStyle name="Hipervínculo visitado" xfId="19564" builtinId="9" hidden="1"/>
    <cellStyle name="Hipervínculo visitado" xfId="19563" builtinId="9" hidden="1"/>
    <cellStyle name="Hipervínculo visitado" xfId="19558" builtinId="9" hidden="1"/>
    <cellStyle name="Hipervínculo visitado" xfId="19541" builtinId="9" hidden="1"/>
    <cellStyle name="Hipervínculo visitado" xfId="19390" builtinId="9" hidden="1"/>
    <cellStyle name="Hipervínculo visitado" xfId="19432" builtinId="9" hidden="1"/>
    <cellStyle name="Hipervínculo visitado" xfId="19529" builtinId="9" hidden="1"/>
    <cellStyle name="Hipervínculo visitado" xfId="19377" builtinId="9" hidden="1"/>
    <cellStyle name="Hipervínculo visitado" xfId="19416" builtinId="9" hidden="1"/>
    <cellStyle name="Hipervínculo visitado" xfId="19409" builtinId="9" hidden="1"/>
    <cellStyle name="Hipervínculo visitado" xfId="19412" builtinId="9" hidden="1"/>
    <cellStyle name="Hipervínculo visitado" xfId="19774" builtinId="9" hidden="1"/>
    <cellStyle name="Hipervínculo visitado" xfId="19775" builtinId="9" hidden="1"/>
    <cellStyle name="Hipervínculo visitado" xfId="19776" builtinId="9" hidden="1"/>
    <cellStyle name="Hipervínculo visitado" xfId="19777" builtinId="9" hidden="1"/>
    <cellStyle name="Hipervínculo visitado" xfId="19778" builtinId="9" hidden="1"/>
    <cellStyle name="Hipervínculo visitado" xfId="19779" builtinId="9" hidden="1"/>
    <cellStyle name="Hipervínculo visitado" xfId="19780" builtinId="9" hidden="1"/>
    <cellStyle name="Hipervínculo visitado" xfId="19781" builtinId="9" hidden="1"/>
    <cellStyle name="Hipervínculo visitado" xfId="19782" builtinId="9" hidden="1"/>
    <cellStyle name="Hipervínculo visitado" xfId="19783" builtinId="9" hidden="1"/>
    <cellStyle name="Hipervínculo visitado" xfId="19784" builtinId="9" hidden="1"/>
    <cellStyle name="Hipervínculo visitado" xfId="19785" builtinId="9" hidden="1"/>
    <cellStyle name="Hipervínculo visitado" xfId="19786" builtinId="9" hidden="1"/>
    <cellStyle name="Hipervínculo visitado" xfId="19787" builtinId="9" hidden="1"/>
    <cellStyle name="Hipervínculo visitado" xfId="19788" builtinId="9" hidden="1"/>
    <cellStyle name="Hipervínculo visitado" xfId="19789" builtinId="9" hidden="1"/>
    <cellStyle name="Hipervínculo visitado" xfId="19790" builtinId="9" hidden="1"/>
    <cellStyle name="Hipervínculo visitado" xfId="19791" builtinId="9" hidden="1"/>
    <cellStyle name="Hipervínculo visitado" xfId="19792" builtinId="9" hidden="1"/>
    <cellStyle name="Hipervínculo visitado" xfId="19793" builtinId="9" hidden="1"/>
    <cellStyle name="Hipervínculo visitado" xfId="19794" builtinId="9" hidden="1"/>
    <cellStyle name="Hipervínculo visitado" xfId="19795" builtinId="9" hidden="1"/>
    <cellStyle name="Hipervínculo visitado" xfId="19797" builtinId="9" hidden="1"/>
    <cellStyle name="Hipervínculo visitado" xfId="19799" builtinId="9" hidden="1"/>
    <cellStyle name="Hipervínculo visitado" xfId="19801" builtinId="9" hidden="1"/>
    <cellStyle name="Hipervínculo visitado" xfId="19803" builtinId="9" hidden="1"/>
    <cellStyle name="Hipervínculo visitado" xfId="19805" builtinId="9" hidden="1"/>
    <cellStyle name="Hipervínculo visitado" xfId="19807" builtinId="9" hidden="1"/>
    <cellStyle name="Hipervínculo visitado" xfId="19809" builtinId="9" hidden="1"/>
    <cellStyle name="Hipervínculo visitado" xfId="19811" builtinId="9" hidden="1"/>
    <cellStyle name="Hipervínculo visitado" xfId="19813" builtinId="9" hidden="1"/>
    <cellStyle name="Hipervínculo visitado" xfId="19815" builtinId="9" hidden="1"/>
    <cellStyle name="Hipervínculo visitado" xfId="19817" builtinId="9" hidden="1"/>
    <cellStyle name="Hipervínculo visitado" xfId="19819" builtinId="9" hidden="1"/>
    <cellStyle name="Hipervínculo visitado" xfId="19821" builtinId="9" hidden="1"/>
    <cellStyle name="Hipervínculo visitado" xfId="20213" builtinId="9" hidden="1"/>
    <cellStyle name="Hipervínculo visitado" xfId="20214" builtinId="9" hidden="1"/>
    <cellStyle name="Hipervínculo visitado" xfId="20215" builtinId="9" hidden="1"/>
    <cellStyle name="Hipervínculo visitado" xfId="20216" builtinId="9" hidden="1"/>
    <cellStyle name="Hipervínculo visitado" xfId="20217" builtinId="9" hidden="1"/>
    <cellStyle name="Hipervínculo visitado" xfId="20218" builtinId="9" hidden="1"/>
    <cellStyle name="Hipervínculo visitado" xfId="20219" builtinId="9" hidden="1"/>
    <cellStyle name="Hipervínculo visitado" xfId="20220" builtinId="9" hidden="1"/>
    <cellStyle name="Hipervínculo visitado" xfId="20221" builtinId="9" hidden="1"/>
    <cellStyle name="Hipervínculo visitado" xfId="20222" builtinId="9" hidden="1"/>
    <cellStyle name="Hipervínculo visitado" xfId="20223" builtinId="9" hidden="1"/>
    <cellStyle name="Hipervínculo visitado" xfId="20224" builtinId="9" hidden="1"/>
    <cellStyle name="Hipervínculo visitado" xfId="20225" builtinId="9" hidden="1"/>
    <cellStyle name="Hipervínculo visitado" xfId="20226" builtinId="9" hidden="1"/>
    <cellStyle name="Hipervínculo visitado" xfId="20227" builtinId="9" hidden="1"/>
    <cellStyle name="Hipervínculo visitado" xfId="20228" builtinId="9" hidden="1"/>
    <cellStyle name="Hipervínculo visitado" xfId="20229" builtinId="9" hidden="1"/>
    <cellStyle name="Hipervínculo visitado" xfId="20230" builtinId="9" hidden="1"/>
    <cellStyle name="Hipervínculo visitado" xfId="20231" builtinId="9" hidden="1"/>
    <cellStyle name="Hipervínculo visitado" xfId="20232" builtinId="9" hidden="1"/>
    <cellStyle name="Hipervínculo visitado" xfId="20233" builtinId="9" hidden="1"/>
    <cellStyle name="Hipervínculo visitado" xfId="20234" builtinId="9" hidden="1"/>
    <cellStyle name="Hipervínculo visitado" xfId="20235" builtinId="9" hidden="1"/>
    <cellStyle name="Hipervínculo visitado" xfId="20236" builtinId="9" hidden="1"/>
    <cellStyle name="Hipervínculo visitado" xfId="20237" builtinId="9" hidden="1"/>
    <cellStyle name="Hipervínculo visitado" xfId="20238" builtinId="9" hidden="1"/>
    <cellStyle name="Hipervínculo visitado" xfId="20239" builtinId="9" hidden="1"/>
    <cellStyle name="Hipervínculo visitado" xfId="20240" builtinId="9" hidden="1"/>
    <cellStyle name="Hipervínculo visitado" xfId="20241" builtinId="9" hidden="1"/>
    <cellStyle name="Hipervínculo visitado" xfId="20242" builtinId="9" hidden="1"/>
    <cellStyle name="Hipervínculo visitado" xfId="20243" builtinId="9" hidden="1"/>
    <cellStyle name="Hipervínculo visitado" xfId="20244" builtinId="9" hidden="1"/>
    <cellStyle name="Hipervínculo visitado" xfId="20245" builtinId="9" hidden="1"/>
    <cellStyle name="Hipervínculo visitado" xfId="20246" builtinId="9" hidden="1"/>
    <cellStyle name="Hipervínculo visitado" xfId="20247" builtinId="9" hidden="1"/>
    <cellStyle name="Hipervínculo visitado" xfId="20294" builtinId="9" hidden="1"/>
    <cellStyle name="Hipervínculo visitado" xfId="20313" builtinId="9" hidden="1"/>
    <cellStyle name="Hipervínculo visitado" xfId="20296" builtinId="9" hidden="1"/>
    <cellStyle name="Hipervínculo visitado" xfId="20301" builtinId="9" hidden="1"/>
    <cellStyle name="Hipervínculo visitado" xfId="20287" builtinId="9" hidden="1"/>
    <cellStyle name="Hipervínculo visitado" xfId="20129" builtinId="9" hidden="1"/>
    <cellStyle name="Hipervínculo visitado" xfId="20260" builtinId="9" hidden="1"/>
    <cellStyle name="Hipervínculo visitado" xfId="20259" builtinId="9" hidden="1"/>
    <cellStyle name="Hipervínculo visitado" xfId="20257" builtinId="9" hidden="1"/>
    <cellStyle name="Hipervínculo visitado" xfId="20079" builtinId="9" hidden="1"/>
    <cellStyle name="Hipervínculo visitado" xfId="20249" builtinId="9" hidden="1"/>
    <cellStyle name="Hipervínculo visitado" xfId="20120" builtinId="9" hidden="1"/>
    <cellStyle name="Hipervínculo visitado" xfId="20266" builtinId="9" hidden="1"/>
    <cellStyle name="Hipervínculo visitado" xfId="20125" builtinId="9" hidden="1"/>
    <cellStyle name="Hipervínculo visitado" xfId="20153" builtinId="9" hidden="1"/>
    <cellStyle name="Hipervínculo visitado" xfId="20145" builtinId="9" hidden="1"/>
    <cellStyle name="Hipervínculo visitado" xfId="20132" builtinId="9" hidden="1"/>
    <cellStyle name="Hipervínculo visitado" xfId="20306" builtinId="9" hidden="1"/>
    <cellStyle name="Hipervínculo visitado" xfId="20320" builtinId="9" hidden="1"/>
    <cellStyle name="Hipervínculo visitado" xfId="20111" builtinId="9" hidden="1"/>
    <cellStyle name="Hipervínculo visitado" xfId="20263" builtinId="9" hidden="1"/>
    <cellStyle name="Hipervínculo visitado" xfId="20121" builtinId="9" hidden="1"/>
    <cellStyle name="Hipervínculo visitado" xfId="20160" builtinId="9" hidden="1"/>
    <cellStyle name="Hipervínculo visitado" xfId="20130" builtinId="9" hidden="1"/>
    <cellStyle name="Hipervínculo visitado" xfId="20086" builtinId="9" hidden="1"/>
    <cellStyle name="Hipervínculo visitado" xfId="20256" builtinId="9" hidden="1"/>
    <cellStyle name="Hipervínculo visitado" xfId="20085" builtinId="9" hidden="1"/>
    <cellStyle name="Hipervínculo visitado" xfId="20255" builtinId="9" hidden="1"/>
    <cellStyle name="Hipervínculo visitado" xfId="20084" builtinId="9" hidden="1"/>
    <cellStyle name="Hipervínculo visitado" xfId="20254" builtinId="9" hidden="1"/>
    <cellStyle name="Hipervínculo visitado" xfId="20127" builtinId="9" hidden="1"/>
    <cellStyle name="Hipervínculo visitado" xfId="20101" builtinId="9" hidden="1"/>
    <cellStyle name="Hipervínculo visitado" xfId="20090" builtinId="9" hidden="1"/>
    <cellStyle name="Hipervínculo visitado" xfId="20362" builtinId="9" hidden="1"/>
    <cellStyle name="Hipervínculo visitado" xfId="20102" builtinId="9" hidden="1"/>
    <cellStyle name="Hipervínculo visitado" xfId="20091" builtinId="9" hidden="1"/>
    <cellStyle name="Hipervínculo visitado" xfId="20075" builtinId="9" hidden="1"/>
    <cellStyle name="Hipervínculo visitado" xfId="20092" builtinId="9" hidden="1"/>
    <cellStyle name="Hipervínculo visitado" xfId="20248" builtinId="9" hidden="1"/>
    <cellStyle name="Hipervínculo visitado" xfId="20074" builtinId="9" hidden="1"/>
    <cellStyle name="Hipervínculo visitado" xfId="20253" builtinId="9" hidden="1"/>
    <cellStyle name="Hipervínculo visitado" xfId="20252" builtinId="9" hidden="1"/>
    <cellStyle name="Hipervínculo visitado" xfId="20251" builtinId="9" hidden="1"/>
    <cellStyle name="Hipervínculo visitado" xfId="20250" builtinId="9" hidden="1"/>
    <cellStyle name="Hipervínculo visitado" xfId="20077" builtinId="9" hidden="1"/>
    <cellStyle name="Hipervínculo visitado" xfId="20076" builtinId="9" hidden="1"/>
    <cellStyle name="Hipervínculo visitado" xfId="20083" builtinId="9" hidden="1"/>
    <cellStyle name="Hipervínculo visitado" xfId="20290" builtinId="9" hidden="1"/>
    <cellStyle name="Hipervínculo visitado" xfId="20312" builtinId="9" hidden="1"/>
    <cellStyle name="Hipervínculo visitado" xfId="20311" builtinId="9" hidden="1"/>
    <cellStyle name="Hipervínculo visitado" xfId="20307" builtinId="9" hidden="1"/>
    <cellStyle name="Hipervínculo visitado" xfId="20288" builtinId="9" hidden="1"/>
    <cellStyle name="Hipervínculo visitado" xfId="20134" builtinId="9" hidden="1"/>
    <cellStyle name="Hipervínculo visitado" xfId="20169" builtinId="9" hidden="1"/>
    <cellStyle name="Hipervínculo visitado" xfId="20264" builtinId="9" hidden="1"/>
    <cellStyle name="Hipervínculo visitado" xfId="20123" builtinId="9" hidden="1"/>
    <cellStyle name="Hipervínculo visitado" xfId="20155" builtinId="9" hidden="1"/>
    <cellStyle name="Hipervínculo visitado" xfId="20149" builtinId="9" hidden="1"/>
    <cellStyle name="Hipervínculo visitado" xfId="20151" builtinId="9" hidden="1"/>
    <cellStyle name="Hipervínculo visitado" xfId="20047" builtinId="9" hidden="1"/>
    <cellStyle name="Hipervínculo visitado" xfId="20162" builtinId="9" hidden="1"/>
    <cellStyle name="Hipervínculo visitado" xfId="19983" builtinId="9" hidden="1"/>
    <cellStyle name="Hipervínculo visitado" xfId="20354" builtinId="9" hidden="1"/>
    <cellStyle name="Hipervínculo visitado" xfId="19754" builtinId="9" hidden="1"/>
    <cellStyle name="Hipervínculo visitado" xfId="18850" builtinId="9" hidden="1"/>
    <cellStyle name="Hipervínculo visitado" xfId="20273" builtinId="9" hidden="1"/>
    <cellStyle name="Hipervínculo visitado" xfId="20182" builtinId="9" hidden="1"/>
    <cellStyle name="Hipervínculo visitado" xfId="20039" builtinId="9" hidden="1"/>
    <cellStyle name="Hipervínculo visitado" xfId="20141" builtinId="9" hidden="1"/>
    <cellStyle name="Hipervínculo visitado" xfId="19962" builtinId="9" hidden="1"/>
    <cellStyle name="Hipervínculo visitado" xfId="20351" builtinId="9" hidden="1"/>
    <cellStyle name="Hipervínculo visitado" xfId="19747" builtinId="9" hidden="1"/>
    <cellStyle name="Hipervínculo visitado" xfId="20107" builtinId="9" hidden="1"/>
    <cellStyle name="Hipervínculo visitado" xfId="19886" builtinId="9" hidden="1"/>
    <cellStyle name="Hipervínculo visitado" xfId="20346" builtinId="9" hidden="1"/>
    <cellStyle name="Hipervínculo visitado" xfId="19736" builtinId="9" hidden="1"/>
    <cellStyle name="Hipervínculo visitado" xfId="20319" builtinId="9" hidden="1"/>
    <cellStyle name="Hipervínculo visitado" xfId="20208" builtinId="9" hidden="1"/>
    <cellStyle name="Hipervínculo visitado" xfId="20063" builtinId="9" hidden="1"/>
    <cellStyle name="Hipervínculo visitado" xfId="19677" builtinId="9" hidden="1"/>
    <cellStyle name="Hipervínculo visitado" xfId="18730" builtinId="9" hidden="1"/>
    <cellStyle name="Hipervínculo visitado" xfId="20166" builtinId="9" hidden="1"/>
    <cellStyle name="Hipervínculo visitado" xfId="19822" builtinId="9" hidden="1"/>
    <cellStyle name="Hipervínculo visitado" xfId="18783" builtinId="9" hidden="1"/>
    <cellStyle name="Hipervínculo visitado" xfId="19843" builtinId="9" hidden="1"/>
    <cellStyle name="Hipervínculo visitado" xfId="19842" builtinId="9" hidden="1"/>
    <cellStyle name="Hipervínculo visitado" xfId="19841" builtinId="9" hidden="1"/>
    <cellStyle name="Hipervínculo visitado" xfId="19840" builtinId="9" hidden="1"/>
    <cellStyle name="Hipervínculo visitado" xfId="20293" builtinId="9" hidden="1"/>
    <cellStyle name="Hipervínculo visitado" xfId="20198" builtinId="9" hidden="1"/>
    <cellStyle name="Hipervínculo visitado" xfId="20057" builtinId="9" hidden="1"/>
    <cellStyle name="Hipervínculo visitado" xfId="19617" builtinId="9" hidden="1"/>
    <cellStyle name="Hipervínculo visitado" xfId="19629" builtinId="9" hidden="1"/>
    <cellStyle name="Hipervínculo visitado" xfId="18778" builtinId="9" hidden="1"/>
    <cellStyle name="Hipervínculo visitado" xfId="20385" builtinId="9" hidden="1"/>
    <cellStyle name="Hipervínculo visitado" xfId="20386" builtinId="9" hidden="1"/>
    <cellStyle name="Hipervínculo visitado" xfId="20387" builtinId="9" hidden="1"/>
    <cellStyle name="Hipervínculo visitado" xfId="20388" builtinId="9" hidden="1"/>
    <cellStyle name="Hipervínculo visitado" xfId="20389" builtinId="9" hidden="1"/>
    <cellStyle name="Hipervínculo visitado" xfId="20390" builtinId="9" hidden="1"/>
    <cellStyle name="Hipervínculo visitado" xfId="20391" builtinId="9" hidden="1"/>
    <cellStyle name="Hipervínculo visitado" xfId="20392" builtinId="9" hidden="1"/>
    <cellStyle name="Hipervínculo visitado" xfId="20393" builtinId="9" hidden="1"/>
    <cellStyle name="Hipervínculo visitado" xfId="20394" builtinId="9" hidden="1"/>
    <cellStyle name="Hipervínculo visitado" xfId="20395" builtinId="9" hidden="1"/>
    <cellStyle name="Hipervínculo visitado" xfId="20396" builtinId="9" hidden="1"/>
    <cellStyle name="Hipervínculo visitado" xfId="20397" builtinId="9" hidden="1"/>
    <cellStyle name="Hipervínculo visitado" xfId="20398" builtinId="9" hidden="1"/>
    <cellStyle name="Hipervínculo visitado" xfId="20399" builtinId="9" hidden="1"/>
    <cellStyle name="Hipervínculo visitado" xfId="20400" builtinId="9" hidden="1"/>
    <cellStyle name="Hipervínculo visitado" xfId="20401" builtinId="9" hidden="1"/>
    <cellStyle name="Hipervínculo visitado" xfId="20402" builtinId="9" hidden="1"/>
    <cellStyle name="Hipervínculo visitado" xfId="20403" builtinId="9" hidden="1"/>
    <cellStyle name="Hipervínculo visitado" xfId="20404" builtinId="9" hidden="1"/>
    <cellStyle name="Hipervínculo visitado" xfId="20405" builtinId="9" hidden="1"/>
    <cellStyle name="Hipervínculo visitado" xfId="20406" builtinId="9" hidden="1"/>
    <cellStyle name="Hipervínculo visitado" xfId="20407" builtinId="9" hidden="1"/>
    <cellStyle name="Hipervínculo visitado" xfId="20408" builtinId="9" hidden="1"/>
    <cellStyle name="Hipervínculo visitado" xfId="20409" builtinId="9" hidden="1"/>
    <cellStyle name="Hipervínculo visitado" xfId="20410" builtinId="9" hidden="1"/>
    <cellStyle name="Hipervínculo visitado" xfId="20411" builtinId="9" hidden="1"/>
    <cellStyle name="Hipervínculo visitado" xfId="20412" builtinId="9" hidden="1"/>
    <cellStyle name="Hipervínculo visitado" xfId="20413" builtinId="9" hidden="1"/>
    <cellStyle name="Hipervínculo visitado" xfId="20414" builtinId="9" hidden="1"/>
    <cellStyle name="Hipervínculo visitado" xfId="20415" builtinId="9" hidden="1"/>
    <cellStyle name="Hipervínculo visitado" xfId="20416" builtinId="9" hidden="1"/>
    <cellStyle name="Hipervínculo visitado" xfId="20417" builtinId="9" hidden="1"/>
    <cellStyle name="Hipervínculo visitado" xfId="20418" builtinId="9" hidden="1"/>
    <cellStyle name="Hipervínculo visitado" xfId="20419" builtinId="9" hidden="1"/>
    <cellStyle name="Hipervínculo visitado" xfId="20465" builtinId="9" hidden="1"/>
    <cellStyle name="Hipervínculo visitado" xfId="20486" builtinId="9" hidden="1"/>
    <cellStyle name="Hipervínculo visitado" xfId="20469" builtinId="9" hidden="1"/>
    <cellStyle name="Hipervínculo visitado" xfId="20472" builtinId="9" hidden="1"/>
    <cellStyle name="Hipervínculo visitado" xfId="20457" builtinId="9" hidden="1"/>
    <cellStyle name="Hipervínculo visitado" xfId="20068" builtinId="9" hidden="1"/>
    <cellStyle name="Hipervínculo visitado" xfId="20432" builtinId="9" hidden="1"/>
    <cellStyle name="Hipervínculo visitado" xfId="20431" builtinId="9" hidden="1"/>
    <cellStyle name="Hipervínculo visitado" xfId="20430" builtinId="9" hidden="1"/>
    <cellStyle name="Hipervínculo visitado" xfId="19669" builtinId="9" hidden="1"/>
    <cellStyle name="Hipervínculo visitado" xfId="20421" builtinId="9" hidden="1"/>
    <cellStyle name="Hipervínculo visitado" xfId="20265" builtinId="9" hidden="1"/>
    <cellStyle name="Hipervínculo visitado" xfId="20438" builtinId="9" hidden="1"/>
    <cellStyle name="Hipervínculo visitado" xfId="20170" builtinId="9" hidden="1"/>
    <cellStyle name="Hipervínculo visitado" xfId="18764" builtinId="9" hidden="1"/>
    <cellStyle name="Hipervínculo visitado" xfId="19700" builtinId="9" hidden="1"/>
    <cellStyle name="Hipervínculo visitado" xfId="18949" builtinId="9" hidden="1"/>
    <cellStyle name="Hipervínculo visitado" xfId="20479" builtinId="9" hidden="1"/>
    <cellStyle name="Hipervínculo visitado" xfId="20496" builtinId="9" hidden="1"/>
    <cellStyle name="Hipervínculo visitado" xfId="18945" builtinId="9" hidden="1"/>
    <cellStyle name="Hipervínculo visitado" xfId="20435" builtinId="9" hidden="1"/>
    <cellStyle name="Hipervínculo visitado" xfId="20322" builtinId="9" hidden="1"/>
    <cellStyle name="Hipervínculo visitado" xfId="19838" builtinId="9" hidden="1"/>
    <cellStyle name="Hipervínculo visitado" xfId="20021" builtinId="9" hidden="1"/>
    <cellStyle name="Hipervínculo visitado" xfId="19612" builtinId="9" hidden="1"/>
    <cellStyle name="Hipervínculo visitado" xfId="20428" builtinId="9" hidden="1"/>
    <cellStyle name="Hipervínculo visitado" xfId="20147" builtinId="9" hidden="1"/>
    <cellStyle name="Hipervínculo visitado" xfId="20427" builtinId="9" hidden="1"/>
    <cellStyle name="Hipervínculo visitado" xfId="19604" builtinId="9" hidden="1"/>
    <cellStyle name="Hipervínculo visitado" xfId="20426" builtinId="9" hidden="1"/>
    <cellStyle name="Hipervínculo visitado" xfId="18709" builtinId="9" hidden="1"/>
    <cellStyle name="Hipervínculo visitado" xfId="18759" builtinId="9" hidden="1"/>
    <cellStyle name="Hipervínculo visitado" xfId="18941" builtinId="9" hidden="1"/>
    <cellStyle name="Hipervínculo visitado" xfId="20541" builtinId="9" hidden="1"/>
    <cellStyle name="Hipervínculo visitado" xfId="18760" builtinId="9" hidden="1"/>
    <cellStyle name="Hipervínculo visitado" xfId="19609" builtinId="9" hidden="1"/>
    <cellStyle name="Hipervínculo visitado" xfId="19694" builtinId="9" hidden="1"/>
    <cellStyle name="Hipervínculo visitado" xfId="19664" builtinId="9" hidden="1"/>
    <cellStyle name="Hipervínculo visitado" xfId="20420" builtinId="9" hidden="1"/>
    <cellStyle name="Hipervínculo visitado" xfId="18780" builtinId="9" hidden="1"/>
    <cellStyle name="Hipervínculo visitado" xfId="20425" builtinId="9" hidden="1"/>
    <cellStyle name="Hipervínculo visitado" xfId="20424" builtinId="9" hidden="1"/>
    <cellStyle name="Hipervínculo visitado" xfId="20423" builtinId="9" hidden="1"/>
    <cellStyle name="Hipervínculo visitado" xfId="20422" builtinId="9" hidden="1"/>
    <cellStyle name="Hipervínculo visitado" xfId="20298" builtinId="9" hidden="1"/>
    <cellStyle name="Hipervínculo visitado" xfId="20016" builtinId="9" hidden="1"/>
    <cellStyle name="Hipervínculo visitado" xfId="19687" builtinId="9" hidden="1"/>
    <cellStyle name="Hipervínculo visitado" xfId="20462" builtinId="9" hidden="1"/>
    <cellStyle name="Hipervínculo visitado" xfId="20485" builtinId="9" hidden="1"/>
    <cellStyle name="Hipervínculo visitado" xfId="20484" builtinId="9" hidden="1"/>
    <cellStyle name="Hipervínculo visitado" xfId="20480" builtinId="9" hidden="1"/>
    <cellStyle name="Hipervínculo visitado" xfId="20458" builtinId="9" hidden="1"/>
    <cellStyle name="Hipervínculo visitado" xfId="20072" builtinId="9" hidden="1"/>
    <cellStyle name="Hipervínculo visitado" xfId="19834" builtinId="9" hidden="1"/>
    <cellStyle name="Hipervínculo visitado" xfId="20436" builtinId="9" hidden="1"/>
    <cellStyle name="Hipervínculo visitado" xfId="19703" builtinId="9" hidden="1"/>
    <cellStyle name="Hipervínculo visitado" xfId="18745" builtinId="9" hidden="1"/>
    <cellStyle name="Hipervínculo visitado" xfId="20020" builtinId="9" hidden="1"/>
    <cellStyle name="Hipervínculo visitado" xfId="18762" builtinId="9" hidden="1"/>
    <cellStyle name="Hipervínculo visitado" xfId="19940" builtinId="9" hidden="1"/>
    <cellStyle name="Hipervínculo visitado" xfId="20115" builtinId="9" hidden="1"/>
    <cellStyle name="Hipervínculo visitado" xfId="18792" builtinId="9" hidden="1"/>
    <cellStyle name="Hipervínculo visitado" xfId="19735" builtinId="9" hidden="1"/>
    <cellStyle name="Hipervínculo visitado" xfId="20536" builtinId="9" hidden="1"/>
    <cellStyle name="Hipervínculo visitado" xfId="20165" builtinId="9" hidden="1"/>
    <cellStyle name="Hipervínculo visitado" xfId="20140" builtinId="9" hidden="1"/>
    <cellStyle name="Hipervínculo visitado" xfId="20443" builtinId="9" hidden="1"/>
    <cellStyle name="Hipervínculo visitado" xfId="18936" builtinId="9" hidden="1"/>
    <cellStyle name="Hipervínculo visitado" xfId="19613" builtinId="9" hidden="1"/>
    <cellStyle name="Hipervínculo visitado" xfId="18744" builtinId="9" hidden="1"/>
    <cellStyle name="Hipervínculo visitado" xfId="20146" builtinId="9" hidden="1"/>
    <cellStyle name="Hipervínculo visitado" xfId="20534" builtinId="9" hidden="1"/>
    <cellStyle name="Hipervínculo visitado" xfId="20274" builtinId="9" hidden="1"/>
    <cellStyle name="Hipervínculo visitado" xfId="20022" builtinId="9" hidden="1"/>
    <cellStyle name="Hipervínculo visitado" xfId="20340" builtinId="9" hidden="1"/>
    <cellStyle name="Hipervínculo visitado" xfId="20524" builtinId="9" hidden="1"/>
    <cellStyle name="Hipervínculo visitado" xfId="19868" builtinId="9" hidden="1"/>
    <cellStyle name="Hipervínculo visitado" xfId="20494" builtinId="9" hidden="1"/>
    <cellStyle name="Hipervínculo visitado" xfId="20382" builtinId="9" hidden="1"/>
    <cellStyle name="Hipervínculo visitado" xfId="20205" builtinId="9" hidden="1"/>
    <cellStyle name="Hipervínculo visitado" xfId="20178" builtinId="9" hidden="1"/>
    <cellStyle name="Hipervínculo visitado" xfId="20037" builtinId="9" hidden="1"/>
    <cellStyle name="Hipervínculo visitado" xfId="19649" builtinId="9" hidden="1"/>
    <cellStyle name="Hipervínculo visitado" xfId="19878" builtinId="9" hidden="1"/>
    <cellStyle name="Hipervínculo visitado" xfId="20509" builtinId="9" hidden="1"/>
    <cellStyle name="Hipervínculo visitado" xfId="20049" builtinId="9" hidden="1"/>
    <cellStyle name="Hipervínculo visitado" xfId="20473" builtinId="9" hidden="1"/>
    <cellStyle name="Hipervínculo visitado" xfId="20369" builtinId="9" hidden="1"/>
    <cellStyle name="Hipervínculo visitado" xfId="20113" builtinId="9" hidden="1"/>
    <cellStyle name="Hipervínculo visitado" xfId="19731" builtinId="9" hidden="1"/>
    <cellStyle name="Hipervínculo visitado" xfId="20448" builtinId="9" hidden="1"/>
    <cellStyle name="Hipervínculo visitado" xfId="19823" builtinId="9" hidden="1"/>
    <cellStyle name="Hipervínculo visitado" xfId="19658" builtinId="9" hidden="1"/>
    <cellStyle name="Hipervínculo visitado" xfId="18747" builtinId="9" hidden="1"/>
    <cellStyle name="Hipervínculo visitado" xfId="20159" builtinId="9" hidden="1"/>
    <cellStyle name="Hipervínculo visitado" xfId="20437" builtinId="9" hidden="1"/>
    <cellStyle name="Hipervínculo visitado" xfId="20012" builtinId="9" hidden="1"/>
    <cellStyle name="Hipervínculo visitado" xfId="18779" builtinId="9" hidden="1"/>
    <cellStyle name="Hipervínculo visitado" xfId="20093" builtinId="9" hidden="1"/>
    <cellStyle name="Hipervínculo visitado" xfId="18948" builtinId="9" hidden="1"/>
    <cellStyle name="Hipervínculo visitado" xfId="18775" builtinId="9" hidden="1"/>
    <cellStyle name="Hipervínculo visitado" xfId="20503" builtinId="9" hidden="1"/>
    <cellStyle name="Hipervínculo visitado" xfId="20019" builtinId="9" hidden="1"/>
    <cellStyle name="Hipervínculo visitado" xfId="20010" builtinId="9" hidden="1"/>
    <cellStyle name="Hipervínculo visitado" xfId="18717" builtinId="9" hidden="1"/>
    <cellStyle name="Hipervínculo visitado" xfId="19605" builtinId="9" hidden="1"/>
    <cellStyle name="Hipervínculo visitado" xfId="18706" builtinId="9" hidden="1"/>
    <cellStyle name="Hipervínculo visitado" xfId="20501" builtinId="9" hidden="1"/>
    <cellStyle name="Hipervínculo visitado" xfId="20023" builtinId="9" hidden="1"/>
    <cellStyle name="Hipervínculo visitado" xfId="20131" builtinId="9" hidden="1"/>
    <cellStyle name="Hipervínculo visitado" xfId="19680" builtinId="9" hidden="1"/>
    <cellStyle name="Hipervínculo visitado" xfId="19760" builtinId="9" hidden="1"/>
    <cellStyle name="Hipervínculo visitado" xfId="20459" builtinId="9" hidden="1"/>
    <cellStyle name="Hipervínculo visitado" xfId="20499" builtinId="9" hidden="1"/>
    <cellStyle name="Hipervínculo visitado" xfId="20025" builtinId="9" hidden="1"/>
    <cellStyle name="Hipervínculo visitado" xfId="19690" builtinId="9" hidden="1"/>
    <cellStyle name="Hipervínculo visitado" xfId="20210" builtinId="9" hidden="1"/>
    <cellStyle name="Hipervínculo visitado" xfId="19685" builtinId="9" hidden="1"/>
    <cellStyle name="Hipervínculo visitado" xfId="19633" builtinId="9" hidden="1"/>
    <cellStyle name="Hipervínculo visitado" xfId="19661" builtinId="9" hidden="1"/>
    <cellStyle name="Hipervínculo visitado" xfId="19640" builtinId="9" hidden="1"/>
    <cellStyle name="Hipervínculo visitado" xfId="19668" builtinId="9" hidden="1"/>
    <cellStyle name="Hipervínculo visitado" xfId="19611" builtinId="9" hidden="1"/>
    <cellStyle name="Hipervínculo visitado" xfId="19693" builtinId="9" hidden="1"/>
    <cellStyle name="Hipervínculo visitado" xfId="20482" builtinId="9" hidden="1"/>
    <cellStyle name="Hipervínculo visitado" xfId="20506" builtinId="9" hidden="1"/>
    <cellStyle name="Hipervínculo visitado" xfId="19738" builtinId="9" hidden="1"/>
    <cellStyle name="Hipervínculo visitado" xfId="18768" builtinId="9" hidden="1"/>
    <cellStyle name="Hipervínculo visitado" xfId="20137" builtinId="9" hidden="1"/>
    <cellStyle name="Hipervínculo visitado" xfId="19913" builtinId="9" hidden="1"/>
    <cellStyle name="Hipervínculo visitado" xfId="20548" builtinId="9" hidden="1"/>
    <cellStyle name="Hipervínculo visitado" xfId="20032" builtinId="9" hidden="1"/>
    <cellStyle name="Hipervínculo visitado" xfId="19851" builtinId="9" hidden="1"/>
    <cellStyle name="Hipervínculo visitado" xfId="19608" builtinId="9" hidden="1"/>
    <cellStyle name="Hipervínculo visitado" xfId="18937" builtinId="9" hidden="1"/>
    <cellStyle name="Hipervínculo visitado" xfId="20143" builtinId="9" hidden="1"/>
    <cellStyle name="Hipervínculo visitado" xfId="20502" builtinId="9" hidden="1"/>
    <cellStyle name="Hipervínculo visitado" xfId="18753" builtinId="9" hidden="1"/>
    <cellStyle name="Hipervínculo visitado" xfId="20027" builtinId="9" hidden="1"/>
    <cellStyle name="Hipervínculo visitado" xfId="20483" builtinId="9" hidden="1"/>
    <cellStyle name="Hipervínculo visitado" xfId="19670" builtinId="9" hidden="1"/>
    <cellStyle name="Hipervínculo visitado" xfId="20211" builtinId="9" hidden="1"/>
    <cellStyle name="Hipervínculo visitado" xfId="20378" builtinId="9" hidden="1"/>
    <cellStyle name="Hipervínculo visitado" xfId="19871" builtinId="9" hidden="1"/>
    <cellStyle name="Hipervínculo visitado" xfId="20383" builtinId="9" hidden="1"/>
    <cellStyle name="Hipervínculo visitado" xfId="18947" builtinId="9" hidden="1"/>
    <cellStyle name="Hipervínculo visitado" xfId="19657" builtinId="9" hidden="1"/>
    <cellStyle name="Hipervínculo visitado" xfId="20554" builtinId="9" hidden="1"/>
    <cellStyle name="Hipervínculo visitado" xfId="20353" builtinId="9" hidden="1"/>
    <cellStyle name="Hipervínculo visitado" xfId="20295" builtinId="9" hidden="1"/>
    <cellStyle name="Hipervínculo visitado" xfId="20029" builtinId="9" hidden="1"/>
    <cellStyle name="Hipervínculo visitado" xfId="18723" builtinId="9" hidden="1"/>
    <cellStyle name="Hipervínculo visitado" xfId="19730" builtinId="9" hidden="1"/>
    <cellStyle name="Hipervínculo visitado" xfId="18769" builtinId="9" hidden="1"/>
    <cellStyle name="Hipervínculo visitado" xfId="20504" builtinId="9" hidden="1"/>
    <cellStyle name="Hipervínculo visitado" xfId="19692" builtinId="9" hidden="1"/>
    <cellStyle name="Hipervínculo visitado" xfId="20487" builtinId="9" hidden="1"/>
    <cellStyle name="Hipervínculo visitado" xfId="20189" builtinId="9" hidden="1"/>
    <cellStyle name="Hipervínculo visitado" xfId="18713" builtinId="9" hidden="1"/>
    <cellStyle name="Hipervínculo visitado" xfId="18765" builtinId="9" hidden="1"/>
    <cellStyle name="Hipervínculo visitado" xfId="19695" builtinId="9" hidden="1"/>
    <cellStyle name="Hipervínculo visitado" xfId="19717" builtinId="9" hidden="1"/>
    <cellStyle name="Hipervínculo visitado" xfId="20596" builtinId="9" hidden="1"/>
    <cellStyle name="Hipervínculo visitado" xfId="18751" builtinId="9" hidden="1"/>
    <cellStyle name="Hipervínculo visitado" xfId="20133" builtinId="9" hidden="1"/>
    <cellStyle name="Hipervínculo visitado" xfId="20441" builtinId="9" hidden="1"/>
    <cellStyle name="Hipervínculo visitado" xfId="20161" builtinId="9" hidden="1"/>
    <cellStyle name="Hipervínculo visitado" xfId="20017" builtinId="9" hidden="1"/>
    <cellStyle name="Hipervínculo visitado" xfId="19666" builtinId="9" hidden="1"/>
    <cellStyle name="Hipervínculo visitado" xfId="20177" builtinId="9" hidden="1"/>
    <cellStyle name="Hipervínculo visitado" xfId="20011" builtinId="9" hidden="1"/>
    <cellStyle name="Hipervínculo visitado" xfId="18714" builtinId="9" hidden="1"/>
    <cellStyle name="Hipervínculo visitado" xfId="20505" builtinId="9" hidden="1"/>
    <cellStyle name="Hipervínculo visitado" xfId="20512" builtinId="9" hidden="1"/>
    <cellStyle name="Hipervínculo visitado" xfId="18940" builtinId="9" hidden="1"/>
    <cellStyle name="Hipervínculo visitado" xfId="19615" builtinId="9" hidden="1"/>
    <cellStyle name="Hipervínculo visitado" xfId="20348" builtinId="9" hidden="1"/>
    <cellStyle name="Hipervínculo visitado" xfId="20547" builtinId="9" hidden="1"/>
    <cellStyle name="Hipervínculo visitado" xfId="20546" builtinId="9" hidden="1"/>
    <cellStyle name="Hipervínculo visitado" xfId="19646" builtinId="9" hidden="1"/>
    <cellStyle name="Hipervínculo visitado" xfId="20104" builtinId="9" hidden="1"/>
    <cellStyle name="Hipervínculo visitado" xfId="19707" builtinId="9" hidden="1"/>
    <cellStyle name="Hipervínculo visitado" xfId="19879" builtinId="9" hidden="1"/>
    <cellStyle name="Hipervínculo visitado" xfId="18767" builtinId="9" hidden="1"/>
    <cellStyle name="Hipervínculo visitado" xfId="18938" builtinId="9" hidden="1"/>
    <cellStyle name="Hipervínculo visitado" xfId="20376" builtinId="9" hidden="1"/>
    <cellStyle name="Hipervínculo visitado" xfId="18784" builtinId="9" hidden="1"/>
    <cellStyle name="Hipervínculo visitado" xfId="20367" builtinId="9" hidden="1"/>
    <cellStyle name="Hipervínculo visitado" xfId="20065" builtinId="9" hidden="1"/>
    <cellStyle name="Hipervínculo visitado" xfId="19733" builtinId="9" hidden="1"/>
    <cellStyle name="Hipervínculo visitado" xfId="20579" builtinId="9" hidden="1"/>
    <cellStyle name="Hipervínculo visitado" xfId="20525" builtinId="9" hidden="1"/>
    <cellStyle name="Hipervínculo visitado" xfId="20551" builtinId="9" hidden="1"/>
    <cellStyle name="Hipervínculo visitado" xfId="20359" builtinId="9" hidden="1"/>
    <cellStyle name="Hipervínculo visitado" xfId="20206" builtinId="9" hidden="1"/>
    <cellStyle name="Hipervínculo visitado" xfId="20381" builtinId="9" hidden="1"/>
    <cellStyle name="Hipervínculo visitado" xfId="20429" builtinId="9" hidden="1"/>
    <cellStyle name="Hipervínculo visitado" xfId="20064" builtinId="9" hidden="1"/>
    <cellStyle name="Hipervínculo visitado" xfId="20574" builtinId="9" hidden="1"/>
    <cellStyle name="Hipervínculo visitado" xfId="20302" builtinId="9" hidden="1"/>
    <cellStyle name="Hipervínculo visitado" xfId="20262" builtinId="9" hidden="1"/>
    <cellStyle name="Hipervínculo visitado" xfId="20112" builtinId="9" hidden="1"/>
    <cellStyle name="Hipervínculo visitado" xfId="20337" builtinId="9" hidden="1"/>
    <cellStyle name="Hipervínculo visitado" xfId="20365" builtinId="9" hidden="1"/>
    <cellStyle name="Hipervínculo visitado" xfId="20184" builtinId="9" hidden="1"/>
    <cellStyle name="Hipervínculo visitado" xfId="19606" builtinId="9" hidden="1"/>
    <cellStyle name="Hipervínculo visitado" xfId="20087" builtinId="9" hidden="1"/>
    <cellStyle name="Hipervínculo visitado" xfId="20176" builtinId="9" hidden="1"/>
    <cellStyle name="Hipervínculo visitado" xfId="18811" builtinId="9" hidden="1"/>
    <cellStyle name="Hipervínculo visitado" xfId="20592" builtinId="9" hidden="1"/>
    <cellStyle name="Hipervínculo visitado" xfId="20329" builtinId="9" hidden="1"/>
    <cellStyle name="Hipervínculo visitado" xfId="19624" builtinId="9" hidden="1"/>
    <cellStyle name="Hipervínculo visitado" xfId="20156" builtinId="9" hidden="1"/>
    <cellStyle name="Hipervínculo visitado" xfId="20498" builtinId="9" hidden="1"/>
    <cellStyle name="Hipervínculo visitado" xfId="20279" builtinId="9" hidden="1"/>
    <cellStyle name="Hipervínculo visitado" xfId="19737" builtinId="9" hidden="1"/>
    <cellStyle name="Hipervínculo visitado" xfId="20356" builtinId="9" hidden="1"/>
    <cellStyle name="Hipervínculo visitado" xfId="20466" builtinId="9" hidden="1"/>
    <cellStyle name="Hipervínculo visitado" xfId="20586" builtinId="9" hidden="1"/>
    <cellStyle name="Hipervínculo visitado" xfId="20491" builtinId="9" hidden="1"/>
    <cellStyle name="Hipervínculo visitado" xfId="19619" builtinId="9" hidden="1"/>
    <cellStyle name="Hipervínculo visitado" xfId="19850" builtinId="9" hidden="1"/>
    <cellStyle name="Hipervínculo visitado" xfId="20578" builtinId="9" hidden="1"/>
    <cellStyle name="Hipervínculo visitado" xfId="20557" builtinId="9" hidden="1"/>
    <cellStyle name="Hipervínculo visitado" xfId="20194" builtinId="9" hidden="1"/>
    <cellStyle name="Hipervínculo visitado" xfId="20033" builtinId="9" hidden="1"/>
    <cellStyle name="Hipervínculo visitado" xfId="19644" builtinId="9" hidden="1"/>
    <cellStyle name="Hipervínculo visitado" xfId="19712" builtinId="9" hidden="1"/>
    <cellStyle name="Hipervínculo visitado" xfId="19686" builtinId="9" hidden="1"/>
    <cellStyle name="Hipervínculo visitado" xfId="19602" builtinId="9" hidden="1"/>
    <cellStyle name="Hipervínculo visitado" xfId="20344" builtinId="9" hidden="1"/>
    <cellStyle name="Hipervínculo visitado" xfId="20191" builtinId="9" hidden="1"/>
    <cellStyle name="Hipervínculo visitado" xfId="19683" builtinId="9" hidden="1"/>
    <cellStyle name="Hipervínculo visitado" xfId="20544" builtinId="9" hidden="1"/>
    <cellStyle name="Hipervínculo visitado" xfId="20564" builtinId="9" hidden="1"/>
    <cellStyle name="Hipervínculo visitado" xfId="19660" builtinId="9" hidden="1"/>
    <cellStyle name="Hipervínculo visitado" xfId="19732" builtinId="9" hidden="1"/>
    <cellStyle name="Hipervínculo visitado" xfId="18732" builtinId="9" hidden="1"/>
    <cellStyle name="Hipervínculo visitado" xfId="20183" builtinId="9" hidden="1"/>
    <cellStyle name="Hipervínculo visitado" xfId="20545" builtinId="9" hidden="1"/>
    <cellStyle name="Hipervínculo visitado" xfId="20562" builtinId="9" hidden="1"/>
    <cellStyle name="Hipervínculo visitado" xfId="19654" builtinId="9" hidden="1"/>
    <cellStyle name="Hipervínculo visitado" xfId="19642" builtinId="9" hidden="1"/>
    <cellStyle name="Hipervínculo visitado" xfId="18776" builtinId="9" hidden="1"/>
    <cellStyle name="Hipervínculo visitado" xfId="20119" builtinId="9" hidden="1"/>
    <cellStyle name="Hipervínculo visitado" xfId="20549" builtinId="9" hidden="1"/>
    <cellStyle name="Hipervínculo visitado" xfId="20561" builtinId="9" hidden="1"/>
    <cellStyle name="Hipervínculo visitado" xfId="20073" builtinId="9" hidden="1"/>
    <cellStyle name="Hipervínculo visitado" xfId="18724" builtinId="9" hidden="1"/>
    <cellStyle name="Hipervínculo visitado" xfId="18946" builtinId="9" hidden="1"/>
    <cellStyle name="Hipervínculo visitado" xfId="18738" builtinId="9" hidden="1"/>
    <cellStyle name="Hipervínculo visitado" xfId="19627" builtinId="9" hidden="1"/>
    <cellStyle name="Hipervínculo visitado" xfId="20559" builtinId="9" hidden="1"/>
    <cellStyle name="Hipervínculo visitado" xfId="20481" builtinId="9" hidden="1"/>
    <cellStyle name="Hipervínculo visitado" xfId="20109" builtinId="9" hidden="1"/>
    <cellStyle name="Hipervínculo visitado" xfId="18718" builtinId="9" hidden="1"/>
    <cellStyle name="Hipervínculo visitado" xfId="20453" builtinId="9" hidden="1"/>
    <cellStyle name="Hipervínculo visitado" xfId="19709" builtinId="9" hidden="1"/>
    <cellStyle name="Hipervínculo visitado" xfId="20207" builtinId="9" hidden="1"/>
    <cellStyle name="Hipervínculo visitado" xfId="20606" builtinId="9" hidden="1"/>
    <cellStyle name="Hipervínculo visitado" xfId="20282" builtinId="9" hidden="1"/>
    <cellStyle name="Hipervínculo visitado" xfId="20283" builtinId="9" hidden="1"/>
    <cellStyle name="Hipervínculo visitado" xfId="20100" builtinId="9" hidden="1"/>
    <cellStyle name="Hipervínculo visitado" xfId="18742" builtinId="9" hidden="1"/>
    <cellStyle name="Hipervínculo visitado" xfId="19659" builtinId="9" hidden="1"/>
    <cellStyle name="Hipervínculo visitado" xfId="20186" builtinId="9" hidden="1"/>
    <cellStyle name="Hipervínculo visitado" xfId="19616" builtinId="9" hidden="1"/>
    <cellStyle name="Hipervínculo visitado" xfId="19756" builtinId="9" hidden="1"/>
    <cellStyle name="Hipervínculo visitado" xfId="19653" builtinId="9" hidden="1"/>
    <cellStyle name="Hipervínculo visitado" xfId="20053" builtinId="9" hidden="1"/>
    <cellStyle name="Hipervínculo visitado" xfId="20051" builtinId="9" hidden="1"/>
    <cellStyle name="Hipervínculo visitado" xfId="20031" builtinId="9" hidden="1"/>
    <cellStyle name="Hipervínculo visitado" xfId="18771" builtinId="9" hidden="1"/>
    <cellStyle name="Hipervínculo visitado" xfId="20373" builtinId="9" hidden="1"/>
    <cellStyle name="Hipervínculo visitado" xfId="20375" builtinId="9" hidden="1"/>
    <cellStyle name="Hipervínculo visitado" xfId="20599" builtinId="9" hidden="1"/>
    <cellStyle name="Hipervínculo visitado" xfId="20612" builtinId="9" hidden="1"/>
    <cellStyle name="Hipervínculo visitado" xfId="20292" builtinId="9" hidden="1"/>
    <cellStyle name="Hipervínculo visitado" xfId="18773" builtinId="9" hidden="1"/>
    <cellStyle name="Hipervínculo visitado" xfId="20445" builtinId="9" hidden="1"/>
    <cellStyle name="Hipervínculo visitado" xfId="20144" builtinId="9" hidden="1"/>
    <cellStyle name="Hipervínculo visitado" xfId="20138" builtinId="9" hidden="1"/>
    <cellStyle name="Hipervínculo visitado" xfId="19706" builtinId="9" hidden="1"/>
    <cellStyle name="Hipervínculo visitado" xfId="20277" builtinId="9" hidden="1"/>
    <cellStyle name="Hipervínculo visitado" xfId="20334" builtinId="9" hidden="1"/>
    <cellStyle name="Hipervínculo visitado" xfId="20456" builtinId="9" hidden="1"/>
    <cellStyle name="Hipervínculo visitado" xfId="19663" builtinId="9" hidden="1"/>
    <cellStyle name="Hipervínculo visitado" xfId="20556" builtinId="9" hidden="1"/>
    <cellStyle name="Hipervínculo visitado" xfId="20361" builtinId="9" hidden="1"/>
    <cellStyle name="Hipervínculo visitado" xfId="18943" builtinId="9" hidden="1"/>
    <cellStyle name="Hipervínculo visitado" xfId="20315" builtinId="9" hidden="1"/>
    <cellStyle name="Hipervínculo visitado" xfId="20644" builtinId="9" hidden="1"/>
    <cellStyle name="Hipervínculo visitado" xfId="18756" builtinId="9" hidden="1"/>
    <cellStyle name="Hipervínculo visitado" xfId="20078" builtinId="9" hidden="1"/>
    <cellStyle name="Hipervínculo visitado" xfId="19630" builtinId="9" hidden="1"/>
    <cellStyle name="Hipervínculo visitado" xfId="19723" builtinId="9" hidden="1"/>
    <cellStyle name="Hipervínculo visitado" xfId="20558" builtinId="9" hidden="1"/>
    <cellStyle name="Hipervínculo visitado" xfId="19598" builtinId="9" hidden="1"/>
    <cellStyle name="Hipervínculo visitado" xfId="19734" builtinId="9" hidden="1"/>
    <cellStyle name="Hipervínculo visitado" xfId="19875" builtinId="9" hidden="1"/>
    <cellStyle name="Hipervínculo visitado" xfId="20332" builtinId="9" hidden="1"/>
    <cellStyle name="Hipervínculo visitado" xfId="20098" builtinId="9" hidden="1"/>
    <cellStyle name="Hipervínculo visitado" xfId="20188" builtinId="9" hidden="1"/>
    <cellStyle name="Hipervínculo visitado" xfId="20360" builtinId="9" hidden="1"/>
    <cellStyle name="Hipervínculo visitado" xfId="20276" builtinId="9" hidden="1"/>
    <cellStyle name="Hipervínculo visitado" xfId="19671" builtinId="9" hidden="1"/>
    <cellStyle name="Hipervínculo visitado" xfId="20605" builtinId="9" hidden="1"/>
    <cellStyle name="Hipervínculo visitado" xfId="20604" builtinId="9" hidden="1"/>
    <cellStyle name="Hipervínculo visitado" xfId="20600" builtinId="9" hidden="1"/>
    <cellStyle name="Hipervínculo visitado" xfId="20040" builtinId="9" hidden="1"/>
    <cellStyle name="Hipervínculo visitado" xfId="19702" builtinId="9" hidden="1"/>
    <cellStyle name="Hipervínculo visitado" xfId="20523" builtinId="9" hidden="1"/>
    <cellStyle name="Hipervínculo visitado" xfId="20197" builtinId="9" hidden="1"/>
    <cellStyle name="Hipervínculo visitado" xfId="20300" builtinId="9" hidden="1"/>
    <cellStyle name="Hipervínculo visitado" xfId="19867" builtinId="9" hidden="1"/>
    <cellStyle name="Hipervínculo visitado" xfId="20492" builtinId="9" hidden="1"/>
    <cellStyle name="Hipervínculo visitado" xfId="20384" builtinId="9" hidden="1"/>
    <cellStyle name="Hipervínculo visitado" xfId="18761" builtinId="9" hidden="1"/>
    <cellStyle name="Hipervínculo visitado" xfId="18740" builtinId="9" hidden="1"/>
    <cellStyle name="Hipervínculo visitado" xfId="20631" builtinId="9" hidden="1"/>
    <cellStyle name="Hipervínculo visitado" xfId="19645" builtinId="9" hidden="1"/>
    <cellStyle name="Hipervínculo visitado" xfId="20610" builtinId="9" hidden="1"/>
    <cellStyle name="Hipervínculo visitado" xfId="19757" builtinId="9" hidden="1"/>
    <cellStyle name="Hipervínculo visitado" xfId="20316" builtinId="9" hidden="1"/>
    <cellStyle name="Hipervínculo visitado" xfId="19705" builtinId="9" hidden="1"/>
    <cellStyle name="Hipervínculo visitado" xfId="19696" builtinId="9" hidden="1"/>
    <cellStyle name="Hipervínculo visitado" xfId="20291" builtinId="9" hidden="1"/>
    <cellStyle name="Hipervínculo visitado" xfId="20627" builtinId="9" hidden="1"/>
    <cellStyle name="Hipervínculo visitado" xfId="19728" builtinId="9" hidden="1"/>
    <cellStyle name="Hipervínculo visitado" xfId="20597" builtinId="9" hidden="1"/>
    <cellStyle name="Hipervínculo visitado" xfId="19682" builtinId="9" hidden="1"/>
    <cellStyle name="Hipervínculo visitado" xfId="19719" builtinId="9" hidden="1"/>
    <cellStyle name="Hipervínculo visitado" xfId="20377" builtinId="9" hidden="1"/>
    <cellStyle name="Hipervínculo visitado" xfId="19628" builtinId="9" hidden="1"/>
    <cellStyle name="Hipervínculo visitado" xfId="20478" builtinId="9" hidden="1"/>
    <cellStyle name="Hipervínculo visitado" xfId="20507" builtinId="9" hidden="1"/>
    <cellStyle name="Hipervínculo visitado" xfId="20336" builtinId="9" hidden="1"/>
    <cellStyle name="Hipervínculo visitado" xfId="20532" builtinId="9" hidden="1"/>
    <cellStyle name="Hipervínculo visitado" xfId="20643" builtinId="9" hidden="1"/>
    <cellStyle name="Hipervínculo visitado" xfId="20593" builtinId="9" hidden="1"/>
    <cellStyle name="Hipervínculo visitado" xfId="19713" builtinId="9" hidden="1"/>
    <cellStyle name="Hipervínculo visitado" xfId="20297" builtinId="9" hidden="1"/>
    <cellStyle name="Hipervínculo visitado" xfId="20305" builtinId="9" hidden="1"/>
    <cellStyle name="Hipervínculo visitado" xfId="19726" builtinId="9" hidden="1"/>
    <cellStyle name="Hipervínculo visitado" xfId="19635" builtinId="9" hidden="1"/>
    <cellStyle name="Hipervínculo visitado" xfId="20543" builtinId="9" hidden="1"/>
    <cellStyle name="Hipervínculo visitado" xfId="19689" builtinId="9" hidden="1"/>
    <cellStyle name="Hipervínculo visitado" xfId="20636" builtinId="9" hidden="1"/>
    <cellStyle name="Hipervínculo visitado" xfId="18743" builtinId="9" hidden="1"/>
    <cellStyle name="Hipervínculo visitado" xfId="20352" builtinId="9" hidden="1"/>
    <cellStyle name="Hipervínculo visitado" xfId="20508" builtinId="9" hidden="1"/>
    <cellStyle name="Hipervínculo visitado" xfId="20630" builtinId="9" hidden="1"/>
    <cellStyle name="Hipervínculo visitado" xfId="19672" builtinId="9" hidden="1"/>
    <cellStyle name="Hipervínculo visitado" xfId="18739" builtinId="9" hidden="1"/>
    <cellStyle name="Hipervínculo visitado" xfId="20345" builtinId="9" hidden="1"/>
    <cellStyle name="Hipervínculo visitado" xfId="19641" builtinId="9" hidden="1"/>
    <cellStyle name="Hipervínculo visitado" xfId="20617" builtinId="9" hidden="1"/>
    <cellStyle name="Hipervínculo visitado" xfId="18942" builtinId="9" hidden="1"/>
    <cellStyle name="Hipervínculo visitado" xfId="20154" builtinId="9" hidden="1"/>
    <cellStyle name="Hipervínculo visitado" xfId="20284" builtinId="9" hidden="1"/>
    <cellStyle name="Hipervínculo visitado" xfId="18746" builtinId="9" hidden="1"/>
    <cellStyle name="Hipervínculo visitado" xfId="20527" builtinId="9" hidden="1"/>
    <cellStyle name="Hipervínculo visitado" xfId="20616" builtinId="9" hidden="1"/>
    <cellStyle name="Hipervínculo visitado" xfId="19625" builtinId="9" hidden="1"/>
    <cellStyle name="Hipervínculo visitado" xfId="19716" builtinId="9" hidden="1"/>
    <cellStyle name="Hipervínculo visitado" xfId="20594" builtinId="9" hidden="1"/>
    <cellStyle name="Hipervínculo visitado" xfId="19594" builtinId="9" hidden="1"/>
    <cellStyle name="Hipervínculo visitado" xfId="19877" builtinId="9" hidden="1"/>
    <cellStyle name="Hipervínculo visitado" xfId="20615" builtinId="9" hidden="1"/>
    <cellStyle name="Hipervínculo visitado" xfId="20328" builtinId="9" hidden="1"/>
    <cellStyle name="Hipervínculo visitado" xfId="19750" builtinId="9" hidden="1"/>
    <cellStyle name="Hipervínculo visitado" xfId="20470" builtinId="9" hidden="1"/>
    <cellStyle name="Hipervínculo visitado" xfId="20045" builtinId="9" hidden="1"/>
    <cellStyle name="Hipervínculo visitado" xfId="20028" builtinId="9" hidden="1"/>
    <cellStyle name="Hipervínculo visitado" xfId="20614" builtinId="9" hidden="1"/>
    <cellStyle name="Hipervínculo visitado" xfId="19676" builtinId="9" hidden="1"/>
    <cellStyle name="Hipervínculo visitado" xfId="20333" builtinId="9" hidden="1"/>
    <cellStyle name="Hipervínculo visitado" xfId="20035" builtinId="9" hidden="1"/>
    <cellStyle name="Hipervínculo visitado" xfId="20117" builtinId="9" hidden="1"/>
    <cellStyle name="Hipervínculo visitado" xfId="19632" builtinId="9" hidden="1"/>
    <cellStyle name="Hipervínculo visitado" xfId="20447" builtinId="9" hidden="1"/>
    <cellStyle name="Hipervínculo visitado" xfId="19711" builtinId="9" hidden="1"/>
    <cellStyle name="Hipervínculo visitado" xfId="20054" builtinId="9" hidden="1"/>
    <cellStyle name="Hipervínculo visitado" xfId="19884" builtinId="9" hidden="1"/>
    <cellStyle name="Hipervínculo visitado" xfId="20495" builtinId="9" hidden="1"/>
    <cellStyle name="Hipervínculo visitado" xfId="20601" builtinId="9" hidden="1"/>
    <cellStyle name="Hipervínculo visitado" xfId="20620" builtinId="9" hidden="1"/>
    <cellStyle name="Hipervínculo visitado" xfId="20060" builtinId="9" hidden="1"/>
    <cellStyle name="Hipervínculo visitado" xfId="20651" builtinId="9" hidden="1"/>
    <cellStyle name="Hipervínculo visitado" xfId="20335" builtinId="9" hidden="1"/>
    <cellStyle name="Hipervínculo visitado" xfId="20528" builtinId="9" hidden="1"/>
    <cellStyle name="Hipervínculo visitado" xfId="19603" builtinId="9" hidden="1"/>
    <cellStyle name="Hipervínculo visitado" xfId="20099" builtinId="9" hidden="1"/>
    <cellStyle name="Hipervínculo visitado" xfId="20582" builtinId="9" hidden="1"/>
    <cellStyle name="Hipervínculo visitado" xfId="19727" builtinId="9" hidden="1"/>
    <cellStyle name="Hipervínculo visitado" xfId="20450" builtinId="9" hidden="1"/>
    <cellStyle name="Hipervínculo visitado" xfId="20625" builtinId="9" hidden="1"/>
    <cellStyle name="Hipervínculo visitado" xfId="20105" builtinId="9" hidden="1"/>
    <cellStyle name="Hipervínculo visitado" xfId="20168" builtinId="9" hidden="1"/>
    <cellStyle name="Hipervínculo visitado" xfId="20175" builtinId="9" hidden="1"/>
    <cellStyle name="Hipervínculo visitado" xfId="20366" builtinId="9" hidden="1"/>
    <cellStyle name="Hipervínculo visitado" xfId="18939" builtinId="9" hidden="1"/>
    <cellStyle name="Hipervínculo visitado" xfId="20575" builtinId="9" hidden="1"/>
    <cellStyle name="Hipervínculo visitado" xfId="18766" builtinId="9" hidden="1"/>
    <cellStyle name="Hipervínculo visitado" xfId="19679" builtinId="9" hidden="1"/>
    <cellStyle name="Hipervínculo visitado" xfId="20657" builtinId="9" hidden="1"/>
    <cellStyle name="Hipervínculo visitado" xfId="20357" builtinId="9" hidden="1"/>
    <cellStyle name="Hipervínculo visitado" xfId="20200" builtinId="9" hidden="1"/>
    <cellStyle name="Hipervínculo visitado" xfId="19721" builtinId="9" hidden="1"/>
    <cellStyle name="Hipervínculo visitado" xfId="19674" builtinId="9" hidden="1"/>
    <cellStyle name="Hipervínculo visitado" xfId="19874" builtinId="9" hidden="1"/>
    <cellStyle name="Hipervínculo visitado" xfId="19958" builtinId="9" hidden="1"/>
    <cellStyle name="Hipervínculo visitado" xfId="20167" builtinId="9" hidden="1"/>
    <cellStyle name="Hipervínculo visitado" xfId="20179" builtinId="9" hidden="1"/>
    <cellStyle name="Hipervínculo visitado" xfId="20371" builtinId="9" hidden="1"/>
    <cellStyle name="Hipervínculo visitado" xfId="20349" builtinId="9" hidden="1"/>
    <cellStyle name="Hipervínculo visitado" xfId="20081" builtinId="9" hidden="1"/>
    <cellStyle name="Hipervínculo visitado" xfId="20563" builtinId="9" hidden="1"/>
    <cellStyle name="Hipervínculo visitado" xfId="19704" builtinId="9" hidden="1"/>
    <cellStyle name="Hipervínculo visitado" xfId="20531" builtinId="9" hidden="1"/>
    <cellStyle name="Hipervínculo visitado" xfId="20677" builtinId="9" hidden="1"/>
    <cellStyle name="Hipervínculo visitado" xfId="20187" builtinId="9" hidden="1"/>
    <cellStyle name="Hipervínculo visitado" xfId="18726" builtinId="9" hidden="1"/>
    <cellStyle name="Hipervínculo visitado" xfId="19643" builtinId="9" hidden="1"/>
    <cellStyle name="Hipervínculo visitado" xfId="20603" builtinId="9" hidden="1"/>
    <cellStyle name="Hipervínculo visitado" xfId="19870" builtinId="9" hidden="1"/>
    <cellStyle name="Hipervínculo visitado" xfId="20135" builtinId="9" hidden="1"/>
    <cellStyle name="Hipervínculo visitado" xfId="20618" builtinId="9" hidden="1"/>
    <cellStyle name="Hipervínculo visitado" xfId="20602" builtinId="9" hidden="1"/>
    <cellStyle name="Hipervínculo visitado" xfId="20342" builtinId="9" hidden="1"/>
    <cellStyle name="Hipervínculo visitado" xfId="20572" builtinId="9" hidden="1"/>
    <cellStyle name="Hipervínculo visitado" xfId="20538" builtinId="9" hidden="1"/>
    <cellStyle name="Hipervínculo visitado" xfId="20118" builtinId="9" hidden="1"/>
    <cellStyle name="Hipervínculo visitado" xfId="20095" builtinId="9" hidden="1"/>
    <cellStyle name="Hipervínculo visitado" xfId="20106" builtinId="9" hidden="1"/>
    <cellStyle name="Hipervínculo visitado" xfId="20650" builtinId="9" hidden="1"/>
    <cellStyle name="Hipervínculo visitado" xfId="20649" builtinId="9" hidden="1"/>
    <cellStyle name="Hipervínculo visitado" xfId="19839" builtinId="9" hidden="1"/>
    <cellStyle name="Hipervínculo visitado" xfId="20097" builtinId="9" hidden="1"/>
    <cellStyle name="Hipervínculo visitado" xfId="19753" builtinId="9" hidden="1"/>
    <cellStyle name="Hipervínculo visitado" xfId="20540" builtinId="9" hidden="1"/>
    <cellStyle name="Hipervínculo visitado" xfId="19873" builtinId="9" hidden="1"/>
    <cellStyle name="Hipervínculo visitado" xfId="20212" builtinId="9" hidden="1"/>
    <cellStyle name="Hipervínculo visitado" xfId="20026" builtinId="9" hidden="1"/>
    <cellStyle name="Hipervínculo visitado" xfId="20289" builtinId="9" hidden="1"/>
    <cellStyle name="Hipervínculo visitado" xfId="20136" builtinId="9" hidden="1"/>
    <cellStyle name="Hipervínculo visitado" xfId="20442" builtinId="9" hidden="1"/>
    <cellStyle name="Hipervínculo visitado" xfId="20024" builtinId="9" hidden="1"/>
    <cellStyle name="Hipervínculo visitado" xfId="18721" builtinId="9" hidden="1"/>
    <cellStyle name="Hipervínculo visitado" xfId="20497" builtinId="9" hidden="1"/>
    <cellStyle name="Hipervínculo visitado" xfId="20489" builtinId="9" hidden="1"/>
    <cellStyle name="Hipervínculo visitado" xfId="20675" builtinId="9" hidden="1"/>
    <cellStyle name="Hipervínculo visitado" xfId="20634" builtinId="9" hidden="1"/>
    <cellStyle name="Hipervínculo visitado" xfId="20330" builtinId="9" hidden="1"/>
    <cellStyle name="Hipervínculo visitado" xfId="19595" builtinId="9" hidden="1"/>
    <cellStyle name="Hipervínculo visitado" xfId="20520" builtinId="9" hidden="1"/>
    <cellStyle name="Hipervínculo visitado" xfId="20511" builtinId="9" hidden="1"/>
    <cellStyle name="Hipervínculo visitado" xfId="19675" builtinId="9" hidden="1"/>
    <cellStyle name="Hipervínculo visitado" xfId="20062" builtinId="9" hidden="1"/>
    <cellStyle name="Hipervínculo visitado" xfId="20674" builtinId="9" hidden="1"/>
    <cellStyle name="Hipervínculo visitado" xfId="20552" builtinId="9" hidden="1"/>
    <cellStyle name="Hipervínculo visitado" xfId="20374" builtinId="9" hidden="1"/>
    <cellStyle name="Hipervínculo visitado" xfId="19759" builtinId="9" hidden="1"/>
    <cellStyle name="Hipervínculo visitado" xfId="20671" builtinId="9" hidden="1"/>
    <cellStyle name="Hipervínculo visitado" xfId="20139" builtinId="9" hidden="1"/>
    <cellStyle name="Hipervínculo visitado" xfId="20654" builtinId="9" hidden="1"/>
    <cellStyle name="Hipervínculo visitado" xfId="18750" builtinId="9" hidden="1"/>
    <cellStyle name="Hipervínculo visitado" xfId="18757" builtinId="9" hidden="1"/>
    <cellStyle name="Hipervínculo visitado" xfId="20591" builtinId="9" hidden="1"/>
    <cellStyle name="Hipervínculo visitado" xfId="18758" builtinId="9" hidden="1"/>
    <cellStyle name="Hipervínculo visitado" xfId="19729" builtinId="9" hidden="1"/>
    <cellStyle name="Hipervínculo visitado" xfId="19872" builtinId="9" hidden="1"/>
    <cellStyle name="Hipervínculo visitado" xfId="20666" builtinId="9" hidden="1"/>
    <cellStyle name="Hipervínculo visitado" xfId="19963" builtinId="9" hidden="1"/>
    <cellStyle name="Hipervínculo visitado" xfId="19620" builtinId="9" hidden="1"/>
    <cellStyle name="Hipervínculo visitado" xfId="19648" builtinId="9" hidden="1"/>
    <cellStyle name="Hipervínculo visitado" xfId="19637" builtinId="9" hidden="1"/>
    <cellStyle name="Hipervínculo visitado" xfId="20629" builtinId="9" hidden="1"/>
    <cellStyle name="Hipervínculo visitado" xfId="20325" builtinId="9" hidden="1"/>
    <cellStyle name="Hipervínculo visitado" xfId="20565" builtinId="9" hidden="1"/>
    <cellStyle name="Hipervínculo visitado" xfId="20624" builtinId="9" hidden="1"/>
    <cellStyle name="Hipervínculo visitado" xfId="20338" builtinId="9" hidden="1"/>
    <cellStyle name="Hipervínculo visitado" xfId="20286" builtinId="9" hidden="1"/>
    <cellStyle name="Hipervínculo visitado" xfId="20172" builtinId="9" hidden="1"/>
    <cellStyle name="Hipervínculo visitado" xfId="18808" builtinId="9" hidden="1"/>
    <cellStyle name="Hipervínculo visitado" xfId="18748" builtinId="9" hidden="1"/>
    <cellStyle name="Hipervínculo visitado" xfId="20514" builtinId="9" hidden="1"/>
    <cellStyle name="Hipervínculo visitado" xfId="18781" builtinId="9" hidden="1"/>
    <cellStyle name="Hipervínculo visitado" xfId="20203" builtinId="9" hidden="1"/>
    <cellStyle name="Hipervínculo visitado" xfId="19720" builtinId="9" hidden="1"/>
    <cellStyle name="Hipervínculo visitado" xfId="20646" builtinId="9" hidden="1"/>
    <cellStyle name="Hipervínculo visitado" xfId="20665" builtinId="9" hidden="1"/>
    <cellStyle name="Hipervínculo visitado" xfId="19844" builtinId="9" hidden="1"/>
    <cellStyle name="Hipervínculo visitado" xfId="19829" builtinId="9" hidden="1"/>
    <cellStyle name="Hipervínculo visitado" xfId="20622" builtinId="9" hidden="1"/>
    <cellStyle name="Hipervínculo visitado" xfId="20632" builtinId="9" hidden="1"/>
    <cellStyle name="Hipervínculo visitado" xfId="20647" builtinId="9" hidden="1"/>
    <cellStyle name="Hipervínculo visitado" xfId="20664" builtinId="9" hidden="1"/>
    <cellStyle name="Hipervínculo visitado" xfId="20339" builtinId="9" hidden="1"/>
    <cellStyle name="Hipervínculo visitado" xfId="20368" builtinId="9" hidden="1"/>
    <cellStyle name="Hipervínculo visitado" xfId="20056" builtinId="9" hidden="1"/>
    <cellStyle name="Hipervínculo visitado" xfId="18752" builtinId="9" hidden="1"/>
    <cellStyle name="Hipervínculo visitado" xfId="20652" builtinId="9" hidden="1"/>
    <cellStyle name="Hipervínculo visitado" xfId="20662" builtinId="9" hidden="1"/>
    <cellStyle name="Hipervínculo visitado" xfId="20309" builtinId="9" hidden="1"/>
    <cellStyle name="Hipervínculo visitado" xfId="18754" builtinId="9" hidden="1"/>
    <cellStyle name="Hipervínculo visitado" xfId="20258" builtinId="9" hidden="1"/>
    <cellStyle name="Hipervínculo visitado" xfId="20193" builtinId="9" hidden="1"/>
    <cellStyle name="Hipervínculo visitado" xfId="19610" builtinId="9" hidden="1"/>
    <cellStyle name="Hipervínculo visitado" xfId="20661" builtinId="9" hidden="1"/>
    <cellStyle name="Hipervínculo visitado" xfId="20163" builtinId="9" hidden="1"/>
    <cellStyle name="Hipervínculo visitado" xfId="20015" builtinId="9" hidden="1"/>
    <cellStyle name="Hipervínculo visitado" xfId="19718" builtinId="9" hidden="1"/>
    <cellStyle name="Hipervínculo visitado" xfId="20581" builtinId="9" hidden="1"/>
    <cellStyle name="Hipervínculo visitado" xfId="20513" builtinId="9" hidden="1"/>
    <cellStyle name="Hipervínculo visitado" xfId="20660" builtinId="9" hidden="1"/>
    <cellStyle name="Hipervínculo visitado" xfId="19749" builtinId="9" hidden="1"/>
    <cellStyle name="Hipervínculo visitado" xfId="20687" builtinId="9" hidden="1"/>
    <cellStyle name="Hipervínculo visitado" xfId="20566" builtinId="9" hidden="1"/>
    <cellStyle name="Hipervínculo visitado" xfId="20199" builtinId="9" hidden="1"/>
    <cellStyle name="Hipervínculo visitado" xfId="20542" builtinId="9" hidden="1"/>
    <cellStyle name="Hipervínculo visitado" xfId="20518" builtinId="9" hidden="1"/>
    <cellStyle name="Hipervínculo visitado" xfId="20573" builtinId="9" hidden="1"/>
    <cellStyle name="Hipervínculo visitado" xfId="19746" builtinId="9" hidden="1"/>
    <cellStyle name="Hipervínculo visitado" xfId="18944" builtinId="9" hidden="1"/>
    <cellStyle name="Hipervínculo visitado" xfId="20648" builtinId="9" hidden="1"/>
    <cellStyle name="Hipervínculo visitado" xfId="19744" builtinId="9" hidden="1"/>
    <cellStyle name="Hipervínculo visitado" xfId="19934" builtinId="9" hidden="1"/>
    <cellStyle name="Hipervínculo visitado" xfId="20317" builtinId="9" hidden="1"/>
    <cellStyle name="Hipervínculo visitado" xfId="20467" builtinId="9" hidden="1"/>
    <cellStyle name="Hipervínculo visitado" xfId="20639" builtinId="9" hidden="1"/>
    <cellStyle name="Hipervínculo visitado" xfId="20569" builtinId="9" hidden="1"/>
    <cellStyle name="Hipervínculo visitado" xfId="20324" builtinId="9" hidden="1"/>
    <cellStyle name="Hipervínculo visitado" xfId="20680" builtinId="9" hidden="1"/>
    <cellStyle name="Hipervínculo visitado" xfId="20690" builtinId="9" hidden="1"/>
    <cellStyle name="Hipervínculo visitado" xfId="20088" builtinId="9" hidden="1"/>
    <cellStyle name="Hipervínculo visitado" xfId="20152" builtinId="9" hidden="1"/>
    <cellStyle name="Hipervínculo visitado" xfId="20355" builtinId="9" hidden="1"/>
    <cellStyle name="Hipervínculo visitado" xfId="19885" builtinId="9" hidden="1"/>
    <cellStyle name="Hipervínculo visitado" xfId="19742" builtinId="9" hidden="1"/>
    <cellStyle name="Hipervínculo visitado" xfId="20471" builtinId="9" hidden="1"/>
    <cellStyle name="Hipervínculo visitado" xfId="20488" builtinId="9" hidden="1"/>
    <cellStyle name="Hipervínculo visitado" xfId="20623" builtinId="9" hidden="1"/>
    <cellStyle name="Hipervínculo visitado" xfId="20323" builtinId="9" hidden="1"/>
    <cellStyle name="Hipervínculo visitado" xfId="20434" builtinId="9" hidden="1"/>
    <cellStyle name="Hipervínculo visitado" xfId="18772" builtinId="9" hidden="1"/>
    <cellStyle name="Hipervínculo visitado" xfId="20370" builtinId="9" hidden="1"/>
    <cellStyle name="Hipervínculo visitado" xfId="19651" builtinId="9" hidden="1"/>
    <cellStyle name="Hipervínculo visitado" xfId="20607" builtinId="9" hidden="1"/>
    <cellStyle name="Hipervínculo visitado" xfId="20707" builtinId="9" hidden="1"/>
    <cellStyle name="Hipervínculo visitado" xfId="20058" builtinId="9" hidden="1"/>
    <cellStyle name="Hipervínculo visitado" xfId="20046" builtinId="9" hidden="1"/>
    <cellStyle name="Hipervínculo visitado" xfId="20583" builtinId="9" hidden="1"/>
    <cellStyle name="Hipervínculo visitado" xfId="20096" builtinId="9" hidden="1"/>
    <cellStyle name="Hipervínculo visitado" xfId="20444" builtinId="9" hidden="1"/>
    <cellStyle name="Hipervínculo visitado" xfId="20468" builtinId="9" hidden="1"/>
    <cellStyle name="Hipervínculo visitado" xfId="20659" builtinId="9" hidden="1"/>
    <cellStyle name="Hipervínculo visitado" xfId="20108" builtinId="9" hidden="1"/>
    <cellStyle name="Hipervínculo visitado" xfId="20433" builtinId="9" hidden="1"/>
    <cellStyle name="Hipervínculo visitado" xfId="20533" builtinId="9" hidden="1"/>
    <cellStyle name="Hipervínculo visitado" xfId="20202" builtinId="9" hidden="1"/>
    <cellStyle name="Hipervínculo visitado" xfId="19161" builtinId="9" hidden="1"/>
    <cellStyle name="Hipervínculo visitado" xfId="20519" builtinId="9" hidden="1"/>
    <cellStyle name="Hipervínculo visitado" xfId="20526" builtinId="9" hidden="1"/>
    <cellStyle name="Hipervínculo visitado" xfId="20686" builtinId="9" hidden="1"/>
    <cellStyle name="Hipervínculo visitado" xfId="20685" builtinId="9" hidden="1"/>
    <cellStyle name="Hipervínculo visitado" xfId="20681" builtinId="9" hidden="1"/>
    <cellStyle name="Hipervínculo visitado" xfId="20626" builtinId="9" hidden="1"/>
    <cellStyle name="Hipervínculo visitado" xfId="19882" builtinId="9" hidden="1"/>
    <cellStyle name="Hipervínculo visitado" xfId="20299" builtinId="9" hidden="1"/>
    <cellStyle name="Hipervínculo visitado" xfId="20059" builtinId="9" hidden="1"/>
    <cellStyle name="Hipervínculo visitado" xfId="20642" builtinId="9" hidden="1"/>
    <cellStyle name="Hipervínculo visitado" xfId="20038" builtinId="9" hidden="1"/>
    <cellStyle name="Hipervínculo visitado" xfId="19600" builtinId="9" hidden="1"/>
    <cellStyle name="Hipervínculo visitado" xfId="20553" builtinId="9" hidden="1"/>
    <cellStyle name="Hipervínculo visitado" xfId="20493" builtinId="9" hidden="1"/>
    <cellStyle name="Hipervínculo visitado" xfId="19755" builtinId="9" hidden="1"/>
    <cellStyle name="Hipervínculo visitado" xfId="20701" builtinId="9" hidden="1"/>
    <cellStyle name="Hipervínculo visitado" xfId="20061" builtinId="9" hidden="1"/>
    <cellStyle name="Hipervínculo visitado" xfId="20688" builtinId="9" hidden="1"/>
    <cellStyle name="Hipervínculo visitado" xfId="20663" builtinId="9" hidden="1"/>
    <cellStyle name="Hipervínculo visitado" xfId="20670" builtinId="9" hidden="1"/>
    <cellStyle name="Hipervínculo visitado" xfId="20653" builtinId="9" hidden="1"/>
    <cellStyle name="Hipervínculo visitado" xfId="20080" builtinId="9" hidden="1"/>
    <cellStyle name="Hipervínculo visitado" xfId="20676" builtinId="9" hidden="1"/>
    <cellStyle name="Hipervínculo visitado" xfId="20699" builtinId="9" hidden="1"/>
    <cellStyle name="Hipervínculo visitado" xfId="20667" builtinId="9" hidden="1"/>
    <cellStyle name="Hipervínculo visitado" xfId="20679" builtinId="9" hidden="1"/>
    <cellStyle name="Hipervínculo visitado" xfId="20635" builtinId="9" hidden="1"/>
    <cellStyle name="Hipervínculo visitado" xfId="20066" builtinId="9" hidden="1"/>
    <cellStyle name="Hipervínculo visitado" xfId="20044" builtinId="9" hidden="1"/>
    <cellStyle name="Hipervínculo visitado" xfId="20477" builtinId="9" hidden="1"/>
    <cellStyle name="Hipervínculo visitado" xfId="20278" builtinId="9" hidden="1"/>
    <cellStyle name="Hipervínculo visitado" xfId="20192" builtinId="9" hidden="1"/>
    <cellStyle name="Hipervínculo visitado" xfId="20446" builtinId="9" hidden="1"/>
    <cellStyle name="Hipervínculo visitado" xfId="20269" builtinId="9" hidden="1"/>
    <cellStyle name="Hipervínculo visitado" xfId="20706" builtinId="9" hidden="1"/>
    <cellStyle name="Hipervínculo visitado" xfId="19881" builtinId="9" hidden="1"/>
    <cellStyle name="Hipervínculo visitado" xfId="18728" builtinId="9" hidden="1"/>
    <cellStyle name="Hipervínculo visitado" xfId="20030" builtinId="9" hidden="1"/>
    <cellStyle name="Hipervínculo visitado" xfId="19593" builtinId="9" hidden="1"/>
    <cellStyle name="Hipervínculo visitado" xfId="20052" builtinId="9" hidden="1"/>
    <cellStyle name="Hipervínculo visitado" xfId="19837" builtinId="9" hidden="1"/>
    <cellStyle name="Hipervínculo visitado" xfId="19836" builtinId="9" hidden="1"/>
    <cellStyle name="Hipervínculo visitado" xfId="19634" builtinId="9" hidden="1"/>
    <cellStyle name="Hipervínculo visitado" xfId="20703" builtinId="9" hidden="1"/>
    <cellStyle name="Hipervínculo visitado" xfId="19684" builtinId="9" hidden="1"/>
    <cellStyle name="Hipervínculo visitado" xfId="20014" builtinId="9" hidden="1"/>
    <cellStyle name="Hipervínculo visitado" xfId="20180" builtinId="9" hidden="1"/>
    <cellStyle name="Hipervínculo visitado" xfId="20700" builtinId="9" hidden="1"/>
    <cellStyle name="Hipervínculo visitado" xfId="20285" builtinId="9" hidden="1"/>
    <cellStyle name="Hipervínculo visitado" xfId="20195" builtinId="9" hidden="1"/>
    <cellStyle name="Hipervínculo visitado" xfId="19710" builtinId="9" hidden="1"/>
    <cellStyle name="Hipervínculo visitado" xfId="19626" builtinId="9" hidden="1"/>
    <cellStyle name="Hipervínculo visitado" xfId="20694" builtinId="9" hidden="1"/>
    <cellStyle name="Hipervínculo visitado" xfId="19618" builtinId="9" hidden="1"/>
    <cellStyle name="Hipervínculo visitado" xfId="20510" builtinId="9" hidden="1"/>
    <cellStyle name="Hipervínculo visitado" xfId="19715" builtinId="9" hidden="1"/>
    <cellStyle name="Hipervínculo visitado" xfId="20209" builtinId="9" hidden="1"/>
    <cellStyle name="Hipervínculo visitado" xfId="20587" builtinId="9" hidden="1"/>
    <cellStyle name="Hipervínculo visitado" xfId="20693" builtinId="9" hidden="1"/>
    <cellStyle name="Hipervínculo visitado" xfId="20158" builtinId="9" hidden="1"/>
    <cellStyle name="Hipervínculo visitado" xfId="20460" builtinId="9" hidden="1"/>
    <cellStyle name="Hipervínculo visitado" xfId="20174" builtinId="9" hidden="1"/>
    <cellStyle name="Hipervínculo visitado" xfId="20669" builtinId="9" hidden="1"/>
    <cellStyle name="Hipervínculo visitado" xfId="18711" builtinId="9" hidden="1"/>
    <cellStyle name="Hipervínculo visitado" xfId="20692" builtinId="9" hidden="1"/>
    <cellStyle name="Hipervínculo visitado" xfId="19876" builtinId="9" hidden="1"/>
    <cellStyle name="Hipervínculo visitado" xfId="20124" builtinId="9" hidden="1"/>
    <cellStyle name="Hipervínculo visitado" xfId="20655" builtinId="9" hidden="1"/>
    <cellStyle name="Hipervínculo visitado" xfId="19960" builtinId="9" hidden="1"/>
    <cellStyle name="Hipervínculo visitado" xfId="20204" builtinId="9" hidden="1"/>
    <cellStyle name="Hipervínculo visitado" xfId="20691" builtinId="9" hidden="1"/>
    <cellStyle name="Hipervínculo visitado" xfId="20261" builtinId="9" hidden="1"/>
    <cellStyle name="Hipervínculo visitado" xfId="19697" builtinId="9" hidden="1"/>
    <cellStyle name="Hipervínculo visitado" xfId="20672" builtinId="9" hidden="1"/>
    <cellStyle name="Hipervínculo visitado" xfId="18710" builtinId="9" hidden="1"/>
    <cellStyle name="Hipervínculo visitado" xfId="20267" builtinId="9" hidden="1"/>
    <cellStyle name="Hipervínculo visitado" xfId="20150" builtinId="9" hidden="1"/>
    <cellStyle name="Hipervínculo visitado" xfId="20580" builtinId="9" hidden="1"/>
    <cellStyle name="Hipervínculo visitado" xfId="19708" builtinId="9" hidden="1"/>
    <cellStyle name="Hipervínculo visitado" xfId="20463" builtinId="9" hidden="1"/>
    <cellStyle name="Hipervínculo visitado" xfId="19673" builtinId="9" hidden="1"/>
    <cellStyle name="Hipervínculo visitado" xfId="20682" builtinId="9" hidden="1"/>
    <cellStyle name="Hipervínculo visitado" xfId="20696" builtinId="9" hidden="1"/>
    <cellStyle name="Hipervínculo visitado" xfId="20318" builtinId="9" hidden="1"/>
    <cellStyle name="Hipervínculo visitado" xfId="20710" builtinId="9" hidden="1"/>
    <cellStyle name="Hipervínculo visitado" xfId="20327" builtinId="9" hidden="1"/>
    <cellStyle name="Hipervínculo visitado" xfId="20341" builtinId="9" hidden="1"/>
    <cellStyle name="Hipervínculo visitado" xfId="20645" builtinId="9" hidden="1"/>
    <cellStyle name="Hipervínculo visitado" xfId="19621" builtinId="9" hidden="1"/>
    <cellStyle name="Hipervínculo visitado" xfId="19740" builtinId="9" hidden="1"/>
    <cellStyle name="Hipervínculo visitado" xfId="20110" builtinId="9" hidden="1"/>
    <cellStyle name="Hipervínculo visitado" xfId="20461" builtinId="9" hidden="1"/>
    <cellStyle name="Hipervínculo visitado" xfId="20698" builtinId="9" hidden="1"/>
    <cellStyle name="Hipervínculo visitado" xfId="18737" builtinId="9" hidden="1"/>
    <cellStyle name="Hipervínculo visitado" xfId="20171" builtinId="9" hidden="1"/>
    <cellStyle name="Hipervínculo visitado" xfId="20619" builtinId="9" hidden="1"/>
    <cellStyle name="Hipervínculo visitado" xfId="20280" builtinId="9" hidden="1"/>
    <cellStyle name="Hipervínculo visitado" xfId="20638" builtinId="9" hidden="1"/>
    <cellStyle name="Hipervínculo visitado" xfId="19961" builtinId="9" hidden="1"/>
    <cellStyle name="Hipervínculo visitado" xfId="20041" builtinId="9" hidden="1"/>
    <cellStyle name="Hipervínculo visitado" xfId="19880" builtinId="9" hidden="1"/>
    <cellStyle name="Hipervínculo visitado" xfId="20711" builtinId="9" hidden="1"/>
    <cellStyle name="Hipervínculo visitado" xfId="20042" builtinId="9" hidden="1"/>
    <cellStyle name="Hipervínculo visitado" xfId="19845" builtinId="9" hidden="1"/>
    <cellStyle name="Hipervínculo visitado" xfId="20048" builtinId="9" hidden="1"/>
    <cellStyle name="Hipervínculo visitado" xfId="20440" builtinId="9" hidden="1"/>
    <cellStyle name="Hipervínculo visitado" xfId="20055" builtinId="9" hidden="1"/>
    <cellStyle name="Hipervínculo visitado" xfId="18741" builtinId="9" hidden="1"/>
    <cellStyle name="Hipervínculo visitado" xfId="20613" builtinId="9" hidden="1"/>
    <cellStyle name="Hipervínculo visitado" xfId="19758" builtinId="9" hidden="1"/>
    <cellStyle name="Hipervínculo visitado" xfId="19701" builtinId="9" hidden="1"/>
    <cellStyle name="Hipervínculo visitado" xfId="20588" builtinId="9" hidden="1"/>
    <cellStyle name="Hipervínculo visitado" xfId="20451" builtinId="9" hidden="1"/>
    <cellStyle name="Hipervínculo visitado" xfId="19745" builtinId="9" hidden="1"/>
    <cellStyle name="Hipervínculo visitado" xfId="20640" builtinId="9" hidden="1"/>
    <cellStyle name="Hipervínculo visitado" xfId="19691" builtinId="9" hidden="1"/>
    <cellStyle name="Hipervínculo visitado" xfId="20712" builtinId="9" hidden="1"/>
    <cellStyle name="Hipervínculo visitado" xfId="18777" builtinId="9" hidden="1"/>
    <cellStyle name="Hipervínculo visitado" xfId="20164" builtinId="9" hidden="1"/>
    <cellStyle name="Hipervínculo visitado" xfId="20656" builtinId="9" hidden="1"/>
    <cellStyle name="Hipervínculo visitado" xfId="20684" builtinId="9" hidden="1"/>
    <cellStyle name="Hipervínculo visitado" xfId="20500" builtinId="9" hidden="1"/>
    <cellStyle name="Hipervínculo visitado" xfId="20268" builtinId="9" hidden="1"/>
    <cellStyle name="Hipervínculo visitado" xfId="20695" builtinId="9" hidden="1"/>
    <cellStyle name="Hipervínculo visitado" xfId="20683" builtinId="9" hidden="1"/>
    <cellStyle name="Hipervínculo visitado" xfId="19830" builtinId="9" hidden="1"/>
    <cellStyle name="Hipervínculo visitado" xfId="20449" builtinId="9" hidden="1"/>
    <cellStyle name="Hipervínculo visitado" xfId="20454" builtinId="9" hidden="1"/>
    <cellStyle name="Hipervínculo visitado" xfId="20475" builtinId="9" hidden="1"/>
    <cellStyle name="Hipervínculo visitado" xfId="19638" builtinId="9" hidden="1"/>
    <cellStyle name="Hipervínculo visitado" xfId="20379" builtinId="9" hidden="1"/>
    <cellStyle name="Hipervínculo visitado" xfId="20709" builtinId="9" hidden="1"/>
    <cellStyle name="Hipervínculo visitado" xfId="20708" builtinId="9" hidden="1"/>
    <cellStyle name="Hipervínculo visitado" xfId="20474" builtinId="9" hidden="1"/>
    <cellStyle name="Hipervínculo visitado" xfId="19599" builtinId="9" hidden="1"/>
    <cellStyle name="Hipervínculo visitado" xfId="19639" builtinId="9" hidden="1"/>
    <cellStyle name="Hipervínculo visitado" xfId="19714" builtinId="9" hidden="1"/>
    <cellStyle name="Hipervínculo visitado" xfId="20590" builtinId="9" hidden="1"/>
    <cellStyle name="Hipervínculo visitado" xfId="20281" builtinId="9" hidden="1"/>
    <cellStyle name="Hipervínculo visitado" xfId="20517" builtinId="9" hidden="1"/>
    <cellStyle name="Hipervínculo visitado" xfId="20452" builtinId="9" hidden="1"/>
    <cellStyle name="Hipervínculo visitado" xfId="20628" builtinId="9" hidden="1"/>
    <cellStyle name="Hipervínculo visitado" xfId="19083" builtinId="9" hidden="1"/>
    <cellStyle name="Hipervínculo visitado" xfId="18136" builtinId="9" hidden="1"/>
    <cellStyle name="Hipervínculo visitado" xfId="18857" builtinId="9" hidden="1"/>
    <cellStyle name="Hipervínculo visitado" xfId="18881" builtinId="9" hidden="1"/>
    <cellStyle name="Hipervínculo visitado" xfId="18918" builtinId="9" hidden="1"/>
    <cellStyle name="Hipervínculo visitado" xfId="18844" builtinId="9" hidden="1"/>
    <cellStyle name="Hipervínculo visitado" xfId="18833" builtinId="9" hidden="1"/>
    <cellStyle name="Hipervínculo visitado" xfId="18861" builtinId="9" hidden="1"/>
    <cellStyle name="Hipervínculo visitado" xfId="18885" builtinId="9" hidden="1"/>
    <cellStyle name="Hipervínculo visitado" xfId="18725" builtinId="9" hidden="1"/>
    <cellStyle name="Hipervínculo visitado" xfId="18851" builtinId="9" hidden="1"/>
    <cellStyle name="Hipervínculo visitado" xfId="18883" builtinId="9" hidden="1"/>
    <cellStyle name="Hipervínculo visitado" xfId="18172" builtinId="9" hidden="1"/>
    <cellStyle name="Hipervínculo visitado" xfId="19401" builtinId="9" hidden="1"/>
    <cellStyle name="Hipervínculo visitado" xfId="19574" builtinId="9" hidden="1"/>
    <cellStyle name="Hipervínculo visitado" xfId="18427" builtinId="9" hidden="1"/>
    <cellStyle name="Hipervínculo visitado" xfId="18137" builtinId="9" hidden="1"/>
    <cellStyle name="Hipervínculo visitado" xfId="18138" builtinId="9" hidden="1"/>
    <cellStyle name="Hipervínculo visitado" xfId="18428" builtinId="9" hidden="1"/>
    <cellStyle name="Hipervínculo visitado" xfId="18862" builtinId="9" hidden="1"/>
    <cellStyle name="Hipervínculo visitado" xfId="18139" builtinId="9" hidden="1"/>
    <cellStyle name="Hipervínculo visitado" xfId="19379" builtinId="9" hidden="1"/>
    <cellStyle name="Hipervínculo visitado" xfId="19156" builtinId="9" hidden="1"/>
    <cellStyle name="Hipervínculo visitado" xfId="19585" builtinId="9" hidden="1"/>
    <cellStyle name="Hipervínculo visitado" xfId="19437" builtinId="9" hidden="1"/>
    <cellStyle name="Hipervínculo visitado" xfId="19316" builtinId="9" hidden="1"/>
    <cellStyle name="Hipervínculo visitado" xfId="19397" builtinId="9" hidden="1"/>
    <cellStyle name="Hipervínculo visitado" xfId="19202" builtinId="9" hidden="1"/>
    <cellStyle name="Hipervínculo visitado" xfId="19588" builtinId="9" hidden="1"/>
    <cellStyle name="Hipervínculo visitado" xfId="18971" builtinId="9" hidden="1"/>
    <cellStyle name="Hipervínculo visitado" xfId="19360" builtinId="9" hidden="1"/>
    <cellStyle name="Hipervínculo visitado" xfId="19107" builtinId="9" hidden="1"/>
    <cellStyle name="Hipervínculo visitado" xfId="19581" builtinId="9" hidden="1"/>
    <cellStyle name="Hipervínculo visitado" xfId="18957" builtinId="9" hidden="1"/>
    <cellStyle name="Hipervínculo visitado" xfId="19568" builtinId="9" hidden="1"/>
    <cellStyle name="Hipervínculo visitado" xfId="19472" builtinId="9" hidden="1"/>
    <cellStyle name="Hipervínculo visitado" xfId="19329" builtinId="9" hidden="1"/>
    <cellStyle name="Hipervínculo visitado" xfId="18909" builtinId="9" hidden="1"/>
    <cellStyle name="Hipervínculo visitado" xfId="19356" builtinId="9" hidden="1"/>
    <cellStyle name="Hipervínculo visitado" xfId="19104" builtinId="9" hidden="1"/>
    <cellStyle name="Hipervínculo visitado" xfId="19579" builtinId="9" hidden="1"/>
    <cellStyle name="Hipervínculo visitado" xfId="18955" builtinId="9" hidden="1"/>
    <cellStyle name="Hipervínculo visitado" xfId="19555" builtinId="9" hidden="1"/>
    <cellStyle name="Hipervínculo visitado" xfId="19457" builtinId="9" hidden="1"/>
    <cellStyle name="Hipervínculo visitado" xfId="19327" builtinId="9" hidden="1"/>
    <cellStyle name="Hipervínculo visitado" xfId="18877" builtinId="9" hidden="1"/>
    <cellStyle name="Hipervínculo visitado" xfId="19538" builtinId="9" hidden="1"/>
    <cellStyle name="Hipervínculo visitado" xfId="19445" builtinId="9" hidden="1"/>
    <cellStyle name="Hipervínculo visitado" xfId="19324" builtinId="9" hidden="1"/>
    <cellStyle name="Hipervínculo visitado" xfId="19428" builtinId="9" hidden="1"/>
    <cellStyle name="Hipervínculo visitado" xfId="19274" builtinId="9" hidden="1"/>
    <cellStyle name="Hipervínculo visitado" xfId="19591" builtinId="9" hidden="1"/>
    <cellStyle name="Hipervínculo visitado" xfId="18986" builtinId="9" hidden="1"/>
    <cellStyle name="Hipervínculo visitado" xfId="18803" builtinId="9" hidden="1"/>
    <cellStyle name="Hipervínculo visitado" xfId="18791" builtinId="9" hidden="1"/>
    <cellStyle name="Hipervínculo visitado" xfId="19532" builtinId="9" hidden="1"/>
    <cellStyle name="Hipervínculo visitado" xfId="19436" builtinId="9" hidden="1"/>
    <cellStyle name="Hipervínculo visitado" xfId="19315" builtinId="9" hidden="1"/>
    <cellStyle name="Hipervínculo visitado" xfId="19396" builtinId="9" hidden="1"/>
    <cellStyle name="Hipervínculo visitado" xfId="18860" builtinId="9" hidden="1"/>
    <cellStyle name="Hipervínculo visitado" xfId="19533" builtinId="9" hidden="1"/>
    <cellStyle name="Hipervínculo visitado" xfId="19438" builtinId="9" hidden="1"/>
    <cellStyle name="Hipervínculo visitado" xfId="19317" builtinId="9" hidden="1"/>
    <cellStyle name="Hipervínculo visitado" xfId="19361" builtinId="9" hidden="1"/>
    <cellStyle name="Hipervínculo visitado" xfId="19108" builtinId="9" hidden="1"/>
    <cellStyle name="Hipervínculo visitado" xfId="19582" builtinId="9" hidden="1"/>
    <cellStyle name="Hipervínculo visitado" xfId="18958" builtinId="9" hidden="1"/>
    <cellStyle name="Hipervínculo visitado" xfId="18733" builtinId="9" hidden="1"/>
    <cellStyle name="Hipervínculo visitado" xfId="19077" builtinId="9" hidden="1"/>
    <cellStyle name="Hipervínculo visitado" xfId="18720" builtinId="9" hidden="1"/>
    <cellStyle name="Hipervínculo visitado" xfId="18429" builtinId="9" hidden="1"/>
    <cellStyle name="Hipervínculo visitado" xfId="18155" builtinId="9" hidden="1"/>
    <cellStyle name="Hipervínculo visitado" xfId="19394" builtinId="9" hidden="1"/>
    <cellStyle name="Hipervínculo visitado" xfId="19562" builtinId="9" hidden="1"/>
    <cellStyle name="Hipervínculo visitado" xfId="18698" builtinId="9" hidden="1"/>
    <cellStyle name="Hipervínculo visitado" xfId="18432" builtinId="9" hidden="1"/>
    <cellStyle name="Hipervínculo visitado" xfId="18705" builtinId="9" hidden="1"/>
    <cellStyle name="Hipervínculo visitado" xfId="18144" builtinId="9" hidden="1"/>
    <cellStyle name="Hipervínculo visitado" xfId="18704" builtinId="9" hidden="1"/>
    <cellStyle name="Hipervínculo visitado" xfId="18145" builtinId="9" hidden="1"/>
    <cellStyle name="Hipervínculo visitado" xfId="18703" builtinId="9" hidden="1"/>
    <cellStyle name="Hipervínculo visitado" xfId="18147" builtinId="9" hidden="1"/>
    <cellStyle name="Hipervínculo visitado" xfId="18702" builtinId="9" hidden="1"/>
    <cellStyle name="Hipervínculo visitado" xfId="18434" builtinId="9" hidden="1"/>
    <cellStyle name="Hipervínculo visitado" xfId="18701" builtinId="9" hidden="1"/>
    <cellStyle name="Hipervínculo visitado" xfId="18436" builtinId="9" hidden="1"/>
    <cellStyle name="Hipervínculo visitado" xfId="18700" builtinId="9" hidden="1"/>
    <cellStyle name="Hipervínculo visitado" xfId="18150" builtinId="9" hidden="1"/>
    <cellStyle name="Hipervínculo visitado" xfId="18697" builtinId="9" hidden="1"/>
    <cellStyle name="Hipervínculo visitado" xfId="18694" builtinId="9" hidden="1"/>
    <cellStyle name="Hipervínculo visitado" xfId="18729" builtinId="9" hidden="1"/>
    <cellStyle name="Hipervínculo visitado" xfId="18303" builtinId="9" hidden="1"/>
    <cellStyle name="Hipervínculo visitado" xfId="18437" builtinId="9" hidden="1"/>
    <cellStyle name="Hipervínculo visitado" xfId="18699" builtinId="9" hidden="1"/>
    <cellStyle name="Hipervínculo visitado" xfId="20813" builtinId="9" hidden="1"/>
    <cellStyle name="Hipervínculo visitado" xfId="20814" builtinId="9" hidden="1"/>
    <cellStyle name="Hipervínculo visitado" xfId="20815" builtinId="9" hidden="1"/>
    <cellStyle name="Hipervínculo visitado" xfId="20816" builtinId="9" hidden="1"/>
    <cellStyle name="Hipervínculo visitado" xfId="20817" builtinId="9" hidden="1"/>
    <cellStyle name="Hipervínculo visitado" xfId="20818" builtinId="9" hidden="1"/>
    <cellStyle name="Hipervínculo visitado" xfId="20819" builtinId="9" hidden="1"/>
    <cellStyle name="Hipervínculo visitado" xfId="20820" builtinId="9" hidden="1"/>
    <cellStyle name="Hipervínculo visitado" xfId="20821" builtinId="9" hidden="1"/>
    <cellStyle name="Hipervínculo visitado" xfId="20822" builtinId="9" hidden="1"/>
    <cellStyle name="Hipervínculo visitado" xfId="20823" builtinId="9" hidden="1"/>
    <cellStyle name="Hipervínculo visitado" xfId="20824" builtinId="9" hidden="1"/>
    <cellStyle name="Hipervínculo visitado" xfId="20825" builtinId="9" hidden="1"/>
    <cellStyle name="Hipervínculo visitado" xfId="20826" builtinId="9" hidden="1"/>
    <cellStyle name="Hipervínculo visitado" xfId="20827" builtinId="9" hidden="1"/>
    <cellStyle name="Hipervínculo visitado" xfId="20828" builtinId="9" hidden="1"/>
    <cellStyle name="Hipervínculo visitado" xfId="20829" builtinId="9" hidden="1"/>
    <cellStyle name="Hipervínculo visitado" xfId="20830" builtinId="9" hidden="1"/>
    <cellStyle name="Hipervínculo visitado" xfId="20831" builtinId="9" hidden="1"/>
    <cellStyle name="Hipervínculo visitado" xfId="20832" builtinId="9" hidden="1"/>
    <cellStyle name="Hipervínculo visitado" xfId="20833" builtinId="9" hidden="1"/>
    <cellStyle name="Hipervínculo visitado" xfId="20834" builtinId="9" hidden="1"/>
    <cellStyle name="Hipervínculo visitado" xfId="20835" builtinId="9" hidden="1"/>
    <cellStyle name="Hipervínculo visitado" xfId="20836" builtinId="9" hidden="1"/>
    <cellStyle name="Hipervínculo visitado" xfId="20837" builtinId="9" hidden="1"/>
    <cellStyle name="Hipervínculo visitado" xfId="20838" builtinId="9" hidden="1"/>
    <cellStyle name="Hipervínculo visitado" xfId="20839" builtinId="9" hidden="1"/>
    <cellStyle name="Hipervínculo visitado" xfId="20840" builtinId="9" hidden="1"/>
    <cellStyle name="Hipervínculo visitado" xfId="20841" builtinId="9" hidden="1"/>
    <cellStyle name="Hipervínculo visitado" xfId="20842" builtinId="9" hidden="1"/>
    <cellStyle name="Hipervínculo visitado" xfId="20843" builtinId="9" hidden="1"/>
    <cellStyle name="Hipervínculo visitado" xfId="20844" builtinId="9" hidden="1"/>
    <cellStyle name="Hipervínculo visitado" xfId="20845" builtinId="9" hidden="1"/>
    <cellStyle name="Hipervínculo visitado" xfId="20846" builtinId="9" hidden="1"/>
    <cellStyle name="Hipervínculo visitado" xfId="20847" builtinId="9" hidden="1"/>
    <cellStyle name="Hipervínculo visitado" xfId="20871" builtinId="9" hidden="1"/>
    <cellStyle name="Hipervínculo visitado" xfId="20883" builtinId="9" hidden="1"/>
    <cellStyle name="Hipervínculo visitado" xfId="20873" builtinId="9" hidden="1"/>
    <cellStyle name="Hipervínculo visitado" xfId="20876" builtinId="9" hidden="1"/>
    <cellStyle name="Hipervínculo visitado" xfId="20865" builtinId="9" hidden="1"/>
    <cellStyle name="Hipervínculo visitado" xfId="20753" builtinId="9" hidden="1"/>
    <cellStyle name="Hipervínculo visitado" xfId="20860" builtinId="9" hidden="1"/>
    <cellStyle name="Hipervínculo visitado" xfId="20859" builtinId="9" hidden="1"/>
    <cellStyle name="Hipervínculo visitado" xfId="20857" builtinId="9" hidden="1"/>
    <cellStyle name="Hipervínculo visitado" xfId="20719" builtinId="9" hidden="1"/>
    <cellStyle name="Hipervínculo visitado" xfId="20849" builtinId="9" hidden="1"/>
    <cellStyle name="Hipervínculo visitado" xfId="20744" builtinId="9" hidden="1"/>
    <cellStyle name="Hipervínculo visitado" xfId="20863" builtinId="9" hidden="1"/>
    <cellStyle name="Hipervínculo visitado" xfId="20749" builtinId="9" hidden="1"/>
    <cellStyle name="Hipervínculo visitado" xfId="20773" builtinId="9" hidden="1"/>
    <cellStyle name="Hipervínculo visitado" xfId="20762" builtinId="9" hidden="1"/>
    <cellStyle name="Hipervínculo visitado" xfId="20758" builtinId="9" hidden="1"/>
    <cellStyle name="Hipervínculo visitado" xfId="20878" builtinId="9" hidden="1"/>
    <cellStyle name="Hipervínculo visitado" xfId="20885" builtinId="9" hidden="1"/>
    <cellStyle name="Hipervínculo visitado" xfId="20736" builtinId="9" hidden="1"/>
    <cellStyle name="Hipervínculo visitado" xfId="20861" builtinId="9" hidden="1"/>
    <cellStyle name="Hipervínculo visitado" xfId="20745" builtinId="9" hidden="1"/>
    <cellStyle name="Hipervínculo visitado" xfId="20781" builtinId="9" hidden="1"/>
    <cellStyle name="Hipervínculo visitado" xfId="20756" builtinId="9" hidden="1"/>
    <cellStyle name="Hipervínculo visitado" xfId="20727" builtinId="9" hidden="1"/>
    <cellStyle name="Hipervínculo visitado" xfId="20856" builtinId="9" hidden="1"/>
    <cellStyle name="Hipervínculo visitado" xfId="20726" builtinId="9" hidden="1"/>
    <cellStyle name="Hipervínculo visitado" xfId="20855" builtinId="9" hidden="1"/>
    <cellStyle name="Hipervínculo visitado" xfId="20725" builtinId="9" hidden="1"/>
    <cellStyle name="Hipervínculo visitado" xfId="20854" builtinId="9" hidden="1"/>
    <cellStyle name="Hipervínculo visitado" xfId="20750" builtinId="9" hidden="1"/>
    <cellStyle name="Hipervínculo visitado" xfId="20734" builtinId="9" hidden="1"/>
    <cellStyle name="Hipervínculo visitado" xfId="20731" builtinId="9" hidden="1"/>
    <cellStyle name="Hipervínculo visitado" xfId="20886" builtinId="9" hidden="1"/>
    <cellStyle name="Hipervínculo visitado" xfId="20735" builtinId="9" hidden="1"/>
    <cellStyle name="Hipervínculo visitado" xfId="20732" builtinId="9" hidden="1"/>
    <cellStyle name="Hipervínculo visitado" xfId="20714" builtinId="9" hidden="1"/>
    <cellStyle name="Hipervínculo visitado" xfId="20733" builtinId="9" hidden="1"/>
    <cellStyle name="Hipervínculo visitado" xfId="20848" builtinId="9" hidden="1"/>
    <cellStyle name="Hipervínculo visitado" xfId="20713" builtinId="9" hidden="1"/>
    <cellStyle name="Hipervínculo visitado" xfId="20853" builtinId="9" hidden="1"/>
    <cellStyle name="Hipervínculo visitado" xfId="20852" builtinId="9" hidden="1"/>
    <cellStyle name="Hipervínculo visitado" xfId="20851" builtinId="9" hidden="1"/>
    <cellStyle name="Hipervínculo visitado" xfId="20850" builtinId="9" hidden="1"/>
    <cellStyle name="Hipervínculo visitado" xfId="20717" builtinId="9" hidden="1"/>
    <cellStyle name="Hipervínculo visitado" xfId="20716" builtinId="9" hidden="1"/>
    <cellStyle name="Hipervínculo visitado" xfId="20724" builtinId="9" hidden="1"/>
    <cellStyle name="Hipervínculo visitado" xfId="20867" builtinId="9" hidden="1"/>
    <cellStyle name="Hipervínculo visitado" xfId="20882" builtinId="9" hidden="1"/>
    <cellStyle name="Hipervínculo visitado" xfId="20881" builtinId="9" hidden="1"/>
    <cellStyle name="Hipervínculo visitado" xfId="20879" builtinId="9" hidden="1"/>
    <cellStyle name="Hipervínculo visitado" xfId="20866" builtinId="9" hidden="1"/>
    <cellStyle name="Hipervínculo visitado" xfId="20759" builtinId="9" hidden="1"/>
    <cellStyle name="Hipervínculo visitado" xfId="20784" builtinId="9" hidden="1"/>
    <cellStyle name="Hipervínculo visitado" xfId="20862" builtinId="9" hidden="1"/>
    <cellStyle name="Hipervínculo visitado" xfId="20748" builtinId="9" hidden="1"/>
    <cellStyle name="Hipervínculo visitado" xfId="20775" builtinId="9" hidden="1"/>
    <cellStyle name="Hipervínculo visitado" xfId="20769" builtinId="9" hidden="1"/>
    <cellStyle name="Hipervínculo visitado" xfId="20771" builtinId="9" hidden="1"/>
    <cellStyle name="Hipervínculo visitado" xfId="21056" builtinId="9" hidden="1"/>
    <cellStyle name="Hipervínculo visitado" xfId="21057" builtinId="9" hidden="1"/>
    <cellStyle name="Hipervínculo visitado" xfId="21058" builtinId="9" hidden="1"/>
    <cellStyle name="Hipervínculo visitado" xfId="21059" builtinId="9" hidden="1"/>
    <cellStyle name="Hipervínculo visitado" xfId="21061" builtinId="9" hidden="1"/>
    <cellStyle name="Hipervínculo visitado" xfId="21063" builtinId="9" hidden="1"/>
    <cellStyle name="Hipervínculo visitado" xfId="21065" builtinId="9" hidden="1"/>
    <cellStyle name="Hipervínculo visitado" xfId="21067" builtinId="9" hidden="1"/>
    <cellStyle name="Hipervínculo visitado" xfId="21069" builtinId="9" hidden="1"/>
    <cellStyle name="Hipervínculo visitado" xfId="21071" builtinId="9" hidden="1"/>
    <cellStyle name="Hipervínculo visitado" xfId="21073" builtinId="9" hidden="1"/>
    <cellStyle name="Hipervínculo visitado" xfId="21075" builtinId="9" hidden="1"/>
    <cellStyle name="Hipervínculo visitado" xfId="21077" builtinId="9" hidden="1"/>
    <cellStyle name="Hipervínculo visitado" xfId="21079" builtinId="9" hidden="1"/>
    <cellStyle name="Hipervínculo visitado" xfId="21081" builtinId="9" hidden="1"/>
    <cellStyle name="Hipervínculo visitado" xfId="21083" builtinId="9" hidden="1"/>
    <cellStyle name="Hipervínculo visitado" xfId="21085" builtinId="9" hidden="1"/>
    <cellStyle name="Hipervínculo visitado" xfId="21087" builtinId="9" hidden="1"/>
    <cellStyle name="Hipervínculo visitado" xfId="21089" builtinId="9" hidden="1"/>
    <cellStyle name="Hipervínculo visitado" xfId="21091" builtinId="9" hidden="1"/>
    <cellStyle name="Hipervínculo visitado" xfId="21093" builtinId="9" hidden="1"/>
    <cellStyle name="Hipervínculo visitado" xfId="21095" builtinId="9" hidden="1"/>
    <cellStyle name="Hipervínculo visitado" xfId="21097" builtinId="9" hidden="1"/>
    <cellStyle name="Hipervínculo visitado" xfId="21099" builtinId="9" hidden="1"/>
    <cellStyle name="Hipervínculo visitado" xfId="21101" builtinId="9" hidden="1"/>
    <cellStyle name="Hipervínculo visitado" xfId="21103" builtinId="9" hidden="1"/>
    <cellStyle name="Hipervínculo visitado" xfId="21105" builtinId="9" hidden="1"/>
    <cellStyle name="Hipervínculo visitado" xfId="21107" builtinId="9" hidden="1"/>
    <cellStyle name="Hipervínculo visitado" xfId="21109" builtinId="9" hidden="1"/>
    <cellStyle name="Hipervínculo visitado" xfId="21111" builtinId="9" hidden="1"/>
    <cellStyle name="Hipervínculo visitado" xfId="21113" builtinId="9" hidden="1"/>
    <cellStyle name="Hipervínculo visitado" xfId="21115" builtinId="9" hidden="1"/>
    <cellStyle name="Hipervínculo visitado" xfId="21117" builtinId="9" hidden="1"/>
    <cellStyle name="Hipervínculo visitado" xfId="21119" builtinId="9" hidden="1"/>
    <cellStyle name="Hipervínculo visitado" xfId="21121" builtinId="9" hidden="1"/>
    <cellStyle name="Hipervínculo visitado" xfId="21379" builtinId="9" hidden="1"/>
    <cellStyle name="Hipervínculo visitado" xfId="21380" builtinId="9" hidden="1"/>
    <cellStyle name="Hipervínculo visitado" xfId="21381" builtinId="9" hidden="1"/>
    <cellStyle name="Hipervínculo visitado" xfId="21382" builtinId="9" hidden="1"/>
    <cellStyle name="Hipervínculo visitado" xfId="21383" builtinId="9" hidden="1"/>
    <cellStyle name="Hipervínculo visitado" xfId="21384" builtinId="9" hidden="1"/>
    <cellStyle name="Hipervínculo visitado" xfId="21385" builtinId="9" hidden="1"/>
    <cellStyle name="Hipervínculo visitado" xfId="21386" builtinId="9" hidden="1"/>
    <cellStyle name="Hipervínculo visitado" xfId="21387" builtinId="9" hidden="1"/>
    <cellStyle name="Hipervínculo visitado" xfId="21388" builtinId="9" hidden="1"/>
    <cellStyle name="Hipervínculo visitado" xfId="21389" builtinId="9" hidden="1"/>
    <cellStyle name="Hipervínculo visitado" xfId="21390" builtinId="9" hidden="1"/>
    <cellStyle name="Hipervínculo visitado" xfId="21391" builtinId="9" hidden="1"/>
    <cellStyle name="Hipervínculo visitado" xfId="21392" builtinId="9" hidden="1"/>
    <cellStyle name="Hipervínculo visitado" xfId="21393" builtinId="9" hidden="1"/>
    <cellStyle name="Hipervínculo visitado" xfId="21394" builtinId="9" hidden="1"/>
    <cellStyle name="Hipervínculo visitado" xfId="21395" builtinId="9" hidden="1"/>
    <cellStyle name="Hipervínculo visitado" xfId="21396" builtinId="9" hidden="1"/>
    <cellStyle name="Hipervínculo visitado" xfId="21397" builtinId="9" hidden="1"/>
    <cellStyle name="Hipervínculo visitado" xfId="21398" builtinId="9" hidden="1"/>
    <cellStyle name="Hipervínculo visitado" xfId="21399" builtinId="9" hidden="1"/>
    <cellStyle name="Hipervínculo visitado" xfId="21400" builtinId="9" hidden="1"/>
    <cellStyle name="Hipervínculo visitado" xfId="21401" builtinId="9" hidden="1"/>
    <cellStyle name="Hipervínculo visitado" xfId="21402" builtinId="9" hidden="1"/>
    <cellStyle name="Hipervínculo visitado" xfId="21403" builtinId="9" hidden="1"/>
    <cellStyle name="Hipervínculo visitado" xfId="21404" builtinId="9" hidden="1"/>
    <cellStyle name="Hipervínculo visitado" xfId="21405" builtinId="9" hidden="1"/>
    <cellStyle name="Hipervínculo visitado" xfId="21406" builtinId="9" hidden="1"/>
    <cellStyle name="Hipervínculo visitado" xfId="21407" builtinId="9" hidden="1"/>
    <cellStyle name="Hipervínculo visitado" xfId="21408" builtinId="9" hidden="1"/>
    <cellStyle name="Hipervínculo visitado" xfId="21409" builtinId="9" hidden="1"/>
    <cellStyle name="Hipervínculo visitado" xfId="21410" builtinId="9" hidden="1"/>
    <cellStyle name="Hipervínculo visitado" xfId="21411" builtinId="9" hidden="1"/>
    <cellStyle name="Hipervínculo visitado" xfId="21412" builtinId="9" hidden="1"/>
    <cellStyle name="Hipervínculo visitado" xfId="21413" builtinId="9" hidden="1"/>
    <cellStyle name="Hipervínculo visitado" xfId="21460" builtinId="9" hidden="1"/>
    <cellStyle name="Hipervínculo visitado" xfId="21479" builtinId="9" hidden="1"/>
    <cellStyle name="Hipervínculo visitado" xfId="21462" builtinId="9" hidden="1"/>
    <cellStyle name="Hipervínculo visitado" xfId="21467" builtinId="9" hidden="1"/>
    <cellStyle name="Hipervínculo visitado" xfId="21453" builtinId="9" hidden="1"/>
    <cellStyle name="Hipervínculo visitado" xfId="21295" builtinId="9" hidden="1"/>
    <cellStyle name="Hipervínculo visitado" xfId="21426" builtinId="9" hidden="1"/>
    <cellStyle name="Hipervínculo visitado" xfId="21425" builtinId="9" hidden="1"/>
    <cellStyle name="Hipervínculo visitado" xfId="21423" builtinId="9" hidden="1"/>
    <cellStyle name="Hipervínculo visitado" xfId="21245" builtinId="9" hidden="1"/>
    <cellStyle name="Hipervínculo visitado" xfId="21415" builtinId="9" hidden="1"/>
    <cellStyle name="Hipervínculo visitado" xfId="21286" builtinId="9" hidden="1"/>
    <cellStyle name="Hipervínculo visitado" xfId="21432" builtinId="9" hidden="1"/>
    <cellStyle name="Hipervínculo visitado" xfId="21291" builtinId="9" hidden="1"/>
    <cellStyle name="Hipervínculo visitado" xfId="21319" builtinId="9" hidden="1"/>
    <cellStyle name="Hipervínculo visitado" xfId="21311" builtinId="9" hidden="1"/>
    <cellStyle name="Hipervínculo visitado" xfId="21298" builtinId="9" hidden="1"/>
    <cellStyle name="Hipervínculo visitado" xfId="21472" builtinId="9" hidden="1"/>
    <cellStyle name="Hipervínculo visitado" xfId="21486" builtinId="9" hidden="1"/>
    <cellStyle name="Hipervínculo visitado" xfId="21277" builtinId="9" hidden="1"/>
    <cellStyle name="Hipervínculo visitado" xfId="21429" builtinId="9" hidden="1"/>
    <cellStyle name="Hipervínculo visitado" xfId="21287" builtinId="9" hidden="1"/>
    <cellStyle name="Hipervínculo visitado" xfId="21326" builtinId="9" hidden="1"/>
    <cellStyle name="Hipervínculo visitado" xfId="21296" builtinId="9" hidden="1"/>
    <cellStyle name="Hipervínculo visitado" xfId="21252" builtinId="9" hidden="1"/>
    <cellStyle name="Hipervínculo visitado" xfId="21422" builtinId="9" hidden="1"/>
    <cellStyle name="Hipervínculo visitado" xfId="21251" builtinId="9" hidden="1"/>
    <cellStyle name="Hipervínculo visitado" xfId="21421" builtinId="9" hidden="1"/>
    <cellStyle name="Hipervínculo visitado" xfId="21250" builtinId="9" hidden="1"/>
    <cellStyle name="Hipervínculo visitado" xfId="21420" builtinId="9" hidden="1"/>
    <cellStyle name="Hipervínculo visitado" xfId="21293" builtinId="9" hidden="1"/>
    <cellStyle name="Hipervínculo visitado" xfId="21267" builtinId="9" hidden="1"/>
    <cellStyle name="Hipervínculo visitado" xfId="21256" builtinId="9" hidden="1"/>
    <cellStyle name="Hipervínculo visitado" xfId="21528" builtinId="9" hidden="1"/>
    <cellStyle name="Hipervínculo visitado" xfId="21268" builtinId="9" hidden="1"/>
    <cellStyle name="Hipervínculo visitado" xfId="21257" builtinId="9" hidden="1"/>
    <cellStyle name="Hipervínculo visitado" xfId="21241" builtinId="9" hidden="1"/>
    <cellStyle name="Hipervínculo visitado" xfId="21258" builtinId="9" hidden="1"/>
    <cellStyle name="Hipervínculo visitado" xfId="21414" builtinId="9" hidden="1"/>
    <cellStyle name="Hipervínculo visitado" xfId="21240" builtinId="9" hidden="1"/>
    <cellStyle name="Hipervínculo visitado" xfId="21419" builtinId="9" hidden="1"/>
    <cellStyle name="Hipervínculo visitado" xfId="21418" builtinId="9" hidden="1"/>
    <cellStyle name="Hipervínculo visitado" xfId="21417" builtinId="9" hidden="1"/>
    <cellStyle name="Hipervínculo visitado" xfId="21416" builtinId="9" hidden="1"/>
    <cellStyle name="Hipervínculo visitado" xfId="21243" builtinId="9" hidden="1"/>
    <cellStyle name="Hipervínculo visitado" xfId="21242" builtinId="9" hidden="1"/>
    <cellStyle name="Hipervínculo visitado" xfId="21249" builtinId="9" hidden="1"/>
    <cellStyle name="Hipervínculo visitado" xfId="21456" builtinId="9" hidden="1"/>
    <cellStyle name="Hipervínculo visitado" xfId="21478" builtinId="9" hidden="1"/>
    <cellStyle name="Hipervínculo visitado" xfId="21477" builtinId="9" hidden="1"/>
    <cellStyle name="Hipervínculo visitado" xfId="21473" builtinId="9" hidden="1"/>
    <cellStyle name="Hipervínculo visitado" xfId="21454" builtinId="9" hidden="1"/>
    <cellStyle name="Hipervínculo visitado" xfId="21300" builtinId="9" hidden="1"/>
    <cellStyle name="Hipervínculo visitado" xfId="21335" builtinId="9" hidden="1"/>
    <cellStyle name="Hipervínculo visitado" xfId="21430" builtinId="9" hidden="1"/>
    <cellStyle name="Hipervínculo visitado" xfId="21289" builtinId="9" hidden="1"/>
    <cellStyle name="Hipervínculo visitado" xfId="21321" builtinId="9" hidden="1"/>
    <cellStyle name="Hipervínculo visitado" xfId="21315" builtinId="9" hidden="1"/>
    <cellStyle name="Hipervínculo visitado" xfId="21317" builtinId="9" hidden="1"/>
    <cellStyle name="Hipervínculo visitado" xfId="21213" builtinId="9" hidden="1"/>
    <cellStyle name="Hipervínculo visitado" xfId="21328" builtinId="9" hidden="1"/>
    <cellStyle name="Hipervínculo visitado" xfId="21175" builtinId="9" hidden="1"/>
    <cellStyle name="Hipervínculo visitado" xfId="21520" builtinId="9" hidden="1"/>
    <cellStyle name="Hipervínculo visitado" xfId="21048" builtinId="9" hidden="1"/>
    <cellStyle name="Hipervínculo visitado" xfId="19102" builtinId="9" hidden="1"/>
    <cellStyle name="Hipervínculo visitado" xfId="21439" builtinId="9" hidden="1"/>
    <cellStyle name="Hipervínculo visitado" xfId="21348" builtinId="9" hidden="1"/>
    <cellStyle name="Hipervínculo visitado" xfId="21205" builtinId="9" hidden="1"/>
    <cellStyle name="Hipervínculo visitado" xfId="21307" builtinId="9" hidden="1"/>
    <cellStyle name="Hipervínculo visitado" xfId="21173" builtinId="9" hidden="1"/>
    <cellStyle name="Hipervínculo visitado" xfId="21517" builtinId="9" hidden="1"/>
    <cellStyle name="Hipervínculo visitado" xfId="21041" builtinId="9" hidden="1"/>
    <cellStyle name="Hipervínculo visitado" xfId="21273" builtinId="9" hidden="1"/>
    <cellStyle name="Hipervínculo visitado" xfId="21164" builtinId="9" hidden="1"/>
    <cellStyle name="Hipervínculo visitado" xfId="21512" builtinId="9" hidden="1"/>
    <cellStyle name="Hipervínculo visitado" xfId="21030" builtinId="9" hidden="1"/>
    <cellStyle name="Hipervínculo visitado" xfId="21485" builtinId="9" hidden="1"/>
    <cellStyle name="Hipervínculo visitado" xfId="21374" builtinId="9" hidden="1"/>
    <cellStyle name="Hipervínculo visitado" xfId="21229" builtinId="9" hidden="1"/>
    <cellStyle name="Hipervínculo visitado" xfId="20971" builtinId="9" hidden="1"/>
    <cellStyle name="Hipervínculo visitado" xfId="19440" builtinId="9" hidden="1"/>
    <cellStyle name="Hipervínculo visitado" xfId="21332" builtinId="9" hidden="1"/>
    <cellStyle name="Hipervínculo visitado" xfId="21122" builtinId="9" hidden="1"/>
    <cellStyle name="Hipervínculo visitado" xfId="19203" builtinId="9" hidden="1"/>
    <cellStyle name="Hipervínculo visitado" xfId="21139" builtinId="9" hidden="1"/>
    <cellStyle name="Hipervínculo visitado" xfId="21138" builtinId="9" hidden="1"/>
    <cellStyle name="Hipervínculo visitado" xfId="21137" builtinId="9" hidden="1"/>
    <cellStyle name="Hipervínculo visitado" xfId="21136" builtinId="9" hidden="1"/>
    <cellStyle name="Hipervínculo visitado" xfId="21459" builtinId="9" hidden="1"/>
    <cellStyle name="Hipervínculo visitado" xfId="21364" builtinId="9" hidden="1"/>
    <cellStyle name="Hipervínculo visitado" xfId="21223" builtinId="9" hidden="1"/>
    <cellStyle name="Hipervínculo visitado" xfId="20911" builtinId="9" hidden="1"/>
    <cellStyle name="Hipervínculo visitado" xfId="20923" builtinId="9" hidden="1"/>
    <cellStyle name="Hipervínculo visitado" xfId="19578" builtinId="9" hidden="1"/>
    <cellStyle name="Hipervínculo visitado" xfId="21551" builtinId="9" hidden="1"/>
    <cellStyle name="Hipervínculo visitado" xfId="21552" builtinId="9" hidden="1"/>
    <cellStyle name="Hipervínculo visitado" xfId="21553" builtinId="9" hidden="1"/>
    <cellStyle name="Hipervínculo visitado" xfId="21554" builtinId="9" hidden="1"/>
    <cellStyle name="Hipervínculo visitado" xfId="21555" builtinId="9" hidden="1"/>
    <cellStyle name="Hipervínculo visitado" xfId="21556" builtinId="9" hidden="1"/>
    <cellStyle name="Hipervínculo visitado" xfId="21557" builtinId="9" hidden="1"/>
    <cellStyle name="Hipervínculo visitado" xfId="21558" builtinId="9" hidden="1"/>
    <cellStyle name="Hipervínculo visitado" xfId="21559" builtinId="9" hidden="1"/>
    <cellStyle name="Hipervínculo visitado" xfId="21560" builtinId="9" hidden="1"/>
    <cellStyle name="Hipervínculo visitado" xfId="21561" builtinId="9" hidden="1"/>
    <cellStyle name="Hipervínculo visitado" xfId="21562" builtinId="9" hidden="1"/>
    <cellStyle name="Hipervínculo visitado" xfId="21563" builtinId="9" hidden="1"/>
    <cellStyle name="Hipervínculo visitado" xfId="21564" builtinId="9" hidden="1"/>
    <cellStyle name="Hipervínculo visitado" xfId="21565" builtinId="9" hidden="1"/>
    <cellStyle name="Hipervínculo visitado" xfId="21566" builtinId="9" hidden="1"/>
    <cellStyle name="Hipervínculo visitado" xfId="21567" builtinId="9" hidden="1"/>
    <cellStyle name="Hipervínculo visitado" xfId="21568" builtinId="9" hidden="1"/>
    <cellStyle name="Hipervínculo visitado" xfId="21569" builtinId="9" hidden="1"/>
    <cellStyle name="Hipervínculo visitado" xfId="21570" builtinId="9" hidden="1"/>
    <cellStyle name="Hipervínculo visitado" xfId="21571" builtinId="9" hidden="1"/>
    <cellStyle name="Hipervínculo visitado" xfId="21572" builtinId="9" hidden="1"/>
    <cellStyle name="Hipervínculo visitado" xfId="21573" builtinId="9" hidden="1"/>
    <cellStyle name="Hipervínculo visitado" xfId="21574" builtinId="9" hidden="1"/>
    <cellStyle name="Hipervínculo visitado" xfId="21575" builtinId="9" hidden="1"/>
    <cellStyle name="Hipervínculo visitado" xfId="21576" builtinId="9" hidden="1"/>
    <cellStyle name="Hipervínculo visitado" xfId="21577" builtinId="9" hidden="1"/>
    <cellStyle name="Hipervínculo visitado" xfId="21578" builtinId="9" hidden="1"/>
    <cellStyle name="Hipervínculo visitado" xfId="21579" builtinId="9" hidden="1"/>
    <cellStyle name="Hipervínculo visitado" xfId="21580" builtinId="9" hidden="1"/>
    <cellStyle name="Hipervínculo visitado" xfId="21581" builtinId="9" hidden="1"/>
    <cellStyle name="Hipervínculo visitado" xfId="21582" builtinId="9" hidden="1"/>
    <cellStyle name="Hipervínculo visitado" xfId="21583" builtinId="9" hidden="1"/>
    <cellStyle name="Hipervínculo visitado" xfId="21584" builtinId="9" hidden="1"/>
    <cellStyle name="Hipervínculo visitado" xfId="21585" builtinId="9" hidden="1"/>
    <cellStyle name="Hipervínculo visitado" xfId="21631" builtinId="9" hidden="1"/>
    <cellStyle name="Hipervínculo visitado" xfId="21652" builtinId="9" hidden="1"/>
    <cellStyle name="Hipervínculo visitado" xfId="21635" builtinId="9" hidden="1"/>
    <cellStyle name="Hipervínculo visitado" xfId="21638" builtinId="9" hidden="1"/>
    <cellStyle name="Hipervínculo visitado" xfId="21623" builtinId="9" hidden="1"/>
    <cellStyle name="Hipervínculo visitado" xfId="21234" builtinId="9" hidden="1"/>
    <cellStyle name="Hipervínculo visitado" xfId="21598" builtinId="9" hidden="1"/>
    <cellStyle name="Hipervínculo visitado" xfId="21597" builtinId="9" hidden="1"/>
    <cellStyle name="Hipervínculo visitado" xfId="21596" builtinId="9" hidden="1"/>
    <cellStyle name="Hipervínculo visitado" xfId="20963" builtinId="9" hidden="1"/>
    <cellStyle name="Hipervínculo visitado" xfId="21587" builtinId="9" hidden="1"/>
    <cellStyle name="Hipervínculo visitado" xfId="21431" builtinId="9" hidden="1"/>
    <cellStyle name="Hipervínculo visitado" xfId="21604" builtinId="9" hidden="1"/>
    <cellStyle name="Hipervínculo visitado" xfId="21336" builtinId="9" hidden="1"/>
    <cellStyle name="Hipervínculo visitado" xfId="18956" builtinId="9" hidden="1"/>
    <cellStyle name="Hipervínculo visitado" xfId="20994" builtinId="9" hidden="1"/>
    <cellStyle name="Hipervínculo visitado" xfId="18731" builtinId="9" hidden="1"/>
    <cellStyle name="Hipervínculo visitado" xfId="21645" builtinId="9" hidden="1"/>
    <cellStyle name="Hipervínculo visitado" xfId="21662" builtinId="9" hidden="1"/>
    <cellStyle name="Hipervínculo visitado" xfId="18695" builtinId="9" hidden="1"/>
    <cellStyle name="Hipervínculo visitado" xfId="21601" builtinId="9" hidden="1"/>
    <cellStyle name="Hipervínculo visitado" xfId="21488" builtinId="9" hidden="1"/>
    <cellStyle name="Hipervínculo visitado" xfId="21134" builtinId="9" hidden="1"/>
    <cellStyle name="Hipervínculo visitado" xfId="21187" builtinId="9" hidden="1"/>
    <cellStyle name="Hipervínculo visitado" xfId="20906" builtinId="9" hidden="1"/>
    <cellStyle name="Hipervínculo visitado" xfId="21594" builtinId="9" hidden="1"/>
    <cellStyle name="Hipervínculo visitado" xfId="21313" builtinId="9" hidden="1"/>
    <cellStyle name="Hipervínculo visitado" xfId="21593" builtinId="9" hidden="1"/>
    <cellStyle name="Hipervínculo visitado" xfId="20898" builtinId="9" hidden="1"/>
    <cellStyle name="Hipervínculo visitado" xfId="21592" builtinId="9" hidden="1"/>
    <cellStyle name="Hipervínculo visitado" xfId="19576" builtinId="9" hidden="1"/>
    <cellStyle name="Hipervínculo visitado" xfId="19536" builtinId="9" hidden="1"/>
    <cellStyle name="Hipervínculo visitado" xfId="18734" builtinId="9" hidden="1"/>
    <cellStyle name="Hipervínculo visitado" xfId="21707" builtinId="9" hidden="1"/>
    <cellStyle name="Hipervínculo visitado" xfId="19105" builtinId="9" hidden="1"/>
    <cellStyle name="Hipervínculo visitado" xfId="20903" builtinId="9" hidden="1"/>
    <cellStyle name="Hipervínculo visitado" xfId="20988" builtinId="9" hidden="1"/>
    <cellStyle name="Hipervínculo visitado" xfId="20958" builtinId="9" hidden="1"/>
    <cellStyle name="Hipervínculo visitado" xfId="21586" builtinId="9" hidden="1"/>
    <cellStyle name="Hipervínculo visitado" xfId="18954" builtinId="9" hidden="1"/>
    <cellStyle name="Hipervínculo visitado" xfId="21591" builtinId="9" hidden="1"/>
    <cellStyle name="Hipervínculo visitado" xfId="21590" builtinId="9" hidden="1"/>
    <cellStyle name="Hipervínculo visitado" xfId="21589" builtinId="9" hidden="1"/>
    <cellStyle name="Hipervínculo visitado" xfId="21588" builtinId="9" hidden="1"/>
    <cellStyle name="Hipervínculo visitado" xfId="21464" builtinId="9" hidden="1"/>
    <cellStyle name="Hipervínculo visitado" xfId="21182" builtinId="9" hidden="1"/>
    <cellStyle name="Hipervínculo visitado" xfId="20981" builtinId="9" hidden="1"/>
    <cellStyle name="Hipervínculo visitado" xfId="21628" builtinId="9" hidden="1"/>
    <cellStyle name="Hipervínculo visitado" xfId="21651" builtinId="9" hidden="1"/>
    <cellStyle name="Hipervínculo visitado" xfId="21650" builtinId="9" hidden="1"/>
    <cellStyle name="Hipervínculo visitado" xfId="21646" builtinId="9" hidden="1"/>
    <cellStyle name="Hipervínculo visitado" xfId="21624" builtinId="9" hidden="1"/>
    <cellStyle name="Hipervínculo visitado" xfId="21238" builtinId="9" hidden="1"/>
    <cellStyle name="Hipervínculo visitado" xfId="21130" builtinId="9" hidden="1"/>
    <cellStyle name="Hipervínculo visitado" xfId="21602" builtinId="9" hidden="1"/>
    <cellStyle name="Hipervínculo visitado" xfId="20997" builtinId="9" hidden="1"/>
    <cellStyle name="Hipervínculo visitado" xfId="18696" builtinId="9" hidden="1"/>
    <cellStyle name="Hipervínculo visitado" xfId="21186" builtinId="9" hidden="1"/>
    <cellStyle name="Hipervínculo visitado" xfId="19580" builtinId="9" hidden="1"/>
    <cellStyle name="Hipervínculo visitado" xfId="21168" builtinId="9" hidden="1"/>
    <cellStyle name="Hipervínculo visitado" xfId="21281" builtinId="9" hidden="1"/>
    <cellStyle name="Hipervínculo visitado" xfId="18960" builtinId="9" hidden="1"/>
    <cellStyle name="Hipervínculo visitado" xfId="21029" builtinId="9" hidden="1"/>
    <cellStyle name="Hipervínculo visitado" xfId="21702" builtinId="9" hidden="1"/>
    <cellStyle name="Hipervínculo visitado" xfId="21331" builtinId="9" hidden="1"/>
    <cellStyle name="Hipervínculo visitado" xfId="21306" builtinId="9" hidden="1"/>
    <cellStyle name="Hipervínculo visitado" xfId="21609" builtinId="9" hidden="1"/>
    <cellStyle name="Hipervínculo visitado" xfId="19583" builtinId="9" hidden="1"/>
    <cellStyle name="Hipervínculo visitado" xfId="20907" builtinId="9" hidden="1"/>
    <cellStyle name="Hipervínculo visitado" xfId="18985" builtinId="9" hidden="1"/>
    <cellStyle name="Hipervínculo visitado" xfId="21312" builtinId="9" hidden="1"/>
    <cellStyle name="Hipervínculo visitado" xfId="21700" builtinId="9" hidden="1"/>
    <cellStyle name="Hipervínculo visitado" xfId="21440" builtinId="9" hidden="1"/>
    <cellStyle name="Hipervínculo visitado" xfId="21188" builtinId="9" hidden="1"/>
    <cellStyle name="Hipervínculo visitado" xfId="21506" builtinId="9" hidden="1"/>
    <cellStyle name="Hipervínculo visitado" xfId="21690" builtinId="9" hidden="1"/>
    <cellStyle name="Hipervínculo visitado" xfId="21146" builtinId="9" hidden="1"/>
    <cellStyle name="Hipervínculo visitado" xfId="21660" builtinId="9" hidden="1"/>
    <cellStyle name="Hipervínculo visitado" xfId="21548" builtinId="9" hidden="1"/>
    <cellStyle name="Hipervínculo visitado" xfId="21371" builtinId="9" hidden="1"/>
    <cellStyle name="Hipervínculo visitado" xfId="21344" builtinId="9" hidden="1"/>
    <cellStyle name="Hipervínculo visitado" xfId="21203" builtinId="9" hidden="1"/>
    <cellStyle name="Hipervínculo visitado" xfId="20943" builtinId="9" hidden="1"/>
    <cellStyle name="Hipervínculo visitado" xfId="21156" builtinId="9" hidden="1"/>
    <cellStyle name="Hipervínculo visitado" xfId="21675" builtinId="9" hidden="1"/>
    <cellStyle name="Hipervínculo visitado" xfId="21215" builtinId="9" hidden="1"/>
    <cellStyle name="Hipervínculo visitado" xfId="21639" builtinId="9" hidden="1"/>
    <cellStyle name="Hipervínculo visitado" xfId="21535" builtinId="9" hidden="1"/>
    <cellStyle name="Hipervínculo visitado" xfId="21279" builtinId="9" hidden="1"/>
    <cellStyle name="Hipervínculo visitado" xfId="21025" builtinId="9" hidden="1"/>
    <cellStyle name="Hipervínculo visitado" xfId="21614" builtinId="9" hidden="1"/>
    <cellStyle name="Hipervínculo visitado" xfId="21123" builtinId="9" hidden="1"/>
    <cellStyle name="Hipervínculo visitado" xfId="20952" builtinId="9" hidden="1"/>
    <cellStyle name="Hipervínculo visitado" xfId="19353" builtinId="9" hidden="1"/>
    <cellStyle name="Hipervínculo visitado" xfId="21325" builtinId="9" hidden="1"/>
    <cellStyle name="Hipervínculo visitado" xfId="21603" builtinId="9" hidden="1"/>
    <cellStyle name="Hipervínculo visitado" xfId="21178" builtinId="9" hidden="1"/>
    <cellStyle name="Hipervínculo visitado" xfId="19318" builtinId="9" hidden="1"/>
    <cellStyle name="Hipervínculo visitado" xfId="21259" builtinId="9" hidden="1"/>
    <cellStyle name="Hipervínculo visitado" xfId="19418" builtinId="9" hidden="1"/>
    <cellStyle name="Hipervínculo visitado" xfId="19534" builtinId="9" hidden="1"/>
    <cellStyle name="Hipervínculo visitado" xfId="21669" builtinId="9" hidden="1"/>
    <cellStyle name="Hipervínculo visitado" xfId="21185" builtinId="9" hidden="1"/>
    <cellStyle name="Hipervínculo visitado" xfId="21176" builtinId="9" hidden="1"/>
    <cellStyle name="Hipervínculo visitado" xfId="19326" builtinId="9" hidden="1"/>
    <cellStyle name="Hipervínculo visitado" xfId="20899" builtinId="9" hidden="1"/>
    <cellStyle name="Hipervínculo visitado" xfId="19330" builtinId="9" hidden="1"/>
    <cellStyle name="Hipervínculo visitado" xfId="21667" builtinId="9" hidden="1"/>
    <cellStyle name="Hipervínculo visitado" xfId="21189" builtinId="9" hidden="1"/>
    <cellStyle name="Hipervínculo visitado" xfId="21297" builtinId="9" hidden="1"/>
    <cellStyle name="Hipervínculo visitado" xfId="20974" builtinId="9" hidden="1"/>
    <cellStyle name="Hipervínculo visitado" xfId="21054" builtinId="9" hidden="1"/>
    <cellStyle name="Hipervínculo visitado" xfId="21625" builtinId="9" hidden="1"/>
    <cellStyle name="Hipervínculo visitado" xfId="21665" builtinId="9" hidden="1"/>
    <cellStyle name="Hipervínculo visitado" xfId="21191" builtinId="9" hidden="1"/>
    <cellStyle name="Hipervínculo visitado" xfId="20984" builtinId="9" hidden="1"/>
    <cellStyle name="Hipervínculo visitado" xfId="21376" builtinId="9" hidden="1"/>
    <cellStyle name="Hipervínculo visitado" xfId="20979" builtinId="9" hidden="1"/>
    <cellStyle name="Hipervínculo visitado" xfId="20927" builtinId="9" hidden="1"/>
    <cellStyle name="Hipervínculo visitado" xfId="20955" builtinId="9" hidden="1"/>
    <cellStyle name="Hipervínculo visitado" xfId="20934" builtinId="9" hidden="1"/>
    <cellStyle name="Hipervínculo visitado" xfId="20962" builtinId="9" hidden="1"/>
    <cellStyle name="Hipervínculo visitado" xfId="20905" builtinId="9" hidden="1"/>
    <cellStyle name="Hipervínculo visitado" xfId="20987" builtinId="9" hidden="1"/>
    <cellStyle name="Hipervínculo visitado" xfId="21648" builtinId="9" hidden="1"/>
    <cellStyle name="Hipervínculo visitado" xfId="21672" builtinId="9" hidden="1"/>
    <cellStyle name="Hipervínculo visitado" xfId="21032" builtinId="9" hidden="1"/>
    <cellStyle name="Hipervínculo visitado" xfId="19470" builtinId="9" hidden="1"/>
    <cellStyle name="Hipervínculo visitado" xfId="21303" builtinId="9" hidden="1"/>
    <cellStyle name="Hipervínculo visitado" xfId="21165" builtinId="9" hidden="1"/>
    <cellStyle name="Hipervínculo visitado" xfId="21714" builtinId="9" hidden="1"/>
    <cellStyle name="Hipervínculo visitado" xfId="21198" builtinId="9" hidden="1"/>
    <cellStyle name="Hipervínculo visitado" xfId="21144" builtinId="9" hidden="1"/>
    <cellStyle name="Hipervínculo visitado" xfId="20902" builtinId="9" hidden="1"/>
    <cellStyle name="Hipervínculo visitado" xfId="19322" builtinId="9" hidden="1"/>
    <cellStyle name="Hipervínculo visitado" xfId="21309" builtinId="9" hidden="1"/>
    <cellStyle name="Hipervínculo visitado" xfId="21668" builtinId="9" hidden="1"/>
    <cellStyle name="Hipervínculo visitado" xfId="19454" builtinId="9" hidden="1"/>
    <cellStyle name="Hipervínculo visitado" xfId="21193" builtinId="9" hidden="1"/>
    <cellStyle name="Hipervínculo visitado" xfId="21649" builtinId="9" hidden="1"/>
    <cellStyle name="Hipervínculo visitado" xfId="20964" builtinId="9" hidden="1"/>
    <cellStyle name="Hipervínculo visitado" xfId="21377" builtinId="9" hidden="1"/>
    <cellStyle name="Hipervínculo visitado" xfId="21544" builtinId="9" hidden="1"/>
    <cellStyle name="Hipervínculo visitado" xfId="21149" builtinId="9" hidden="1"/>
    <cellStyle name="Hipervínculo visitado" xfId="21549" builtinId="9" hidden="1"/>
    <cellStyle name="Hipervínculo visitado" xfId="18722" builtinId="9" hidden="1"/>
    <cellStyle name="Hipervínculo visitado" xfId="20951" builtinId="9" hidden="1"/>
    <cellStyle name="Hipervínculo visitado" xfId="21720" builtinId="9" hidden="1"/>
    <cellStyle name="Hipervínculo visitado" xfId="21519" builtinId="9" hidden="1"/>
    <cellStyle name="Hipervínculo visitado" xfId="21461" builtinId="9" hidden="1"/>
    <cellStyle name="Hipervínculo visitado" xfId="21195" builtinId="9" hidden="1"/>
    <cellStyle name="Hipervínculo visitado" xfId="19320" builtinId="9" hidden="1"/>
    <cellStyle name="Hipervínculo visitado" xfId="21024" builtinId="9" hidden="1"/>
    <cellStyle name="Hipervínculo visitado" xfId="19590" builtinId="9" hidden="1"/>
    <cellStyle name="Hipervínculo visitado" xfId="21670" builtinId="9" hidden="1"/>
    <cellStyle name="Hipervínculo visitado" xfId="20986" builtinId="9" hidden="1"/>
    <cellStyle name="Hipervínculo visitado" xfId="21653" builtinId="9" hidden="1"/>
    <cellStyle name="Hipervínculo visitado" xfId="21355" builtinId="9" hidden="1"/>
    <cellStyle name="Hipervínculo visitado" xfId="19553" builtinId="9" hidden="1"/>
    <cellStyle name="Hipervínculo visitado" xfId="19426" builtinId="9" hidden="1"/>
    <cellStyle name="Hipervínculo visitado" xfId="20989" builtinId="9" hidden="1"/>
    <cellStyle name="Hipervínculo visitado" xfId="21011" builtinId="9" hidden="1"/>
    <cellStyle name="Hipervínculo visitado" xfId="21762" builtinId="9" hidden="1"/>
    <cellStyle name="Hipervínculo visitado" xfId="19313" builtinId="9" hidden="1"/>
    <cellStyle name="Hipervínculo visitado" xfId="21299" builtinId="9" hidden="1"/>
    <cellStyle name="Hipervínculo visitado" xfId="21607" builtinId="9" hidden="1"/>
    <cellStyle name="Hipervínculo visitado" xfId="21327" builtinId="9" hidden="1"/>
    <cellStyle name="Hipervínculo visitado" xfId="21183" builtinId="9" hidden="1"/>
    <cellStyle name="Hipervínculo visitado" xfId="20960" builtinId="9" hidden="1"/>
    <cellStyle name="Hipervínculo visitado" xfId="21343" builtinId="9" hidden="1"/>
    <cellStyle name="Hipervínculo visitado" xfId="21177" builtinId="9" hidden="1"/>
    <cellStyle name="Hipervínculo visitado" xfId="19201" builtinId="9" hidden="1"/>
    <cellStyle name="Hipervínculo visitado" xfId="21671" builtinId="9" hidden="1"/>
    <cellStyle name="Hipervínculo visitado" xfId="21678" builtinId="9" hidden="1"/>
    <cellStyle name="Hipervínculo visitado" xfId="18793" builtinId="9" hidden="1"/>
    <cellStyle name="Hipervínculo visitado" xfId="20909" builtinId="9" hidden="1"/>
    <cellStyle name="Hipervínculo visitado" xfId="21514" builtinId="9" hidden="1"/>
    <cellStyle name="Hipervínculo visitado" xfId="21713" builtinId="9" hidden="1"/>
    <cellStyle name="Hipervínculo visitado" xfId="21712" builtinId="9" hidden="1"/>
    <cellStyle name="Hipervínculo visitado" xfId="20940" builtinId="9" hidden="1"/>
    <cellStyle name="Hipervínculo visitado" xfId="21270" builtinId="9" hidden="1"/>
    <cellStyle name="Hipervínculo visitado" xfId="21001" builtinId="9" hidden="1"/>
    <cellStyle name="Hipervínculo visitado" xfId="21157" builtinId="9" hidden="1"/>
    <cellStyle name="Hipervínculo visitado" xfId="19272" builtinId="9" hidden="1"/>
    <cellStyle name="Hipervínculo visitado" xfId="18959" builtinId="9" hidden="1"/>
    <cellStyle name="Hipervínculo visitado" xfId="21542" builtinId="9" hidden="1"/>
    <cellStyle name="Hipervínculo visitado" xfId="19456" builtinId="9" hidden="1"/>
    <cellStyle name="Hipervínculo visitado" xfId="21533" builtinId="9" hidden="1"/>
    <cellStyle name="Hipervínculo visitado" xfId="21231" builtinId="9" hidden="1"/>
    <cellStyle name="Hipervínculo visitado" xfId="21027" builtinId="9" hidden="1"/>
    <cellStyle name="Hipervínculo visitado" xfId="21745" builtinId="9" hidden="1"/>
    <cellStyle name="Hipervínculo visitado" xfId="21691" builtinId="9" hidden="1"/>
    <cellStyle name="Hipervínculo visitado" xfId="21717" builtinId="9" hidden="1"/>
    <cellStyle name="Hipervínculo visitado" xfId="21525" builtinId="9" hidden="1"/>
    <cellStyle name="Hipervínculo visitado" xfId="21372" builtinId="9" hidden="1"/>
    <cellStyle name="Hipervínculo visitado" xfId="21547" builtinId="9" hidden="1"/>
    <cellStyle name="Hipervínculo visitado" xfId="21595" builtinId="9" hidden="1"/>
    <cellStyle name="Hipervínculo visitado" xfId="21230" builtinId="9" hidden="1"/>
    <cellStyle name="Hipervínculo visitado" xfId="21740" builtinId="9" hidden="1"/>
    <cellStyle name="Hipervínculo visitado" xfId="21468" builtinId="9" hidden="1"/>
    <cellStyle name="Hipervínculo visitado" xfId="21428" builtinId="9" hidden="1"/>
    <cellStyle name="Hipervínculo visitado" xfId="21278" builtinId="9" hidden="1"/>
    <cellStyle name="Hipervínculo visitado" xfId="21503" builtinId="9" hidden="1"/>
    <cellStyle name="Hipervínculo visitado" xfId="21531" builtinId="9" hidden="1"/>
    <cellStyle name="Hipervínculo visitado" xfId="21350" builtinId="9" hidden="1"/>
    <cellStyle name="Hipervínculo visitado" xfId="20900" builtinId="9" hidden="1"/>
    <cellStyle name="Hipervínculo visitado" xfId="21253" builtinId="9" hidden="1"/>
    <cellStyle name="Hipervínculo visitado" xfId="21342" builtinId="9" hidden="1"/>
    <cellStyle name="Hipervínculo visitado" xfId="19443" builtinId="9" hidden="1"/>
    <cellStyle name="Hipervínculo visitado" xfId="21758" builtinId="9" hidden="1"/>
    <cellStyle name="Hipervínculo visitado" xfId="21495" builtinId="9" hidden="1"/>
    <cellStyle name="Hipervínculo visitado" xfId="20918" builtinId="9" hidden="1"/>
    <cellStyle name="Hipervínculo visitado" xfId="21322" builtinId="9" hidden="1"/>
    <cellStyle name="Hipervínculo visitado" xfId="21664" builtinId="9" hidden="1"/>
    <cellStyle name="Hipervínculo visitado" xfId="21445" builtinId="9" hidden="1"/>
    <cellStyle name="Hipervínculo visitado" xfId="21031" builtinId="9" hidden="1"/>
    <cellStyle name="Hipervínculo visitado" xfId="21522" builtinId="9" hidden="1"/>
    <cellStyle name="Hipervínculo visitado" xfId="21632" builtinId="9" hidden="1"/>
    <cellStyle name="Hipervínculo visitado" xfId="21752" builtinId="9" hidden="1"/>
    <cellStyle name="Hipervínculo visitado" xfId="21657" builtinId="9" hidden="1"/>
    <cellStyle name="Hipervínculo visitado" xfId="20913" builtinId="9" hidden="1"/>
    <cellStyle name="Hipervínculo visitado" xfId="21143" builtinId="9" hidden="1"/>
    <cellStyle name="Hipervínculo visitado" xfId="21744" builtinId="9" hidden="1"/>
    <cellStyle name="Hipervínculo visitado" xfId="21723" builtinId="9" hidden="1"/>
    <cellStyle name="Hipervínculo visitado" xfId="21360" builtinId="9" hidden="1"/>
    <cellStyle name="Hipervínculo visitado" xfId="21199" builtinId="9" hidden="1"/>
    <cellStyle name="Hipervínculo visitado" xfId="20938" builtinId="9" hidden="1"/>
    <cellStyle name="Hipervínculo visitado" xfId="21006" builtinId="9" hidden="1"/>
    <cellStyle name="Hipervínculo visitado" xfId="20980" builtinId="9" hidden="1"/>
    <cellStyle name="Hipervínculo visitado" xfId="20896" builtinId="9" hidden="1"/>
    <cellStyle name="Hipervínculo visitado" xfId="21510" builtinId="9" hidden="1"/>
    <cellStyle name="Hipervínculo visitado" xfId="21357" builtinId="9" hidden="1"/>
    <cellStyle name="Hipervínculo visitado" xfId="20977" builtinId="9" hidden="1"/>
    <cellStyle name="Hipervínculo visitado" xfId="21710" builtinId="9" hidden="1"/>
    <cellStyle name="Hipervínculo visitado" xfId="21730" builtinId="9" hidden="1"/>
    <cellStyle name="Hipervínculo visitado" xfId="20954" builtinId="9" hidden="1"/>
    <cellStyle name="Hipervínculo visitado" xfId="21026" builtinId="9" hidden="1"/>
    <cellStyle name="Hipervínculo visitado" xfId="19399" builtinId="9" hidden="1"/>
    <cellStyle name="Hipervínculo visitado" xfId="21349" builtinId="9" hidden="1"/>
    <cellStyle name="Hipervínculo visitado" xfId="21711" builtinId="9" hidden="1"/>
    <cellStyle name="Hipervínculo visitado" xfId="21728" builtinId="9" hidden="1"/>
    <cellStyle name="Hipervínculo visitado" xfId="20948" builtinId="9" hidden="1"/>
    <cellStyle name="Hipervínculo visitado" xfId="20936" builtinId="9" hidden="1"/>
    <cellStyle name="Hipervínculo visitado" xfId="19103" builtinId="9" hidden="1"/>
    <cellStyle name="Hipervínculo visitado" xfId="21285" builtinId="9" hidden="1"/>
    <cellStyle name="Hipervínculo visitado" xfId="21715" builtinId="9" hidden="1"/>
    <cellStyle name="Hipervínculo visitado" xfId="21727" builtinId="9" hidden="1"/>
    <cellStyle name="Hipervínculo visitado" xfId="21239" builtinId="9" hidden="1"/>
    <cellStyle name="Hipervínculo visitado" xfId="19471" builtinId="9" hidden="1"/>
    <cellStyle name="Hipervínculo visitado" xfId="19367" builtinId="9" hidden="1"/>
    <cellStyle name="Hipervínculo visitado" xfId="19323" builtinId="9" hidden="1"/>
    <cellStyle name="Hipervínculo visitado" xfId="20921" builtinId="9" hidden="1"/>
    <cellStyle name="Hipervínculo visitado" xfId="21725" builtinId="9" hidden="1"/>
    <cellStyle name="Hipervínculo visitado" xfId="21647" builtinId="9" hidden="1"/>
    <cellStyle name="Hipervínculo visitado" xfId="21275" builtinId="9" hidden="1"/>
    <cellStyle name="Hipervínculo visitado" xfId="18875" builtinId="9" hidden="1"/>
    <cellStyle name="Hipervínculo visitado" xfId="21619" builtinId="9" hidden="1"/>
    <cellStyle name="Hipervínculo visitado" xfId="21003" builtinId="9" hidden="1"/>
    <cellStyle name="Hipervínculo visitado" xfId="21373" builtinId="9" hidden="1"/>
    <cellStyle name="Hipervínculo visitado" xfId="21772" builtinId="9" hidden="1"/>
    <cellStyle name="Hipervínculo visitado" xfId="21448" builtinId="9" hidden="1"/>
    <cellStyle name="Hipervínculo visitado" xfId="21449" builtinId="9" hidden="1"/>
    <cellStyle name="Hipervínculo visitado" xfId="21266" builtinId="9" hidden="1"/>
    <cellStyle name="Hipervínculo visitado" xfId="19273" builtinId="9" hidden="1"/>
    <cellStyle name="Hipervínculo visitado" xfId="20953" builtinId="9" hidden="1"/>
    <cellStyle name="Hipervínculo visitado" xfId="21352" builtinId="9" hidden="1"/>
    <cellStyle name="Hipervínculo visitado" xfId="20910" builtinId="9" hidden="1"/>
    <cellStyle name="Hipervínculo visitado" xfId="21050" builtinId="9" hidden="1"/>
    <cellStyle name="Hipervínculo visitado" xfId="20947" builtinId="9" hidden="1"/>
    <cellStyle name="Hipervínculo visitado" xfId="21219" builtinId="9" hidden="1"/>
    <cellStyle name="Hipervínculo visitado" xfId="21217" builtinId="9" hidden="1"/>
    <cellStyle name="Hipervínculo visitado" xfId="21197" builtinId="9" hidden="1"/>
    <cellStyle name="Hipervínculo visitado" xfId="18984" builtinId="9" hidden="1"/>
    <cellStyle name="Hipervínculo visitado" xfId="21539" builtinId="9" hidden="1"/>
    <cellStyle name="Hipervínculo visitado" xfId="21541" builtinId="9" hidden="1"/>
    <cellStyle name="Hipervínculo visitado" xfId="21765" builtinId="9" hidden="1"/>
    <cellStyle name="Hipervínculo visitado" xfId="21778" builtinId="9" hidden="1"/>
    <cellStyle name="Hipervínculo visitado" xfId="21458" builtinId="9" hidden="1"/>
    <cellStyle name="Hipervínculo visitado" xfId="18799" builtinId="9" hidden="1"/>
    <cellStyle name="Hipervínculo visitado" xfId="21611" builtinId="9" hidden="1"/>
    <cellStyle name="Hipervínculo visitado" xfId="21310" builtinId="9" hidden="1"/>
    <cellStyle name="Hipervínculo visitado" xfId="21304" builtinId="9" hidden="1"/>
    <cellStyle name="Hipervínculo visitado" xfId="21000" builtinId="9" hidden="1"/>
    <cellStyle name="Hipervínculo visitado" xfId="21443" builtinId="9" hidden="1"/>
    <cellStyle name="Hipervínculo visitado" xfId="21500" builtinId="9" hidden="1"/>
    <cellStyle name="Hipervínculo visitado" xfId="21622" builtinId="9" hidden="1"/>
    <cellStyle name="Hipervínculo visitado" xfId="20957" builtinId="9" hidden="1"/>
    <cellStyle name="Hipervínculo visitado" xfId="21722" builtinId="9" hidden="1"/>
    <cellStyle name="Hipervínculo visitado" xfId="21527" builtinId="9" hidden="1"/>
    <cellStyle name="Hipervínculo visitado" xfId="18162" builtinId="9" hidden="1"/>
    <cellStyle name="Hipervínculo visitado" xfId="21481" builtinId="9" hidden="1"/>
    <cellStyle name="Hipervínculo visitado" xfId="21810" builtinId="9" hidden="1"/>
    <cellStyle name="Hipervínculo visitado" xfId="18970" builtinId="9" hidden="1"/>
    <cellStyle name="Hipervínculo visitado" xfId="21244" builtinId="9" hidden="1"/>
    <cellStyle name="Hipervínculo visitado" xfId="20924" builtinId="9" hidden="1"/>
    <cellStyle name="Hipervínculo visitado" xfId="21017" builtinId="9" hidden="1"/>
    <cellStyle name="Hipervínculo visitado" xfId="21724" builtinId="9" hidden="1"/>
    <cellStyle name="Hipervínculo visitado" xfId="20892" builtinId="9" hidden="1"/>
    <cellStyle name="Hipervínculo visitado" xfId="21028" builtinId="9" hidden="1"/>
    <cellStyle name="Hipervínculo visitado" xfId="21153" builtinId="9" hidden="1"/>
    <cellStyle name="Hipervínculo visitado" xfId="21498" builtinId="9" hidden="1"/>
    <cellStyle name="Hipervínculo visitado" xfId="21264" builtinId="9" hidden="1"/>
    <cellStyle name="Hipervínculo visitado" xfId="21354" builtinId="9" hidden="1"/>
    <cellStyle name="Hipervínculo visitado" xfId="21526" builtinId="9" hidden="1"/>
    <cellStyle name="Hipervínculo visitado" xfId="21442" builtinId="9" hidden="1"/>
    <cellStyle name="Hipervínculo visitado" xfId="20965" builtinId="9" hidden="1"/>
    <cellStyle name="Hipervínculo visitado" xfId="21771" builtinId="9" hidden="1"/>
    <cellStyle name="Hipervínculo visitado" xfId="21770" builtinId="9" hidden="1"/>
    <cellStyle name="Hipervínculo visitado" xfId="21766" builtinId="9" hidden="1"/>
    <cellStyle name="Hipervínculo visitado" xfId="21206" builtinId="9" hidden="1"/>
    <cellStyle name="Hipervínculo visitado" xfId="20996" builtinId="9" hidden="1"/>
    <cellStyle name="Hipervínculo visitado" xfId="21689" builtinId="9" hidden="1"/>
    <cellStyle name="Hipervínculo visitado" xfId="21363" builtinId="9" hidden="1"/>
    <cellStyle name="Hipervínculo visitado" xfId="21466" builtinId="9" hidden="1"/>
    <cellStyle name="Hipervínculo visitado" xfId="21145" builtinId="9" hidden="1"/>
    <cellStyle name="Hipervínculo visitado" xfId="21658" builtinId="9" hidden="1"/>
    <cellStyle name="Hipervínculo visitado" xfId="21550" builtinId="9" hidden="1"/>
    <cellStyle name="Hipervínculo visitado" xfId="19441" builtinId="9" hidden="1"/>
    <cellStyle name="Hipervínculo visitado" xfId="19427" builtinId="9" hidden="1"/>
    <cellStyle name="Hipervínculo visitado" xfId="21797" builtinId="9" hidden="1"/>
    <cellStyle name="Hipervínculo visitado" xfId="20939" builtinId="9" hidden="1"/>
    <cellStyle name="Hipervínculo visitado" xfId="21776" builtinId="9" hidden="1"/>
    <cellStyle name="Hipervínculo visitado" xfId="21051" builtinId="9" hidden="1"/>
    <cellStyle name="Hipervínculo visitado" xfId="21482" builtinId="9" hidden="1"/>
    <cellStyle name="Hipervínculo visitado" xfId="20999" builtinId="9" hidden="1"/>
    <cellStyle name="Hipervínculo visitado" xfId="20990" builtinId="9" hidden="1"/>
    <cellStyle name="Hipervínculo visitado" xfId="21457" builtinId="9" hidden="1"/>
    <cellStyle name="Hipervínculo visitado" xfId="21793" builtinId="9" hidden="1"/>
    <cellStyle name="Hipervínculo visitado" xfId="21022" builtinId="9" hidden="1"/>
    <cellStyle name="Hipervínculo visitado" xfId="21763" builtinId="9" hidden="1"/>
    <cellStyle name="Hipervínculo visitado" xfId="20976" builtinId="9" hidden="1"/>
    <cellStyle name="Hipervínculo visitado" xfId="21013" builtinId="9" hidden="1"/>
    <cellStyle name="Hipervínculo visitado" xfId="21543" builtinId="9" hidden="1"/>
    <cellStyle name="Hipervínculo visitado" xfId="20922" builtinId="9" hidden="1"/>
    <cellStyle name="Hipervínculo visitado" xfId="21644" builtinId="9" hidden="1"/>
    <cellStyle name="Hipervínculo visitado" xfId="21673" builtinId="9" hidden="1"/>
    <cellStyle name="Hipervínculo visitado" xfId="21502" builtinId="9" hidden="1"/>
    <cellStyle name="Hipervínculo visitado" xfId="21698" builtinId="9" hidden="1"/>
    <cellStyle name="Hipervínculo visitado" xfId="21809" builtinId="9" hidden="1"/>
    <cellStyle name="Hipervínculo visitado" xfId="21759" builtinId="9" hidden="1"/>
    <cellStyle name="Hipervínculo visitado" xfId="21007" builtinId="9" hidden="1"/>
    <cellStyle name="Hipervínculo visitado" xfId="21463" builtinId="9" hidden="1"/>
    <cellStyle name="Hipervínculo visitado" xfId="21471" builtinId="9" hidden="1"/>
    <cellStyle name="Hipervínculo visitado" xfId="21020" builtinId="9" hidden="1"/>
    <cellStyle name="Hipervínculo visitado" xfId="20929" builtinId="9" hidden="1"/>
    <cellStyle name="Hipervínculo visitado" xfId="21709" builtinId="9" hidden="1"/>
    <cellStyle name="Hipervínculo visitado" xfId="20983" builtinId="9" hidden="1"/>
    <cellStyle name="Hipervínculo visitado" xfId="21802" builtinId="9" hidden="1"/>
    <cellStyle name="Hipervínculo visitado" xfId="19473" builtinId="9" hidden="1"/>
    <cellStyle name="Hipervínculo visitado" xfId="21518" builtinId="9" hidden="1"/>
    <cellStyle name="Hipervínculo visitado" xfId="21674" builtinId="9" hidden="1"/>
    <cellStyle name="Hipervínculo visitado" xfId="21796" builtinId="9" hidden="1"/>
    <cellStyle name="Hipervínculo visitado" xfId="20966" builtinId="9" hidden="1"/>
    <cellStyle name="Hipervínculo visitado" xfId="18961" builtinId="9" hidden="1"/>
    <cellStyle name="Hipervínculo visitado" xfId="21511" builtinId="9" hidden="1"/>
    <cellStyle name="Hipervínculo visitado" xfId="20935" builtinId="9" hidden="1"/>
    <cellStyle name="Hipervínculo visitado" xfId="21783" builtinId="9" hidden="1"/>
    <cellStyle name="Hipervínculo visitado" xfId="18707" builtinId="9" hidden="1"/>
    <cellStyle name="Hipervínculo visitado" xfId="21320" builtinId="9" hidden="1"/>
    <cellStyle name="Hipervínculo visitado" xfId="21450" builtinId="9" hidden="1"/>
    <cellStyle name="Hipervínculo visitado" xfId="18210" builtinId="9" hidden="1"/>
    <cellStyle name="Hipervínculo visitado" xfId="21693" builtinId="9" hidden="1"/>
    <cellStyle name="Hipervínculo visitado" xfId="21782" builtinId="9" hidden="1"/>
    <cellStyle name="Hipervínculo visitado" xfId="20919" builtinId="9" hidden="1"/>
    <cellStyle name="Hipervínculo visitado" xfId="21010" builtinId="9" hidden="1"/>
    <cellStyle name="Hipervínculo visitado" xfId="21760" builtinId="9" hidden="1"/>
    <cellStyle name="Hipervínculo visitado" xfId="20888" builtinId="9" hidden="1"/>
    <cellStyle name="Hipervínculo visitado" xfId="21155" builtinId="9" hidden="1"/>
    <cellStyle name="Hipervínculo visitado" xfId="21781" builtinId="9" hidden="1"/>
    <cellStyle name="Hipervínculo visitado" xfId="21494" builtinId="9" hidden="1"/>
    <cellStyle name="Hipervínculo visitado" xfId="21044" builtinId="9" hidden="1"/>
    <cellStyle name="Hipervínculo visitado" xfId="21636" builtinId="9" hidden="1"/>
    <cellStyle name="Hipervínculo visitado" xfId="21211" builtinId="9" hidden="1"/>
    <cellStyle name="Hipervínculo visitado" xfId="21194" builtinId="9" hidden="1"/>
    <cellStyle name="Hipervínculo visitado" xfId="21780" builtinId="9" hidden="1"/>
    <cellStyle name="Hipervínculo visitado" xfId="20970" builtinId="9" hidden="1"/>
    <cellStyle name="Hipervínculo visitado" xfId="21499" builtinId="9" hidden="1"/>
    <cellStyle name="Hipervínculo visitado" xfId="21201" builtinId="9" hidden="1"/>
    <cellStyle name="Hipervínculo visitado" xfId="21283" builtinId="9" hidden="1"/>
    <cellStyle name="Hipervínculo visitado" xfId="20926" builtinId="9" hidden="1"/>
    <cellStyle name="Hipervínculo visitado" xfId="21613" builtinId="9" hidden="1"/>
    <cellStyle name="Hipervínculo visitado" xfId="21005" builtinId="9" hidden="1"/>
    <cellStyle name="Hipervínculo visitado" xfId="21220" builtinId="9" hidden="1"/>
    <cellStyle name="Hipervínculo visitado" xfId="21162" builtinId="9" hidden="1"/>
    <cellStyle name="Hipervínculo visitado" xfId="21661" builtinId="9" hidden="1"/>
    <cellStyle name="Hipervínculo visitado" xfId="21767" builtinId="9" hidden="1"/>
    <cellStyle name="Hipervínculo visitado" xfId="21786" builtinId="9" hidden="1"/>
    <cellStyle name="Hipervínculo visitado" xfId="21226" builtinId="9" hidden="1"/>
    <cellStyle name="Hipervínculo visitado" xfId="21817" builtinId="9" hidden="1"/>
    <cellStyle name="Hipervínculo visitado" xfId="21501" builtinId="9" hidden="1"/>
    <cellStyle name="Hipervínculo visitado" xfId="21694" builtinId="9" hidden="1"/>
    <cellStyle name="Hipervínculo visitado" xfId="20897" builtinId="9" hidden="1"/>
    <cellStyle name="Hipervínculo visitado" xfId="21265" builtinId="9" hidden="1"/>
    <cellStyle name="Hipervínculo visitado" xfId="21748" builtinId="9" hidden="1"/>
    <cellStyle name="Hipervínculo visitado" xfId="21021" builtinId="9" hidden="1"/>
    <cellStyle name="Hipervínculo visitado" xfId="21616" builtinId="9" hidden="1"/>
    <cellStyle name="Hipervínculo visitado" xfId="21791" builtinId="9" hidden="1"/>
    <cellStyle name="Hipervínculo visitado" xfId="21271" builtinId="9" hidden="1"/>
    <cellStyle name="Hipervínculo visitado" xfId="21334" builtinId="9" hidden="1"/>
    <cellStyle name="Hipervínculo visitado" xfId="21341" builtinId="9" hidden="1"/>
    <cellStyle name="Hipervínculo visitado" xfId="21532" builtinId="9" hidden="1"/>
    <cellStyle name="Hipervínculo visitado" xfId="18802" builtinId="9" hidden="1"/>
    <cellStyle name="Hipervínculo visitado" xfId="21741" builtinId="9" hidden="1"/>
    <cellStyle name="Hipervínculo visitado" xfId="19567" builtinId="9" hidden="1"/>
    <cellStyle name="Hipervínculo visitado" xfId="20973" builtinId="9" hidden="1"/>
    <cellStyle name="Hipervínculo visitado" xfId="21823" builtinId="9" hidden="1"/>
    <cellStyle name="Hipervínculo visitado" xfId="21523" builtinId="9" hidden="1"/>
    <cellStyle name="Hipervínculo visitado" xfId="21366" builtinId="9" hidden="1"/>
    <cellStyle name="Hipervínculo visitado" xfId="21015" builtinId="9" hidden="1"/>
    <cellStyle name="Hipervínculo visitado" xfId="20968" builtinId="9" hidden="1"/>
    <cellStyle name="Hipervínculo visitado" xfId="21152" builtinId="9" hidden="1"/>
    <cellStyle name="Hipervínculo visitado" xfId="21169" builtinId="9" hidden="1"/>
    <cellStyle name="Hipervínculo visitado" xfId="21333" builtinId="9" hidden="1"/>
    <cellStyle name="Hipervínculo visitado" xfId="21345" builtinId="9" hidden="1"/>
    <cellStyle name="Hipervínculo visitado" xfId="21537" builtinId="9" hidden="1"/>
    <cellStyle name="Hipervínculo visitado" xfId="21515" builtinId="9" hidden="1"/>
    <cellStyle name="Hipervínculo visitado" xfId="21247" builtinId="9" hidden="1"/>
    <cellStyle name="Hipervínculo visitado" xfId="21729" builtinId="9" hidden="1"/>
    <cellStyle name="Hipervínculo visitado" xfId="20998" builtinId="9" hidden="1"/>
    <cellStyle name="Hipervínculo visitado" xfId="21697" builtinId="9" hidden="1"/>
    <cellStyle name="Hipervínculo visitado" xfId="21843" builtinId="9" hidden="1"/>
    <cellStyle name="Hipervínculo visitado" xfId="21353" builtinId="9" hidden="1"/>
    <cellStyle name="Hipervínculo visitado" xfId="18908" builtinId="9" hidden="1"/>
    <cellStyle name="Hipervínculo visitado" xfId="20937" builtinId="9" hidden="1"/>
    <cellStyle name="Hipervínculo visitado" xfId="21769" builtinId="9" hidden="1"/>
    <cellStyle name="Hipervínculo visitado" xfId="21148" builtinId="9" hidden="1"/>
    <cellStyle name="Hipervínculo visitado" xfId="21301" builtinId="9" hidden="1"/>
    <cellStyle name="Hipervínculo visitado" xfId="21784" builtinId="9" hidden="1"/>
    <cellStyle name="Hipervínculo visitado" xfId="21768" builtinId="9" hidden="1"/>
    <cellStyle name="Hipervínculo visitado" xfId="21508" builtinId="9" hidden="1"/>
    <cellStyle name="Hipervínculo visitado" xfId="21738" builtinId="9" hidden="1"/>
    <cellStyle name="Hipervínculo visitado" xfId="21704" builtinId="9" hidden="1"/>
    <cellStyle name="Hipervínculo visitado" xfId="21284" builtinId="9" hidden="1"/>
    <cellStyle name="Hipervínculo visitado" xfId="21261" builtinId="9" hidden="1"/>
    <cellStyle name="Hipervínculo visitado" xfId="21272" builtinId="9" hidden="1"/>
    <cellStyle name="Hipervínculo visitado" xfId="21816" builtinId="9" hidden="1"/>
    <cellStyle name="Hipervínculo visitado" xfId="21815" builtinId="9" hidden="1"/>
    <cellStyle name="Hipervínculo visitado" xfId="21135" builtinId="9" hidden="1"/>
    <cellStyle name="Hipervínculo visitado" xfId="21263" builtinId="9" hidden="1"/>
    <cellStyle name="Hipervínculo visitado" xfId="21047" builtinId="9" hidden="1"/>
    <cellStyle name="Hipervínculo visitado" xfId="21706" builtinId="9" hidden="1"/>
    <cellStyle name="Hipervínculo visitado" xfId="21151" builtinId="9" hidden="1"/>
    <cellStyle name="Hipervínculo visitado" xfId="21378" builtinId="9" hidden="1"/>
    <cellStyle name="Hipervínculo visitado" xfId="21192" builtinId="9" hidden="1"/>
    <cellStyle name="Hipervínculo visitado" xfId="21455" builtinId="9" hidden="1"/>
    <cellStyle name="Hipervínculo visitado" xfId="21302" builtinId="9" hidden="1"/>
    <cellStyle name="Hipervínculo visitado" xfId="21608" builtinId="9" hidden="1"/>
    <cellStyle name="Hipervínculo visitado" xfId="21190" builtinId="9" hidden="1"/>
    <cellStyle name="Hipervínculo visitado" xfId="19106" builtinId="9" hidden="1"/>
    <cellStyle name="Hipervínculo visitado" xfId="21663" builtinId="9" hidden="1"/>
    <cellStyle name="Hipervínculo visitado" xfId="21655" builtinId="9" hidden="1"/>
    <cellStyle name="Hipervínculo visitado" xfId="21841" builtinId="9" hidden="1"/>
    <cellStyle name="Hipervínculo visitado" xfId="21800" builtinId="9" hidden="1"/>
    <cellStyle name="Hipervínculo visitado" xfId="21496" builtinId="9" hidden="1"/>
    <cellStyle name="Hipervínculo visitado" xfId="20889" builtinId="9" hidden="1"/>
    <cellStyle name="Hipervínculo visitado" xfId="21686" builtinId="9" hidden="1"/>
    <cellStyle name="Hipervínculo visitado" xfId="21677" builtinId="9" hidden="1"/>
    <cellStyle name="Hipervínculo visitado" xfId="20969" builtinId="9" hidden="1"/>
    <cellStyle name="Hipervínculo visitado" xfId="21228" builtinId="9" hidden="1"/>
    <cellStyle name="Hipervínculo visitado" xfId="21840" builtinId="9" hidden="1"/>
    <cellStyle name="Hipervínculo visitado" xfId="21718" builtinId="9" hidden="1"/>
    <cellStyle name="Hipervínculo visitado" xfId="21540" builtinId="9" hidden="1"/>
    <cellStyle name="Hipervínculo visitado" xfId="21053" builtinId="9" hidden="1"/>
    <cellStyle name="Hipervínculo visitado" xfId="21837" builtinId="9" hidden="1"/>
    <cellStyle name="Hipervínculo visitado" xfId="21305" builtinId="9" hidden="1"/>
    <cellStyle name="Hipervínculo visitado" xfId="21820" builtinId="9" hidden="1"/>
    <cellStyle name="Hipervínculo visitado" xfId="19575" builtinId="9" hidden="1"/>
    <cellStyle name="Hipervínculo visitado" xfId="18874" builtinId="9" hidden="1"/>
    <cellStyle name="Hipervínculo visitado" xfId="21757" builtinId="9" hidden="1"/>
    <cellStyle name="Hipervínculo visitado" xfId="19359" builtinId="9" hidden="1"/>
    <cellStyle name="Hipervínculo visitado" xfId="21023" builtinId="9" hidden="1"/>
    <cellStyle name="Hipervínculo visitado" xfId="21150" builtinId="9" hidden="1"/>
    <cellStyle name="Hipervínculo visitado" xfId="21832" builtinId="9" hidden="1"/>
    <cellStyle name="Hipervínculo visitado" xfId="21174" builtinId="9" hidden="1"/>
    <cellStyle name="Hipervínculo visitado" xfId="20914" builtinId="9" hidden="1"/>
    <cellStyle name="Hipervínculo visitado" xfId="20942" builtinId="9" hidden="1"/>
    <cellStyle name="Hipervínculo visitado" xfId="20931" builtinId="9" hidden="1"/>
    <cellStyle name="Hipervínculo visitado" xfId="21795" builtinId="9" hidden="1"/>
    <cellStyle name="Hipervínculo visitado" xfId="21491" builtinId="9" hidden="1"/>
    <cellStyle name="Hipervínculo visitado" xfId="21731" builtinId="9" hidden="1"/>
    <cellStyle name="Hipervínculo visitado" xfId="21790" builtinId="9" hidden="1"/>
    <cellStyle name="Hipervínculo visitado" xfId="21504" builtinId="9" hidden="1"/>
    <cellStyle name="Hipervínculo visitado" xfId="21452" builtinId="9" hidden="1"/>
    <cellStyle name="Hipervínculo visitado" xfId="21338" builtinId="9" hidden="1"/>
    <cellStyle name="Hipervínculo visitado" xfId="18876" builtinId="9" hidden="1"/>
    <cellStyle name="Hipervínculo visitado" xfId="19531" builtinId="9" hidden="1"/>
    <cellStyle name="Hipervínculo visitado" xfId="21680" builtinId="9" hidden="1"/>
    <cellStyle name="Hipervínculo visitado" xfId="19398" builtinId="9" hidden="1"/>
    <cellStyle name="Hipervínculo visitado" xfId="21369" builtinId="9" hidden="1"/>
    <cellStyle name="Hipervínculo visitado" xfId="21014" builtinId="9" hidden="1"/>
    <cellStyle name="Hipervínculo visitado" xfId="21812" builtinId="9" hidden="1"/>
    <cellStyle name="Hipervínculo visitado" xfId="21831" builtinId="9" hidden="1"/>
    <cellStyle name="Hipervínculo visitado" xfId="21140" builtinId="9" hidden="1"/>
    <cellStyle name="Hipervínculo visitado" xfId="21125" builtinId="9" hidden="1"/>
    <cellStyle name="Hipervínculo visitado" xfId="21788" builtinId="9" hidden="1"/>
    <cellStyle name="Hipervínculo visitado" xfId="21798" builtinId="9" hidden="1"/>
    <cellStyle name="Hipervínculo visitado" xfId="21813" builtinId="9" hidden="1"/>
    <cellStyle name="Hipervínculo visitado" xfId="21830" builtinId="9" hidden="1"/>
    <cellStyle name="Hipervínculo visitado" xfId="21505" builtinId="9" hidden="1"/>
    <cellStyle name="Hipervínculo visitado" xfId="21534" builtinId="9" hidden="1"/>
    <cellStyle name="Hipervínculo visitado" xfId="21222" builtinId="9" hidden="1"/>
    <cellStyle name="Hipervínculo visitado" xfId="18951" builtinId="9" hidden="1"/>
    <cellStyle name="Hipervínculo visitado" xfId="21818" builtinId="9" hidden="1"/>
    <cellStyle name="Hipervínculo visitado" xfId="21828" builtinId="9" hidden="1"/>
    <cellStyle name="Hipervínculo visitado" xfId="21475" builtinId="9" hidden="1"/>
    <cellStyle name="Hipervínculo visitado" xfId="19586" builtinId="9" hidden="1"/>
    <cellStyle name="Hipervínculo visitado" xfId="21424" builtinId="9" hidden="1"/>
    <cellStyle name="Hipervínculo visitado" xfId="21359" builtinId="9" hidden="1"/>
    <cellStyle name="Hipervínculo visitado" xfId="20904" builtinId="9" hidden="1"/>
    <cellStyle name="Hipervínculo visitado" xfId="21827" builtinId="9" hidden="1"/>
    <cellStyle name="Hipervínculo visitado" xfId="21329" builtinId="9" hidden="1"/>
    <cellStyle name="Hipervínculo visitado" xfId="21181" builtinId="9" hidden="1"/>
    <cellStyle name="Hipervínculo visitado" xfId="21012" builtinId="9" hidden="1"/>
    <cellStyle name="Hipervínculo visitado" xfId="21747" builtinId="9" hidden="1"/>
    <cellStyle name="Hipervínculo visitado" xfId="21679" builtinId="9" hidden="1"/>
    <cellStyle name="Hipervínculo visitado" xfId="21826" builtinId="9" hidden="1"/>
    <cellStyle name="Hipervínculo visitado" xfId="21043" builtinId="9" hidden="1"/>
    <cellStyle name="Hipervínculo visitado" xfId="21853" builtinId="9" hidden="1"/>
    <cellStyle name="Hipervínculo visitado" xfId="21732" builtinId="9" hidden="1"/>
    <cellStyle name="Hipervínculo visitado" xfId="21365" builtinId="9" hidden="1"/>
    <cellStyle name="Hipervínculo visitado" xfId="21708" builtinId="9" hidden="1"/>
    <cellStyle name="Hipervínculo visitado" xfId="21684" builtinId="9" hidden="1"/>
    <cellStyle name="Hipervínculo visitado" xfId="21739" builtinId="9" hidden="1"/>
    <cellStyle name="Hipervínculo visitado" xfId="21040" builtinId="9" hidden="1"/>
    <cellStyle name="Hipervínculo visitado" xfId="19348" builtinId="9" hidden="1"/>
    <cellStyle name="Hipervínculo visitado" xfId="21814" builtinId="9" hidden="1"/>
    <cellStyle name="Hipervínculo visitado" xfId="21038" builtinId="9" hidden="1"/>
    <cellStyle name="Hipervínculo visitado" xfId="21166" builtinId="9" hidden="1"/>
    <cellStyle name="Hipervínculo visitado" xfId="21483" builtinId="9" hidden="1"/>
    <cellStyle name="Hipervínculo visitado" xfId="21633" builtinId="9" hidden="1"/>
    <cellStyle name="Hipervínculo visitado" xfId="21805" builtinId="9" hidden="1"/>
    <cellStyle name="Hipervínculo visitado" xfId="21735" builtinId="9" hidden="1"/>
    <cellStyle name="Hipervínculo visitado" xfId="21490" builtinId="9" hidden="1"/>
    <cellStyle name="Hipervínculo visitado" xfId="21846" builtinId="9" hidden="1"/>
    <cellStyle name="Hipervínculo visitado" xfId="21856" builtinId="9" hidden="1"/>
    <cellStyle name="Hipervínculo visitado" xfId="21254" builtinId="9" hidden="1"/>
    <cellStyle name="Hipervínculo visitado" xfId="21318" builtinId="9" hidden="1"/>
    <cellStyle name="Hipervínculo visitado" xfId="21521" builtinId="9" hidden="1"/>
    <cellStyle name="Hipervínculo visitado" xfId="21163" builtinId="9" hidden="1"/>
    <cellStyle name="Hipervínculo visitado" xfId="21036" builtinId="9" hidden="1"/>
    <cellStyle name="Hipervínculo visitado" xfId="21637" builtinId="9" hidden="1"/>
    <cellStyle name="Hipervínculo visitado" xfId="21654" builtinId="9" hidden="1"/>
    <cellStyle name="Hipervínculo visitado" xfId="21789" builtinId="9" hidden="1"/>
    <cellStyle name="Hipervínculo visitado" xfId="21489" builtinId="9" hidden="1"/>
    <cellStyle name="Hipervínculo visitado" xfId="21600" builtinId="9" hidden="1"/>
    <cellStyle name="Hipervínculo visitado" xfId="18907" builtinId="9" hidden="1"/>
    <cellStyle name="Hipervínculo visitado" xfId="21536" builtinId="9" hidden="1"/>
    <cellStyle name="Hipervínculo visitado" xfId="20945" builtinId="9" hidden="1"/>
    <cellStyle name="Hipervínculo visitado" xfId="21773" builtinId="9" hidden="1"/>
    <cellStyle name="Hipervínculo visitado" xfId="21873" builtinId="9" hidden="1"/>
    <cellStyle name="Hipervínculo visitado" xfId="21224" builtinId="9" hidden="1"/>
    <cellStyle name="Hipervínculo visitado" xfId="21212" builtinId="9" hidden="1"/>
    <cellStyle name="Hipervínculo visitado" xfId="21749" builtinId="9" hidden="1"/>
    <cellStyle name="Hipervínculo visitado" xfId="21262" builtinId="9" hidden="1"/>
    <cellStyle name="Hipervínculo visitado" xfId="21610" builtinId="9" hidden="1"/>
    <cellStyle name="Hipervínculo visitado" xfId="21634" builtinId="9" hidden="1"/>
    <cellStyle name="Hipervínculo visitado" xfId="21825" builtinId="9" hidden="1"/>
    <cellStyle name="Hipervínculo visitado" xfId="21274" builtinId="9" hidden="1"/>
    <cellStyle name="Hipervínculo visitado" xfId="21599" builtinId="9" hidden="1"/>
    <cellStyle name="Hipervínculo visitado" xfId="21699" builtinId="9" hidden="1"/>
    <cellStyle name="Hipervínculo visitado" xfId="21368" builtinId="9" hidden="1"/>
    <cellStyle name="Hipervínculo visitado" xfId="19076" builtinId="9" hidden="1"/>
    <cellStyle name="Hipervínculo visitado" xfId="21685" builtinId="9" hidden="1"/>
    <cellStyle name="Hipervínculo visitado" xfId="21692" builtinId="9" hidden="1"/>
    <cellStyle name="Hipervínculo visitado" xfId="21852" builtinId="9" hidden="1"/>
    <cellStyle name="Hipervínculo visitado" xfId="21851" builtinId="9" hidden="1"/>
    <cellStyle name="Hipervínculo visitado" xfId="21847" builtinId="9" hidden="1"/>
    <cellStyle name="Hipervínculo visitado" xfId="21792" builtinId="9" hidden="1"/>
    <cellStyle name="Hipervínculo visitado" xfId="21160" builtinId="9" hidden="1"/>
    <cellStyle name="Hipervínculo visitado" xfId="21465" builtinId="9" hidden="1"/>
    <cellStyle name="Hipervínculo visitado" xfId="21225" builtinId="9" hidden="1"/>
    <cellStyle name="Hipervínculo visitado" xfId="21808" builtinId="9" hidden="1"/>
    <cellStyle name="Hipervínculo visitado" xfId="21204" builtinId="9" hidden="1"/>
    <cellStyle name="Hipervínculo visitado" xfId="20894" builtinId="9" hidden="1"/>
    <cellStyle name="Hipervínculo visitado" xfId="21719" builtinId="9" hidden="1"/>
    <cellStyle name="Hipervínculo visitado" xfId="21659" builtinId="9" hidden="1"/>
    <cellStyle name="Hipervínculo visitado" xfId="21049" builtinId="9" hidden="1"/>
    <cellStyle name="Hipervínculo visitado" xfId="21867" builtinId="9" hidden="1"/>
    <cellStyle name="Hipervínculo visitado" xfId="21227" builtinId="9" hidden="1"/>
    <cellStyle name="Hipervínculo visitado" xfId="21854" builtinId="9" hidden="1"/>
    <cellStyle name="Hipervínculo visitado" xfId="21829" builtinId="9" hidden="1"/>
    <cellStyle name="Hipervínculo visitado" xfId="21836" builtinId="9" hidden="1"/>
    <cellStyle name="Hipervínculo visitado" xfId="21819" builtinId="9" hidden="1"/>
    <cellStyle name="Hipervínculo visitado" xfId="21246" builtinId="9" hidden="1"/>
    <cellStyle name="Hipervínculo visitado" xfId="21842" builtinId="9" hidden="1"/>
    <cellStyle name="Hipervínculo visitado" xfId="21865" builtinId="9" hidden="1"/>
    <cellStyle name="Hipervínculo visitado" xfId="21833" builtinId="9" hidden="1"/>
    <cellStyle name="Hipervínculo visitado" xfId="21845" builtinId="9" hidden="1"/>
    <cellStyle name="Hipervínculo visitado" xfId="21801" builtinId="9" hidden="1"/>
    <cellStyle name="Hipervínculo visitado" xfId="21232" builtinId="9" hidden="1"/>
    <cellStyle name="Hipervínculo visitado" xfId="21210" builtinId="9" hidden="1"/>
    <cellStyle name="Hipervínculo visitado" xfId="21643" builtinId="9" hidden="1"/>
    <cellStyle name="Hipervínculo visitado" xfId="21444" builtinId="9" hidden="1"/>
    <cellStyle name="Hipervínculo visitado" xfId="21358" builtinId="9" hidden="1"/>
    <cellStyle name="Hipervínculo visitado" xfId="21612" builtinId="9" hidden="1"/>
    <cellStyle name="Hipervínculo visitado" xfId="21435" builtinId="9" hidden="1"/>
    <cellStyle name="Hipervínculo visitado" xfId="21872" builtinId="9" hidden="1"/>
    <cellStyle name="Hipervínculo visitado" xfId="21159" builtinId="9" hidden="1"/>
    <cellStyle name="Hipervínculo visitado" xfId="19535" builtinId="9" hidden="1"/>
    <cellStyle name="Hipervínculo visitado" xfId="21196" builtinId="9" hidden="1"/>
    <cellStyle name="Hipervínculo visitado" xfId="20887" builtinId="9" hidden="1"/>
    <cellStyle name="Hipervínculo visitado" xfId="21218" builtinId="9" hidden="1"/>
    <cellStyle name="Hipervínculo visitado" xfId="21133" builtinId="9" hidden="1"/>
    <cellStyle name="Hipervínculo visitado" xfId="21132" builtinId="9" hidden="1"/>
    <cellStyle name="Hipervínculo visitado" xfId="20928" builtinId="9" hidden="1"/>
    <cellStyle name="Hipervínculo visitado" xfId="21869" builtinId="9" hidden="1"/>
    <cellStyle name="Hipervínculo visitado" xfId="20978" builtinId="9" hidden="1"/>
    <cellStyle name="Hipervínculo visitado" xfId="21180" builtinId="9" hidden="1"/>
    <cellStyle name="Hipervínculo visitado" xfId="21346" builtinId="9" hidden="1"/>
    <cellStyle name="Hipervínculo visitado" xfId="21866" builtinId="9" hidden="1"/>
    <cellStyle name="Hipervínculo visitado" xfId="21451" builtinId="9" hidden="1"/>
    <cellStyle name="Hipervínculo visitado" xfId="21361" builtinId="9" hidden="1"/>
    <cellStyle name="Hipervínculo visitado" xfId="21004" builtinId="9" hidden="1"/>
    <cellStyle name="Hipervínculo visitado" xfId="20920" builtinId="9" hidden="1"/>
    <cellStyle name="Hipervínculo visitado" xfId="21860" builtinId="9" hidden="1"/>
    <cellStyle name="Hipervínculo visitado" xfId="20912" builtinId="9" hidden="1"/>
    <cellStyle name="Hipervínculo visitado" xfId="21676" builtinId="9" hidden="1"/>
    <cellStyle name="Hipervínculo visitado" xfId="21009" builtinId="9" hidden="1"/>
    <cellStyle name="Hipervínculo visitado" xfId="21375" builtinId="9" hidden="1"/>
    <cellStyle name="Hipervínculo visitado" xfId="21753" builtinId="9" hidden="1"/>
    <cellStyle name="Hipervínculo visitado" xfId="21859" builtinId="9" hidden="1"/>
    <cellStyle name="Hipervínculo visitado" xfId="21324" builtinId="9" hidden="1"/>
    <cellStyle name="Hipervínculo visitado" xfId="21626" builtinId="9" hidden="1"/>
    <cellStyle name="Hipervínculo visitado" xfId="21340" builtinId="9" hidden="1"/>
    <cellStyle name="Hipervínculo visitado" xfId="21835" builtinId="9" hidden="1"/>
    <cellStyle name="Hipervínculo visitado" xfId="18952" builtinId="9" hidden="1"/>
    <cellStyle name="Hipervínculo visitado" xfId="21858" builtinId="9" hidden="1"/>
    <cellStyle name="Hipervínculo visitado" xfId="21154" builtinId="9" hidden="1"/>
    <cellStyle name="Hipervínculo visitado" xfId="21290" builtinId="9" hidden="1"/>
    <cellStyle name="Hipervínculo visitado" xfId="21821" builtinId="9" hidden="1"/>
    <cellStyle name="Hipervínculo visitado" xfId="21171" builtinId="9" hidden="1"/>
    <cellStyle name="Hipervínculo visitado" xfId="21370" builtinId="9" hidden="1"/>
    <cellStyle name="Hipervínculo visitado" xfId="21857" builtinId="9" hidden="1"/>
    <cellStyle name="Hipervínculo visitado" xfId="21427" builtinId="9" hidden="1"/>
    <cellStyle name="Hipervínculo visitado" xfId="20991" builtinId="9" hidden="1"/>
    <cellStyle name="Hipervínculo visitado" xfId="21838" builtinId="9" hidden="1"/>
    <cellStyle name="Hipervínculo visitado" xfId="19314" builtinId="9" hidden="1"/>
    <cellStyle name="Hipervínculo visitado" xfId="21433" builtinId="9" hidden="1"/>
    <cellStyle name="Hipervínculo visitado" xfId="21316" builtinId="9" hidden="1"/>
    <cellStyle name="Hipervínculo visitado" xfId="21746" builtinId="9" hidden="1"/>
    <cellStyle name="Hipervínculo visitado" xfId="21002" builtinId="9" hidden="1"/>
    <cellStyle name="Hipervínculo visitado" xfId="21629" builtinId="9" hidden="1"/>
    <cellStyle name="Hipervínculo visitado" xfId="20967" builtinId="9" hidden="1"/>
    <cellStyle name="Hipervínculo visitado" xfId="21848" builtinId="9" hidden="1"/>
    <cellStyle name="Hipervínculo visitado" xfId="21862" builtinId="9" hidden="1"/>
    <cellStyle name="Hipervínculo visitado" xfId="21484" builtinId="9" hidden="1"/>
    <cellStyle name="Hipervínculo visitado" xfId="21876" builtinId="9" hidden="1"/>
    <cellStyle name="Hipervínculo visitado" xfId="21493" builtinId="9" hidden="1"/>
    <cellStyle name="Hipervínculo visitado" xfId="21507" builtinId="9" hidden="1"/>
    <cellStyle name="Hipervínculo visitado" xfId="21811" builtinId="9" hidden="1"/>
    <cellStyle name="Hipervínculo visitado" xfId="20915" builtinId="9" hidden="1"/>
    <cellStyle name="Hipervínculo visitado" xfId="21034" builtinId="9" hidden="1"/>
    <cellStyle name="Hipervínculo visitado" xfId="21276" builtinId="9" hidden="1"/>
    <cellStyle name="Hipervínculo visitado" xfId="21627" builtinId="9" hidden="1"/>
    <cellStyle name="Hipervínculo visitado" xfId="21864" builtinId="9" hidden="1"/>
    <cellStyle name="Hipervínculo visitado" xfId="19584" builtinId="9" hidden="1"/>
    <cellStyle name="Hipervínculo visitado" xfId="21337" builtinId="9" hidden="1"/>
    <cellStyle name="Hipervínculo visitado" xfId="21785" builtinId="9" hidden="1"/>
    <cellStyle name="Hipervínculo visitado" xfId="21446" builtinId="9" hidden="1"/>
    <cellStyle name="Hipervínculo visitado" xfId="21804" builtinId="9" hidden="1"/>
    <cellStyle name="Hipervínculo visitado" xfId="21172" builtinId="9" hidden="1"/>
    <cellStyle name="Hipervínculo visitado" xfId="21207" builtinId="9" hidden="1"/>
    <cellStyle name="Hipervínculo visitado" xfId="21158" builtinId="9" hidden="1"/>
    <cellStyle name="Hipervínculo visitado" xfId="21877" builtinId="9" hidden="1"/>
    <cellStyle name="Hipervínculo visitado" xfId="21208" builtinId="9" hidden="1"/>
    <cellStyle name="Hipervínculo visitado" xfId="21141" builtinId="9" hidden="1"/>
    <cellStyle name="Hipervínculo visitado" xfId="21214" builtinId="9" hidden="1"/>
    <cellStyle name="Hipervínculo visitado" xfId="21606" builtinId="9" hidden="1"/>
    <cellStyle name="Hipervínculo visitado" xfId="21221" builtinId="9" hidden="1"/>
    <cellStyle name="Hipervínculo visitado" xfId="19569" builtinId="9" hidden="1"/>
    <cellStyle name="Hipervínculo visitado" xfId="21779" builtinId="9" hidden="1"/>
    <cellStyle name="Hipervínculo visitado" xfId="21052" builtinId="9" hidden="1"/>
    <cellStyle name="Hipervínculo visitado" xfId="20995" builtinId="9" hidden="1"/>
    <cellStyle name="Hipervínculo visitado" xfId="21754" builtinId="9" hidden="1"/>
    <cellStyle name="Hipervínculo visitado" xfId="21617" builtinId="9" hidden="1"/>
    <cellStyle name="Hipervínculo visitado" xfId="21039" builtinId="9" hidden="1"/>
    <cellStyle name="Hipervínculo visitado" xfId="21806" builtinId="9" hidden="1"/>
    <cellStyle name="Hipervínculo visitado" xfId="20985" builtinId="9" hidden="1"/>
    <cellStyle name="Hipervínculo visitado" xfId="21878" builtinId="9" hidden="1"/>
    <cellStyle name="Hipervínculo visitado" xfId="19439" builtinId="9" hidden="1"/>
    <cellStyle name="Hipervínculo visitado" xfId="21330" builtinId="9" hidden="1"/>
    <cellStyle name="Hipervínculo visitado" xfId="21822" builtinId="9" hidden="1"/>
    <cellStyle name="Hipervínculo visitado" xfId="21850" builtinId="9" hidden="1"/>
    <cellStyle name="Hipervínculo visitado" xfId="21666" builtinId="9" hidden="1"/>
    <cellStyle name="Hipervínculo visitado" xfId="21434" builtinId="9" hidden="1"/>
    <cellStyle name="Hipervínculo visitado" xfId="21861" builtinId="9" hidden="1"/>
    <cellStyle name="Hipervínculo visitado" xfId="21849" builtinId="9" hidden="1"/>
    <cellStyle name="Hipervínculo visitado" xfId="21126" builtinId="9" hidden="1"/>
    <cellStyle name="Hipervínculo visitado" xfId="21615" builtinId="9" hidden="1"/>
    <cellStyle name="Hipervínculo visitado" xfId="21620" builtinId="9" hidden="1"/>
    <cellStyle name="Hipervínculo visitado" xfId="21641" builtinId="9" hidden="1"/>
    <cellStyle name="Hipervínculo visitado" xfId="20932" builtinId="9" hidden="1"/>
    <cellStyle name="Hipervínculo visitado" xfId="21545" builtinId="9" hidden="1"/>
    <cellStyle name="Hipervínculo visitado" xfId="21875" builtinId="9" hidden="1"/>
    <cellStyle name="Hipervínculo visitado" xfId="21874" builtinId="9" hidden="1"/>
    <cellStyle name="Hipervínculo visitado" xfId="21640" builtinId="9" hidden="1"/>
    <cellStyle name="Hipervínculo visitado" xfId="20893" builtinId="9" hidden="1"/>
    <cellStyle name="Hipervínculo visitado" xfId="20933" builtinId="9" hidden="1"/>
    <cellStyle name="Hipervínculo visitado" xfId="21008" builtinId="9" hidden="1"/>
    <cellStyle name="Hipervínculo visitado" xfId="21756" builtinId="9" hidden="1"/>
    <cellStyle name="Hipervínculo visitado" xfId="21447" builtinId="9" hidden="1"/>
    <cellStyle name="Hipervínculo visitado" xfId="21683" builtinId="9" hidden="1"/>
    <cellStyle name="Hipervínculo visitado" xfId="21618" builtinId="9" hidden="1"/>
    <cellStyle name="Hipervínculo visitado" xfId="21794" builtinId="9" hidden="1"/>
    <cellStyle name="Hipervínculo visitado" xfId="22131" builtinId="9" hidden="1"/>
    <cellStyle name="Hipervínculo visitado" xfId="22132" builtinId="9" hidden="1"/>
    <cellStyle name="Hipervínculo visitado" xfId="22133" builtinId="9" hidden="1"/>
    <cellStyle name="Hipervínculo visitado" xfId="22134" builtinId="9" hidden="1"/>
    <cellStyle name="Hipervínculo visitado" xfId="22135" builtinId="9" hidden="1"/>
    <cellStyle name="Hipervínculo visitado" xfId="22136" builtinId="9" hidden="1"/>
    <cellStyle name="Hipervínculo visitado" xfId="22137" builtinId="9" hidden="1"/>
    <cellStyle name="Hipervínculo visitado" xfId="22138" builtinId="9" hidden="1"/>
    <cellStyle name="Hipervínculo visitado" xfId="22139" builtinId="9" hidden="1"/>
    <cellStyle name="Hipervínculo visitado" xfId="22140" builtinId="9" hidden="1"/>
    <cellStyle name="Hipervínculo visitado" xfId="22141" builtinId="9" hidden="1"/>
    <cellStyle name="Hipervínculo visitado" xfId="22142" builtinId="9" hidden="1"/>
    <cellStyle name="Hipervínculo visitado" xfId="22143" builtinId="9" hidden="1"/>
    <cellStyle name="Hipervínculo visitado" xfId="22144" builtinId="9" hidden="1"/>
    <cellStyle name="Hipervínculo visitado" xfId="22145" builtinId="9" hidden="1"/>
    <cellStyle name="Hipervínculo visitado" xfId="22146" builtinId="9" hidden="1"/>
    <cellStyle name="Hipervínculo visitado" xfId="22147" builtinId="9" hidden="1"/>
    <cellStyle name="Hipervínculo visitado" xfId="22148" builtinId="9" hidden="1"/>
    <cellStyle name="Hipervínculo visitado" xfId="22149" builtinId="9" hidden="1"/>
    <cellStyle name="Hipervínculo visitado" xfId="22150" builtinId="9" hidden="1"/>
    <cellStyle name="Hipervínculo visitado" xfId="22151" builtinId="9" hidden="1"/>
    <cellStyle name="Hipervínculo visitado" xfId="22152" builtinId="9" hidden="1"/>
    <cellStyle name="Hipervínculo visitado" xfId="22153" builtinId="9" hidden="1"/>
    <cellStyle name="Hipervínculo visitado" xfId="22155" builtinId="9" hidden="1"/>
    <cellStyle name="Hipervínculo visitado" xfId="22157" builtinId="9" hidden="1"/>
    <cellStyle name="Hipervínculo visitado" xfId="22159" builtinId="9" hidden="1"/>
    <cellStyle name="Hipervínculo visitado" xfId="22161" builtinId="9" hidden="1"/>
    <cellStyle name="Hipervínculo visitado" xfId="22163" builtinId="9" hidden="1"/>
    <cellStyle name="Hipervínculo visitado" xfId="22165" builtinId="9" hidden="1"/>
    <cellStyle name="Hipervínculo visitado" xfId="22167" builtinId="9" hidden="1"/>
    <cellStyle name="Hipervínculo visitado" xfId="22169" builtinId="9" hidden="1"/>
    <cellStyle name="Hipervínculo visitado" xfId="22171" builtinId="9" hidden="1"/>
    <cellStyle name="Hipervínculo visitado" xfId="22173" builtinId="9" hidden="1"/>
    <cellStyle name="Hipervínculo visitado" xfId="22175" builtinId="9" hidden="1"/>
    <cellStyle name="Hipervínculo visitado" xfId="22177" builtinId="9" hidden="1"/>
    <cellStyle name="Hipervínculo visitado" xfId="22609" builtinId="9" hidden="1"/>
    <cellStyle name="Hipervínculo visitado" xfId="22610" builtinId="9" hidden="1"/>
    <cellStyle name="Hipervínculo visitado" xfId="22611" builtinId="9" hidden="1"/>
    <cellStyle name="Hipervínculo visitado" xfId="22612" builtinId="9" hidden="1"/>
    <cellStyle name="Hipervínculo visitado" xfId="22613" builtinId="9" hidden="1"/>
    <cellStyle name="Hipervínculo visitado" xfId="22614" builtinId="9" hidden="1"/>
    <cellStyle name="Hipervínculo visitado" xfId="22615" builtinId="9" hidden="1"/>
    <cellStyle name="Hipervínculo visitado" xfId="22616" builtinId="9" hidden="1"/>
    <cellStyle name="Hipervínculo visitado" xfId="22617" builtinId="9" hidden="1"/>
    <cellStyle name="Hipervínculo visitado" xfId="22618" builtinId="9" hidden="1"/>
    <cellStyle name="Hipervínculo visitado" xfId="22619" builtinId="9" hidden="1"/>
    <cellStyle name="Hipervínculo visitado" xfId="22620" builtinId="9" hidden="1"/>
    <cellStyle name="Hipervínculo visitado" xfId="22621" builtinId="9" hidden="1"/>
    <cellStyle name="Hipervínculo visitado" xfId="22622" builtinId="9" hidden="1"/>
    <cellStyle name="Hipervínculo visitado" xfId="22623" builtinId="9" hidden="1"/>
    <cellStyle name="Hipervínculo visitado" xfId="22624" builtinId="9" hidden="1"/>
    <cellStyle name="Hipervínculo visitado" xfId="22625" builtinId="9" hidden="1"/>
    <cellStyle name="Hipervínculo visitado" xfId="22626" builtinId="9" hidden="1"/>
    <cellStyle name="Hipervínculo visitado" xfId="22627" builtinId="9" hidden="1"/>
    <cellStyle name="Hipervínculo visitado" xfId="22628" builtinId="9" hidden="1"/>
    <cellStyle name="Hipervínculo visitado" xfId="22629" builtinId="9" hidden="1"/>
    <cellStyle name="Hipervínculo visitado" xfId="22630" builtinId="9" hidden="1"/>
    <cellStyle name="Hipervínculo visitado" xfId="22631" builtinId="9" hidden="1"/>
    <cellStyle name="Hipervínculo visitado" xfId="22632" builtinId="9" hidden="1"/>
    <cellStyle name="Hipervínculo visitado" xfId="22633" builtinId="9" hidden="1"/>
    <cellStyle name="Hipervínculo visitado" xfId="22634" builtinId="9" hidden="1"/>
    <cellStyle name="Hipervínculo visitado" xfId="22635" builtinId="9" hidden="1"/>
    <cellStyle name="Hipervínculo visitado" xfId="22636" builtinId="9" hidden="1"/>
    <cellStyle name="Hipervínculo visitado" xfId="22637" builtinId="9" hidden="1"/>
    <cellStyle name="Hipervínculo visitado" xfId="22638" builtinId="9" hidden="1"/>
    <cellStyle name="Hipervínculo visitado" xfId="22639" builtinId="9" hidden="1"/>
    <cellStyle name="Hipervínculo visitado" xfId="22640" builtinId="9" hidden="1"/>
    <cellStyle name="Hipervínculo visitado" xfId="22641" builtinId="9" hidden="1"/>
    <cellStyle name="Hipervínculo visitado" xfId="22642" builtinId="9" hidden="1"/>
    <cellStyle name="Hipervínculo visitado" xfId="22643" builtinId="9" hidden="1"/>
    <cellStyle name="Hipervínculo visitado" xfId="22711" builtinId="9" hidden="1"/>
    <cellStyle name="Hipervínculo visitado" xfId="22738" builtinId="9" hidden="1"/>
    <cellStyle name="Hipervínculo visitado" xfId="22713" builtinId="9" hidden="1"/>
    <cellStyle name="Hipervínculo visitado" xfId="22715" builtinId="9" hidden="1"/>
    <cellStyle name="Hipervínculo visitado" xfId="22703" builtinId="9" hidden="1"/>
    <cellStyle name="Hipervínculo visitado" xfId="22481" builtinId="9" hidden="1"/>
    <cellStyle name="Hipervínculo visitado" xfId="22667" builtinId="9" hidden="1"/>
    <cellStyle name="Hipervínculo visitado" xfId="22666" builtinId="9" hidden="1"/>
    <cellStyle name="Hipervínculo visitado" xfId="22665" builtinId="9" hidden="1"/>
    <cellStyle name="Hipervínculo visitado" xfId="22417" builtinId="9" hidden="1"/>
    <cellStyle name="Hipervínculo visitado" xfId="22645" builtinId="9" hidden="1"/>
    <cellStyle name="Hipervínculo visitado" xfId="22470" builtinId="9" hidden="1"/>
    <cellStyle name="Hipervínculo visitado" xfId="22670" builtinId="9" hidden="1"/>
    <cellStyle name="Hipervínculo visitado" xfId="22473" builtinId="9" hidden="1"/>
    <cellStyle name="Hipervínculo visitado" xfId="22511" builtinId="9" hidden="1"/>
    <cellStyle name="Hipervínculo visitado" xfId="22506" builtinId="9" hidden="1"/>
    <cellStyle name="Hipervínculo visitado" xfId="22488" builtinId="9" hidden="1"/>
    <cellStyle name="Hipervínculo visitado" xfId="22734" builtinId="9" hidden="1"/>
    <cellStyle name="Hipervínculo visitado" xfId="22757" builtinId="9" hidden="1"/>
    <cellStyle name="Hipervínculo visitado" xfId="22466" builtinId="9" hidden="1"/>
    <cellStyle name="Hipervínculo visitado" xfId="22668" builtinId="9" hidden="1"/>
    <cellStyle name="Hipervínculo visitado" xfId="22471" builtinId="9" hidden="1"/>
    <cellStyle name="Hipervínculo visitado" xfId="22516" builtinId="9" hidden="1"/>
    <cellStyle name="Hipervínculo visitado" xfId="22482" builtinId="9" hidden="1"/>
    <cellStyle name="Hipervínculo visitado" xfId="22424" builtinId="9" hidden="1"/>
    <cellStyle name="Hipervínculo visitado" xfId="22663" builtinId="9" hidden="1"/>
    <cellStyle name="Hipervínculo visitado" xfId="22423" builtinId="9" hidden="1"/>
    <cellStyle name="Hipervínculo visitado" xfId="22662" builtinId="9" hidden="1"/>
    <cellStyle name="Hipervínculo visitado" xfId="22422" builtinId="9" hidden="1"/>
    <cellStyle name="Hipervínculo visitado" xfId="22661" builtinId="9" hidden="1"/>
    <cellStyle name="Hipervínculo visitado" xfId="22476" builtinId="9" hidden="1"/>
    <cellStyle name="Hipervínculo visitado" xfId="22446" builtinId="9" hidden="1"/>
    <cellStyle name="Hipervínculo visitado" xfId="22426" builtinId="9" hidden="1"/>
    <cellStyle name="Hipervínculo visitado" xfId="22837" builtinId="9" hidden="1"/>
    <cellStyle name="Hipervínculo visitado" xfId="22448" builtinId="9" hidden="1"/>
    <cellStyle name="Hipervínculo visitado" xfId="22427" builtinId="9" hidden="1"/>
    <cellStyle name="Hipervínculo visitado" xfId="22395" builtinId="9" hidden="1"/>
    <cellStyle name="Hipervínculo visitado" xfId="22429" builtinId="9" hidden="1"/>
    <cellStyle name="Hipervínculo visitado" xfId="22644" builtinId="9" hidden="1"/>
    <cellStyle name="Hipervínculo visitado" xfId="22394" builtinId="9" hidden="1"/>
    <cellStyle name="Hipervínculo visitado" xfId="22660" builtinId="9" hidden="1"/>
    <cellStyle name="Hipervínculo visitado" xfId="22659" builtinId="9" hidden="1"/>
    <cellStyle name="Hipervínculo visitado" xfId="22658" builtinId="9" hidden="1"/>
    <cellStyle name="Hipervínculo visitado" xfId="22657" builtinId="9" hidden="1"/>
    <cellStyle name="Hipervínculo visitado" xfId="22414" builtinId="9" hidden="1"/>
    <cellStyle name="Hipervínculo visitado" xfId="22413" builtinId="9" hidden="1"/>
    <cellStyle name="Hipervínculo visitado" xfId="22420" builtinId="9" hidden="1"/>
    <cellStyle name="Hipervínculo visitado" xfId="22707" builtinId="9" hidden="1"/>
    <cellStyle name="Hipervínculo visitado" xfId="22737" builtinId="9" hidden="1"/>
    <cellStyle name="Hipervínculo visitado" xfId="22736" builtinId="9" hidden="1"/>
    <cellStyle name="Hipervínculo visitado" xfId="22735" builtinId="9" hidden="1"/>
    <cellStyle name="Hipervínculo visitado" xfId="22704" builtinId="9" hidden="1"/>
    <cellStyle name="Hipervínculo visitado" xfId="22489" builtinId="9" hidden="1"/>
    <cellStyle name="Hipervínculo visitado" xfId="22533" builtinId="9" hidden="1"/>
    <cellStyle name="Hipervínculo visitado" xfId="22669" builtinId="9" hidden="1"/>
    <cellStyle name="Hipervínculo visitado" xfId="22472" builtinId="9" hidden="1"/>
    <cellStyle name="Hipervínculo visitado" xfId="22512" builtinId="9" hidden="1"/>
    <cellStyle name="Hipervínculo visitado" xfId="22509" builtinId="9" hidden="1"/>
    <cellStyle name="Hipervínculo visitado" xfId="22510" builtinId="9" hidden="1"/>
    <cellStyle name="Hipervínculo visitado" xfId="22714" builtinId="9" hidden="1"/>
    <cellStyle name="Hipervínculo visitado" xfId="22513" builtinId="9" hidden="1"/>
    <cellStyle name="Hipervínculo visitado" xfId="22469" builtinId="9" hidden="1"/>
    <cellStyle name="Hipervínculo visitado" xfId="22381" builtinId="9" hidden="1"/>
    <cellStyle name="Hipervínculo visitado" xfId="22483" builtinId="9" hidden="1"/>
    <cellStyle name="Hipervínculo visitado" xfId="22415" builtinId="9" hidden="1"/>
    <cellStyle name="Hipervínculo visitado" xfId="22539" builtinId="9" hidden="1"/>
    <cellStyle name="Hipervínculo visitado" xfId="22421" builtinId="9" hidden="1"/>
    <cellStyle name="Hipervínculo visitado" xfId="22484" builtinId="9" hidden="1"/>
    <cellStyle name="Hipervínculo visitado" xfId="22485" builtinId="9" hidden="1"/>
    <cellStyle name="Hipervínculo visitado" xfId="22486" builtinId="9" hidden="1"/>
    <cellStyle name="Hipervínculo visitado" xfId="22487" builtinId="9" hidden="1"/>
    <cellStyle name="Hipervínculo visitado" xfId="22758" builtinId="9" hidden="1"/>
    <cellStyle name="Hipervínculo visitado" xfId="22733" builtinId="9" hidden="1"/>
    <cellStyle name="Hipervínculo visitado" xfId="22438" builtinId="9" hidden="1"/>
    <cellStyle name="Hipervínculo visitado" xfId="22710" builtinId="9" hidden="1"/>
    <cellStyle name="Hipervínculo visitado" xfId="22536" builtinId="9" hidden="1"/>
    <cellStyle name="Hipervínculo visitado" xfId="22706" builtinId="9" hidden="1"/>
    <cellStyle name="Hipervínculo visitado" xfId="22449" builtinId="9" hidden="1"/>
    <cellStyle name="Hipervínculo visitado" xfId="22518" builtinId="9" hidden="1"/>
    <cellStyle name="Hipervínculo visitado" xfId="22739" builtinId="9" hidden="1"/>
    <cellStyle name="Hipervínculo visitado" xfId="22741" builtinId="9" hidden="1"/>
    <cellStyle name="Hipervínculo visitado" xfId="22687" builtinId="9" hidden="1"/>
    <cellStyle name="Hipervínculo visitado" xfId="22724" builtinId="9" hidden="1"/>
    <cellStyle name="Hipervínculo visitado" xfId="22840" builtinId="9" hidden="1"/>
    <cellStyle name="Hipervínculo visitado" xfId="22842" builtinId="9" hidden="1"/>
    <cellStyle name="Hipervínculo visitado" xfId="22844" builtinId="9" hidden="1"/>
    <cellStyle name="Hipervínculo visitado" xfId="22846" builtinId="9" hidden="1"/>
    <cellStyle name="Hipervínculo visitado" xfId="22848" builtinId="9" hidden="1"/>
    <cellStyle name="Hipervínculo visitado" xfId="22850" builtinId="9" hidden="1"/>
    <cellStyle name="Hipervínculo visitado" xfId="22852" builtinId="9" hidden="1"/>
    <cellStyle name="Hipervínculo visitado" xfId="22854" builtinId="9" hidden="1"/>
    <cellStyle name="Hipervínculo visitado" xfId="22856" builtinId="9" hidden="1"/>
    <cellStyle name="Hipervínculo visitado" xfId="22858" builtinId="9" hidden="1"/>
    <cellStyle name="Hipervínculo visitado" xfId="22860" builtinId="9" hidden="1"/>
    <cellStyle name="Hipervínculo visitado" xfId="22862" builtinId="9" hidden="1"/>
    <cellStyle name="Hipervínculo visitado" xfId="22864" builtinId="9" hidden="1"/>
    <cellStyle name="Hipervínculo visitado" xfId="22866" builtinId="9" hidden="1"/>
    <cellStyle name="Hipervínculo visitado" xfId="22868" builtinId="9" hidden="1"/>
    <cellStyle name="Hipervínculo visitado" xfId="22870" builtinId="9" hidden="1"/>
    <cellStyle name="Hipervínculo visitado" xfId="22871" builtinId="9" hidden="1"/>
    <cellStyle name="Hipervínculo visitado" xfId="22872" builtinId="9" hidden="1"/>
    <cellStyle name="Hipervínculo visitado" xfId="22873" builtinId="9" hidden="1"/>
    <cellStyle name="Hipervínculo visitado" xfId="22874" builtinId="9" hidden="1"/>
    <cellStyle name="Hipervínculo visitado" xfId="22875" builtinId="9" hidden="1"/>
    <cellStyle name="Hipervínculo visitado" xfId="22876" builtinId="9" hidden="1"/>
    <cellStyle name="Hipervínculo visitado" xfId="22877" builtinId="9" hidden="1"/>
    <cellStyle name="Hipervínculo visitado" xfId="22878" builtinId="9" hidden="1"/>
    <cellStyle name="Hipervínculo visitado" xfId="22879" builtinId="9" hidden="1"/>
    <cellStyle name="Hipervínculo visitado" xfId="22880" builtinId="9" hidden="1"/>
    <cellStyle name="Hipervínculo visitado" xfId="22881" builtinId="9" hidden="1"/>
    <cellStyle name="Hipervínculo visitado" xfId="22882" builtinId="9" hidden="1"/>
    <cellStyle name="Hipervínculo visitado" xfId="22883" builtinId="9" hidden="1"/>
    <cellStyle name="Hipervínculo visitado" xfId="22884" builtinId="9" hidden="1"/>
    <cellStyle name="Hipervínculo visitado" xfId="22885" builtinId="9" hidden="1"/>
    <cellStyle name="Hipervínculo visitado" xfId="22886" builtinId="9" hidden="1"/>
    <cellStyle name="Hipervínculo visitado" xfId="22887" builtinId="9" hidden="1"/>
    <cellStyle name="Hipervínculo visitado" xfId="22888" builtinId="9" hidden="1"/>
    <cellStyle name="Hipervínculo visitado" xfId="22889" builtinId="9" hidden="1"/>
    <cellStyle name="Hipervínculo visitado" xfId="23120" builtinId="9" hidden="1"/>
    <cellStyle name="Hipervínculo visitado" xfId="23122" builtinId="9" hidden="1"/>
    <cellStyle name="Hipervínculo visitado" xfId="23124" builtinId="9" hidden="1"/>
    <cellStyle name="Hipervínculo visitado" xfId="23126" builtinId="9" hidden="1"/>
    <cellStyle name="Hipervínculo visitado" xfId="23128" builtinId="9" hidden="1"/>
    <cellStyle name="Hipervínculo visitado" xfId="23130" builtinId="9" hidden="1"/>
    <cellStyle name="Hipervínculo visitado" xfId="23132" builtinId="9" hidden="1"/>
    <cellStyle name="Hipervínculo visitado" xfId="23134" builtinId="9" hidden="1"/>
    <cellStyle name="Hipervínculo visitado" xfId="23136" builtinId="9" hidden="1"/>
    <cellStyle name="Hipervínculo visitado" xfId="23138" builtinId="9" hidden="1"/>
    <cellStyle name="Hipervínculo visitado" xfId="23140" builtinId="9" hidden="1"/>
    <cellStyle name="Hipervínculo visitado" xfId="23142" builtinId="9" hidden="1"/>
    <cellStyle name="Hipervínculo visitado" xfId="23144" builtinId="9" hidden="1"/>
    <cellStyle name="Hipervínculo visitado" xfId="23146" builtinId="9" hidden="1"/>
    <cellStyle name="Hipervínculo visitado" xfId="23148" builtinId="9" hidden="1"/>
    <cellStyle name="Hipervínculo visitado" xfId="23150" builtinId="9" hidden="1"/>
    <cellStyle name="Hipervínculo visitado" xfId="23152" builtinId="9" hidden="1"/>
    <cellStyle name="Hipervínculo visitado" xfId="23154" builtinId="9" hidden="1"/>
    <cellStyle name="Hipervínculo visitado" xfId="23156" builtinId="9" hidden="1"/>
    <cellStyle name="Hipervínculo visitado" xfId="23158" builtinId="9" hidden="1"/>
    <cellStyle name="Hipervínculo visitado" xfId="23160" builtinId="9" hidden="1"/>
    <cellStyle name="Hipervínculo visitado" xfId="23162" builtinId="9" hidden="1"/>
    <cellStyle name="Hipervínculo visitado" xfId="23163" builtinId="9" hidden="1"/>
    <cellStyle name="Hipervínculo visitado" xfId="23165" builtinId="9" hidden="1"/>
    <cellStyle name="Hipervínculo visitado" xfId="23167" builtinId="9" hidden="1"/>
    <cellStyle name="Hipervínculo visitado" xfId="23169" builtinId="9" hidden="1"/>
    <cellStyle name="Hipervínculo visitado" xfId="23171" builtinId="9" hidden="1"/>
    <cellStyle name="Hipervínculo visitado" xfId="23173" builtinId="9" hidden="1"/>
    <cellStyle name="Hipervínculo visitado" xfId="23175" builtinId="9" hidden="1"/>
    <cellStyle name="Hipervínculo visitado" xfId="23177" builtinId="9" hidden="1"/>
    <cellStyle name="Hipervínculo visitado" xfId="23179" builtinId="9" hidden="1"/>
    <cellStyle name="Hipervínculo visitado" xfId="23181" builtinId="9" hidden="1"/>
    <cellStyle name="Hipervínculo visitado" xfId="23183" builtinId="9" hidden="1"/>
    <cellStyle name="Hipervínculo visitado" xfId="23185" builtinId="9" hidden="1"/>
    <cellStyle name="Hipervínculo visitado" xfId="23187" builtinId="9" hidden="1"/>
    <cellStyle name="Hipervínculo visitado" xfId="23400" builtinId="9" hidden="1"/>
    <cellStyle name="Hipervínculo visitado" xfId="23401" builtinId="9" hidden="1"/>
    <cellStyle name="Hipervínculo visitado" xfId="23402" builtinId="9" hidden="1"/>
    <cellStyle name="Hipervínculo visitado" xfId="23403" builtinId="9" hidden="1"/>
    <cellStyle name="Hipervínculo visitado" xfId="23404" builtinId="9" hidden="1"/>
    <cellStyle name="Hipervínculo visitado" xfId="23405" builtinId="9" hidden="1"/>
    <cellStyle name="Hipervínculo visitado" xfId="23406" builtinId="9" hidden="1"/>
    <cellStyle name="Hipervínculo visitado" xfId="23407" builtinId="9" hidden="1"/>
    <cellStyle name="Hipervínculo visitado" xfId="23408" builtinId="9" hidden="1"/>
    <cellStyle name="Hipervínculo visitado" xfId="23409" builtinId="9" hidden="1"/>
    <cellStyle name="Hipervínculo visitado" xfId="23410" builtinId="9" hidden="1"/>
    <cellStyle name="Hipervínculo visitado" xfId="23411" builtinId="9" hidden="1"/>
    <cellStyle name="Hipervínculo visitado" xfId="23412" builtinId="9" hidden="1"/>
    <cellStyle name="Hipervínculo visitado" xfId="23413" builtinId="9" hidden="1"/>
    <cellStyle name="Hipervínculo visitado" xfId="23414" builtinId="9" hidden="1"/>
    <cellStyle name="Hipervínculo visitado" xfId="23415" builtinId="9" hidden="1"/>
    <cellStyle name="Hipervínculo visitado" xfId="23416" builtinId="9" hidden="1"/>
    <cellStyle name="Hipervínculo visitado" xfId="23417" builtinId="9" hidden="1"/>
    <cellStyle name="Hipervínculo visitado" xfId="23418" builtinId="9" hidden="1"/>
    <cellStyle name="Hipervínculo visitado" xfId="23419" builtinId="9" hidden="1"/>
    <cellStyle name="Hipervínculo visitado" xfId="23420" builtinId="9" hidden="1"/>
    <cellStyle name="Hipervínculo visitado" xfId="23421" builtinId="9" hidden="1"/>
    <cellStyle name="Hipervínculo visitado" xfId="23422" builtinId="9" hidden="1"/>
    <cellStyle name="Hipervínculo visitado" xfId="23423" builtinId="9" hidden="1"/>
    <cellStyle name="Hipervínculo visitado" xfId="23424" builtinId="9" hidden="1"/>
    <cellStyle name="Hipervínculo visitado" xfId="23425" builtinId="9" hidden="1"/>
    <cellStyle name="Hipervínculo visitado" xfId="23426" builtinId="9" hidden="1"/>
    <cellStyle name="Hipervínculo visitado" xfId="23427" builtinId="9" hidden="1"/>
    <cellStyle name="Hipervínculo visitado" xfId="23428" builtinId="9" hidden="1"/>
    <cellStyle name="Hipervínculo visitado" xfId="23429" builtinId="9" hidden="1"/>
    <cellStyle name="Hipervínculo visitado" xfId="23430" builtinId="9" hidden="1"/>
    <cellStyle name="Hipervínculo visitado" xfId="23431" builtinId="9" hidden="1"/>
    <cellStyle name="Hipervínculo visitado" xfId="23432" builtinId="9" hidden="1"/>
    <cellStyle name="Hipervínculo visitado" xfId="23433" builtinId="9" hidden="1"/>
    <cellStyle name="Hipervínculo visitado" xfId="23434" builtinId="9" hidden="1"/>
    <cellStyle name="Hipervínculo visitado" xfId="23467" builtinId="9" hidden="1"/>
    <cellStyle name="Hipervínculo visitado" xfId="23485" builtinId="9" hidden="1"/>
    <cellStyle name="Hipervínculo visitado" xfId="23470" builtinId="9" hidden="1"/>
    <cellStyle name="Hipervínculo visitado" xfId="23473" builtinId="9" hidden="1"/>
    <cellStyle name="Hipervínculo visitado" xfId="23461" builtinId="9" hidden="1"/>
    <cellStyle name="Hipervínculo visitado" xfId="23342" builtinId="9" hidden="1"/>
    <cellStyle name="Hipervínculo visitado" xfId="23448" builtinId="9" hidden="1"/>
    <cellStyle name="Hipervínculo visitado" xfId="23447" builtinId="9" hidden="1"/>
    <cellStyle name="Hipervínculo visitado" xfId="23445" builtinId="9" hidden="1"/>
    <cellStyle name="Hipervínculo visitado" xfId="23306" builtinId="9" hidden="1"/>
    <cellStyle name="Hipervínculo visitado" xfId="23436" builtinId="9" hidden="1"/>
    <cellStyle name="Hipervínculo visitado" xfId="23333" builtinId="9" hidden="1"/>
    <cellStyle name="Hipervínculo visitado" xfId="23451" builtinId="9" hidden="1"/>
    <cellStyle name="Hipervínculo visitado" xfId="23336" builtinId="9" hidden="1"/>
    <cellStyle name="Hipervínculo visitado" xfId="23363" builtinId="9" hidden="1"/>
    <cellStyle name="Hipervínculo visitado" xfId="23356" builtinId="9" hidden="1"/>
    <cellStyle name="Hipervínculo visitado" xfId="23345" builtinId="9" hidden="1"/>
    <cellStyle name="Hipervínculo visitado" xfId="23478" builtinId="9" hidden="1"/>
    <cellStyle name="Hipervínculo visitado" xfId="23490" builtinId="9" hidden="1"/>
    <cellStyle name="Hipervínculo visitado" xfId="23327" builtinId="9" hidden="1"/>
    <cellStyle name="Hipervínculo visitado" xfId="23449" builtinId="9" hidden="1"/>
    <cellStyle name="Hipervínculo visitado" xfId="23334" builtinId="9" hidden="1"/>
    <cellStyle name="Hipervínculo visitado" xfId="23369" builtinId="9" hidden="1"/>
    <cellStyle name="Hipervínculo visitado" xfId="23344" builtinId="9" hidden="1"/>
    <cellStyle name="Hipervínculo visitado" xfId="23312" builtinId="9" hidden="1"/>
    <cellStyle name="Hipervínculo visitado" xfId="23443" builtinId="9" hidden="1"/>
    <cellStyle name="Hipervínculo visitado" xfId="23311" builtinId="9" hidden="1"/>
    <cellStyle name="Hipervínculo visitado" xfId="23442" builtinId="9" hidden="1"/>
    <cellStyle name="Hipervínculo visitado" xfId="23310" builtinId="9" hidden="1"/>
    <cellStyle name="Hipervínculo visitado" xfId="23441" builtinId="9" hidden="1"/>
    <cellStyle name="Hipervínculo visitado" xfId="23338" builtinId="9" hidden="1"/>
    <cellStyle name="Hipervínculo visitado" xfId="23322" builtinId="9" hidden="1"/>
    <cellStyle name="Hipervínculo visitado" xfId="23315" builtinId="9" hidden="1"/>
    <cellStyle name="Hipervínculo visitado" xfId="23511" builtinId="9" hidden="1"/>
    <cellStyle name="Hipervínculo visitado" xfId="23323" builtinId="9" hidden="1"/>
    <cellStyle name="Hipervínculo visitado" xfId="23316" builtinId="9" hidden="1"/>
    <cellStyle name="Hipervínculo visitado" xfId="23301" builtinId="9" hidden="1"/>
    <cellStyle name="Hipervínculo visitado" xfId="23317" builtinId="9" hidden="1"/>
    <cellStyle name="Hipervínculo visitado" xfId="23435" builtinId="9" hidden="1"/>
    <cellStyle name="Hipervínculo visitado" xfId="23300" builtinId="9" hidden="1"/>
    <cellStyle name="Hipervínculo visitado" xfId="23440" builtinId="9" hidden="1"/>
    <cellStyle name="Hipervínculo visitado" xfId="23439" builtinId="9" hidden="1"/>
    <cellStyle name="Hipervínculo visitado" xfId="23438" builtinId="9" hidden="1"/>
    <cellStyle name="Hipervínculo visitado" xfId="23437" builtinId="9" hidden="1"/>
    <cellStyle name="Hipervínculo visitado" xfId="23304" builtinId="9" hidden="1"/>
    <cellStyle name="Hipervínculo visitado" xfId="23303" builtinId="9" hidden="1"/>
    <cellStyle name="Hipervínculo visitado" xfId="23309" builtinId="9" hidden="1"/>
    <cellStyle name="Hipervínculo visitado" xfId="23463" builtinId="9" hidden="1"/>
    <cellStyle name="Hipervínculo visitado" xfId="23484" builtinId="9" hidden="1"/>
    <cellStyle name="Hipervínculo visitado" xfId="23483" builtinId="9" hidden="1"/>
    <cellStyle name="Hipervínculo visitado" xfId="23479" builtinId="9" hidden="1"/>
    <cellStyle name="Hipervínculo visitado" xfId="23462" builtinId="9" hidden="1"/>
    <cellStyle name="Hipervínculo visitado" xfId="23346" builtinId="9" hidden="1"/>
    <cellStyle name="Hipervínculo visitado" xfId="23376" builtinId="9" hidden="1"/>
    <cellStyle name="Hipervínculo visitado" xfId="23450" builtinId="9" hidden="1"/>
    <cellStyle name="Hipervínculo visitado" xfId="23335" builtinId="9" hidden="1"/>
    <cellStyle name="Hipervínculo visitado" xfId="23364" builtinId="9" hidden="1"/>
    <cellStyle name="Hipervínculo visitado" xfId="23360" builtinId="9" hidden="1"/>
    <cellStyle name="Hipervínculo visitado" xfId="23362" builtinId="9" hidden="1"/>
    <cellStyle name="Hipervínculo visitado" xfId="23685" builtinId="9" hidden="1"/>
    <cellStyle name="Hipervínculo visitado" xfId="23687" builtinId="9" hidden="1"/>
    <cellStyle name="Hipervínculo visitado" xfId="23689" builtinId="9" hidden="1"/>
    <cellStyle name="Hipervínculo visitado" xfId="23691" builtinId="9" hidden="1"/>
    <cellStyle name="Hipervínculo visitado" xfId="23693" builtinId="9" hidden="1"/>
    <cellStyle name="Hipervínculo visitado" xfId="23695" builtinId="9" hidden="1"/>
    <cellStyle name="Hipervínculo visitado" xfId="23697" builtinId="9" hidden="1"/>
    <cellStyle name="Hipervínculo visitado" xfId="23699" builtinId="9" hidden="1"/>
    <cellStyle name="Hipervínculo visitado" xfId="23701" builtinId="9" hidden="1"/>
    <cellStyle name="Hipervínculo visitado" xfId="23703" builtinId="9" hidden="1"/>
    <cellStyle name="Hipervínculo visitado" xfId="23705" builtinId="9" hidden="1"/>
    <cellStyle name="Hipervínculo visitado" xfId="23707" builtinId="9" hidden="1"/>
    <cellStyle name="Hipervínculo visitado" xfId="23709" builtinId="9" hidden="1"/>
    <cellStyle name="Hipervínculo visitado" xfId="23711" builtinId="9" hidden="1"/>
    <cellStyle name="Hipervínculo visitado" xfId="23713" builtinId="9" hidden="1"/>
    <cellStyle name="Hipervínculo visitado" xfId="23715" builtinId="9" hidden="1"/>
    <cellStyle name="Hipervínculo visitado" xfId="23717" builtinId="9" hidden="1"/>
    <cellStyle name="Hipervínculo visitado" xfId="23719" builtinId="9" hidden="1"/>
    <cellStyle name="Hipervínculo visitado" xfId="23721" builtinId="9" hidden="1"/>
    <cellStyle name="Hipervínculo visitado" xfId="23723" builtinId="9" hidden="1"/>
    <cellStyle name="Hipervínculo visitado" xfId="23725" builtinId="9" hidden="1"/>
    <cellStyle name="Hipervínculo visitado" xfId="23727" builtinId="9" hidden="1"/>
    <cellStyle name="Hipervínculo visitado" xfId="23729" builtinId="9" hidden="1"/>
    <cellStyle name="Hipervínculo visitado" xfId="23731" builtinId="9" hidden="1"/>
    <cellStyle name="Hipervínculo visitado" xfId="23733" builtinId="9" hidden="1"/>
    <cellStyle name="Hipervínculo visitado" xfId="23735" builtinId="9" hidden="1"/>
    <cellStyle name="Hipervínculo visitado" xfId="23737" builtinId="9" hidden="1"/>
    <cellStyle name="Hipervínculo visitado" xfId="23739" builtinId="9" hidden="1"/>
    <cellStyle name="Hipervínculo visitado" xfId="23741" builtinId="9" hidden="1"/>
    <cellStyle name="Hipervínculo visitado" xfId="23743" builtinId="9" hidden="1"/>
    <cellStyle name="Hipervínculo visitado" xfId="23745" builtinId="9" hidden="1"/>
    <cellStyle name="Hipervínculo visitado" xfId="23747" builtinId="9" hidden="1"/>
    <cellStyle name="Hipervínculo visitado" xfId="23749" builtinId="9" hidden="1"/>
    <cellStyle name="Hipervínculo visitado" xfId="23751" builtinId="9" hidden="1"/>
    <cellStyle name="Hipervínculo visitado" xfId="23753" builtinId="9" hidden="1"/>
    <cellStyle name="Hipervínculo visitado" xfId="24068" builtinId="9" hidden="1"/>
    <cellStyle name="Hipervínculo visitado" xfId="24069" builtinId="9" hidden="1"/>
    <cellStyle name="Hipervínculo visitado" xfId="24070" builtinId="9" hidden="1"/>
    <cellStyle name="Hipervínculo visitado" xfId="24071" builtinId="9" hidden="1"/>
    <cellStyle name="Hipervínculo visitado" xfId="24072" builtinId="9" hidden="1"/>
    <cellStyle name="Hipervínculo visitado" xfId="24073" builtinId="9" hidden="1"/>
    <cellStyle name="Hipervínculo visitado" xfId="24074" builtinId="9" hidden="1"/>
    <cellStyle name="Hipervínculo visitado" xfId="24075" builtinId="9" hidden="1"/>
    <cellStyle name="Hipervínculo visitado" xfId="24076" builtinId="9" hidden="1"/>
    <cellStyle name="Hipervínculo visitado" xfId="24077" builtinId="9" hidden="1"/>
    <cellStyle name="Hipervínculo visitado" xfId="24078" builtinId="9" hidden="1"/>
    <cellStyle name="Hipervínculo visitado" xfId="24079" builtinId="9" hidden="1"/>
    <cellStyle name="Hipervínculo visitado" xfId="24080" builtinId="9" hidden="1"/>
    <cellStyle name="Hipervínculo visitado" xfId="24081" builtinId="9" hidden="1"/>
    <cellStyle name="Hipervínculo visitado" xfId="24082" builtinId="9" hidden="1"/>
    <cellStyle name="Hipervínculo visitado" xfId="24083" builtinId="9" hidden="1"/>
    <cellStyle name="Hipervínculo visitado" xfId="24084" builtinId="9" hidden="1"/>
    <cellStyle name="Hipervínculo visitado" xfId="24085" builtinId="9" hidden="1"/>
    <cellStyle name="Hipervínculo visitado" xfId="24086" builtinId="9" hidden="1"/>
    <cellStyle name="Hipervínculo visitado" xfId="24087" builtinId="9" hidden="1"/>
    <cellStyle name="Hipervínculo visitado" xfId="24088" builtinId="9" hidden="1"/>
    <cellStyle name="Hipervínculo visitado" xfId="24089" builtinId="9" hidden="1"/>
    <cellStyle name="Hipervínculo visitado" xfId="24090" builtinId="9" hidden="1"/>
    <cellStyle name="Hipervínculo visitado" xfId="24091" builtinId="9" hidden="1"/>
    <cellStyle name="Hipervínculo visitado" xfId="24092" builtinId="9" hidden="1"/>
    <cellStyle name="Hipervínculo visitado" xfId="24093" builtinId="9" hidden="1"/>
    <cellStyle name="Hipervínculo visitado" xfId="24094" builtinId="9" hidden="1"/>
    <cellStyle name="Hipervínculo visitado" xfId="24095" builtinId="9" hidden="1"/>
    <cellStyle name="Hipervínculo visitado" xfId="24096" builtinId="9" hidden="1"/>
    <cellStyle name="Hipervínculo visitado" xfId="24097" builtinId="9" hidden="1"/>
    <cellStyle name="Hipervínculo visitado" xfId="24098" builtinId="9" hidden="1"/>
    <cellStyle name="Hipervínculo visitado" xfId="24099" builtinId="9" hidden="1"/>
    <cellStyle name="Hipervínculo visitado" xfId="24100" builtinId="9" hidden="1"/>
    <cellStyle name="Hipervínculo visitado" xfId="24101" builtinId="9" hidden="1"/>
    <cellStyle name="Hipervínculo visitado" xfId="24102" builtinId="9" hidden="1"/>
    <cellStyle name="Hipervínculo visitado" xfId="24149" builtinId="9" hidden="1"/>
    <cellStyle name="Hipervínculo visitado" xfId="24168" builtinId="9" hidden="1"/>
    <cellStyle name="Hipervínculo visitado" xfId="24151" builtinId="9" hidden="1"/>
    <cellStyle name="Hipervínculo visitado" xfId="24156" builtinId="9" hidden="1"/>
    <cellStyle name="Hipervínculo visitado" xfId="24142" builtinId="9" hidden="1"/>
    <cellStyle name="Hipervínculo visitado" xfId="23984" builtinId="9" hidden="1"/>
    <cellStyle name="Hipervínculo visitado" xfId="24115" builtinId="9" hidden="1"/>
    <cellStyle name="Hipervínculo visitado" xfId="24114" builtinId="9" hidden="1"/>
    <cellStyle name="Hipervínculo visitado" xfId="24112" builtinId="9" hidden="1"/>
    <cellStyle name="Hipervínculo visitado" xfId="23934" builtinId="9" hidden="1"/>
    <cellStyle name="Hipervínculo visitado" xfId="24104" builtinId="9" hidden="1"/>
    <cellStyle name="Hipervínculo visitado" xfId="23975" builtinId="9" hidden="1"/>
    <cellStyle name="Hipervínculo visitado" xfId="24121" builtinId="9" hidden="1"/>
    <cellStyle name="Hipervínculo visitado" xfId="23980" builtinId="9" hidden="1"/>
    <cellStyle name="Hipervínculo visitado" xfId="24008" builtinId="9" hidden="1"/>
    <cellStyle name="Hipervínculo visitado" xfId="24000" builtinId="9" hidden="1"/>
    <cellStyle name="Hipervínculo visitado" xfId="23987" builtinId="9" hidden="1"/>
    <cellStyle name="Hipervínculo visitado" xfId="24161" builtinId="9" hidden="1"/>
    <cellStyle name="Hipervínculo visitado" xfId="24175" builtinId="9" hidden="1"/>
    <cellStyle name="Hipervínculo visitado" xfId="23966" builtinId="9" hidden="1"/>
    <cellStyle name="Hipervínculo visitado" xfId="24118" builtinId="9" hidden="1"/>
    <cellStyle name="Hipervínculo visitado" xfId="23976" builtinId="9" hidden="1"/>
    <cellStyle name="Hipervínculo visitado" xfId="24015" builtinId="9" hidden="1"/>
    <cellStyle name="Hipervínculo visitado" xfId="23985" builtinId="9" hidden="1"/>
    <cellStyle name="Hipervínculo visitado" xfId="23941" builtinId="9" hidden="1"/>
    <cellStyle name="Hipervínculo visitado" xfId="24111" builtinId="9" hidden="1"/>
    <cellStyle name="Hipervínculo visitado" xfId="23940" builtinId="9" hidden="1"/>
    <cellStyle name="Hipervínculo visitado" xfId="24110" builtinId="9" hidden="1"/>
    <cellStyle name="Hipervínculo visitado" xfId="23939" builtinId="9" hidden="1"/>
    <cellStyle name="Hipervínculo visitado" xfId="24109" builtinId="9" hidden="1"/>
    <cellStyle name="Hipervínculo visitado" xfId="23982" builtinId="9" hidden="1"/>
    <cellStyle name="Hipervínculo visitado" xfId="23956" builtinId="9" hidden="1"/>
    <cellStyle name="Hipervínculo visitado" xfId="23945" builtinId="9" hidden="1"/>
    <cellStyle name="Hipervínculo visitado" xfId="24217" builtinId="9" hidden="1"/>
    <cellStyle name="Hipervínculo visitado" xfId="23957" builtinId="9" hidden="1"/>
    <cellStyle name="Hipervínculo visitado" xfId="23946" builtinId="9" hidden="1"/>
    <cellStyle name="Hipervínculo visitado" xfId="23930" builtinId="9" hidden="1"/>
    <cellStyle name="Hipervínculo visitado" xfId="23947" builtinId="9" hidden="1"/>
    <cellStyle name="Hipervínculo visitado" xfId="24103" builtinId="9" hidden="1"/>
    <cellStyle name="Hipervínculo visitado" xfId="23929" builtinId="9" hidden="1"/>
    <cellStyle name="Hipervínculo visitado" xfId="24108" builtinId="9" hidden="1"/>
    <cellStyle name="Hipervínculo visitado" xfId="24107" builtinId="9" hidden="1"/>
    <cellStyle name="Hipervínculo visitado" xfId="24106" builtinId="9" hidden="1"/>
    <cellStyle name="Hipervínculo visitado" xfId="24105" builtinId="9" hidden="1"/>
    <cellStyle name="Hipervínculo visitado" xfId="23932" builtinId="9" hidden="1"/>
    <cellStyle name="Hipervínculo visitado" xfId="23931" builtinId="9" hidden="1"/>
    <cellStyle name="Hipervínculo visitado" xfId="23938" builtinId="9" hidden="1"/>
    <cellStyle name="Hipervínculo visitado" xfId="24145" builtinId="9" hidden="1"/>
    <cellStyle name="Hipervínculo visitado" xfId="24167" builtinId="9" hidden="1"/>
    <cellStyle name="Hipervínculo visitado" xfId="24166" builtinId="9" hidden="1"/>
    <cellStyle name="Hipervínculo visitado" xfId="24162" builtinId="9" hidden="1"/>
    <cellStyle name="Hipervínculo visitado" xfId="24143" builtinId="9" hidden="1"/>
    <cellStyle name="Hipervínculo visitado" xfId="23989" builtinId="9" hidden="1"/>
    <cellStyle name="Hipervínculo visitado" xfId="24024" builtinId="9" hidden="1"/>
    <cellStyle name="Hipervínculo visitado" xfId="24119" builtinId="9" hidden="1"/>
    <cellStyle name="Hipervínculo visitado" xfId="23978" builtinId="9" hidden="1"/>
    <cellStyle name="Hipervínculo visitado" xfId="24010" builtinId="9" hidden="1"/>
    <cellStyle name="Hipervínculo visitado" xfId="24004" builtinId="9" hidden="1"/>
    <cellStyle name="Hipervínculo visitado" xfId="24006" builtinId="9" hidden="1"/>
    <cellStyle name="Hipervínculo visitado" xfId="23902" builtinId="9" hidden="1"/>
    <cellStyle name="Hipervínculo visitado" xfId="24017" builtinId="9" hidden="1"/>
    <cellStyle name="Hipervínculo visitado" xfId="23856" builtinId="9" hidden="1"/>
    <cellStyle name="Hipervínculo visitado" xfId="24209" builtinId="9" hidden="1"/>
    <cellStyle name="Hipervínculo visitado" xfId="23673" builtinId="9" hidden="1"/>
    <cellStyle name="Hipervínculo visitado" xfId="23014" builtinId="9" hidden="1"/>
    <cellStyle name="Hipervínculo visitado" xfId="24128" builtinId="9" hidden="1"/>
    <cellStyle name="Hipervínculo visitado" xfId="24037" builtinId="9" hidden="1"/>
    <cellStyle name="Hipervínculo visitado" xfId="23894" builtinId="9" hidden="1"/>
    <cellStyle name="Hipervínculo visitado" xfId="23996" builtinId="9" hidden="1"/>
    <cellStyle name="Hipervínculo visitado" xfId="23835" builtinId="9" hidden="1"/>
    <cellStyle name="Hipervínculo visitado" xfId="24206" builtinId="9" hidden="1"/>
    <cellStyle name="Hipervínculo visitado" xfId="23666" builtinId="9" hidden="1"/>
    <cellStyle name="Hipervínculo visitado" xfId="23962" builtinId="9" hidden="1"/>
    <cellStyle name="Hipervínculo visitado" xfId="23802" builtinId="9" hidden="1"/>
    <cellStyle name="Hipervínculo visitado" xfId="24201" builtinId="9" hidden="1"/>
    <cellStyle name="Hipervínculo visitado" xfId="23655" builtinId="9" hidden="1"/>
    <cellStyle name="Hipervínculo visitado" xfId="24174" builtinId="9" hidden="1"/>
    <cellStyle name="Hipervínculo visitado" xfId="24063" builtinId="9" hidden="1"/>
    <cellStyle name="Hipervínculo visitado" xfId="23918" builtinId="9" hidden="1"/>
    <cellStyle name="Hipervínculo visitado" xfId="23596" builtinId="9" hidden="1"/>
    <cellStyle name="Hipervínculo visitado" xfId="22926" builtinId="9" hidden="1"/>
    <cellStyle name="Hipervínculo visitado" xfId="24021" builtinId="9" hidden="1"/>
    <cellStyle name="Hipervínculo visitado" xfId="23754" builtinId="9" hidden="1"/>
    <cellStyle name="Hipervínculo visitado" xfId="22979" builtinId="9" hidden="1"/>
    <cellStyle name="Hipervínculo visitado" xfId="23772" builtinId="9" hidden="1"/>
    <cellStyle name="Hipervínculo visitado" xfId="23771" builtinId="9" hidden="1"/>
    <cellStyle name="Hipervínculo visitado" xfId="23770" builtinId="9" hidden="1"/>
    <cellStyle name="Hipervínculo visitado" xfId="23769" builtinId="9" hidden="1"/>
    <cellStyle name="Hipervínculo visitado" xfId="24148" builtinId="9" hidden="1"/>
    <cellStyle name="Hipervínculo visitado" xfId="24053" builtinId="9" hidden="1"/>
    <cellStyle name="Hipervínculo visitado" xfId="23912" builtinId="9" hidden="1"/>
    <cellStyle name="Hipervínculo visitado" xfId="23536" builtinId="9" hidden="1"/>
    <cellStyle name="Hipervínculo visitado" xfId="23548" builtinId="9" hidden="1"/>
    <cellStyle name="Hipervínculo visitado" xfId="22974" builtinId="9" hidden="1"/>
    <cellStyle name="Hipervínculo visitado" xfId="24240" builtinId="9" hidden="1"/>
    <cellStyle name="Hipervínculo visitado" xfId="24241" builtinId="9" hidden="1"/>
    <cellStyle name="Hipervínculo visitado" xfId="24242" builtinId="9" hidden="1"/>
    <cellStyle name="Hipervínculo visitado" xfId="24243" builtinId="9" hidden="1"/>
    <cellStyle name="Hipervínculo visitado" xfId="24244" builtinId="9" hidden="1"/>
    <cellStyle name="Hipervínculo visitado" xfId="24245" builtinId="9" hidden="1"/>
    <cellStyle name="Hipervínculo visitado" xfId="24246" builtinId="9" hidden="1"/>
    <cellStyle name="Hipervínculo visitado" xfId="24247" builtinId="9" hidden="1"/>
    <cellStyle name="Hipervínculo visitado" xfId="24248" builtinId="9" hidden="1"/>
    <cellStyle name="Hipervínculo visitado" xfId="24249" builtinId="9" hidden="1"/>
    <cellStyle name="Hipervínculo visitado" xfId="24250" builtinId="9" hidden="1"/>
    <cellStyle name="Hipervínculo visitado" xfId="24251" builtinId="9" hidden="1"/>
    <cellStyle name="Hipervínculo visitado" xfId="24252" builtinId="9" hidden="1"/>
    <cellStyle name="Hipervínculo visitado" xfId="24253" builtinId="9" hidden="1"/>
    <cellStyle name="Hipervínculo visitado" xfId="24254" builtinId="9" hidden="1"/>
    <cellStyle name="Hipervínculo visitado" xfId="24255" builtinId="9" hidden="1"/>
    <cellStyle name="Hipervínculo visitado" xfId="24256" builtinId="9" hidden="1"/>
    <cellStyle name="Hipervínculo visitado" xfId="24257" builtinId="9" hidden="1"/>
    <cellStyle name="Hipervínculo visitado" xfId="24258" builtinId="9" hidden="1"/>
    <cellStyle name="Hipervínculo visitado" xfId="24259" builtinId="9" hidden="1"/>
    <cellStyle name="Hipervínculo visitado" xfId="24260" builtinId="9" hidden="1"/>
    <cellStyle name="Hipervínculo visitado" xfId="24261" builtinId="9" hidden="1"/>
    <cellStyle name="Hipervínculo visitado" xfId="24262" builtinId="9" hidden="1"/>
    <cellStyle name="Hipervínculo visitado" xfId="24263" builtinId="9" hidden="1"/>
    <cellStyle name="Hipervínculo visitado" xfId="24264" builtinId="9" hidden="1"/>
    <cellStyle name="Hipervínculo visitado" xfId="24265" builtinId="9" hidden="1"/>
    <cellStyle name="Hipervínculo visitado" xfId="24266" builtinId="9" hidden="1"/>
    <cellStyle name="Hipervínculo visitado" xfId="24267" builtinId="9" hidden="1"/>
    <cellStyle name="Hipervínculo visitado" xfId="24268" builtinId="9" hidden="1"/>
    <cellStyle name="Hipervínculo visitado" xfId="24269" builtinId="9" hidden="1"/>
    <cellStyle name="Hipervínculo visitado" xfId="24270" builtinId="9" hidden="1"/>
    <cellStyle name="Hipervínculo visitado" xfId="24271" builtinId="9" hidden="1"/>
    <cellStyle name="Hipervínculo visitado" xfId="24272" builtinId="9" hidden="1"/>
    <cellStyle name="Hipervínculo visitado" xfId="24273" builtinId="9" hidden="1"/>
    <cellStyle name="Hipervínculo visitado" xfId="24274" builtinId="9" hidden="1"/>
    <cellStyle name="Hipervínculo visitado" xfId="24320" builtinId="9" hidden="1"/>
    <cellStyle name="Hipervínculo visitado" xfId="24341" builtinId="9" hidden="1"/>
    <cellStyle name="Hipervínculo visitado" xfId="24324" builtinId="9" hidden="1"/>
    <cellStyle name="Hipervínculo visitado" xfId="24327" builtinId="9" hidden="1"/>
    <cellStyle name="Hipervínculo visitado" xfId="24312" builtinId="9" hidden="1"/>
    <cellStyle name="Hipervínculo visitado" xfId="23923" builtinId="9" hidden="1"/>
    <cellStyle name="Hipervínculo visitado" xfId="24287" builtinId="9" hidden="1"/>
    <cellStyle name="Hipervínculo visitado" xfId="24286" builtinId="9" hidden="1"/>
    <cellStyle name="Hipervínculo visitado" xfId="24285" builtinId="9" hidden="1"/>
    <cellStyle name="Hipervínculo visitado" xfId="23588" builtinId="9" hidden="1"/>
    <cellStyle name="Hipervínculo visitado" xfId="24276" builtinId="9" hidden="1"/>
    <cellStyle name="Hipervínculo visitado" xfId="24120" builtinId="9" hidden="1"/>
    <cellStyle name="Hipervínculo visitado" xfId="24293" builtinId="9" hidden="1"/>
    <cellStyle name="Hipervínculo visitado" xfId="24025" builtinId="9" hidden="1"/>
    <cellStyle name="Hipervínculo visitado" xfId="22960" builtinId="9" hidden="1"/>
    <cellStyle name="Hipervínculo visitado" xfId="23619" builtinId="9" hidden="1"/>
    <cellStyle name="Hipervínculo visitado" xfId="23075" builtinId="9" hidden="1"/>
    <cellStyle name="Hipervínculo visitado" xfId="24334" builtinId="9" hidden="1"/>
    <cellStyle name="Hipervínculo visitado" xfId="24351" builtinId="9" hidden="1"/>
    <cellStyle name="Hipervínculo visitado" xfId="23071" builtinId="9" hidden="1"/>
    <cellStyle name="Hipervínculo visitado" xfId="24290" builtinId="9" hidden="1"/>
    <cellStyle name="Hipervínculo visitado" xfId="24177" builtinId="9" hidden="1"/>
    <cellStyle name="Hipervínculo visitado" xfId="23767" builtinId="9" hidden="1"/>
    <cellStyle name="Hipervínculo visitado" xfId="23876" builtinId="9" hidden="1"/>
    <cellStyle name="Hipervínculo visitado" xfId="23531" builtinId="9" hidden="1"/>
    <cellStyle name="Hipervínculo visitado" xfId="24283" builtinId="9" hidden="1"/>
    <cellStyle name="Hipervínculo visitado" xfId="24002" builtinId="9" hidden="1"/>
    <cellStyle name="Hipervínculo visitado" xfId="24282" builtinId="9" hidden="1"/>
    <cellStyle name="Hipervínculo visitado" xfId="23523" builtinId="9" hidden="1"/>
    <cellStyle name="Hipervínculo visitado" xfId="24281" builtinId="9" hidden="1"/>
    <cellStyle name="Hipervínculo visitado" xfId="22905" builtinId="9" hidden="1"/>
    <cellStyle name="Hipervínculo visitado" xfId="22955" builtinId="9" hidden="1"/>
    <cellStyle name="Hipervínculo visitado" xfId="23067" builtinId="9" hidden="1"/>
    <cellStyle name="Hipervínculo visitado" xfId="24396" builtinId="9" hidden="1"/>
    <cellStyle name="Hipervínculo visitado" xfId="22956" builtinId="9" hidden="1"/>
    <cellStyle name="Hipervínculo visitado" xfId="23528" builtinId="9" hidden="1"/>
    <cellStyle name="Hipervínculo visitado" xfId="23613" builtinId="9" hidden="1"/>
    <cellStyle name="Hipervínculo visitado" xfId="23583" builtinId="9" hidden="1"/>
    <cellStyle name="Hipervínculo visitado" xfId="24275" builtinId="9" hidden="1"/>
    <cellStyle name="Hipervínculo visitado" xfId="22976" builtinId="9" hidden="1"/>
    <cellStyle name="Hipervínculo visitado" xfId="24280" builtinId="9" hidden="1"/>
    <cellStyle name="Hipervínculo visitado" xfId="24279" builtinId="9" hidden="1"/>
    <cellStyle name="Hipervínculo visitado" xfId="24278" builtinId="9" hidden="1"/>
    <cellStyle name="Hipervínculo visitado" xfId="24277" builtinId="9" hidden="1"/>
    <cellStyle name="Hipervínculo visitado" xfId="24153" builtinId="9" hidden="1"/>
    <cellStyle name="Hipervínculo visitado" xfId="23871" builtinId="9" hidden="1"/>
    <cellStyle name="Hipervínculo visitado" xfId="23606" builtinId="9" hidden="1"/>
    <cellStyle name="Hipervínculo visitado" xfId="24317" builtinId="9" hidden="1"/>
    <cellStyle name="Hipervínculo visitado" xfId="24340" builtinId="9" hidden="1"/>
    <cellStyle name="Hipervínculo visitado" xfId="24339" builtinId="9" hidden="1"/>
    <cellStyle name="Hipervínculo visitado" xfId="24335" builtinId="9" hidden="1"/>
    <cellStyle name="Hipervínculo visitado" xfId="24313" builtinId="9" hidden="1"/>
    <cellStyle name="Hipervínculo visitado" xfId="23927" builtinId="9" hidden="1"/>
    <cellStyle name="Hipervínculo visitado" xfId="23763" builtinId="9" hidden="1"/>
    <cellStyle name="Hipervínculo visitado" xfId="24291" builtinId="9" hidden="1"/>
    <cellStyle name="Hipervínculo visitado" xfId="23622" builtinId="9" hidden="1"/>
    <cellStyle name="Hipervínculo visitado" xfId="22941" builtinId="9" hidden="1"/>
    <cellStyle name="Hipervínculo visitado" xfId="23875" builtinId="9" hidden="1"/>
    <cellStyle name="Hipervínculo visitado" xfId="22958" builtinId="9" hidden="1"/>
    <cellStyle name="Hipervínculo visitado" xfId="23820" builtinId="9" hidden="1"/>
    <cellStyle name="Hipervínculo visitado" xfId="23970" builtinId="9" hidden="1"/>
    <cellStyle name="Hipervínculo visitado" xfId="22988" builtinId="9" hidden="1"/>
    <cellStyle name="Hipervínculo visitado" xfId="23654" builtinId="9" hidden="1"/>
    <cellStyle name="Hipervínculo visitado" xfId="24391" builtinId="9" hidden="1"/>
    <cellStyle name="Hipervínculo visitado" xfId="24020" builtinId="9" hidden="1"/>
    <cellStyle name="Hipervínculo visitado" xfId="23995" builtinId="9" hidden="1"/>
    <cellStyle name="Hipervínculo visitado" xfId="24298" builtinId="9" hidden="1"/>
    <cellStyle name="Hipervínculo visitado" xfId="23062" builtinId="9" hidden="1"/>
    <cellStyle name="Hipervínculo visitado" xfId="23532" builtinId="9" hidden="1"/>
    <cellStyle name="Hipervínculo visitado" xfId="22940" builtinId="9" hidden="1"/>
    <cellStyle name="Hipervínculo visitado" xfId="24001" builtinId="9" hidden="1"/>
    <cellStyle name="Hipervínculo visitado" xfId="24389" builtinId="9" hidden="1"/>
    <cellStyle name="Hipervínculo visitado" xfId="24129" builtinId="9" hidden="1"/>
    <cellStyle name="Hipervínculo visitado" xfId="23877" builtinId="9" hidden="1"/>
    <cellStyle name="Hipervínculo visitado" xfId="24195" builtinId="9" hidden="1"/>
    <cellStyle name="Hipervínculo visitado" xfId="24379" builtinId="9" hidden="1"/>
    <cellStyle name="Hipervínculo visitado" xfId="23784" builtinId="9" hidden="1"/>
    <cellStyle name="Hipervínculo visitado" xfId="24349" builtinId="9" hidden="1"/>
    <cellStyle name="Hipervínculo visitado" xfId="24237" builtinId="9" hidden="1"/>
    <cellStyle name="Hipervínculo visitado" xfId="24060" builtinId="9" hidden="1"/>
    <cellStyle name="Hipervínculo visitado" xfId="24033" builtinId="9" hidden="1"/>
    <cellStyle name="Hipervínculo visitado" xfId="23892" builtinId="9" hidden="1"/>
    <cellStyle name="Hipervínculo visitado" xfId="23568" builtinId="9" hidden="1"/>
    <cellStyle name="Hipervínculo visitado" xfId="23794" builtinId="9" hidden="1"/>
    <cellStyle name="Hipervínculo visitado" xfId="24364" builtinId="9" hidden="1"/>
    <cellStyle name="Hipervínculo visitado" xfId="23904" builtinId="9" hidden="1"/>
    <cellStyle name="Hipervínculo visitado" xfId="24328" builtinId="9" hidden="1"/>
    <cellStyle name="Hipervínculo visitado" xfId="24224" builtinId="9" hidden="1"/>
    <cellStyle name="Hipervínculo visitado" xfId="23968" builtinId="9" hidden="1"/>
    <cellStyle name="Hipervínculo visitado" xfId="23650" builtinId="9" hidden="1"/>
    <cellStyle name="Hipervínculo visitado" xfId="24303" builtinId="9" hidden="1"/>
    <cellStyle name="Hipervínculo visitado" xfId="23755" builtinId="9" hidden="1"/>
    <cellStyle name="Hipervínculo visitado" xfId="23577" builtinId="9" hidden="1"/>
    <cellStyle name="Hipervínculo visitado" xfId="22943" builtinId="9" hidden="1"/>
    <cellStyle name="Hipervínculo visitado" xfId="24014" builtinId="9" hidden="1"/>
    <cellStyle name="Hipervínculo visitado" xfId="24292" builtinId="9" hidden="1"/>
    <cellStyle name="Hipervínculo visitado" xfId="23867" builtinId="9" hidden="1"/>
    <cellStyle name="Hipervínculo visitado" xfId="22975" builtinId="9" hidden="1"/>
    <cellStyle name="Hipervínculo visitado" xfId="23948" builtinId="9" hidden="1"/>
    <cellStyle name="Hipervínculo visitado" xfId="23074" builtinId="9" hidden="1"/>
    <cellStyle name="Hipervínculo visitado" xfId="22971" builtinId="9" hidden="1"/>
    <cellStyle name="Hipervínculo visitado" xfId="24358" builtinId="9" hidden="1"/>
    <cellStyle name="Hipervínculo visitado" xfId="23874" builtinId="9" hidden="1"/>
    <cellStyle name="Hipervínculo visitado" xfId="23865" builtinId="9" hidden="1"/>
    <cellStyle name="Hipervínculo visitado" xfId="22913" builtinId="9" hidden="1"/>
    <cellStyle name="Hipervínculo visitado" xfId="23524" builtinId="9" hidden="1"/>
    <cellStyle name="Hipervínculo visitado" xfId="22902" builtinId="9" hidden="1"/>
    <cellStyle name="Hipervínculo visitado" xfId="24356" builtinId="9" hidden="1"/>
    <cellStyle name="Hipervínculo visitado" xfId="23878" builtinId="9" hidden="1"/>
    <cellStyle name="Hipervínculo visitado" xfId="23986" builtinId="9" hidden="1"/>
    <cellStyle name="Hipervínculo visitado" xfId="23599" builtinId="9" hidden="1"/>
    <cellStyle name="Hipervínculo visitado" xfId="23679" builtinId="9" hidden="1"/>
    <cellStyle name="Hipervínculo visitado" xfId="24314" builtinId="9" hidden="1"/>
    <cellStyle name="Hipervínculo visitado" xfId="24354" builtinId="9" hidden="1"/>
    <cellStyle name="Hipervínculo visitado" xfId="23880" builtinId="9" hidden="1"/>
    <cellStyle name="Hipervínculo visitado" xfId="23609" builtinId="9" hidden="1"/>
    <cellStyle name="Hipervínculo visitado" xfId="24065" builtinId="9" hidden="1"/>
    <cellStyle name="Hipervínculo visitado" xfId="23604" builtinId="9" hidden="1"/>
    <cellStyle name="Hipervínculo visitado" xfId="23552" builtinId="9" hidden="1"/>
    <cellStyle name="Hipervínculo visitado" xfId="23580" builtinId="9" hidden="1"/>
    <cellStyle name="Hipervínculo visitado" xfId="23559" builtinId="9" hidden="1"/>
    <cellStyle name="Hipervínculo visitado" xfId="23587" builtinId="9" hidden="1"/>
    <cellStyle name="Hipervínculo visitado" xfId="23530" builtinId="9" hidden="1"/>
    <cellStyle name="Hipervínculo visitado" xfId="23612" builtinId="9" hidden="1"/>
    <cellStyle name="Hipervínculo visitado" xfId="24337" builtinId="9" hidden="1"/>
    <cellStyle name="Hipervínculo visitado" xfId="24361" builtinId="9" hidden="1"/>
    <cellStyle name="Hipervínculo visitado" xfId="23657" builtinId="9" hidden="1"/>
    <cellStyle name="Hipervínculo visitado" xfId="22964" builtinId="9" hidden="1"/>
    <cellStyle name="Hipervínculo visitado" xfId="23992" builtinId="9" hidden="1"/>
    <cellStyle name="Hipervínculo visitado" xfId="23810" builtinId="9" hidden="1"/>
    <cellStyle name="Hipervínculo visitado" xfId="24403" builtinId="9" hidden="1"/>
    <cellStyle name="Hipervínculo visitado" xfId="23887" builtinId="9" hidden="1"/>
    <cellStyle name="Hipervínculo visitado" xfId="23777" builtinId="9" hidden="1"/>
    <cellStyle name="Hipervínculo visitado" xfId="23527" builtinId="9" hidden="1"/>
    <cellStyle name="Hipervínculo visitado" xfId="23063" builtinId="9" hidden="1"/>
    <cellStyle name="Hipervínculo visitado" xfId="23998" builtinId="9" hidden="1"/>
    <cellStyle name="Hipervínculo visitado" xfId="24357" builtinId="9" hidden="1"/>
    <cellStyle name="Hipervínculo visitado" xfId="22949" builtinId="9" hidden="1"/>
    <cellStyle name="Hipervínculo visitado" xfId="23882" builtinId="9" hidden="1"/>
    <cellStyle name="Hipervínculo visitado" xfId="24338" builtinId="9" hidden="1"/>
    <cellStyle name="Hipervínculo visitado" xfId="23589" builtinId="9" hidden="1"/>
    <cellStyle name="Hipervínculo visitado" xfId="24066" builtinId="9" hidden="1"/>
    <cellStyle name="Hipervínculo visitado" xfId="24233" builtinId="9" hidden="1"/>
    <cellStyle name="Hipervínculo visitado" xfId="23787" builtinId="9" hidden="1"/>
    <cellStyle name="Hipervínculo visitado" xfId="24238" builtinId="9" hidden="1"/>
    <cellStyle name="Hipervínculo visitado" xfId="23073" builtinId="9" hidden="1"/>
    <cellStyle name="Hipervínculo visitado" xfId="23576" builtinId="9" hidden="1"/>
    <cellStyle name="Hipervínculo visitado" xfId="24409" builtinId="9" hidden="1"/>
    <cellStyle name="Hipervínculo visitado" xfId="24208" builtinId="9" hidden="1"/>
    <cellStyle name="Hipervínculo visitado" xfId="24150" builtinId="9" hidden="1"/>
    <cellStyle name="Hipervínculo visitado" xfId="23884" builtinId="9" hidden="1"/>
    <cellStyle name="Hipervínculo visitado" xfId="22919" builtinId="9" hidden="1"/>
    <cellStyle name="Hipervínculo visitado" xfId="23649" builtinId="9" hidden="1"/>
    <cellStyle name="Hipervínculo visitado" xfId="22965" builtinId="9" hidden="1"/>
    <cellStyle name="Hipervínculo visitado" xfId="24359" builtinId="9" hidden="1"/>
    <cellStyle name="Hipervínculo visitado" xfId="23611" builtinId="9" hidden="1"/>
    <cellStyle name="Hipervínculo visitado" xfId="24342" builtinId="9" hidden="1"/>
    <cellStyle name="Hipervínculo visitado" xfId="24044" builtinId="9" hidden="1"/>
    <cellStyle name="Hipervínculo visitado" xfId="22909" builtinId="9" hidden="1"/>
    <cellStyle name="Hipervínculo visitado" xfId="22961" builtinId="9" hidden="1"/>
    <cellStyle name="Hipervínculo visitado" xfId="23614" builtinId="9" hidden="1"/>
    <cellStyle name="Hipervínculo visitado" xfId="23636" builtinId="9" hidden="1"/>
    <cellStyle name="Hipervínculo visitado" xfId="24451" builtinId="9" hidden="1"/>
    <cellStyle name="Hipervínculo visitado" xfId="22947" builtinId="9" hidden="1"/>
    <cellStyle name="Hipervínculo visitado" xfId="23988" builtinId="9" hidden="1"/>
    <cellStyle name="Hipervínculo visitado" xfId="24296" builtinId="9" hidden="1"/>
    <cellStyle name="Hipervínculo visitado" xfId="24016" builtinId="9" hidden="1"/>
    <cellStyle name="Hipervínculo visitado" xfId="23872" builtinId="9" hidden="1"/>
    <cellStyle name="Hipervínculo visitado" xfId="23585" builtinId="9" hidden="1"/>
    <cellStyle name="Hipervínculo visitado" xfId="24032" builtinId="9" hidden="1"/>
    <cellStyle name="Hipervínculo visitado" xfId="23866" builtinId="9" hidden="1"/>
    <cellStyle name="Hipervínculo visitado" xfId="22910" builtinId="9" hidden="1"/>
    <cellStyle name="Hipervínculo visitado" xfId="24360" builtinId="9" hidden="1"/>
    <cellStyle name="Hipervínculo visitado" xfId="24367" builtinId="9" hidden="1"/>
    <cellStyle name="Hipervínculo visitado" xfId="23066" builtinId="9" hidden="1"/>
    <cellStyle name="Hipervínculo visitado" xfId="23534" builtinId="9" hidden="1"/>
    <cellStyle name="Hipervínculo visitado" xfId="24203" builtinId="9" hidden="1"/>
    <cellStyle name="Hipervínculo visitado" xfId="24402" builtinId="9" hidden="1"/>
    <cellStyle name="Hipervínculo visitado" xfId="24401" builtinId="9" hidden="1"/>
    <cellStyle name="Hipervínculo visitado" xfId="23565" builtinId="9" hidden="1"/>
    <cellStyle name="Hipervínculo visitado" xfId="23959" builtinId="9" hidden="1"/>
    <cellStyle name="Hipervínculo visitado" xfId="23626" builtinId="9" hidden="1"/>
    <cellStyle name="Hipervínculo visitado" xfId="23795" builtinId="9" hidden="1"/>
    <cellStyle name="Hipervínculo visitado" xfId="22963" builtinId="9" hidden="1"/>
    <cellStyle name="Hipervínculo visitado" xfId="23064" builtinId="9" hidden="1"/>
    <cellStyle name="Hipervínculo visitado" xfId="24231" builtinId="9" hidden="1"/>
    <cellStyle name="Hipervínculo visitado" xfId="22980" builtinId="9" hidden="1"/>
    <cellStyle name="Hipervínculo visitado" xfId="24222" builtinId="9" hidden="1"/>
    <cellStyle name="Hipervínculo visitado" xfId="23920" builtinId="9" hidden="1"/>
    <cellStyle name="Hipervínculo visitado" xfId="23652" builtinId="9" hidden="1"/>
    <cellStyle name="Hipervínculo visitado" xfId="24434" builtinId="9" hidden="1"/>
    <cellStyle name="Hipervínculo visitado" xfId="24380" builtinId="9" hidden="1"/>
    <cellStyle name="Hipervínculo visitado" xfId="24406" builtinId="9" hidden="1"/>
    <cellStyle name="Hipervínculo visitado" xfId="24214" builtinId="9" hidden="1"/>
    <cellStyle name="Hipervínculo visitado" xfId="24061" builtinId="9" hidden="1"/>
    <cellStyle name="Hipervínculo visitado" xfId="24236" builtinId="9" hidden="1"/>
    <cellStyle name="Hipervínculo visitado" xfId="24284" builtinId="9" hidden="1"/>
    <cellStyle name="Hipervínculo visitado" xfId="23919" builtinId="9" hidden="1"/>
    <cellStyle name="Hipervínculo visitado" xfId="24429" builtinId="9" hidden="1"/>
    <cellStyle name="Hipervínculo visitado" xfId="24157" builtinId="9" hidden="1"/>
    <cellStyle name="Hipervínculo visitado" xfId="24117" builtinId="9" hidden="1"/>
    <cellStyle name="Hipervínculo visitado" xfId="23967" builtinId="9" hidden="1"/>
    <cellStyle name="Hipervínculo visitado" xfId="24192" builtinId="9" hidden="1"/>
    <cellStyle name="Hipervínculo visitado" xfId="24220" builtinId="9" hidden="1"/>
    <cellStyle name="Hipervínculo visitado" xfId="24039" builtinId="9" hidden="1"/>
    <cellStyle name="Hipervínculo visitado" xfId="23525" builtinId="9" hidden="1"/>
    <cellStyle name="Hipervínculo visitado" xfId="23942" builtinId="9" hidden="1"/>
    <cellStyle name="Hipervínculo visitado" xfId="24031" builtinId="9" hidden="1"/>
    <cellStyle name="Hipervínculo visitado" xfId="23002" builtinId="9" hidden="1"/>
    <cellStyle name="Hipervínculo visitado" xfId="24447" builtinId="9" hidden="1"/>
    <cellStyle name="Hipervínculo visitado" xfId="24184" builtinId="9" hidden="1"/>
    <cellStyle name="Hipervínculo visitado" xfId="23543" builtinId="9" hidden="1"/>
    <cellStyle name="Hipervínculo visitado" xfId="24011" builtinId="9" hidden="1"/>
    <cellStyle name="Hipervínculo visitado" xfId="24353" builtinId="9" hidden="1"/>
    <cellStyle name="Hipervínculo visitado" xfId="24134" builtinId="9" hidden="1"/>
    <cellStyle name="Hipervínculo visitado" xfId="23656" builtinId="9" hidden="1"/>
    <cellStyle name="Hipervínculo visitado" xfId="24211" builtinId="9" hidden="1"/>
    <cellStyle name="Hipervínculo visitado" xfId="24321" builtinId="9" hidden="1"/>
    <cellStyle name="Hipervínculo visitado" xfId="24441" builtinId="9" hidden="1"/>
    <cellStyle name="Hipervínculo visitado" xfId="24346" builtinId="9" hidden="1"/>
    <cellStyle name="Hipervínculo visitado" xfId="23538" builtinId="9" hidden="1"/>
    <cellStyle name="Hipervínculo visitado" xfId="23776" builtinId="9" hidden="1"/>
    <cellStyle name="Hipervínculo visitado" xfId="24433" builtinId="9" hidden="1"/>
    <cellStyle name="Hipervínculo visitado" xfId="24412" builtinId="9" hidden="1"/>
    <cellStyle name="Hipervínculo visitado" xfId="24049" builtinId="9" hidden="1"/>
    <cellStyle name="Hipervínculo visitado" xfId="23888" builtinId="9" hidden="1"/>
    <cellStyle name="Hipervínculo visitado" xfId="23563" builtinId="9" hidden="1"/>
    <cellStyle name="Hipervínculo visitado" xfId="23631" builtinId="9" hidden="1"/>
    <cellStyle name="Hipervínculo visitado" xfId="23605" builtinId="9" hidden="1"/>
    <cellStyle name="Hipervínculo visitado" xfId="23521" builtinId="9" hidden="1"/>
    <cellStyle name="Hipervínculo visitado" xfId="24199" builtinId="9" hidden="1"/>
    <cellStyle name="Hipervínculo visitado" xfId="24046" builtinId="9" hidden="1"/>
    <cellStyle name="Hipervínculo visitado" xfId="23602" builtinId="9" hidden="1"/>
    <cellStyle name="Hipervínculo visitado" xfId="24399" builtinId="9" hidden="1"/>
    <cellStyle name="Hipervínculo visitado" xfId="24419" builtinId="9" hidden="1"/>
    <cellStyle name="Hipervínculo visitado" xfId="23579" builtinId="9" hidden="1"/>
    <cellStyle name="Hipervínculo visitado" xfId="23651" builtinId="9" hidden="1"/>
    <cellStyle name="Hipervínculo visitado" xfId="22928" builtinId="9" hidden="1"/>
    <cellStyle name="Hipervínculo visitado" xfId="24038" builtinId="9" hidden="1"/>
    <cellStyle name="Hipervínculo visitado" xfId="24400" builtinId="9" hidden="1"/>
    <cellStyle name="Hipervínculo visitado" xfId="24417" builtinId="9" hidden="1"/>
    <cellStyle name="Hipervínculo visitado" xfId="23573" builtinId="9" hidden="1"/>
    <cellStyle name="Hipervínculo visitado" xfId="23561" builtinId="9" hidden="1"/>
    <cellStyle name="Hipervínculo visitado" xfId="22972" builtinId="9" hidden="1"/>
    <cellStyle name="Hipervínculo visitado" xfId="23974" builtinId="9" hidden="1"/>
    <cellStyle name="Hipervínculo visitado" xfId="24404" builtinId="9" hidden="1"/>
    <cellStyle name="Hipervínculo visitado" xfId="24416" builtinId="9" hidden="1"/>
    <cellStyle name="Hipervínculo visitado" xfId="23928" builtinId="9" hidden="1"/>
    <cellStyle name="Hipervínculo visitado" xfId="22920" builtinId="9" hidden="1"/>
    <cellStyle name="Hipervínculo visitado" xfId="23072" builtinId="9" hidden="1"/>
    <cellStyle name="Hipervínculo visitado" xfId="22934" builtinId="9" hidden="1"/>
    <cellStyle name="Hipervínculo visitado" xfId="23546" builtinId="9" hidden="1"/>
    <cellStyle name="Hipervínculo visitado" xfId="24414" builtinId="9" hidden="1"/>
    <cellStyle name="Hipervínculo visitado" xfId="24336" builtinId="9" hidden="1"/>
    <cellStyle name="Hipervínculo visitado" xfId="23964" builtinId="9" hidden="1"/>
    <cellStyle name="Hipervínculo visitado" xfId="22914" builtinId="9" hidden="1"/>
    <cellStyle name="Hipervínculo visitado" xfId="24308" builtinId="9" hidden="1"/>
    <cellStyle name="Hipervínculo visitado" xfId="23628" builtinId="9" hidden="1"/>
    <cellStyle name="Hipervínculo visitado" xfId="24062" builtinId="9" hidden="1"/>
    <cellStyle name="Hipervínculo visitado" xfId="24461" builtinId="9" hidden="1"/>
    <cellStyle name="Hipervínculo visitado" xfId="24137" builtinId="9" hidden="1"/>
    <cellStyle name="Hipervínculo visitado" xfId="24138" builtinId="9" hidden="1"/>
    <cellStyle name="Hipervínculo visitado" xfId="23955" builtinId="9" hidden="1"/>
    <cellStyle name="Hipervínculo visitado" xfId="22938" builtinId="9" hidden="1"/>
    <cellStyle name="Hipervínculo visitado" xfId="23578" builtinId="9" hidden="1"/>
    <cellStyle name="Hipervínculo visitado" xfId="24041" builtinId="9" hidden="1"/>
    <cellStyle name="Hipervínculo visitado" xfId="23535" builtinId="9" hidden="1"/>
    <cellStyle name="Hipervínculo visitado" xfId="23675" builtinId="9" hidden="1"/>
    <cellStyle name="Hipervínculo visitado" xfId="23572" builtinId="9" hidden="1"/>
    <cellStyle name="Hipervínculo visitado" xfId="23908" builtinId="9" hidden="1"/>
    <cellStyle name="Hipervínculo visitado" xfId="23906" builtinId="9" hidden="1"/>
    <cellStyle name="Hipervínculo visitado" xfId="23886" builtinId="9" hidden="1"/>
    <cellStyle name="Hipervínculo visitado" xfId="22967" builtinId="9" hidden="1"/>
    <cellStyle name="Hipervínculo visitado" xfId="24228" builtinId="9" hidden="1"/>
    <cellStyle name="Hipervínculo visitado" xfId="24230" builtinId="9" hidden="1"/>
    <cellStyle name="Hipervínculo visitado" xfId="24454" builtinId="9" hidden="1"/>
    <cellStyle name="Hipervínculo visitado" xfId="24467" builtinId="9" hidden="1"/>
    <cellStyle name="Hipervínculo visitado" xfId="24147" builtinId="9" hidden="1"/>
    <cellStyle name="Hipervínculo visitado" xfId="22969" builtinId="9" hidden="1"/>
    <cellStyle name="Hipervínculo visitado" xfId="24300" builtinId="9" hidden="1"/>
    <cellStyle name="Hipervínculo visitado" xfId="23999" builtinId="9" hidden="1"/>
    <cellStyle name="Hipervínculo visitado" xfId="23993" builtinId="9" hidden="1"/>
    <cellStyle name="Hipervínculo visitado" xfId="23625" builtinId="9" hidden="1"/>
    <cellStyle name="Hipervínculo visitado" xfId="24132" builtinId="9" hidden="1"/>
    <cellStyle name="Hipervínculo visitado" xfId="24189" builtinId="9" hidden="1"/>
    <cellStyle name="Hipervínculo visitado" xfId="24311" builtinId="9" hidden="1"/>
    <cellStyle name="Hipervínculo visitado" xfId="23582" builtinId="9" hidden="1"/>
    <cellStyle name="Hipervínculo visitado" xfId="24411" builtinId="9" hidden="1"/>
    <cellStyle name="Hipervínculo visitado" xfId="24216" builtinId="9" hidden="1"/>
    <cellStyle name="Hipervínculo visitado" xfId="23069" builtinId="9" hidden="1"/>
    <cellStyle name="Hipervínculo visitado" xfId="24170" builtinId="9" hidden="1"/>
    <cellStyle name="Hipervínculo visitado" xfId="24499" builtinId="9" hidden="1"/>
    <cellStyle name="Hipervínculo visitado" xfId="22952" builtinId="9" hidden="1"/>
    <cellStyle name="Hipervínculo visitado" xfId="23933" builtinId="9" hidden="1"/>
    <cellStyle name="Hipervínculo visitado" xfId="23549" builtinId="9" hidden="1"/>
    <cellStyle name="Hipervínculo visitado" xfId="23642" builtinId="9" hidden="1"/>
    <cellStyle name="Hipervínculo visitado" xfId="24413" builtinId="9" hidden="1"/>
    <cellStyle name="Hipervínculo visitado" xfId="23517" builtinId="9" hidden="1"/>
    <cellStyle name="Hipervínculo visitado" xfId="23653" builtinId="9" hidden="1"/>
    <cellStyle name="Hipervínculo visitado" xfId="23791" builtinId="9" hidden="1"/>
    <cellStyle name="Hipervínculo visitado" xfId="24187" builtinId="9" hidden="1"/>
    <cellStyle name="Hipervínculo visitado" xfId="23953" builtinId="9" hidden="1"/>
    <cellStyle name="Hipervínculo visitado" xfId="24043" builtinId="9" hidden="1"/>
    <cellStyle name="Hipervínculo visitado" xfId="24215" builtinId="9" hidden="1"/>
    <cellStyle name="Hipervínculo visitado" xfId="24131" builtinId="9" hidden="1"/>
    <cellStyle name="Hipervínculo visitado" xfId="23590" builtinId="9" hidden="1"/>
    <cellStyle name="Hipervínculo visitado" xfId="24460" builtinId="9" hidden="1"/>
    <cellStyle name="Hipervínculo visitado" xfId="24459" builtinId="9" hidden="1"/>
    <cellStyle name="Hipervínculo visitado" xfId="24455" builtinId="9" hidden="1"/>
    <cellStyle name="Hipervínculo visitado" xfId="23895" builtinId="9" hidden="1"/>
    <cellStyle name="Hipervínculo visitado" xfId="23621" builtinId="9" hidden="1"/>
    <cellStyle name="Hipervínculo visitado" xfId="24378" builtinId="9" hidden="1"/>
    <cellStyle name="Hipervínculo visitado" xfId="24052" builtinId="9" hidden="1"/>
    <cellStyle name="Hipervínculo visitado" xfId="24155" builtinId="9" hidden="1"/>
    <cellStyle name="Hipervínculo visitado" xfId="23783" builtinId="9" hidden="1"/>
    <cellStyle name="Hipervínculo visitado" xfId="24347" builtinId="9" hidden="1"/>
    <cellStyle name="Hipervínculo visitado" xfId="24239" builtinId="9" hidden="1"/>
    <cellStyle name="Hipervínculo visitado" xfId="22957" builtinId="9" hidden="1"/>
    <cellStyle name="Hipervínculo visitado" xfId="22936" builtinId="9" hidden="1"/>
    <cellStyle name="Hipervínculo visitado" xfId="24486" builtinId="9" hidden="1"/>
    <cellStyle name="Hipervínculo visitado" xfId="23564" builtinId="9" hidden="1"/>
    <cellStyle name="Hipervínculo visitado" xfId="24465" builtinId="9" hidden="1"/>
    <cellStyle name="Hipervínculo visitado" xfId="23676" builtinId="9" hidden="1"/>
    <cellStyle name="Hipervínculo visitado" xfId="24171" builtinId="9" hidden="1"/>
    <cellStyle name="Hipervínculo visitado" xfId="23624" builtinId="9" hidden="1"/>
    <cellStyle name="Hipervínculo visitado" xfId="23615" builtinId="9" hidden="1"/>
    <cellStyle name="Hipervínculo visitado" xfId="24146" builtinId="9" hidden="1"/>
    <cellStyle name="Hipervínculo visitado" xfId="24482" builtinId="9" hidden="1"/>
    <cellStyle name="Hipervínculo visitado" xfId="23647" builtinId="9" hidden="1"/>
    <cellStyle name="Hipervínculo visitado" xfId="24452" builtinId="9" hidden="1"/>
    <cellStyle name="Hipervínculo visitado" xfId="23601" builtinId="9" hidden="1"/>
    <cellStyle name="Hipervínculo visitado" xfId="23638" builtinId="9" hidden="1"/>
    <cellStyle name="Hipervínculo visitado" xfId="24232" builtinId="9" hidden="1"/>
    <cellStyle name="Hipervínculo visitado" xfId="23547" builtinId="9" hidden="1"/>
    <cellStyle name="Hipervínculo visitado" xfId="24333" builtinId="9" hidden="1"/>
    <cellStyle name="Hipervínculo visitado" xfId="24362" builtinId="9" hidden="1"/>
    <cellStyle name="Hipervínculo visitado" xfId="24191" builtinId="9" hidden="1"/>
    <cellStyle name="Hipervínculo visitado" xfId="24387" builtinId="9" hidden="1"/>
    <cellStyle name="Hipervínculo visitado" xfId="24498" builtinId="9" hidden="1"/>
    <cellStyle name="Hipervínculo visitado" xfId="24448" builtinId="9" hidden="1"/>
    <cellStyle name="Hipervínculo visitado" xfId="23632" builtinId="9" hidden="1"/>
    <cellStyle name="Hipervínculo visitado" xfId="24152" builtinId="9" hidden="1"/>
    <cellStyle name="Hipervínculo visitado" xfId="24160" builtinId="9" hidden="1"/>
    <cellStyle name="Hipervínculo visitado" xfId="23645" builtinId="9" hidden="1"/>
    <cellStyle name="Hipervínculo visitado" xfId="23554" builtinId="9" hidden="1"/>
    <cellStyle name="Hipervínculo visitado" xfId="24398" builtinId="9" hidden="1"/>
    <cellStyle name="Hipervínculo visitado" xfId="23608" builtinId="9" hidden="1"/>
    <cellStyle name="Hipervínculo visitado" xfId="24491" builtinId="9" hidden="1"/>
    <cellStyle name="Hipervínculo visitado" xfId="22939" builtinId="9" hidden="1"/>
    <cellStyle name="Hipervínculo visitado" xfId="24207" builtinId="9" hidden="1"/>
    <cellStyle name="Hipervínculo visitado" xfId="24363" builtinId="9" hidden="1"/>
    <cellStyle name="Hipervínculo visitado" xfId="24485" builtinId="9" hidden="1"/>
    <cellStyle name="Hipervínculo visitado" xfId="23591" builtinId="9" hidden="1"/>
    <cellStyle name="Hipervínculo visitado" xfId="22935" builtinId="9" hidden="1"/>
    <cellStyle name="Hipervínculo visitado" xfId="24200" builtinId="9" hidden="1"/>
    <cellStyle name="Hipervínculo visitado" xfId="23560" builtinId="9" hidden="1"/>
    <cellStyle name="Hipervínculo visitado" xfId="24472" builtinId="9" hidden="1"/>
    <cellStyle name="Hipervínculo visitado" xfId="23068" builtinId="9" hidden="1"/>
    <cellStyle name="Hipervínculo visitado" xfId="24009" builtinId="9" hidden="1"/>
    <cellStyle name="Hipervínculo visitado" xfId="24139" builtinId="9" hidden="1"/>
    <cellStyle name="Hipervínculo visitado" xfId="22942" builtinId="9" hidden="1"/>
    <cellStyle name="Hipervínculo visitado" xfId="24382" builtinId="9" hidden="1"/>
    <cellStyle name="Hipervínculo visitado" xfId="24471" builtinId="9" hidden="1"/>
    <cellStyle name="Hipervínculo visitado" xfId="23544" builtinId="9" hidden="1"/>
    <cellStyle name="Hipervínculo visitado" xfId="23635" builtinId="9" hidden="1"/>
    <cellStyle name="Hipervínculo visitado" xfId="24449" builtinId="9" hidden="1"/>
    <cellStyle name="Hipervínculo visitado" xfId="23513" builtinId="9" hidden="1"/>
    <cellStyle name="Hipervínculo visitado" xfId="23793" builtinId="9" hidden="1"/>
    <cellStyle name="Hipervínculo visitado" xfId="24470" builtinId="9" hidden="1"/>
    <cellStyle name="Hipervínculo visitado" xfId="24183" builtinId="9" hidden="1"/>
    <cellStyle name="Hipervínculo visitado" xfId="23669" builtinId="9" hidden="1"/>
    <cellStyle name="Hipervínculo visitado" xfId="24325" builtinId="9" hidden="1"/>
    <cellStyle name="Hipervínculo visitado" xfId="23900" builtinId="9" hidden="1"/>
    <cellStyle name="Hipervínculo visitado" xfId="23883" builtinId="9" hidden="1"/>
    <cellStyle name="Hipervínculo visitado" xfId="24469" builtinId="9" hidden="1"/>
    <cellStyle name="Hipervínculo visitado" xfId="23595" builtinId="9" hidden="1"/>
    <cellStyle name="Hipervínculo visitado" xfId="24188" builtinId="9" hidden="1"/>
    <cellStyle name="Hipervínculo visitado" xfId="23890" builtinId="9" hidden="1"/>
    <cellStyle name="Hipervínculo visitado" xfId="23972" builtinId="9" hidden="1"/>
    <cellStyle name="Hipervínculo visitado" xfId="23551" builtinId="9" hidden="1"/>
    <cellStyle name="Hipervínculo visitado" xfId="24302" builtinId="9" hidden="1"/>
    <cellStyle name="Hipervínculo visitado" xfId="23630" builtinId="9" hidden="1"/>
    <cellStyle name="Hipervínculo visitado" xfId="23909" builtinId="9" hidden="1"/>
    <cellStyle name="Hipervínculo visitado" xfId="23800" builtinId="9" hidden="1"/>
    <cellStyle name="Hipervínculo visitado" xfId="24350" builtinId="9" hidden="1"/>
    <cellStyle name="Hipervínculo visitado" xfId="24456" builtinId="9" hidden="1"/>
    <cellStyle name="Hipervínculo visitado" xfId="24475" builtinId="9" hidden="1"/>
    <cellStyle name="Hipervínculo visitado" xfId="23915" builtinId="9" hidden="1"/>
    <cellStyle name="Hipervínculo visitado" xfId="24506" builtinId="9" hidden="1"/>
    <cellStyle name="Hipervínculo visitado" xfId="24190" builtinId="9" hidden="1"/>
    <cellStyle name="Hipervínculo visitado" xfId="24383" builtinId="9" hidden="1"/>
    <cellStyle name="Hipervínculo visitado" xfId="23522" builtinId="9" hidden="1"/>
    <cellStyle name="Hipervínculo visitado" xfId="23954" builtinId="9" hidden="1"/>
    <cellStyle name="Hipervínculo visitado" xfId="24437" builtinId="9" hidden="1"/>
    <cellStyle name="Hipervínculo visitado" xfId="23646" builtinId="9" hidden="1"/>
    <cellStyle name="Hipervínculo visitado" xfId="24305" builtinId="9" hidden="1"/>
    <cellStyle name="Hipervínculo visitado" xfId="24480" builtinId="9" hidden="1"/>
    <cellStyle name="Hipervínculo visitado" xfId="23960" builtinId="9" hidden="1"/>
    <cellStyle name="Hipervínculo visitado" xfId="24023" builtinId="9" hidden="1"/>
    <cellStyle name="Hipervínculo visitado" xfId="24030" builtinId="9" hidden="1"/>
    <cellStyle name="Hipervínculo visitado" xfId="24221" builtinId="9" hidden="1"/>
    <cellStyle name="Hipervínculo visitado" xfId="23065" builtinId="9" hidden="1"/>
    <cellStyle name="Hipervínculo visitado" xfId="24430" builtinId="9" hidden="1"/>
    <cellStyle name="Hipervínculo visitado" xfId="22962" builtinId="9" hidden="1"/>
    <cellStyle name="Hipervínculo visitado" xfId="23598" builtinId="9" hidden="1"/>
    <cellStyle name="Hipervínculo visitado" xfId="24512" builtinId="9" hidden="1"/>
    <cellStyle name="Hipervínculo visitado" xfId="24212" builtinId="9" hidden="1"/>
    <cellStyle name="Hipervínculo visitado" xfId="24055" builtinId="9" hidden="1"/>
    <cellStyle name="Hipervínculo visitado" xfId="23640" builtinId="9" hidden="1"/>
    <cellStyle name="Hipervínculo visitado" xfId="23593" builtinId="9" hidden="1"/>
    <cellStyle name="Hipervínculo visitado" xfId="23790" builtinId="9" hidden="1"/>
    <cellStyle name="Hipervínculo visitado" xfId="23831" builtinId="9" hidden="1"/>
    <cellStyle name="Hipervínculo visitado" xfId="24022" builtinId="9" hidden="1"/>
    <cellStyle name="Hipervínculo visitado" xfId="24034" builtinId="9" hidden="1"/>
    <cellStyle name="Hipervínculo visitado" xfId="24226" builtinId="9" hidden="1"/>
    <cellStyle name="Hipervínculo visitado" xfId="24204" builtinId="9" hidden="1"/>
    <cellStyle name="Hipervínculo visitado" xfId="23936" builtinId="9" hidden="1"/>
    <cellStyle name="Hipervínculo visitado" xfId="24418" builtinId="9" hidden="1"/>
    <cellStyle name="Hipervínculo visitado" xfId="23623" builtinId="9" hidden="1"/>
    <cellStyle name="Hipervínculo visitado" xfId="24386" builtinId="9" hidden="1"/>
    <cellStyle name="Hipervínculo visitado" xfId="24532" builtinId="9" hidden="1"/>
    <cellStyle name="Hipervínculo visitado" xfId="24042" builtinId="9" hidden="1"/>
    <cellStyle name="Hipervínculo visitado" xfId="22922" builtinId="9" hidden="1"/>
    <cellStyle name="Hipervínculo visitado" xfId="23562" builtinId="9" hidden="1"/>
    <cellStyle name="Hipervínculo visitado" xfId="24458" builtinId="9" hidden="1"/>
    <cellStyle name="Hipervínculo visitado" xfId="23786" builtinId="9" hidden="1"/>
    <cellStyle name="Hipervínculo visitado" xfId="23990" builtinId="9" hidden="1"/>
    <cellStyle name="Hipervínculo visitado" xfId="24473" builtinId="9" hidden="1"/>
    <cellStyle name="Hipervínculo visitado" xfId="24457" builtinId="9" hidden="1"/>
    <cellStyle name="Hipervínculo visitado" xfId="24197" builtinId="9" hidden="1"/>
    <cellStyle name="Hipervínculo visitado" xfId="24427" builtinId="9" hidden="1"/>
    <cellStyle name="Hipervínculo visitado" xfId="24393" builtinId="9" hidden="1"/>
    <cellStyle name="Hipervínculo visitado" xfId="23973" builtinId="9" hidden="1"/>
    <cellStyle name="Hipervínculo visitado" xfId="23950" builtinId="9" hidden="1"/>
    <cellStyle name="Hipervínculo visitado" xfId="23961" builtinId="9" hidden="1"/>
    <cellStyle name="Hipervínculo visitado" xfId="24505" builtinId="9" hidden="1"/>
    <cellStyle name="Hipervínculo visitado" xfId="24504" builtinId="9" hidden="1"/>
    <cellStyle name="Hipervínculo visitado" xfId="23768" builtinId="9" hidden="1"/>
    <cellStyle name="Hipervínculo visitado" xfId="23952" builtinId="9" hidden="1"/>
    <cellStyle name="Hipervínculo visitado" xfId="23672" builtinId="9" hidden="1"/>
    <cellStyle name="Hipervínculo visitado" xfId="24395" builtinId="9" hidden="1"/>
    <cellStyle name="Hipervínculo visitado" xfId="23789" builtinId="9" hidden="1"/>
    <cellStyle name="Hipervínculo visitado" xfId="24067" builtinId="9" hidden="1"/>
    <cellStyle name="Hipervínculo visitado" xfId="23881" builtinId="9" hidden="1"/>
    <cellStyle name="Hipervínculo visitado" xfId="24144" builtinId="9" hidden="1"/>
    <cellStyle name="Hipervínculo visitado" xfId="23991" builtinId="9" hidden="1"/>
    <cellStyle name="Hipervínculo visitado" xfId="24297" builtinId="9" hidden="1"/>
    <cellStyle name="Hipervínculo visitado" xfId="23879" builtinId="9" hidden="1"/>
    <cellStyle name="Hipervínculo visitado" xfId="22917" builtinId="9" hidden="1"/>
    <cellStyle name="Hipervínculo visitado" xfId="24352" builtinId="9" hidden="1"/>
    <cellStyle name="Hipervínculo visitado" xfId="24344" builtinId="9" hidden="1"/>
    <cellStyle name="Hipervínculo visitado" xfId="24530" builtinId="9" hidden="1"/>
    <cellStyle name="Hipervínculo visitado" xfId="24489" builtinId="9" hidden="1"/>
    <cellStyle name="Hipervínculo visitado" xfId="24185" builtinId="9" hidden="1"/>
    <cellStyle name="Hipervínculo visitado" xfId="23514" builtinId="9" hidden="1"/>
    <cellStyle name="Hipervínculo visitado" xfId="24375" builtinId="9" hidden="1"/>
    <cellStyle name="Hipervínculo visitado" xfId="24366" builtinId="9" hidden="1"/>
    <cellStyle name="Hipervínculo visitado" xfId="23594" builtinId="9" hidden="1"/>
    <cellStyle name="Hipervínculo visitado" xfId="23917" builtinId="9" hidden="1"/>
    <cellStyle name="Hipervínculo visitado" xfId="24529" builtinId="9" hidden="1"/>
    <cellStyle name="Hipervínculo visitado" xfId="24407" builtinId="9" hidden="1"/>
    <cellStyle name="Hipervínculo visitado" xfId="24229" builtinId="9" hidden="1"/>
    <cellStyle name="Hipervínculo visitado" xfId="23678" builtinId="9" hidden="1"/>
    <cellStyle name="Hipervínculo visitado" xfId="24526" builtinId="9" hidden="1"/>
    <cellStyle name="Hipervínculo visitado" xfId="23994" builtinId="9" hidden="1"/>
    <cellStyle name="Hipervínculo visitado" xfId="24509" builtinId="9" hidden="1"/>
    <cellStyle name="Hipervínculo visitado" xfId="22946" builtinId="9" hidden="1"/>
    <cellStyle name="Hipervínculo visitado" xfId="22953" builtinId="9" hidden="1"/>
    <cellStyle name="Hipervínculo visitado" xfId="24446" builtinId="9" hidden="1"/>
    <cellStyle name="Hipervínculo visitado" xfId="22954" builtinId="9" hidden="1"/>
    <cellStyle name="Hipervínculo visitado" xfId="23648" builtinId="9" hidden="1"/>
    <cellStyle name="Hipervínculo visitado" xfId="23788" builtinId="9" hidden="1"/>
    <cellStyle name="Hipervínculo visitado" xfId="24521" builtinId="9" hidden="1"/>
    <cellStyle name="Hipervínculo visitado" xfId="23836" builtinId="9" hidden="1"/>
    <cellStyle name="Hipervínculo visitado" xfId="23539" builtinId="9" hidden="1"/>
    <cellStyle name="Hipervínculo visitado" xfId="23567" builtinId="9" hidden="1"/>
    <cellStyle name="Hipervínculo visitado" xfId="23556" builtinId="9" hidden="1"/>
    <cellStyle name="Hipervínculo visitado" xfId="24484" builtinId="9" hidden="1"/>
    <cellStyle name="Hipervínculo visitado" xfId="24180" builtinId="9" hidden="1"/>
    <cellStyle name="Hipervínculo visitado" xfId="24420" builtinId="9" hidden="1"/>
    <cellStyle name="Hipervínculo visitado" xfId="24479" builtinId="9" hidden="1"/>
    <cellStyle name="Hipervínculo visitado" xfId="24193" builtinId="9" hidden="1"/>
    <cellStyle name="Hipervínculo visitado" xfId="24141" builtinId="9" hidden="1"/>
    <cellStyle name="Hipervínculo visitado" xfId="24027" builtinId="9" hidden="1"/>
    <cellStyle name="Hipervínculo visitado" xfId="23000" builtinId="9" hidden="1"/>
    <cellStyle name="Hipervínculo visitado" xfId="22944" builtinId="9" hidden="1"/>
    <cellStyle name="Hipervínculo visitado" xfId="24369" builtinId="9" hidden="1"/>
    <cellStyle name="Hipervínculo visitado" xfId="22977" builtinId="9" hidden="1"/>
    <cellStyle name="Hipervínculo visitado" xfId="24058" builtinId="9" hidden="1"/>
    <cellStyle name="Hipervínculo visitado" xfId="23639" builtinId="9" hidden="1"/>
    <cellStyle name="Hipervínculo visitado" xfId="24501" builtinId="9" hidden="1"/>
    <cellStyle name="Hipervínculo visitado" xfId="24520" builtinId="9" hidden="1"/>
    <cellStyle name="Hipervínculo visitado" xfId="23773" builtinId="9" hidden="1"/>
    <cellStyle name="Hipervínculo visitado" xfId="23758" builtinId="9" hidden="1"/>
    <cellStyle name="Hipervínculo visitado" xfId="24477" builtinId="9" hidden="1"/>
    <cellStyle name="Hipervínculo visitado" xfId="24487" builtinId="9" hidden="1"/>
    <cellStyle name="Hipervínculo visitado" xfId="24502" builtinId="9" hidden="1"/>
    <cellStyle name="Hipervínculo visitado" xfId="24519" builtinId="9" hidden="1"/>
    <cellStyle name="Hipervínculo visitado" xfId="24194" builtinId="9" hidden="1"/>
    <cellStyle name="Hipervínculo visitado" xfId="24223" builtinId="9" hidden="1"/>
    <cellStyle name="Hipervínculo visitado" xfId="23911" builtinId="9" hidden="1"/>
    <cellStyle name="Hipervínculo visitado" xfId="22948" builtinId="9" hidden="1"/>
    <cellStyle name="Hipervínculo visitado" xfId="24507" builtinId="9" hidden="1"/>
    <cellStyle name="Hipervínculo visitado" xfId="24517" builtinId="9" hidden="1"/>
    <cellStyle name="Hipervínculo visitado" xfId="24164" builtinId="9" hidden="1"/>
    <cellStyle name="Hipervínculo visitado" xfId="22950" builtinId="9" hidden="1"/>
    <cellStyle name="Hipervínculo visitado" xfId="24113" builtinId="9" hidden="1"/>
    <cellStyle name="Hipervínculo visitado" xfId="24048" builtinId="9" hidden="1"/>
    <cellStyle name="Hipervínculo visitado" xfId="23529" builtinId="9" hidden="1"/>
    <cellStyle name="Hipervínculo visitado" xfId="24516" builtinId="9" hidden="1"/>
    <cellStyle name="Hipervínculo visitado" xfId="24018" builtinId="9" hidden="1"/>
    <cellStyle name="Hipervínculo visitado" xfId="23870" builtinId="9" hidden="1"/>
    <cellStyle name="Hipervínculo visitado" xfId="23637" builtinId="9" hidden="1"/>
    <cellStyle name="Hipervínculo visitado" xfId="24436" builtinId="9" hidden="1"/>
    <cellStyle name="Hipervínculo visitado" xfId="24368" builtinId="9" hidden="1"/>
    <cellStyle name="Hipervínculo visitado" xfId="24515" builtinId="9" hidden="1"/>
    <cellStyle name="Hipervínculo visitado" xfId="23668" builtinId="9" hidden="1"/>
    <cellStyle name="Hipervínculo visitado" xfId="24542" builtinId="9" hidden="1"/>
    <cellStyle name="Hipervínculo visitado" xfId="24421" builtinId="9" hidden="1"/>
    <cellStyle name="Hipervínculo visitado" xfId="24054" builtinId="9" hidden="1"/>
    <cellStyle name="Hipervínculo visitado" xfId="24397" builtinId="9" hidden="1"/>
    <cellStyle name="Hipervínculo visitado" xfId="24373" builtinId="9" hidden="1"/>
    <cellStyle name="Hipervínculo visitado" xfId="24428" builtinId="9" hidden="1"/>
    <cellStyle name="Hipervínculo visitado" xfId="23665" builtinId="9" hidden="1"/>
    <cellStyle name="Hipervínculo visitado" xfId="23070" builtinId="9" hidden="1"/>
    <cellStyle name="Hipervínculo visitado" xfId="24503" builtinId="9" hidden="1"/>
    <cellStyle name="Hipervínculo visitado" xfId="23663" builtinId="9" hidden="1"/>
    <cellStyle name="Hipervínculo visitado" xfId="23817" builtinId="9" hidden="1"/>
    <cellStyle name="Hipervínculo visitado" xfId="24172" builtinId="9" hidden="1"/>
    <cellStyle name="Hipervínculo visitado" xfId="24322" builtinId="9" hidden="1"/>
    <cellStyle name="Hipervínculo visitado" xfId="24494" builtinId="9" hidden="1"/>
    <cellStyle name="Hipervínculo visitado" xfId="24424" builtinId="9" hidden="1"/>
    <cellStyle name="Hipervínculo visitado" xfId="24179" builtinId="9" hidden="1"/>
    <cellStyle name="Hipervínculo visitado" xfId="24535" builtinId="9" hidden="1"/>
    <cellStyle name="Hipervínculo visitado" xfId="24545" builtinId="9" hidden="1"/>
    <cellStyle name="Hipervínculo visitado" xfId="23943" builtinId="9" hidden="1"/>
    <cellStyle name="Hipervínculo visitado" xfId="24007" builtinId="9" hidden="1"/>
    <cellStyle name="Hipervínculo visitado" xfId="24210" builtinId="9" hidden="1"/>
    <cellStyle name="Hipervínculo visitado" xfId="23801" builtinId="9" hidden="1"/>
    <cellStyle name="Hipervínculo visitado" xfId="23661" builtinId="9" hidden="1"/>
    <cellStyle name="Hipervínculo visitado" xfId="24326" builtinId="9" hidden="1"/>
    <cellStyle name="Hipervínculo visitado" xfId="24343" builtinId="9" hidden="1"/>
    <cellStyle name="Hipervínculo visitado" xfId="24478" builtinId="9" hidden="1"/>
    <cellStyle name="Hipervínculo visitado" xfId="24178" builtinId="9" hidden="1"/>
    <cellStyle name="Hipervínculo visitado" xfId="24289" builtinId="9" hidden="1"/>
    <cellStyle name="Hipervínculo visitado" xfId="22968" builtinId="9" hidden="1"/>
    <cellStyle name="Hipervínculo visitado" xfId="24225" builtinId="9" hidden="1"/>
    <cellStyle name="Hipervínculo visitado" xfId="23570" builtinId="9" hidden="1"/>
    <cellStyle name="Hipervínculo visitado" xfId="24462" builtinId="9" hidden="1"/>
    <cellStyle name="Hipervínculo visitado" xfId="24562" builtinId="9" hidden="1"/>
    <cellStyle name="Hipervínculo visitado" xfId="23913" builtinId="9" hidden="1"/>
    <cellStyle name="Hipervínculo visitado" xfId="23901" builtinId="9" hidden="1"/>
    <cellStyle name="Hipervínculo visitado" xfId="24438" builtinId="9" hidden="1"/>
    <cellStyle name="Hipervínculo visitado" xfId="23951" builtinId="9" hidden="1"/>
    <cellStyle name="Hipervínculo visitado" xfId="24299" builtinId="9" hidden="1"/>
    <cellStyle name="Hipervínculo visitado" xfId="24323" builtinId="9" hidden="1"/>
    <cellStyle name="Hipervínculo visitado" xfId="24514" builtinId="9" hidden="1"/>
    <cellStyle name="Hipervínculo visitado" xfId="23963" builtinId="9" hidden="1"/>
    <cellStyle name="Hipervínculo visitado" xfId="24288" builtinId="9" hidden="1"/>
    <cellStyle name="Hipervínculo visitado" xfId="24388" builtinId="9" hidden="1"/>
    <cellStyle name="Hipervínculo visitado" xfId="24057" builtinId="9" hidden="1"/>
    <cellStyle name="Hipervínculo visitado" xfId="23228" builtinId="9" hidden="1"/>
    <cellStyle name="Hipervínculo visitado" xfId="24374" builtinId="9" hidden="1"/>
    <cellStyle name="Hipervínculo visitado" xfId="24381" builtinId="9" hidden="1"/>
    <cellStyle name="Hipervínculo visitado" xfId="24541" builtinId="9" hidden="1"/>
    <cellStyle name="Hipervínculo visitado" xfId="24540" builtinId="9" hidden="1"/>
    <cellStyle name="Hipervínculo visitado" xfId="24536" builtinId="9" hidden="1"/>
    <cellStyle name="Hipervínculo visitado" xfId="24481" builtinId="9" hidden="1"/>
    <cellStyle name="Hipervínculo visitado" xfId="23798" builtinId="9" hidden="1"/>
    <cellStyle name="Hipervínculo visitado" xfId="24154" builtinId="9" hidden="1"/>
    <cellStyle name="Hipervínculo visitado" xfId="23914" builtinId="9" hidden="1"/>
    <cellStyle name="Hipervínculo visitado" xfId="24497" builtinId="9" hidden="1"/>
    <cellStyle name="Hipervínculo visitado" xfId="23893" builtinId="9" hidden="1"/>
    <cellStyle name="Hipervínculo visitado" xfId="23519" builtinId="9" hidden="1"/>
    <cellStyle name="Hipervínculo visitado" xfId="24408" builtinId="9" hidden="1"/>
    <cellStyle name="Hipervínculo visitado" xfId="24348" builtinId="9" hidden="1"/>
    <cellStyle name="Hipervínculo visitado" xfId="23674" builtinId="9" hidden="1"/>
    <cellStyle name="Hipervínculo visitado" xfId="24556" builtinId="9" hidden="1"/>
    <cellStyle name="Hipervínculo visitado" xfId="23916" builtinId="9" hidden="1"/>
    <cellStyle name="Hipervínculo visitado" xfId="24543" builtinId="9" hidden="1"/>
    <cellStyle name="Hipervínculo visitado" xfId="24518" builtinId="9" hidden="1"/>
    <cellStyle name="Hipervínculo visitado" xfId="24525" builtinId="9" hidden="1"/>
    <cellStyle name="Hipervínculo visitado" xfId="24508" builtinId="9" hidden="1"/>
    <cellStyle name="Hipervínculo visitado" xfId="23935" builtinId="9" hidden="1"/>
    <cellStyle name="Hipervínculo visitado" xfId="24531" builtinId="9" hidden="1"/>
    <cellStyle name="Hipervínculo visitado" xfId="24554" builtinId="9" hidden="1"/>
    <cellStyle name="Hipervínculo visitado" xfId="24522" builtinId="9" hidden="1"/>
    <cellStyle name="Hipervínculo visitado" xfId="24534" builtinId="9" hidden="1"/>
    <cellStyle name="Hipervínculo visitado" xfId="24490" builtinId="9" hidden="1"/>
    <cellStyle name="Hipervínculo visitado" xfId="23921" builtinId="9" hidden="1"/>
    <cellStyle name="Hipervínculo visitado" xfId="23899" builtinId="9" hidden="1"/>
    <cellStyle name="Hipervínculo visitado" xfId="24332" builtinId="9" hidden="1"/>
    <cellStyle name="Hipervínculo visitado" xfId="24133" builtinId="9" hidden="1"/>
    <cellStyle name="Hipervínculo visitado" xfId="24047" builtinId="9" hidden="1"/>
    <cellStyle name="Hipervínculo visitado" xfId="24301" builtinId="9" hidden="1"/>
    <cellStyle name="Hipervínculo visitado" xfId="24124" builtinId="9" hidden="1"/>
    <cellStyle name="Hipervínculo visitado" xfId="24561" builtinId="9" hidden="1"/>
    <cellStyle name="Hipervínculo visitado" xfId="23797" builtinId="9" hidden="1"/>
    <cellStyle name="Hipervínculo visitado" xfId="22924" builtinId="9" hidden="1"/>
    <cellStyle name="Hipervínculo visitado" xfId="23885" builtinId="9" hidden="1"/>
    <cellStyle name="Hipervínculo visitado" xfId="23512" builtinId="9" hidden="1"/>
    <cellStyle name="Hipervínculo visitado" xfId="23907" builtinId="9" hidden="1"/>
    <cellStyle name="Hipervínculo visitado" xfId="23766" builtinId="9" hidden="1"/>
    <cellStyle name="Hipervínculo visitado" xfId="23765" builtinId="9" hidden="1"/>
    <cellStyle name="Hipervínculo visitado" xfId="23553" builtinId="9" hidden="1"/>
    <cellStyle name="Hipervínculo visitado" xfId="24558" builtinId="9" hidden="1"/>
    <cellStyle name="Hipervínculo visitado" xfId="23603" builtinId="9" hidden="1"/>
    <cellStyle name="Hipervínculo visitado" xfId="23869" builtinId="9" hidden="1"/>
    <cellStyle name="Hipervínculo visitado" xfId="24035" builtinId="9" hidden="1"/>
    <cellStyle name="Hipervínculo visitado" xfId="24555" builtinId="9" hidden="1"/>
    <cellStyle name="Hipervínculo visitado" xfId="24140" builtinId="9" hidden="1"/>
    <cellStyle name="Hipervínculo visitado" xfId="24050" builtinId="9" hidden="1"/>
    <cellStyle name="Hipervínculo visitado" xfId="23629" builtinId="9" hidden="1"/>
    <cellStyle name="Hipervínculo visitado" xfId="23545" builtinId="9" hidden="1"/>
    <cellStyle name="Hipervínculo visitado" xfId="24549" builtinId="9" hidden="1"/>
    <cellStyle name="Hipervínculo visitado" xfId="23537" builtinId="9" hidden="1"/>
    <cellStyle name="Hipervínculo visitado" xfId="24365" builtinId="9" hidden="1"/>
    <cellStyle name="Hipervínculo visitado" xfId="23634" builtinId="9" hidden="1"/>
    <cellStyle name="Hipervínculo visitado" xfId="24064" builtinId="9" hidden="1"/>
    <cellStyle name="Hipervínculo visitado" xfId="24442" builtinId="9" hidden="1"/>
    <cellStyle name="Hipervínculo visitado" xfId="24548" builtinId="9" hidden="1"/>
    <cellStyle name="Hipervínculo visitado" xfId="24013" builtinId="9" hidden="1"/>
    <cellStyle name="Hipervínculo visitado" xfId="24315" builtinId="9" hidden="1"/>
    <cellStyle name="Hipervínculo visitado" xfId="24029" builtinId="9" hidden="1"/>
    <cellStyle name="Hipervínculo visitado" xfId="24524" builtinId="9" hidden="1"/>
    <cellStyle name="Hipervínculo visitado" xfId="22907" builtinId="9" hidden="1"/>
    <cellStyle name="Hipervínculo visitado" xfId="24547" builtinId="9" hidden="1"/>
    <cellStyle name="Hipervínculo visitado" xfId="23792" builtinId="9" hidden="1"/>
    <cellStyle name="Hipervínculo visitado" xfId="23979" builtinId="9" hidden="1"/>
    <cellStyle name="Hipervínculo visitado" xfId="24510" builtinId="9" hidden="1"/>
    <cellStyle name="Hipervínculo visitado" xfId="23833" builtinId="9" hidden="1"/>
    <cellStyle name="Hipervínculo visitado" xfId="24059" builtinId="9" hidden="1"/>
    <cellStyle name="Hipervínculo visitado" xfId="24546" builtinId="9" hidden="1"/>
    <cellStyle name="Hipervínculo visitado" xfId="24116" builtinId="9" hidden="1"/>
    <cellStyle name="Hipervínculo visitado" xfId="23616" builtinId="9" hidden="1"/>
    <cellStyle name="Hipervínculo visitado" xfId="24527" builtinId="9" hidden="1"/>
    <cellStyle name="Hipervínculo visitado" xfId="22906" builtinId="9" hidden="1"/>
    <cellStyle name="Hipervínculo visitado" xfId="24122" builtinId="9" hidden="1"/>
    <cellStyle name="Hipervínculo visitado" xfId="24005" builtinId="9" hidden="1"/>
    <cellStyle name="Hipervínculo visitado" xfId="24435" builtinId="9" hidden="1"/>
    <cellStyle name="Hipervínculo visitado" xfId="23627" builtinId="9" hidden="1"/>
    <cellStyle name="Hipervínculo visitado" xfId="24318" builtinId="9" hidden="1"/>
    <cellStyle name="Hipervínculo visitado" xfId="23592" builtinId="9" hidden="1"/>
    <cellStyle name="Hipervínculo visitado" xfId="24537" builtinId="9" hidden="1"/>
    <cellStyle name="Hipervínculo visitado" xfId="24551" builtinId="9" hidden="1"/>
    <cellStyle name="Hipervínculo visitado" xfId="24173" builtinId="9" hidden="1"/>
    <cellStyle name="Hipervínculo visitado" xfId="24565" builtinId="9" hidden="1"/>
    <cellStyle name="Hipervínculo visitado" xfId="24182" builtinId="9" hidden="1"/>
    <cellStyle name="Hipervínculo visitado" xfId="24196" builtinId="9" hidden="1"/>
    <cellStyle name="Hipervínculo visitado" xfId="24500" builtinId="9" hidden="1"/>
    <cellStyle name="Hipervínculo visitado" xfId="23540" builtinId="9" hidden="1"/>
    <cellStyle name="Hipervínculo visitado" xfId="23659" builtinId="9" hidden="1"/>
    <cellStyle name="Hipervínculo visitado" xfId="23965" builtinId="9" hidden="1"/>
    <cellStyle name="Hipervínculo visitado" xfId="24316" builtinId="9" hidden="1"/>
    <cellStyle name="Hipervínculo visitado" xfId="24553" builtinId="9" hidden="1"/>
    <cellStyle name="Hipervínculo visitado" xfId="22933" builtinId="9" hidden="1"/>
    <cellStyle name="Hipervínculo visitado" xfId="24026" builtinId="9" hidden="1"/>
    <cellStyle name="Hipervínculo visitado" xfId="24474" builtinId="9" hidden="1"/>
    <cellStyle name="Hipervínculo visitado" xfId="24135" builtinId="9" hidden="1"/>
    <cellStyle name="Hipervínculo visitado" xfId="24493" builtinId="9" hidden="1"/>
    <cellStyle name="Hipervínculo visitado" xfId="23834" builtinId="9" hidden="1"/>
    <cellStyle name="Hipervínculo visitado" xfId="23896" builtinId="9" hidden="1"/>
    <cellStyle name="Hipervínculo visitado" xfId="23796" builtinId="9" hidden="1"/>
    <cellStyle name="Hipervínculo visitado" xfId="24566" builtinId="9" hidden="1"/>
    <cellStyle name="Hipervínculo visitado" xfId="23897" builtinId="9" hidden="1"/>
    <cellStyle name="Hipervínculo visitado" xfId="23774" builtinId="9" hidden="1"/>
    <cellStyle name="Hipervínculo visitado" xfId="23903" builtinId="9" hidden="1"/>
    <cellStyle name="Hipervínculo visitado" xfId="24295" builtinId="9" hidden="1"/>
    <cellStyle name="Hipervínculo visitado" xfId="23910" builtinId="9" hidden="1"/>
    <cellStyle name="Hipervínculo visitado" xfId="22937" builtinId="9" hidden="1"/>
    <cellStyle name="Hipervínculo visitado" xfId="24468" builtinId="9" hidden="1"/>
    <cellStyle name="Hipervínculo visitado" xfId="23677" builtinId="9" hidden="1"/>
    <cellStyle name="Hipervínculo visitado" xfId="23620" builtinId="9" hidden="1"/>
    <cellStyle name="Hipervínculo visitado" xfId="24443" builtinId="9" hidden="1"/>
    <cellStyle name="Hipervínculo visitado" xfId="24306" builtinId="9" hidden="1"/>
    <cellStyle name="Hipervínculo visitado" xfId="23664" builtinId="9" hidden="1"/>
    <cellStyle name="Hipervínculo visitado" xfId="24495" builtinId="9" hidden="1"/>
    <cellStyle name="Hipervínculo visitado" xfId="23610" builtinId="9" hidden="1"/>
    <cellStyle name="Hipervínculo visitado" xfId="24567" builtinId="9" hidden="1"/>
    <cellStyle name="Hipervínculo visitado" xfId="22973" builtinId="9" hidden="1"/>
    <cellStyle name="Hipervínculo visitado" xfId="24019" builtinId="9" hidden="1"/>
    <cellStyle name="Hipervínculo visitado" xfId="24511" builtinId="9" hidden="1"/>
    <cellStyle name="Hipervínculo visitado" xfId="24539" builtinId="9" hidden="1"/>
    <cellStyle name="Hipervínculo visitado" xfId="24355" builtinId="9" hidden="1"/>
    <cellStyle name="Hipervínculo visitado" xfId="24123" builtinId="9" hidden="1"/>
    <cellStyle name="Hipervínculo visitado" xfId="24550" builtinId="9" hidden="1"/>
    <cellStyle name="Hipervínculo visitado" xfId="24538" builtinId="9" hidden="1"/>
    <cellStyle name="Hipervínculo visitado" xfId="23759" builtinId="9" hidden="1"/>
    <cellStyle name="Hipervínculo visitado" xfId="24304" builtinId="9" hidden="1"/>
    <cellStyle name="Hipervínculo visitado" xfId="24309" builtinId="9" hidden="1"/>
    <cellStyle name="Hipervínculo visitado" xfId="24330" builtinId="9" hidden="1"/>
    <cellStyle name="Hipervínculo visitado" xfId="23557" builtinId="9" hidden="1"/>
    <cellStyle name="Hipervínculo visitado" xfId="24234" builtinId="9" hidden="1"/>
    <cellStyle name="Hipervínculo visitado" xfId="24564" builtinId="9" hidden="1"/>
    <cellStyle name="Hipervínculo visitado" xfId="24563" builtinId="9" hidden="1"/>
    <cellStyle name="Hipervínculo visitado" xfId="24329" builtinId="9" hidden="1"/>
    <cellStyle name="Hipervínculo visitado" xfId="23518" builtinId="9" hidden="1"/>
    <cellStyle name="Hipervínculo visitado" xfId="23558" builtinId="9" hidden="1"/>
    <cellStyle name="Hipervínculo visitado" xfId="23633" builtinId="9" hidden="1"/>
    <cellStyle name="Hipervínculo visitado" xfId="24445" builtinId="9" hidden="1"/>
    <cellStyle name="Hipervínculo visitado" xfId="24136" builtinId="9" hidden="1"/>
    <cellStyle name="Hipervínculo visitado" xfId="24372" builtinId="9" hidden="1"/>
    <cellStyle name="Hipervínculo visitado" xfId="24307" builtinId="9" hidden="1"/>
    <cellStyle name="Hipervínculo visitado" xfId="24483" builtinId="9" hidden="1"/>
    <cellStyle name="Hipervínculo visitado" xfId="23195" builtinId="9" hidden="1"/>
    <cellStyle name="Hipervínculo visitado" xfId="22396" builtinId="9" hidden="1"/>
    <cellStyle name="Hipervínculo visitado" xfId="23018" builtinId="9" hidden="1"/>
    <cellStyle name="Hipervínculo visitado" xfId="23030" builtinId="9" hidden="1"/>
    <cellStyle name="Hipervínculo visitado" xfId="23056" builtinId="9" hidden="1"/>
    <cellStyle name="Hipervínculo visitado" xfId="23013" builtinId="9" hidden="1"/>
    <cellStyle name="Hipervínculo visitado" xfId="23008" builtinId="9" hidden="1"/>
    <cellStyle name="Hipervínculo visitado" xfId="23021" builtinId="9" hidden="1"/>
    <cellStyle name="Hipervínculo visitado" xfId="23034" builtinId="9" hidden="1"/>
    <cellStyle name="Hipervínculo visitado" xfId="22921" builtinId="9" hidden="1"/>
    <cellStyle name="Hipervínculo visitado" xfId="23015" builtinId="9" hidden="1"/>
    <cellStyle name="Hipervínculo visitado" xfId="23032" builtinId="9" hidden="1"/>
    <cellStyle name="Hipervínculo visitado" xfId="22428" builtinId="9" hidden="1"/>
    <cellStyle name="Hipervínculo visitado" xfId="23355" builtinId="9" hidden="1"/>
    <cellStyle name="Hipervínculo visitado" xfId="23493" builtinId="9" hidden="1"/>
    <cellStyle name="Hipervínculo visitado" xfId="22646" builtinId="9" hidden="1"/>
    <cellStyle name="Hipervínculo visitado" xfId="22397" builtinId="9" hidden="1"/>
    <cellStyle name="Hipervínculo visitado" xfId="22398" builtinId="9" hidden="1"/>
    <cellStyle name="Hipervínculo visitado" xfId="22647" builtinId="9" hidden="1"/>
    <cellStyle name="Hipervínculo visitado" xfId="23022" builtinId="9" hidden="1"/>
    <cellStyle name="Hipervínculo visitado" xfId="22399" builtinId="9" hidden="1"/>
    <cellStyle name="Hipervínculo visitado" xfId="23337" builtinId="9" hidden="1"/>
    <cellStyle name="Hipervínculo visitado" xfId="23226" builtinId="9" hidden="1"/>
    <cellStyle name="Hipervínculo visitado" xfId="23504" builtinId="9" hidden="1"/>
    <cellStyle name="Hipervínculo visitado" xfId="23378" builtinId="9" hidden="1"/>
    <cellStyle name="Hipervínculo visitado" xfId="23285" builtinId="9" hidden="1"/>
    <cellStyle name="Hipervínculo visitado" xfId="23351" builtinId="9" hidden="1"/>
    <cellStyle name="Hipervínculo visitado" xfId="23241" builtinId="9" hidden="1"/>
    <cellStyle name="Hipervínculo visitado" xfId="23507" builtinId="9" hidden="1"/>
    <cellStyle name="Hipervínculo visitado" xfId="23097" builtinId="9" hidden="1"/>
    <cellStyle name="Hipervínculo visitado" xfId="23325" builtinId="9" hidden="1"/>
    <cellStyle name="Hipervínculo visitado" xfId="23208" builtinId="9" hidden="1"/>
    <cellStyle name="Hipervínculo visitado" xfId="23500" builtinId="9" hidden="1"/>
    <cellStyle name="Hipervínculo visitado" xfId="23083" builtinId="9" hidden="1"/>
    <cellStyle name="Hipervínculo visitado" xfId="23488" builtinId="9" hidden="1"/>
    <cellStyle name="Hipervínculo visitado" xfId="23397" builtinId="9" hidden="1"/>
    <cellStyle name="Hipervínculo visitado" xfId="23298" builtinId="9" hidden="1"/>
    <cellStyle name="Hipervínculo visitado" xfId="23053" builtinId="9" hidden="1"/>
    <cellStyle name="Hipervínculo visitado" xfId="23321" builtinId="9" hidden="1"/>
    <cellStyle name="Hipervínculo visitado" xfId="23205" builtinId="9" hidden="1"/>
    <cellStyle name="Hipervínculo visitado" xfId="23498" builtinId="9" hidden="1"/>
    <cellStyle name="Hipervínculo visitado" xfId="23081" builtinId="9" hidden="1"/>
    <cellStyle name="Hipervínculo visitado" xfId="23476" builtinId="9" hidden="1"/>
    <cellStyle name="Hipervínculo visitado" xfId="23391" builtinId="9" hidden="1"/>
    <cellStyle name="Hipervínculo visitado" xfId="23296" builtinId="9" hidden="1"/>
    <cellStyle name="Hipervínculo visitado" xfId="23029" builtinId="9" hidden="1"/>
    <cellStyle name="Hipervínculo visitado" xfId="23459" builtinId="9" hidden="1"/>
    <cellStyle name="Hipervínculo visitado" xfId="23386" builtinId="9" hidden="1"/>
    <cellStyle name="Hipervínculo visitado" xfId="23293" builtinId="9" hidden="1"/>
    <cellStyle name="Hipervínculo visitado" xfId="23372" builtinId="9" hidden="1"/>
    <cellStyle name="Hipervínculo visitado" xfId="23261" builtinId="9" hidden="1"/>
    <cellStyle name="Hipervínculo visitado" xfId="23510" builtinId="9" hidden="1"/>
    <cellStyle name="Hipervínculo visitado" xfId="23112" builtinId="9" hidden="1"/>
    <cellStyle name="Hipervínculo visitado" xfId="22999" builtinId="9" hidden="1"/>
    <cellStyle name="Hipervínculo visitado" xfId="22987" builtinId="9" hidden="1"/>
    <cellStyle name="Hipervínculo visitado" xfId="23453" builtinId="9" hidden="1"/>
    <cellStyle name="Hipervínculo visitado" xfId="23377" builtinId="9" hidden="1"/>
    <cellStyle name="Hipervínculo visitado" xfId="23284" builtinId="9" hidden="1"/>
    <cellStyle name="Hipervínculo visitado" xfId="23350" builtinId="9" hidden="1"/>
    <cellStyle name="Hipervínculo visitado" xfId="23020" builtinId="9" hidden="1"/>
    <cellStyle name="Hipervínculo visitado" xfId="23454" builtinId="9" hidden="1"/>
    <cellStyle name="Hipervínculo visitado" xfId="23379" builtinId="9" hidden="1"/>
    <cellStyle name="Hipervínculo visitado" xfId="23286" builtinId="9" hidden="1"/>
    <cellStyle name="Hipervínculo visitado" xfId="23326" builtinId="9" hidden="1"/>
    <cellStyle name="Hipervínculo visitado" xfId="23209" builtinId="9" hidden="1"/>
    <cellStyle name="Hipervínculo visitado" xfId="23501" builtinId="9" hidden="1"/>
    <cellStyle name="Hipervínculo visitado" xfId="23084" builtinId="9" hidden="1"/>
    <cellStyle name="Hipervínculo visitado" xfId="22929" builtinId="9" hidden="1"/>
    <cellStyle name="Hipervínculo visitado" xfId="23192" builtinId="9" hidden="1"/>
    <cellStyle name="Hipervínculo visitado" xfId="22916" builtinId="9" hidden="1"/>
    <cellStyle name="Hipervínculo visitado" xfId="22648" builtinId="9" hidden="1"/>
    <cellStyle name="Hipervínculo visitado" xfId="22416" builtinId="9" hidden="1"/>
    <cellStyle name="Hipervínculo visitado" xfId="23348" builtinId="9" hidden="1"/>
    <cellStyle name="Hipervínculo visitado" xfId="23482" builtinId="9" hidden="1"/>
    <cellStyle name="Hipervínculo visitado" xfId="22894" builtinId="9" hidden="1"/>
    <cellStyle name="Hipervínculo visitado" xfId="22651" builtinId="9" hidden="1"/>
    <cellStyle name="Hipervínculo visitado" xfId="22901" builtinId="9" hidden="1"/>
    <cellStyle name="Hipervínculo visitado" xfId="22404" builtinId="9" hidden="1"/>
    <cellStyle name="Hipervínculo visitado" xfId="22900" builtinId="9" hidden="1"/>
    <cellStyle name="Hipervínculo visitado" xfId="22405" builtinId="9" hidden="1"/>
    <cellStyle name="Hipervínculo visitado" xfId="22899" builtinId="9" hidden="1"/>
    <cellStyle name="Hipervínculo visitado" xfId="22407" builtinId="9" hidden="1"/>
    <cellStyle name="Hipervínculo visitado" xfId="22898" builtinId="9" hidden="1"/>
    <cellStyle name="Hipervínculo visitado" xfId="22653" builtinId="9" hidden="1"/>
    <cellStyle name="Hipervínculo visitado" xfId="22897" builtinId="9" hidden="1"/>
    <cellStyle name="Hipervínculo visitado" xfId="22655" builtinId="9" hidden="1"/>
    <cellStyle name="Hipervínculo visitado" xfId="22896" builtinId="9" hidden="1"/>
    <cellStyle name="Hipervínculo visitado" xfId="22410" builtinId="9" hidden="1"/>
    <cellStyle name="Hipervínculo visitado" xfId="22893" builtinId="9" hidden="1"/>
    <cellStyle name="Hipervínculo visitado" xfId="22890" builtinId="9" hidden="1"/>
    <cellStyle name="Hipervínculo visitado" xfId="22925" builtinId="9" hidden="1"/>
    <cellStyle name="Hipervínculo visitado" xfId="22534" builtinId="9" hidden="1"/>
    <cellStyle name="Hipervínculo visitado" xfId="22656" builtinId="9" hidden="1"/>
    <cellStyle name="Hipervínculo visitado" xfId="22895" builtinId="9" hidden="1"/>
    <cellStyle name="Hipervínculo visitado" xfId="24668" builtinId="9" hidden="1"/>
    <cellStyle name="Hipervínculo visitado" xfId="24669" builtinId="9" hidden="1"/>
    <cellStyle name="Hipervínculo visitado" xfId="24670" builtinId="9" hidden="1"/>
    <cellStyle name="Hipervínculo visitado" xfId="24671" builtinId="9" hidden="1"/>
    <cellStyle name="Hipervínculo visitado" xfId="24672" builtinId="9" hidden="1"/>
    <cellStyle name="Hipervínculo visitado" xfId="24673" builtinId="9" hidden="1"/>
    <cellStyle name="Hipervínculo visitado" xfId="24674" builtinId="9" hidden="1"/>
    <cellStyle name="Hipervínculo visitado" xfId="24675" builtinId="9" hidden="1"/>
    <cellStyle name="Hipervínculo visitado" xfId="24676" builtinId="9" hidden="1"/>
    <cellStyle name="Hipervínculo visitado" xfId="24677" builtinId="9" hidden="1"/>
    <cellStyle name="Hipervínculo visitado" xfId="24678" builtinId="9" hidden="1"/>
    <cellStyle name="Hipervínculo visitado" xfId="24679" builtinId="9" hidden="1"/>
    <cellStyle name="Hipervínculo visitado" xfId="24680" builtinId="9" hidden="1"/>
    <cellStyle name="Hipervínculo visitado" xfId="24681" builtinId="9" hidden="1"/>
    <cellStyle name="Hipervínculo visitado" xfId="24682" builtinId="9" hidden="1"/>
    <cellStyle name="Hipervínculo visitado" xfId="24683" builtinId="9" hidden="1"/>
    <cellStyle name="Hipervínculo visitado" xfId="24684" builtinId="9" hidden="1"/>
    <cellStyle name="Hipervínculo visitado" xfId="24685" builtinId="9" hidden="1"/>
    <cellStyle name="Hipervínculo visitado" xfId="24686" builtinId="9" hidden="1"/>
    <cellStyle name="Hipervínculo visitado" xfId="24687" builtinId="9" hidden="1"/>
    <cellStyle name="Hipervínculo visitado" xfId="24688" builtinId="9" hidden="1"/>
    <cellStyle name="Hipervínculo visitado" xfId="24689" builtinId="9" hidden="1"/>
    <cellStyle name="Hipervínculo visitado" xfId="24690" builtinId="9" hidden="1"/>
    <cellStyle name="Hipervínculo visitado" xfId="24691" builtinId="9" hidden="1"/>
    <cellStyle name="Hipervínculo visitado" xfId="24692" builtinId="9" hidden="1"/>
    <cellStyle name="Hipervínculo visitado" xfId="24693" builtinId="9" hidden="1"/>
    <cellStyle name="Hipervínculo visitado" xfId="24694" builtinId="9" hidden="1"/>
    <cellStyle name="Hipervínculo visitado" xfId="24695" builtinId="9" hidden="1"/>
    <cellStyle name="Hipervínculo visitado" xfId="24696" builtinId="9" hidden="1"/>
    <cellStyle name="Hipervínculo visitado" xfId="24697" builtinId="9" hidden="1"/>
    <cellStyle name="Hipervínculo visitado" xfId="24698" builtinId="9" hidden="1"/>
    <cellStyle name="Hipervínculo visitado" xfId="24699" builtinId="9" hidden="1"/>
    <cellStyle name="Hipervínculo visitado" xfId="24700" builtinId="9" hidden="1"/>
    <cellStyle name="Hipervínculo visitado" xfId="24701" builtinId="9" hidden="1"/>
    <cellStyle name="Hipervínculo visitado" xfId="24702" builtinId="9" hidden="1"/>
    <cellStyle name="Hipervínculo visitado" xfId="24726" builtinId="9" hidden="1"/>
    <cellStyle name="Hipervínculo visitado" xfId="24738" builtinId="9" hidden="1"/>
    <cellStyle name="Hipervínculo visitado" xfId="24728" builtinId="9" hidden="1"/>
    <cellStyle name="Hipervínculo visitado" xfId="24731" builtinId="9" hidden="1"/>
    <cellStyle name="Hipervínculo visitado" xfId="24720" builtinId="9" hidden="1"/>
    <cellStyle name="Hipervínculo visitado" xfId="24608" builtinId="9" hidden="1"/>
    <cellStyle name="Hipervínculo visitado" xfId="24715" builtinId="9" hidden="1"/>
    <cellStyle name="Hipervínculo visitado" xfId="24714" builtinId="9" hidden="1"/>
    <cellStyle name="Hipervínculo visitado" xfId="24712" builtinId="9" hidden="1"/>
    <cellStyle name="Hipervínculo visitado" xfId="24574" builtinId="9" hidden="1"/>
    <cellStyle name="Hipervínculo visitado" xfId="24704" builtinId="9" hidden="1"/>
    <cellStyle name="Hipervínculo visitado" xfId="24599" builtinId="9" hidden="1"/>
    <cellStyle name="Hipervínculo visitado" xfId="24718" builtinId="9" hidden="1"/>
    <cellStyle name="Hipervínculo visitado" xfId="24604" builtinId="9" hidden="1"/>
    <cellStyle name="Hipervínculo visitado" xfId="24628" builtinId="9" hidden="1"/>
    <cellStyle name="Hipervínculo visitado" xfId="24617" builtinId="9" hidden="1"/>
    <cellStyle name="Hipervínculo visitado" xfId="24613" builtinId="9" hidden="1"/>
    <cellStyle name="Hipervínculo visitado" xfId="24733" builtinId="9" hidden="1"/>
    <cellStyle name="Hipervínculo visitado" xfId="24740" builtinId="9" hidden="1"/>
    <cellStyle name="Hipervínculo visitado" xfId="24591" builtinId="9" hidden="1"/>
    <cellStyle name="Hipervínculo visitado" xfId="24716" builtinId="9" hidden="1"/>
    <cellStyle name="Hipervínculo visitado" xfId="24600" builtinId="9" hidden="1"/>
    <cellStyle name="Hipervínculo visitado" xfId="24636" builtinId="9" hidden="1"/>
    <cellStyle name="Hipervínculo visitado" xfId="24611" builtinId="9" hidden="1"/>
    <cellStyle name="Hipervínculo visitado" xfId="24582" builtinId="9" hidden="1"/>
    <cellStyle name="Hipervínculo visitado" xfId="24711" builtinId="9" hidden="1"/>
    <cellStyle name="Hipervínculo visitado" xfId="24581" builtinId="9" hidden="1"/>
    <cellStyle name="Hipervínculo visitado" xfId="24710" builtinId="9" hidden="1"/>
    <cellStyle name="Hipervínculo visitado" xfId="24580" builtinId="9" hidden="1"/>
    <cellStyle name="Hipervínculo visitado" xfId="24709" builtinId="9" hidden="1"/>
    <cellStyle name="Hipervínculo visitado" xfId="24605" builtinId="9" hidden="1"/>
    <cellStyle name="Hipervínculo visitado" xfId="24589" builtinId="9" hidden="1"/>
    <cellStyle name="Hipervínculo visitado" xfId="24586" builtinId="9" hidden="1"/>
    <cellStyle name="Hipervínculo visitado" xfId="24741" builtinId="9" hidden="1"/>
    <cellStyle name="Hipervínculo visitado" xfId="24590" builtinId="9" hidden="1"/>
    <cellStyle name="Hipervínculo visitado" xfId="24587" builtinId="9" hidden="1"/>
    <cellStyle name="Hipervínculo visitado" xfId="24569" builtinId="9" hidden="1"/>
    <cellStyle name="Hipervínculo visitado" xfId="24588" builtinId="9" hidden="1"/>
    <cellStyle name="Hipervínculo visitado" xfId="24703" builtinId="9" hidden="1"/>
    <cellStyle name="Hipervínculo visitado" xfId="24568" builtinId="9" hidden="1"/>
    <cellStyle name="Hipervínculo visitado" xfId="24708" builtinId="9" hidden="1"/>
    <cellStyle name="Hipervínculo visitado" xfId="24707" builtinId="9" hidden="1"/>
    <cellStyle name="Hipervínculo visitado" xfId="24706" builtinId="9" hidden="1"/>
    <cellStyle name="Hipervínculo visitado" xfId="24705" builtinId="9" hidden="1"/>
    <cellStyle name="Hipervínculo visitado" xfId="24572" builtinId="9" hidden="1"/>
    <cellStyle name="Hipervínculo visitado" xfId="24571" builtinId="9" hidden="1"/>
    <cellStyle name="Hipervínculo visitado" xfId="24579" builtinId="9" hidden="1"/>
    <cellStyle name="Hipervínculo visitado" xfId="24722" builtinId="9" hidden="1"/>
    <cellStyle name="Hipervínculo visitado" xfId="24737" builtinId="9" hidden="1"/>
    <cellStyle name="Hipervínculo visitado" xfId="24736" builtinId="9" hidden="1"/>
    <cellStyle name="Hipervínculo visitado" xfId="24734" builtinId="9" hidden="1"/>
    <cellStyle name="Hipervínculo visitado" xfId="24721" builtinId="9" hidden="1"/>
    <cellStyle name="Hipervínculo visitado" xfId="24614" builtinId="9" hidden="1"/>
    <cellStyle name="Hipervínculo visitado" xfId="24639" builtinId="9" hidden="1"/>
    <cellStyle name="Hipervínculo visitado" xfId="24717" builtinId="9" hidden="1"/>
    <cellStyle name="Hipervínculo visitado" xfId="24603" builtinId="9" hidden="1"/>
    <cellStyle name="Hipervínculo visitado" xfId="24630" builtinId="9" hidden="1"/>
    <cellStyle name="Hipervínculo visitado" xfId="24624" builtinId="9" hidden="1"/>
    <cellStyle name="Hipervínculo visitado" xfId="24626" builtinId="9" hidden="1"/>
    <cellStyle name="Hipervínculo visitado" xfId="24911" builtinId="9" hidden="1"/>
    <cellStyle name="Hipervínculo visitado" xfId="24912" builtinId="9" hidden="1"/>
    <cellStyle name="Hipervínculo visitado" xfId="24913" builtinId="9" hidden="1"/>
    <cellStyle name="Hipervínculo visitado" xfId="24914" builtinId="9" hidden="1"/>
    <cellStyle name="Hipervínculo visitado" xfId="24916" builtinId="9" hidden="1"/>
    <cellStyle name="Hipervínculo visitado" xfId="24918" builtinId="9" hidden="1"/>
    <cellStyle name="Hipervínculo visitado" xfId="24920" builtinId="9" hidden="1"/>
    <cellStyle name="Hipervínculo visitado" xfId="24922" builtinId="9" hidden="1"/>
    <cellStyle name="Hipervínculo visitado" xfId="24924" builtinId="9" hidden="1"/>
    <cellStyle name="Hipervínculo visitado" xfId="24926" builtinId="9" hidden="1"/>
    <cellStyle name="Hipervínculo visitado" xfId="24928" builtinId="9" hidden="1"/>
    <cellStyle name="Hipervínculo visitado" xfId="24930" builtinId="9" hidden="1"/>
    <cellStyle name="Hipervínculo visitado" xfId="24932" builtinId="9" hidden="1"/>
    <cellStyle name="Hipervínculo visitado" xfId="24934" builtinId="9" hidden="1"/>
    <cellStyle name="Hipervínculo visitado" xfId="24936" builtinId="9" hidden="1"/>
    <cellStyle name="Hipervínculo visitado" xfId="24938" builtinId="9" hidden="1"/>
    <cellStyle name="Hipervínculo visitado" xfId="24940" builtinId="9" hidden="1"/>
    <cellStyle name="Hipervínculo visitado" xfId="24942" builtinId="9" hidden="1"/>
    <cellStyle name="Hipervínculo visitado" xfId="24944" builtinId="9" hidden="1"/>
    <cellStyle name="Hipervínculo visitado" xfId="24946" builtinId="9" hidden="1"/>
    <cellStyle name="Hipervínculo visitado" xfId="24948" builtinId="9" hidden="1"/>
    <cellStyle name="Hipervínculo visitado" xfId="24950" builtinId="9" hidden="1"/>
    <cellStyle name="Hipervínculo visitado" xfId="24952" builtinId="9" hidden="1"/>
    <cellStyle name="Hipervínculo visitado" xfId="24954" builtinId="9" hidden="1"/>
    <cellStyle name="Hipervínculo visitado" xfId="24956" builtinId="9" hidden="1"/>
    <cellStyle name="Hipervínculo visitado" xfId="24958" builtinId="9" hidden="1"/>
    <cellStyle name="Hipervínculo visitado" xfId="24960" builtinId="9" hidden="1"/>
    <cellStyle name="Hipervínculo visitado" xfId="24962" builtinId="9" hidden="1"/>
    <cellStyle name="Hipervínculo visitado" xfId="24964" builtinId="9" hidden="1"/>
    <cellStyle name="Hipervínculo visitado" xfId="24966" builtinId="9" hidden="1"/>
    <cellStyle name="Hipervínculo visitado" xfId="24968" builtinId="9" hidden="1"/>
    <cellStyle name="Hipervínculo visitado" xfId="24970" builtinId="9" hidden="1"/>
    <cellStyle name="Hipervínculo visitado" xfId="24972" builtinId="9" hidden="1"/>
    <cellStyle name="Hipervínculo visitado" xfId="24974" builtinId="9" hidden="1"/>
    <cellStyle name="Hipervínculo visitado" xfId="24976" builtinId="9" hidden="1"/>
    <cellStyle name="Hipervínculo visitado" xfId="25234" builtinId="9" hidden="1"/>
    <cellStyle name="Hipervínculo visitado" xfId="25235" builtinId="9" hidden="1"/>
    <cellStyle name="Hipervínculo visitado" xfId="25236" builtinId="9" hidden="1"/>
    <cellStyle name="Hipervínculo visitado" xfId="25237" builtinId="9" hidden="1"/>
    <cellStyle name="Hipervínculo visitado" xfId="25238" builtinId="9" hidden="1"/>
    <cellStyle name="Hipervínculo visitado" xfId="25239" builtinId="9" hidden="1"/>
    <cellStyle name="Hipervínculo visitado" xfId="25240" builtinId="9" hidden="1"/>
    <cellStyle name="Hipervínculo visitado" xfId="25241" builtinId="9" hidden="1"/>
    <cellStyle name="Hipervínculo visitado" xfId="25242" builtinId="9" hidden="1"/>
    <cellStyle name="Hipervínculo visitado" xfId="25243" builtinId="9" hidden="1"/>
    <cellStyle name="Hipervínculo visitado" xfId="25244" builtinId="9" hidden="1"/>
    <cellStyle name="Hipervínculo visitado" xfId="25245" builtinId="9" hidden="1"/>
    <cellStyle name="Hipervínculo visitado" xfId="25246" builtinId="9" hidden="1"/>
    <cellStyle name="Hipervínculo visitado" xfId="25247" builtinId="9" hidden="1"/>
    <cellStyle name="Hipervínculo visitado" xfId="25248" builtinId="9" hidden="1"/>
    <cellStyle name="Hipervínculo visitado" xfId="25249" builtinId="9" hidden="1"/>
    <cellStyle name="Hipervínculo visitado" xfId="25250" builtinId="9" hidden="1"/>
    <cellStyle name="Hipervínculo visitado" xfId="25251" builtinId="9" hidden="1"/>
    <cellStyle name="Hipervínculo visitado" xfId="25252" builtinId="9" hidden="1"/>
    <cellStyle name="Hipervínculo visitado" xfId="25253" builtinId="9" hidden="1"/>
    <cellStyle name="Hipervínculo visitado" xfId="25254" builtinId="9" hidden="1"/>
    <cellStyle name="Hipervínculo visitado" xfId="25255" builtinId="9" hidden="1"/>
    <cellStyle name="Hipervínculo visitado" xfId="25256" builtinId="9" hidden="1"/>
    <cellStyle name="Hipervínculo visitado" xfId="25257" builtinId="9" hidden="1"/>
    <cellStyle name="Hipervínculo visitado" xfId="25258" builtinId="9" hidden="1"/>
    <cellStyle name="Hipervínculo visitado" xfId="25259" builtinId="9" hidden="1"/>
    <cellStyle name="Hipervínculo visitado" xfId="25260" builtinId="9" hidden="1"/>
    <cellStyle name="Hipervínculo visitado" xfId="25261" builtinId="9" hidden="1"/>
    <cellStyle name="Hipervínculo visitado" xfId="25262" builtinId="9" hidden="1"/>
    <cellStyle name="Hipervínculo visitado" xfId="25263" builtinId="9" hidden="1"/>
    <cellStyle name="Hipervínculo visitado" xfId="25264" builtinId="9" hidden="1"/>
    <cellStyle name="Hipervínculo visitado" xfId="25265" builtinId="9" hidden="1"/>
    <cellStyle name="Hipervínculo visitado" xfId="25266" builtinId="9" hidden="1"/>
    <cellStyle name="Hipervínculo visitado" xfId="25267" builtinId="9" hidden="1"/>
    <cellStyle name="Hipervínculo visitado" xfId="25268" builtinId="9" hidden="1"/>
    <cellStyle name="Hipervínculo visitado" xfId="25315" builtinId="9" hidden="1"/>
    <cellStyle name="Hipervínculo visitado" xfId="25334" builtinId="9" hidden="1"/>
    <cellStyle name="Hipervínculo visitado" xfId="25317" builtinId="9" hidden="1"/>
    <cellStyle name="Hipervínculo visitado" xfId="25322" builtinId="9" hidden="1"/>
    <cellStyle name="Hipervínculo visitado" xfId="25308" builtinId="9" hidden="1"/>
    <cellStyle name="Hipervínculo visitado" xfId="25150" builtinId="9" hidden="1"/>
    <cellStyle name="Hipervínculo visitado" xfId="25281" builtinId="9" hidden="1"/>
    <cellStyle name="Hipervínculo visitado" xfId="25280" builtinId="9" hidden="1"/>
    <cellStyle name="Hipervínculo visitado" xfId="25278" builtinId="9" hidden="1"/>
    <cellStyle name="Hipervínculo visitado" xfId="25100" builtinId="9" hidden="1"/>
    <cellStyle name="Hipervínculo visitado" xfId="25270" builtinId="9" hidden="1"/>
    <cellStyle name="Hipervínculo visitado" xfId="25141" builtinId="9" hidden="1"/>
    <cellStyle name="Hipervínculo visitado" xfId="25287" builtinId="9" hidden="1"/>
    <cellStyle name="Hipervínculo visitado" xfId="25146" builtinId="9" hidden="1"/>
    <cellStyle name="Hipervínculo visitado" xfId="25174" builtinId="9" hidden="1"/>
    <cellStyle name="Hipervínculo visitado" xfId="25166" builtinId="9" hidden="1"/>
    <cellStyle name="Hipervínculo visitado" xfId="25153" builtinId="9" hidden="1"/>
    <cellStyle name="Hipervínculo visitado" xfId="25327" builtinId="9" hidden="1"/>
    <cellStyle name="Hipervínculo visitado" xfId="25341" builtinId="9" hidden="1"/>
    <cellStyle name="Hipervínculo visitado" xfId="25132" builtinId="9" hidden="1"/>
    <cellStyle name="Hipervínculo visitado" xfId="25284" builtinId="9" hidden="1"/>
    <cellStyle name="Hipervínculo visitado" xfId="25142" builtinId="9" hidden="1"/>
    <cellStyle name="Hipervínculo visitado" xfId="25181" builtinId="9" hidden="1"/>
    <cellStyle name="Hipervínculo visitado" xfId="25151" builtinId="9" hidden="1"/>
    <cellStyle name="Hipervínculo visitado" xfId="25107" builtinId="9" hidden="1"/>
    <cellStyle name="Hipervínculo visitado" xfId="25277" builtinId="9" hidden="1"/>
    <cellStyle name="Hipervínculo visitado" xfId="25106" builtinId="9" hidden="1"/>
    <cellStyle name="Hipervínculo visitado" xfId="25276" builtinId="9" hidden="1"/>
    <cellStyle name="Hipervínculo visitado" xfId="25105" builtinId="9" hidden="1"/>
    <cellStyle name="Hipervínculo visitado" xfId="25275" builtinId="9" hidden="1"/>
    <cellStyle name="Hipervínculo visitado" xfId="25148" builtinId="9" hidden="1"/>
    <cellStyle name="Hipervínculo visitado" xfId="25122" builtinId="9" hidden="1"/>
    <cellStyle name="Hipervínculo visitado" xfId="25111" builtinId="9" hidden="1"/>
    <cellStyle name="Hipervínculo visitado" xfId="25383" builtinId="9" hidden="1"/>
    <cellStyle name="Hipervínculo visitado" xfId="25123" builtinId="9" hidden="1"/>
    <cellStyle name="Hipervínculo visitado" xfId="25112" builtinId="9" hidden="1"/>
    <cellStyle name="Hipervínculo visitado" xfId="25096" builtinId="9" hidden="1"/>
    <cellStyle name="Hipervínculo visitado" xfId="25113" builtinId="9" hidden="1"/>
    <cellStyle name="Hipervínculo visitado" xfId="25269" builtinId="9" hidden="1"/>
    <cellStyle name="Hipervínculo visitado" xfId="25095" builtinId="9" hidden="1"/>
    <cellStyle name="Hipervínculo visitado" xfId="25274" builtinId="9" hidden="1"/>
    <cellStyle name="Hipervínculo visitado" xfId="25273" builtinId="9" hidden="1"/>
    <cellStyle name="Hipervínculo visitado" xfId="25272" builtinId="9" hidden="1"/>
    <cellStyle name="Hipervínculo visitado" xfId="25271" builtinId="9" hidden="1"/>
    <cellStyle name="Hipervínculo visitado" xfId="25098" builtinId="9" hidden="1"/>
    <cellStyle name="Hipervínculo visitado" xfId="25097" builtinId="9" hidden="1"/>
    <cellStyle name="Hipervínculo visitado" xfId="25104" builtinId="9" hidden="1"/>
    <cellStyle name="Hipervínculo visitado" xfId="25311" builtinId="9" hidden="1"/>
    <cellStyle name="Hipervínculo visitado" xfId="25333" builtinId="9" hidden="1"/>
    <cellStyle name="Hipervínculo visitado" xfId="25332" builtinId="9" hidden="1"/>
    <cellStyle name="Hipervínculo visitado" xfId="25328" builtinId="9" hidden="1"/>
    <cellStyle name="Hipervínculo visitado" xfId="25309" builtinId="9" hidden="1"/>
    <cellStyle name="Hipervínculo visitado" xfId="25155" builtinId="9" hidden="1"/>
    <cellStyle name="Hipervínculo visitado" xfId="25190" builtinId="9" hidden="1"/>
    <cellStyle name="Hipervínculo visitado" xfId="25285" builtinId="9" hidden="1"/>
    <cellStyle name="Hipervínculo visitado" xfId="25144" builtinId="9" hidden="1"/>
    <cellStyle name="Hipervínculo visitado" xfId="25176" builtinId="9" hidden="1"/>
    <cellStyle name="Hipervínculo visitado" xfId="25170" builtinId="9" hidden="1"/>
    <cellStyle name="Hipervínculo visitado" xfId="25172" builtinId="9" hidden="1"/>
    <cellStyle name="Hipervínculo visitado" xfId="25068" builtinId="9" hidden="1"/>
    <cellStyle name="Hipervínculo visitado" xfId="25183" builtinId="9" hidden="1"/>
    <cellStyle name="Hipervínculo visitado" xfId="25030" builtinId="9" hidden="1"/>
    <cellStyle name="Hipervínculo visitado" xfId="25375" builtinId="9" hidden="1"/>
    <cellStyle name="Hipervínculo visitado" xfId="24903" builtinId="9" hidden="1"/>
    <cellStyle name="Hipervínculo visitado" xfId="23203" builtinId="9" hidden="1"/>
    <cellStyle name="Hipervínculo visitado" xfId="25294" builtinId="9" hidden="1"/>
    <cellStyle name="Hipervínculo visitado" xfId="25203" builtinId="9" hidden="1"/>
    <cellStyle name="Hipervínculo visitado" xfId="25060" builtinId="9" hidden="1"/>
    <cellStyle name="Hipervínculo visitado" xfId="25162" builtinId="9" hidden="1"/>
    <cellStyle name="Hipervínculo visitado" xfId="25028" builtinId="9" hidden="1"/>
    <cellStyle name="Hipervínculo visitado" xfId="25372" builtinId="9" hidden="1"/>
    <cellStyle name="Hipervínculo visitado" xfId="24896" builtinId="9" hidden="1"/>
    <cellStyle name="Hipervínculo visitado" xfId="25128" builtinId="9" hidden="1"/>
    <cellStyle name="Hipervínculo visitado" xfId="25019" builtinId="9" hidden="1"/>
    <cellStyle name="Hipervínculo visitado" xfId="25367" builtinId="9" hidden="1"/>
    <cellStyle name="Hipervínculo visitado" xfId="24885" builtinId="9" hidden="1"/>
    <cellStyle name="Hipervínculo visitado" xfId="25340" builtinId="9" hidden="1"/>
    <cellStyle name="Hipervínculo visitado" xfId="25229" builtinId="9" hidden="1"/>
    <cellStyle name="Hipervínculo visitado" xfId="25084" builtinId="9" hidden="1"/>
    <cellStyle name="Hipervínculo visitado" xfId="24826" builtinId="9" hidden="1"/>
    <cellStyle name="Hipervínculo visitado" xfId="23381" builtinId="9" hidden="1"/>
    <cellStyle name="Hipervínculo visitado" xfId="25187" builtinId="9" hidden="1"/>
    <cellStyle name="Hipervínculo visitado" xfId="24977" builtinId="9" hidden="1"/>
    <cellStyle name="Hipervínculo visitado" xfId="23242" builtinId="9" hidden="1"/>
    <cellStyle name="Hipervínculo visitado" xfId="24994" builtinId="9" hidden="1"/>
    <cellStyle name="Hipervínculo visitado" xfId="24993" builtinId="9" hidden="1"/>
    <cellStyle name="Hipervínculo visitado" xfId="24992" builtinId="9" hidden="1"/>
    <cellStyle name="Hipervínculo visitado" xfId="24991" builtinId="9" hidden="1"/>
    <cellStyle name="Hipervínculo visitado" xfId="25314" builtinId="9" hidden="1"/>
    <cellStyle name="Hipervínculo visitado" xfId="25219" builtinId="9" hidden="1"/>
    <cellStyle name="Hipervínculo visitado" xfId="25078" builtinId="9" hidden="1"/>
    <cellStyle name="Hipervínculo visitado" xfId="24766" builtinId="9" hidden="1"/>
    <cellStyle name="Hipervínculo visitado" xfId="24778" builtinId="9" hidden="1"/>
    <cellStyle name="Hipervínculo visitado" xfId="23497" builtinId="9" hidden="1"/>
    <cellStyle name="Hipervínculo visitado" xfId="25406" builtinId="9" hidden="1"/>
    <cellStyle name="Hipervínculo visitado" xfId="25407" builtinId="9" hidden="1"/>
    <cellStyle name="Hipervínculo visitado" xfId="25408" builtinId="9" hidden="1"/>
    <cellStyle name="Hipervínculo visitado" xfId="25409" builtinId="9" hidden="1"/>
    <cellStyle name="Hipervínculo visitado" xfId="25410" builtinId="9" hidden="1"/>
    <cellStyle name="Hipervínculo visitado" xfId="25411" builtinId="9" hidden="1"/>
    <cellStyle name="Hipervínculo visitado" xfId="25412" builtinId="9" hidden="1"/>
    <cellStyle name="Hipervínculo visitado" xfId="25413" builtinId="9" hidden="1"/>
    <cellStyle name="Hipervínculo visitado" xfId="25414" builtinId="9" hidden="1"/>
    <cellStyle name="Hipervínculo visitado" xfId="25415" builtinId="9" hidden="1"/>
    <cellStyle name="Hipervínculo visitado" xfId="25416" builtinId="9" hidden="1"/>
    <cellStyle name="Hipervínculo visitado" xfId="25417" builtinId="9" hidden="1"/>
    <cellStyle name="Hipervínculo visitado" xfId="25418" builtinId="9" hidden="1"/>
    <cellStyle name="Hipervínculo visitado" xfId="25419" builtinId="9" hidden="1"/>
    <cellStyle name="Hipervínculo visitado" xfId="25420" builtinId="9" hidden="1"/>
    <cellStyle name="Hipervínculo visitado" xfId="25421" builtinId="9" hidden="1"/>
    <cellStyle name="Hipervínculo visitado" xfId="25422" builtinId="9" hidden="1"/>
    <cellStyle name="Hipervínculo visitado" xfId="25423" builtinId="9" hidden="1"/>
    <cellStyle name="Hipervínculo visitado" xfId="25424" builtinId="9" hidden="1"/>
    <cellStyle name="Hipervínculo visitado" xfId="25425" builtinId="9" hidden="1"/>
    <cellStyle name="Hipervínculo visitado" xfId="25426" builtinId="9" hidden="1"/>
    <cellStyle name="Hipervínculo visitado" xfId="25427" builtinId="9" hidden="1"/>
    <cellStyle name="Hipervínculo visitado" xfId="25428" builtinId="9" hidden="1"/>
    <cellStyle name="Hipervínculo visitado" xfId="25429" builtinId="9" hidden="1"/>
    <cellStyle name="Hipervínculo visitado" xfId="25430" builtinId="9" hidden="1"/>
    <cellStyle name="Hipervínculo visitado" xfId="25431" builtinId="9" hidden="1"/>
    <cellStyle name="Hipervínculo visitado" xfId="25432" builtinId="9" hidden="1"/>
    <cellStyle name="Hipervínculo visitado" xfId="25433" builtinId="9" hidden="1"/>
    <cellStyle name="Hipervínculo visitado" xfId="25434" builtinId="9" hidden="1"/>
    <cellStyle name="Hipervínculo visitado" xfId="25435" builtinId="9" hidden="1"/>
    <cellStyle name="Hipervínculo visitado" xfId="25436" builtinId="9" hidden="1"/>
    <cellStyle name="Hipervínculo visitado" xfId="25437" builtinId="9" hidden="1"/>
    <cellStyle name="Hipervínculo visitado" xfId="25438" builtinId="9" hidden="1"/>
    <cellStyle name="Hipervínculo visitado" xfId="25439" builtinId="9" hidden="1"/>
    <cellStyle name="Hipervínculo visitado" xfId="25440" builtinId="9" hidden="1"/>
    <cellStyle name="Hipervínculo visitado" xfId="25486" builtinId="9" hidden="1"/>
    <cellStyle name="Hipervínculo visitado" xfId="25507" builtinId="9" hidden="1"/>
    <cellStyle name="Hipervínculo visitado" xfId="25490" builtinId="9" hidden="1"/>
    <cellStyle name="Hipervínculo visitado" xfId="25493" builtinId="9" hidden="1"/>
    <cellStyle name="Hipervínculo visitado" xfId="25478" builtinId="9" hidden="1"/>
    <cellStyle name="Hipervínculo visitado" xfId="25089" builtinId="9" hidden="1"/>
    <cellStyle name="Hipervínculo visitado" xfId="25453" builtinId="9" hidden="1"/>
    <cellStyle name="Hipervínculo visitado" xfId="25452" builtinId="9" hidden="1"/>
    <cellStyle name="Hipervínculo visitado" xfId="25451" builtinId="9" hidden="1"/>
    <cellStyle name="Hipervínculo visitado" xfId="24818" builtinId="9" hidden="1"/>
    <cellStyle name="Hipervínculo visitado" xfId="25442" builtinId="9" hidden="1"/>
    <cellStyle name="Hipervínculo visitado" xfId="25286" builtinId="9" hidden="1"/>
    <cellStyle name="Hipervínculo visitado" xfId="25459" builtinId="9" hidden="1"/>
    <cellStyle name="Hipervínculo visitado" xfId="25191" builtinId="9" hidden="1"/>
    <cellStyle name="Hipervínculo visitado" xfId="23082" builtinId="9" hidden="1"/>
    <cellStyle name="Hipervínculo visitado" xfId="24849" builtinId="9" hidden="1"/>
    <cellStyle name="Hipervínculo visitado" xfId="22927" builtinId="9" hidden="1"/>
    <cellStyle name="Hipervínculo visitado" xfId="25500" builtinId="9" hidden="1"/>
    <cellStyle name="Hipervínculo visitado" xfId="25517" builtinId="9" hidden="1"/>
    <cellStyle name="Hipervínculo visitado" xfId="22891" builtinId="9" hidden="1"/>
    <cellStyle name="Hipervínculo visitado" xfId="25456" builtinId="9" hidden="1"/>
    <cellStyle name="Hipervínculo visitado" xfId="25343" builtinId="9" hidden="1"/>
    <cellStyle name="Hipervínculo visitado" xfId="24989" builtinId="9" hidden="1"/>
    <cellStyle name="Hipervínculo visitado" xfId="25042" builtinId="9" hidden="1"/>
    <cellStyle name="Hipervínculo visitado" xfId="24761" builtinId="9" hidden="1"/>
    <cellStyle name="Hipervínculo visitado" xfId="25449" builtinId="9" hidden="1"/>
    <cellStyle name="Hipervínculo visitado" xfId="25168" builtinId="9" hidden="1"/>
    <cellStyle name="Hipervínculo visitado" xfId="25448" builtinId="9" hidden="1"/>
    <cellStyle name="Hipervínculo visitado" xfId="24753" builtinId="9" hidden="1"/>
    <cellStyle name="Hipervínculo visitado" xfId="25447" builtinId="9" hidden="1"/>
    <cellStyle name="Hipervínculo visitado" xfId="23495" builtinId="9" hidden="1"/>
    <cellStyle name="Hipervínculo visitado" xfId="23457" builtinId="9" hidden="1"/>
    <cellStyle name="Hipervínculo visitado" xfId="22930" builtinId="9" hidden="1"/>
    <cellStyle name="Hipervínculo visitado" xfId="25562" builtinId="9" hidden="1"/>
    <cellStyle name="Hipervínculo visitado" xfId="23206" builtinId="9" hidden="1"/>
    <cellStyle name="Hipervínculo visitado" xfId="24758" builtinId="9" hidden="1"/>
    <cellStyle name="Hipervínculo visitado" xfId="24843" builtinId="9" hidden="1"/>
    <cellStyle name="Hipervínculo visitado" xfId="24813" builtinId="9" hidden="1"/>
    <cellStyle name="Hipervínculo visitado" xfId="25441" builtinId="9" hidden="1"/>
    <cellStyle name="Hipervínculo visitado" xfId="23080" builtinId="9" hidden="1"/>
    <cellStyle name="Hipervínculo visitado" xfId="25446" builtinId="9" hidden="1"/>
    <cellStyle name="Hipervínculo visitado" xfId="25445" builtinId="9" hidden="1"/>
    <cellStyle name="Hipervínculo visitado" xfId="25444" builtinId="9" hidden="1"/>
    <cellStyle name="Hipervínculo visitado" xfId="25443" builtinId="9" hidden="1"/>
    <cellStyle name="Hipervínculo visitado" xfId="25319" builtinId="9" hidden="1"/>
    <cellStyle name="Hipervínculo visitado" xfId="25037" builtinId="9" hidden="1"/>
    <cellStyle name="Hipervínculo visitado" xfId="24836" builtinId="9" hidden="1"/>
    <cellStyle name="Hipervínculo visitado" xfId="25483" builtinId="9" hidden="1"/>
    <cellStyle name="Hipervínculo visitado" xfId="25506" builtinId="9" hidden="1"/>
    <cellStyle name="Hipervínculo visitado" xfId="25505" builtinId="9" hidden="1"/>
    <cellStyle name="Hipervínculo visitado" xfId="25501" builtinId="9" hidden="1"/>
    <cellStyle name="Hipervínculo visitado" xfId="25479" builtinId="9" hidden="1"/>
    <cellStyle name="Hipervínculo visitado" xfId="25093" builtinId="9" hidden="1"/>
    <cellStyle name="Hipervínculo visitado" xfId="24985" builtinId="9" hidden="1"/>
    <cellStyle name="Hipervínculo visitado" xfId="25457" builtinId="9" hidden="1"/>
    <cellStyle name="Hipervínculo visitado" xfId="24852" builtinId="9" hidden="1"/>
    <cellStyle name="Hipervínculo visitado" xfId="22892" builtinId="9" hidden="1"/>
    <cellStyle name="Hipervínculo visitado" xfId="25041" builtinId="9" hidden="1"/>
    <cellStyle name="Hipervínculo visitado" xfId="23499" builtinId="9" hidden="1"/>
    <cellStyle name="Hipervínculo visitado" xfId="25023" builtinId="9" hidden="1"/>
    <cellStyle name="Hipervínculo visitado" xfId="25136" builtinId="9" hidden="1"/>
    <cellStyle name="Hipervínculo visitado" xfId="23086" builtinId="9" hidden="1"/>
    <cellStyle name="Hipervínculo visitado" xfId="24884" builtinId="9" hidden="1"/>
    <cellStyle name="Hipervínculo visitado" xfId="25557" builtinId="9" hidden="1"/>
    <cellStyle name="Hipervínculo visitado" xfId="25186" builtinId="9" hidden="1"/>
    <cellStyle name="Hipervínculo visitado" xfId="25161" builtinId="9" hidden="1"/>
    <cellStyle name="Hipervínculo visitado" xfId="25464" builtinId="9" hidden="1"/>
    <cellStyle name="Hipervínculo visitado" xfId="23502" builtinId="9" hidden="1"/>
    <cellStyle name="Hipervínculo visitado" xfId="24762" builtinId="9" hidden="1"/>
    <cellStyle name="Hipervínculo visitado" xfId="23111" builtinId="9" hidden="1"/>
    <cellStyle name="Hipervínculo visitado" xfId="25167" builtinId="9" hidden="1"/>
    <cellStyle name="Hipervínculo visitado" xfId="25555" builtinId="9" hidden="1"/>
    <cellStyle name="Hipervínculo visitado" xfId="25295" builtinId="9" hidden="1"/>
    <cellStyle name="Hipervínculo visitado" xfId="25043" builtinId="9" hidden="1"/>
    <cellStyle name="Hipervínculo visitado" xfId="25361" builtinId="9" hidden="1"/>
    <cellStyle name="Hipervínculo visitado" xfId="25545" builtinId="9" hidden="1"/>
    <cellStyle name="Hipervínculo visitado" xfId="25001" builtinId="9" hidden="1"/>
    <cellStyle name="Hipervínculo visitado" xfId="25515" builtinId="9" hidden="1"/>
    <cellStyle name="Hipervínculo visitado" xfId="25403" builtinId="9" hidden="1"/>
    <cellStyle name="Hipervínculo visitado" xfId="25226" builtinId="9" hidden="1"/>
    <cellStyle name="Hipervínculo visitado" xfId="25199" builtinId="9" hidden="1"/>
    <cellStyle name="Hipervínculo visitado" xfId="25058" builtinId="9" hidden="1"/>
    <cellStyle name="Hipervínculo visitado" xfId="24798" builtinId="9" hidden="1"/>
    <cellStyle name="Hipervínculo visitado" xfId="25011" builtinId="9" hidden="1"/>
    <cellStyle name="Hipervínculo visitado" xfId="25530" builtinId="9" hidden="1"/>
    <cellStyle name="Hipervínculo visitado" xfId="25070" builtinId="9" hidden="1"/>
    <cellStyle name="Hipervínculo visitado" xfId="25494" builtinId="9" hidden="1"/>
    <cellStyle name="Hipervínculo visitado" xfId="25390" builtinId="9" hidden="1"/>
    <cellStyle name="Hipervínculo visitado" xfId="25134" builtinId="9" hidden="1"/>
    <cellStyle name="Hipervínculo visitado" xfId="24880" builtinId="9" hidden="1"/>
    <cellStyle name="Hipervínculo visitado" xfId="25469" builtinId="9" hidden="1"/>
    <cellStyle name="Hipervínculo visitado" xfId="24978" builtinId="9" hidden="1"/>
    <cellStyle name="Hipervínculo visitado" xfId="24807" builtinId="9" hidden="1"/>
    <cellStyle name="Hipervínculo visitado" xfId="23318" builtinId="9" hidden="1"/>
    <cellStyle name="Hipervínculo visitado" xfId="25180" builtinId="9" hidden="1"/>
    <cellStyle name="Hipervínculo visitado" xfId="25458" builtinId="9" hidden="1"/>
    <cellStyle name="Hipervínculo visitado" xfId="25033" builtinId="9" hidden="1"/>
    <cellStyle name="Hipervínculo visitado" xfId="23287" builtinId="9" hidden="1"/>
    <cellStyle name="Hipervínculo visitado" xfId="25114" builtinId="9" hidden="1"/>
    <cellStyle name="Hipervínculo visitado" xfId="23365" builtinId="9" hidden="1"/>
    <cellStyle name="Hipervínculo visitado" xfId="23455" builtinId="9" hidden="1"/>
    <cellStyle name="Hipervínculo visitado" xfId="25524" builtinId="9" hidden="1"/>
    <cellStyle name="Hipervínculo visitado" xfId="25040" builtinId="9" hidden="1"/>
    <cellStyle name="Hipervínculo visitado" xfId="25031" builtinId="9" hidden="1"/>
    <cellStyle name="Hipervínculo visitado" xfId="23295" builtinId="9" hidden="1"/>
    <cellStyle name="Hipervínculo visitado" xfId="24754" builtinId="9" hidden="1"/>
    <cellStyle name="Hipervínculo visitado" xfId="23299" builtinId="9" hidden="1"/>
    <cellStyle name="Hipervínculo visitado" xfId="25522" builtinId="9" hidden="1"/>
    <cellStyle name="Hipervínculo visitado" xfId="25044" builtinId="9" hidden="1"/>
    <cellStyle name="Hipervínculo visitado" xfId="25152" builtinId="9" hidden="1"/>
    <cellStyle name="Hipervínculo visitado" xfId="24829" builtinId="9" hidden="1"/>
    <cellStyle name="Hipervínculo visitado" xfId="24909" builtinId="9" hidden="1"/>
    <cellStyle name="Hipervínculo visitado" xfId="25480" builtinId="9" hidden="1"/>
    <cellStyle name="Hipervínculo visitado" xfId="25520" builtinId="9" hidden="1"/>
    <cellStyle name="Hipervínculo visitado" xfId="25046" builtinId="9" hidden="1"/>
    <cellStyle name="Hipervínculo visitado" xfId="24839" builtinId="9" hidden="1"/>
    <cellStyle name="Hipervínculo visitado" xfId="25231" builtinId="9" hidden="1"/>
    <cellStyle name="Hipervínculo visitado" xfId="24834" builtinId="9" hidden="1"/>
    <cellStyle name="Hipervínculo visitado" xfId="24782" builtinId="9" hidden="1"/>
    <cellStyle name="Hipervínculo visitado" xfId="24810" builtinId="9" hidden="1"/>
    <cellStyle name="Hipervínculo visitado" xfId="24789" builtinId="9" hidden="1"/>
    <cellStyle name="Hipervínculo visitado" xfId="24817" builtinId="9" hidden="1"/>
    <cellStyle name="Hipervínculo visitado" xfId="24760" builtinId="9" hidden="1"/>
    <cellStyle name="Hipervínculo visitado" xfId="24842" builtinId="9" hidden="1"/>
    <cellStyle name="Hipervínculo visitado" xfId="25503" builtinId="9" hidden="1"/>
    <cellStyle name="Hipervínculo visitado" xfId="25527" builtinId="9" hidden="1"/>
    <cellStyle name="Hipervínculo visitado" xfId="24887" builtinId="9" hidden="1"/>
    <cellStyle name="Hipervínculo visitado" xfId="23395" builtinId="9" hidden="1"/>
    <cellStyle name="Hipervínculo visitado" xfId="25158" builtinId="9" hidden="1"/>
    <cellStyle name="Hipervínculo visitado" xfId="25020" builtinId="9" hidden="1"/>
    <cellStyle name="Hipervínculo visitado" xfId="25569" builtinId="9" hidden="1"/>
    <cellStyle name="Hipervínculo visitado" xfId="25053" builtinId="9" hidden="1"/>
    <cellStyle name="Hipervínculo visitado" xfId="24999" builtinId="9" hidden="1"/>
    <cellStyle name="Hipervínculo visitado" xfId="24757" builtinId="9" hidden="1"/>
    <cellStyle name="Hipervínculo visitado" xfId="23291" builtinId="9" hidden="1"/>
    <cellStyle name="Hipervínculo visitado" xfId="25164" builtinId="9" hidden="1"/>
    <cellStyle name="Hipervínculo visitado" xfId="25523" builtinId="9" hidden="1"/>
    <cellStyle name="Hipervínculo visitado" xfId="23388" builtinId="9" hidden="1"/>
    <cellStyle name="Hipervínculo visitado" xfId="25048" builtinId="9" hidden="1"/>
    <cellStyle name="Hipervínculo visitado" xfId="25504" builtinId="9" hidden="1"/>
    <cellStyle name="Hipervínculo visitado" xfId="24819" builtinId="9" hidden="1"/>
    <cellStyle name="Hipervínculo visitado" xfId="25232" builtinId="9" hidden="1"/>
    <cellStyle name="Hipervínculo visitado" xfId="25399" builtinId="9" hidden="1"/>
    <cellStyle name="Hipervínculo visitado" xfId="25004" builtinId="9" hidden="1"/>
    <cellStyle name="Hipervínculo visitado" xfId="25404" builtinId="9" hidden="1"/>
    <cellStyle name="Hipervínculo visitado" xfId="22918" builtinId="9" hidden="1"/>
    <cellStyle name="Hipervínculo visitado" xfId="24806" builtinId="9" hidden="1"/>
    <cellStyle name="Hipervínculo visitado" xfId="25575" builtinId="9" hidden="1"/>
    <cellStyle name="Hipervínculo visitado" xfId="25374" builtinId="9" hidden="1"/>
    <cellStyle name="Hipervínculo visitado" xfId="25316" builtinId="9" hidden="1"/>
    <cellStyle name="Hipervínculo visitado" xfId="25050" builtinId="9" hidden="1"/>
    <cellStyle name="Hipervínculo visitado" xfId="23289" builtinId="9" hidden="1"/>
    <cellStyle name="Hipervínculo visitado" xfId="24879" builtinId="9" hidden="1"/>
    <cellStyle name="Hipervínculo visitado" xfId="23509" builtinId="9" hidden="1"/>
    <cellStyle name="Hipervínculo visitado" xfId="25525" builtinId="9" hidden="1"/>
    <cellStyle name="Hipervínculo visitado" xfId="24841" builtinId="9" hidden="1"/>
    <cellStyle name="Hipervínculo visitado" xfId="25508" builtinId="9" hidden="1"/>
    <cellStyle name="Hipervínculo visitado" xfId="25210" builtinId="9" hidden="1"/>
    <cellStyle name="Hipervínculo visitado" xfId="23474" builtinId="9" hidden="1"/>
    <cellStyle name="Hipervínculo visitado" xfId="23370" builtinId="9" hidden="1"/>
    <cellStyle name="Hipervínculo visitado" xfId="24844" builtinId="9" hidden="1"/>
    <cellStyle name="Hipervínculo visitado" xfId="24866" builtinId="9" hidden="1"/>
    <cellStyle name="Hipervínculo visitado" xfId="25617" builtinId="9" hidden="1"/>
    <cellStyle name="Hipervínculo visitado" xfId="23282" builtinId="9" hidden="1"/>
    <cellStyle name="Hipervínculo visitado" xfId="25154" builtinId="9" hidden="1"/>
    <cellStyle name="Hipervínculo visitado" xfId="25462" builtinId="9" hidden="1"/>
    <cellStyle name="Hipervínculo visitado" xfId="25182" builtinId="9" hidden="1"/>
    <cellStyle name="Hipervínculo visitado" xfId="25038" builtinId="9" hidden="1"/>
    <cellStyle name="Hipervínculo visitado" xfId="24815" builtinId="9" hidden="1"/>
    <cellStyle name="Hipervínculo visitado" xfId="25198" builtinId="9" hidden="1"/>
    <cellStyle name="Hipervínculo visitado" xfId="25032" builtinId="9" hidden="1"/>
    <cellStyle name="Hipervínculo visitado" xfId="23240" builtinId="9" hidden="1"/>
    <cellStyle name="Hipervínculo visitado" xfId="25526" builtinId="9" hidden="1"/>
    <cellStyle name="Hipervínculo visitado" xfId="25533" builtinId="9" hidden="1"/>
    <cellStyle name="Hipervínculo visitado" xfId="22989" builtinId="9" hidden="1"/>
    <cellStyle name="Hipervínculo visitado" xfId="24764" builtinId="9" hidden="1"/>
    <cellStyle name="Hipervínculo visitado" xfId="25369" builtinId="9" hidden="1"/>
    <cellStyle name="Hipervínculo visitado" xfId="25568" builtinId="9" hidden="1"/>
    <cellStyle name="Hipervínculo visitado" xfId="25567" builtinId="9" hidden="1"/>
    <cellStyle name="Hipervínculo visitado" xfId="24795" builtinId="9" hidden="1"/>
    <cellStyle name="Hipervínculo visitado" xfId="25125" builtinId="9" hidden="1"/>
    <cellStyle name="Hipervínculo visitado" xfId="24856" builtinId="9" hidden="1"/>
    <cellStyle name="Hipervínculo visitado" xfId="25012" builtinId="9" hidden="1"/>
    <cellStyle name="Hipervínculo visitado" xfId="23259" builtinId="9" hidden="1"/>
    <cellStyle name="Hipervínculo visitado" xfId="23085" builtinId="9" hidden="1"/>
    <cellStyle name="Hipervínculo visitado" xfId="25397" builtinId="9" hidden="1"/>
    <cellStyle name="Hipervínculo visitado" xfId="23390" builtinId="9" hidden="1"/>
    <cellStyle name="Hipervínculo visitado" xfId="25388" builtinId="9" hidden="1"/>
    <cellStyle name="Hipervínculo visitado" xfId="25086" builtinId="9" hidden="1"/>
    <cellStyle name="Hipervínculo visitado" xfId="24882" builtinId="9" hidden="1"/>
    <cellStyle name="Hipervínculo visitado" xfId="25600" builtinId="9" hidden="1"/>
    <cellStyle name="Hipervínculo visitado" xfId="25546" builtinId="9" hidden="1"/>
    <cellStyle name="Hipervínculo visitado" xfId="25572" builtinId="9" hidden="1"/>
    <cellStyle name="Hipervínculo visitado" xfId="25380" builtinId="9" hidden="1"/>
    <cellStyle name="Hipervínculo visitado" xfId="25227" builtinId="9" hidden="1"/>
    <cellStyle name="Hipervínculo visitado" xfId="25402" builtinId="9" hidden="1"/>
    <cellStyle name="Hipervínculo visitado" xfId="25450" builtinId="9" hidden="1"/>
    <cellStyle name="Hipervínculo visitado" xfId="25085" builtinId="9" hidden="1"/>
    <cellStyle name="Hipervínculo visitado" xfId="25595" builtinId="9" hidden="1"/>
    <cellStyle name="Hipervínculo visitado" xfId="25323" builtinId="9" hidden="1"/>
    <cellStyle name="Hipervínculo visitado" xfId="25283" builtinId="9" hidden="1"/>
    <cellStyle name="Hipervínculo visitado" xfId="25133" builtinId="9" hidden="1"/>
    <cellStyle name="Hipervínculo visitado" xfId="25358" builtinId="9" hidden="1"/>
    <cellStyle name="Hipervínculo visitado" xfId="25386" builtinId="9" hidden="1"/>
    <cellStyle name="Hipervínculo visitado" xfId="25205" builtinId="9" hidden="1"/>
    <cellStyle name="Hipervínculo visitado" xfId="24755" builtinId="9" hidden="1"/>
    <cellStyle name="Hipervínculo visitado" xfId="25108" builtinId="9" hidden="1"/>
    <cellStyle name="Hipervínculo visitado" xfId="25197" builtinId="9" hidden="1"/>
    <cellStyle name="Hipervínculo visitado" xfId="23384" builtinId="9" hidden="1"/>
    <cellStyle name="Hipervínculo visitado" xfId="25613" builtinId="9" hidden="1"/>
    <cellStyle name="Hipervínculo visitado" xfId="25350" builtinId="9" hidden="1"/>
    <cellStyle name="Hipervínculo visitado" xfId="24773" builtinId="9" hidden="1"/>
    <cellStyle name="Hipervínculo visitado" xfId="25177" builtinId="9" hidden="1"/>
    <cellStyle name="Hipervínculo visitado" xfId="25519" builtinId="9" hidden="1"/>
    <cellStyle name="Hipervínculo visitado" xfId="25300" builtinId="9" hidden="1"/>
    <cellStyle name="Hipervínculo visitado" xfId="24886" builtinId="9" hidden="1"/>
    <cellStyle name="Hipervínculo visitado" xfId="25377" builtinId="9" hidden="1"/>
    <cellStyle name="Hipervínculo visitado" xfId="25487" builtinId="9" hidden="1"/>
    <cellStyle name="Hipervínculo visitado" xfId="25607" builtinId="9" hidden="1"/>
    <cellStyle name="Hipervínculo visitado" xfId="25512" builtinId="9" hidden="1"/>
    <cellStyle name="Hipervínculo visitado" xfId="24768" builtinId="9" hidden="1"/>
    <cellStyle name="Hipervínculo visitado" xfId="24998" builtinId="9" hidden="1"/>
    <cellStyle name="Hipervínculo visitado" xfId="25599" builtinId="9" hidden="1"/>
    <cellStyle name="Hipervínculo visitado" xfId="25578" builtinId="9" hidden="1"/>
    <cellStyle name="Hipervínculo visitado" xfId="25215" builtinId="9" hidden="1"/>
    <cellStyle name="Hipervínculo visitado" xfId="25054" builtinId="9" hidden="1"/>
    <cellStyle name="Hipervínculo visitado" xfId="24793" builtinId="9" hidden="1"/>
    <cellStyle name="Hipervínculo visitado" xfId="24861" builtinId="9" hidden="1"/>
    <cellStyle name="Hipervínculo visitado" xfId="24835" builtinId="9" hidden="1"/>
    <cellStyle name="Hipervínculo visitado" xfId="24751" builtinId="9" hidden="1"/>
    <cellStyle name="Hipervínculo visitado" xfId="25365" builtinId="9" hidden="1"/>
    <cellStyle name="Hipervínculo visitado" xfId="25212" builtinId="9" hidden="1"/>
    <cellStyle name="Hipervínculo visitado" xfId="24832" builtinId="9" hidden="1"/>
    <cellStyle name="Hipervínculo visitado" xfId="25565" builtinId="9" hidden="1"/>
    <cellStyle name="Hipervínculo visitado" xfId="25585" builtinId="9" hidden="1"/>
    <cellStyle name="Hipervínculo visitado" xfId="24809" builtinId="9" hidden="1"/>
    <cellStyle name="Hipervínculo visitado" xfId="24881" builtinId="9" hidden="1"/>
    <cellStyle name="Hipervínculo visitado" xfId="23353" builtinId="9" hidden="1"/>
    <cellStyle name="Hipervínculo visitado" xfId="25204" builtinId="9" hidden="1"/>
    <cellStyle name="Hipervínculo visitado" xfId="25566" builtinId="9" hidden="1"/>
    <cellStyle name="Hipervínculo visitado" xfId="25583" builtinId="9" hidden="1"/>
    <cellStyle name="Hipervínculo visitado" xfId="24803" builtinId="9" hidden="1"/>
    <cellStyle name="Hipervínculo visitado" xfId="24791" builtinId="9" hidden="1"/>
    <cellStyle name="Hipervínculo visitado" xfId="23204" builtinId="9" hidden="1"/>
    <cellStyle name="Hipervínculo visitado" xfId="25140" builtinId="9" hidden="1"/>
    <cellStyle name="Hipervínculo visitado" xfId="25570" builtinId="9" hidden="1"/>
    <cellStyle name="Hipervínculo visitado" xfId="25582" builtinId="9" hidden="1"/>
    <cellStyle name="Hipervínculo visitado" xfId="25094" builtinId="9" hidden="1"/>
    <cellStyle name="Hipervínculo visitado" xfId="23396" builtinId="9" hidden="1"/>
    <cellStyle name="Hipervínculo visitado" xfId="23330" builtinId="9" hidden="1"/>
    <cellStyle name="Hipervínculo visitado" xfId="23292" builtinId="9" hidden="1"/>
    <cellStyle name="Hipervínculo visitado" xfId="24776" builtinId="9" hidden="1"/>
    <cellStyle name="Hipervínculo visitado" xfId="25580" builtinId="9" hidden="1"/>
    <cellStyle name="Hipervínculo visitado" xfId="25502" builtinId="9" hidden="1"/>
    <cellStyle name="Hipervínculo visitado" xfId="25130" builtinId="9" hidden="1"/>
    <cellStyle name="Hipervínculo visitado" xfId="23027" builtinId="9" hidden="1"/>
    <cellStyle name="Hipervínculo visitado" xfId="25474" builtinId="9" hidden="1"/>
    <cellStyle name="Hipervínculo visitado" xfId="24858" builtinId="9" hidden="1"/>
    <cellStyle name="Hipervínculo visitado" xfId="25228" builtinId="9" hidden="1"/>
    <cellStyle name="Hipervínculo visitado" xfId="25627" builtinId="9" hidden="1"/>
    <cellStyle name="Hipervínculo visitado" xfId="25303" builtinId="9" hidden="1"/>
    <cellStyle name="Hipervínculo visitado" xfId="25304" builtinId="9" hidden="1"/>
    <cellStyle name="Hipervínculo visitado" xfId="25121" builtinId="9" hidden="1"/>
    <cellStyle name="Hipervínculo visitado" xfId="23260" builtinId="9" hidden="1"/>
    <cellStyle name="Hipervínculo visitado" xfId="24808" builtinId="9" hidden="1"/>
    <cellStyle name="Hipervínculo visitado" xfId="25207" builtinId="9" hidden="1"/>
    <cellStyle name="Hipervínculo visitado" xfId="24765" builtinId="9" hidden="1"/>
    <cellStyle name="Hipervínculo visitado" xfId="24905" builtinId="9" hidden="1"/>
    <cellStyle name="Hipervínculo visitado" xfId="24802" builtinId="9" hidden="1"/>
    <cellStyle name="Hipervínculo visitado" xfId="25074" builtinId="9" hidden="1"/>
    <cellStyle name="Hipervínculo visitado" xfId="25072" builtinId="9" hidden="1"/>
    <cellStyle name="Hipervínculo visitado" xfId="25052" builtinId="9" hidden="1"/>
    <cellStyle name="Hipervínculo visitado" xfId="23110" builtinId="9" hidden="1"/>
    <cellStyle name="Hipervínculo visitado" xfId="25394" builtinId="9" hidden="1"/>
    <cellStyle name="Hipervínculo visitado" xfId="25396" builtinId="9" hidden="1"/>
    <cellStyle name="Hipervínculo visitado" xfId="25620" builtinId="9" hidden="1"/>
    <cellStyle name="Hipervínculo visitado" xfId="25633" builtinId="9" hidden="1"/>
    <cellStyle name="Hipervínculo visitado" xfId="25313" builtinId="9" hidden="1"/>
    <cellStyle name="Hipervínculo visitado" xfId="22995" builtinId="9" hidden="1"/>
    <cellStyle name="Hipervínculo visitado" xfId="25466" builtinId="9" hidden="1"/>
    <cellStyle name="Hipervínculo visitado" xfId="25165" builtinId="9" hidden="1"/>
    <cellStyle name="Hipervínculo visitado" xfId="25159" builtinId="9" hidden="1"/>
    <cellStyle name="Hipervínculo visitado" xfId="24855" builtinId="9" hidden="1"/>
    <cellStyle name="Hipervínculo visitado" xfId="25298" builtinId="9" hidden="1"/>
    <cellStyle name="Hipervínculo visitado" xfId="25355" builtinId="9" hidden="1"/>
    <cellStyle name="Hipervínculo visitado" xfId="25477" builtinId="9" hidden="1"/>
    <cellStyle name="Hipervínculo visitado" xfId="24812" builtinId="9" hidden="1"/>
    <cellStyle name="Hipervínculo visitado" xfId="25577" builtinId="9" hidden="1"/>
    <cellStyle name="Hipervínculo visitado" xfId="25382" builtinId="9" hidden="1"/>
    <cellStyle name="Hipervínculo visitado" xfId="22419" builtinId="9" hidden="1"/>
    <cellStyle name="Hipervínculo visitado" xfId="25336" builtinId="9" hidden="1"/>
    <cellStyle name="Hipervínculo visitado" xfId="25665" builtinId="9" hidden="1"/>
    <cellStyle name="Hipervínculo visitado" xfId="23096" builtinId="9" hidden="1"/>
    <cellStyle name="Hipervínculo visitado" xfId="25099" builtinId="9" hidden="1"/>
    <cellStyle name="Hipervínculo visitado" xfId="24779" builtinId="9" hidden="1"/>
    <cellStyle name="Hipervínculo visitado" xfId="24872" builtinId="9" hidden="1"/>
    <cellStyle name="Hipervínculo visitado" xfId="25579" builtinId="9" hidden="1"/>
    <cellStyle name="Hipervínculo visitado" xfId="24747" builtinId="9" hidden="1"/>
    <cellStyle name="Hipervínculo visitado" xfId="24883" builtinId="9" hidden="1"/>
    <cellStyle name="Hipervínculo visitado" xfId="25008" builtinId="9" hidden="1"/>
    <cellStyle name="Hipervínculo visitado" xfId="25353" builtinId="9" hidden="1"/>
    <cellStyle name="Hipervínculo visitado" xfId="25119" builtinId="9" hidden="1"/>
    <cellStyle name="Hipervínculo visitado" xfId="25209" builtinId="9" hidden="1"/>
    <cellStyle name="Hipervínculo visitado" xfId="25381" builtinId="9" hidden="1"/>
    <cellStyle name="Hipervínculo visitado" xfId="25297" builtinId="9" hidden="1"/>
    <cellStyle name="Hipervínculo visitado" xfId="24820" builtinId="9" hidden="1"/>
    <cellStyle name="Hipervínculo visitado" xfId="25626" builtinId="9" hidden="1"/>
    <cellStyle name="Hipervínculo visitado" xfId="25625" builtinId="9" hidden="1"/>
    <cellStyle name="Hipervínculo visitado" xfId="25621" builtinId="9" hidden="1"/>
    <cellStyle name="Hipervínculo visitado" xfId="25061" builtinId="9" hidden="1"/>
    <cellStyle name="Hipervínculo visitado" xfId="24851" builtinId="9" hidden="1"/>
    <cellStyle name="Hipervínculo visitado" xfId="25544" builtinId="9" hidden="1"/>
    <cellStyle name="Hipervínculo visitado" xfId="25218" builtinId="9" hidden="1"/>
    <cellStyle name="Hipervínculo visitado" xfId="25321" builtinId="9" hidden="1"/>
    <cellStyle name="Hipervínculo visitado" xfId="25000" builtinId="9" hidden="1"/>
    <cellStyle name="Hipervínculo visitado" xfId="25513" builtinId="9" hidden="1"/>
    <cellStyle name="Hipervínculo visitado" xfId="25405" builtinId="9" hidden="1"/>
    <cellStyle name="Hipervínculo visitado" xfId="23382" builtinId="9" hidden="1"/>
    <cellStyle name="Hipervínculo visitado" xfId="23371" builtinId="9" hidden="1"/>
    <cellStyle name="Hipervínculo visitado" xfId="25652" builtinId="9" hidden="1"/>
    <cellStyle name="Hipervínculo visitado" xfId="24794" builtinId="9" hidden="1"/>
    <cellStyle name="Hipervínculo visitado" xfId="25631" builtinId="9" hidden="1"/>
    <cellStyle name="Hipervínculo visitado" xfId="24906" builtinId="9" hidden="1"/>
    <cellStyle name="Hipervínculo visitado" xfId="25337" builtinId="9" hidden="1"/>
    <cellStyle name="Hipervínculo visitado" xfId="24854" builtinId="9" hidden="1"/>
    <cellStyle name="Hipervínculo visitado" xfId="24845" builtinId="9" hidden="1"/>
    <cellStyle name="Hipervínculo visitado" xfId="25312" builtinId="9" hidden="1"/>
    <cellStyle name="Hipervínculo visitado" xfId="25648" builtinId="9" hidden="1"/>
    <cellStyle name="Hipervínculo visitado" xfId="24877" builtinId="9" hidden="1"/>
    <cellStyle name="Hipervínculo visitado" xfId="25618" builtinId="9" hidden="1"/>
    <cellStyle name="Hipervínculo visitado" xfId="24831" builtinId="9" hidden="1"/>
    <cellStyle name="Hipervínculo visitado" xfId="24868" builtinId="9" hidden="1"/>
    <cellStyle name="Hipervínculo visitado" xfId="25398" builtinId="9" hidden="1"/>
    <cellStyle name="Hipervínculo visitado" xfId="24777" builtinId="9" hidden="1"/>
    <cellStyle name="Hipervínculo visitado" xfId="25499" builtinId="9" hidden="1"/>
    <cellStyle name="Hipervínculo visitado" xfId="25528" builtinId="9" hidden="1"/>
    <cellStyle name="Hipervínculo visitado" xfId="25357" builtinId="9" hidden="1"/>
    <cellStyle name="Hipervínculo visitado" xfId="25553" builtinId="9" hidden="1"/>
    <cellStyle name="Hipervínculo visitado" xfId="25664" builtinId="9" hidden="1"/>
    <cellStyle name="Hipervínculo visitado" xfId="25614" builtinId="9" hidden="1"/>
    <cellStyle name="Hipervínculo visitado" xfId="24862" builtinId="9" hidden="1"/>
    <cellStyle name="Hipervínculo visitado" xfId="25318" builtinId="9" hidden="1"/>
    <cellStyle name="Hipervínculo visitado" xfId="25326" builtinId="9" hidden="1"/>
    <cellStyle name="Hipervínculo visitado" xfId="24875" builtinId="9" hidden="1"/>
    <cellStyle name="Hipervínculo visitado" xfId="24784" builtinId="9" hidden="1"/>
    <cellStyle name="Hipervínculo visitado" xfId="25564" builtinId="9" hidden="1"/>
    <cellStyle name="Hipervínculo visitado" xfId="24838" builtinId="9" hidden="1"/>
    <cellStyle name="Hipervínculo visitado" xfId="25657" builtinId="9" hidden="1"/>
    <cellStyle name="Hipervínculo visitado" xfId="23398" builtinId="9" hidden="1"/>
    <cellStyle name="Hipervínculo visitado" xfId="25373" builtinId="9" hidden="1"/>
    <cellStyle name="Hipervínculo visitado" xfId="25529" builtinId="9" hidden="1"/>
    <cellStyle name="Hipervínculo visitado" xfId="25651" builtinId="9" hidden="1"/>
    <cellStyle name="Hipervínculo visitado" xfId="24821" builtinId="9" hidden="1"/>
    <cellStyle name="Hipervínculo visitado" xfId="23087" builtinId="9" hidden="1"/>
    <cellStyle name="Hipervínculo visitado" xfId="25366" builtinId="9" hidden="1"/>
    <cellStyle name="Hipervínculo visitado" xfId="24790" builtinId="9" hidden="1"/>
    <cellStyle name="Hipervínculo visitado" xfId="25638" builtinId="9" hidden="1"/>
    <cellStyle name="Hipervínculo visitado" xfId="22903" builtinId="9" hidden="1"/>
    <cellStyle name="Hipervínculo visitado" xfId="25175" builtinId="9" hidden="1"/>
    <cellStyle name="Hipervínculo visitado" xfId="25305" builtinId="9" hidden="1"/>
    <cellStyle name="Hipervínculo visitado" xfId="22467" builtinId="9" hidden="1"/>
    <cellStyle name="Hipervínculo visitado" xfId="25548" builtinId="9" hidden="1"/>
    <cellStyle name="Hipervínculo visitado" xfId="25637" builtinId="9" hidden="1"/>
    <cellStyle name="Hipervínculo visitado" xfId="24774" builtinId="9" hidden="1"/>
    <cellStyle name="Hipervínculo visitado" xfId="24865" builtinId="9" hidden="1"/>
    <cellStyle name="Hipervínculo visitado" xfId="25615" builtinId="9" hidden="1"/>
    <cellStyle name="Hipervínculo visitado" xfId="24743" builtinId="9" hidden="1"/>
    <cellStyle name="Hipervínculo visitado" xfId="25010" builtinId="9" hidden="1"/>
    <cellStyle name="Hipervínculo visitado" xfId="25636" builtinId="9" hidden="1"/>
    <cellStyle name="Hipervínculo visitado" xfId="25349" builtinId="9" hidden="1"/>
    <cellStyle name="Hipervínculo visitado" xfId="24899" builtinId="9" hidden="1"/>
    <cellStyle name="Hipervínculo visitado" xfId="25491" builtinId="9" hidden="1"/>
    <cellStyle name="Hipervínculo visitado" xfId="25066" builtinId="9" hidden="1"/>
    <cellStyle name="Hipervínculo visitado" xfId="25049" builtinId="9" hidden="1"/>
    <cellStyle name="Hipervínculo visitado" xfId="25635" builtinId="9" hidden="1"/>
    <cellStyle name="Hipervínculo visitado" xfId="24825" builtinId="9" hidden="1"/>
    <cellStyle name="Hipervínculo visitado" xfId="25354" builtinId="9" hidden="1"/>
    <cellStyle name="Hipervínculo visitado" xfId="25056" builtinId="9" hidden="1"/>
    <cellStyle name="Hipervínculo visitado" xfId="25138" builtinId="9" hidden="1"/>
    <cellStyle name="Hipervínculo visitado" xfId="24781" builtinId="9" hidden="1"/>
    <cellStyle name="Hipervínculo visitado" xfId="25468" builtinId="9" hidden="1"/>
    <cellStyle name="Hipervínculo visitado" xfId="24860" builtinId="9" hidden="1"/>
    <cellStyle name="Hipervínculo visitado" xfId="25075" builtinId="9" hidden="1"/>
    <cellStyle name="Hipervínculo visitado" xfId="25017" builtinId="9" hidden="1"/>
    <cellStyle name="Hipervínculo visitado" xfId="25516" builtinId="9" hidden="1"/>
    <cellStyle name="Hipervínculo visitado" xfId="25622" builtinId="9" hidden="1"/>
    <cellStyle name="Hipervínculo visitado" xfId="25641" builtinId="9" hidden="1"/>
    <cellStyle name="Hipervínculo visitado" xfId="25081" builtinId="9" hidden="1"/>
    <cellStyle name="Hipervínculo visitado" xfId="25672" builtinId="9" hidden="1"/>
    <cellStyle name="Hipervínculo visitado" xfId="25356" builtinId="9" hidden="1"/>
    <cellStyle name="Hipervínculo visitado" xfId="25549" builtinId="9" hidden="1"/>
    <cellStyle name="Hipervínculo visitado" xfId="24752" builtinId="9" hidden="1"/>
    <cellStyle name="Hipervínculo visitado" xfId="25120" builtinId="9" hidden="1"/>
    <cellStyle name="Hipervínculo visitado" xfId="25603" builtinId="9" hidden="1"/>
    <cellStyle name="Hipervínculo visitado" xfId="24876" builtinId="9" hidden="1"/>
    <cellStyle name="Hipervínculo visitado" xfId="25471" builtinId="9" hidden="1"/>
    <cellStyle name="Hipervínculo visitado" xfId="25646" builtinId="9" hidden="1"/>
    <cellStyle name="Hipervínculo visitado" xfId="25126" builtinId="9" hidden="1"/>
    <cellStyle name="Hipervínculo visitado" xfId="25189" builtinId="9" hidden="1"/>
    <cellStyle name="Hipervínculo visitado" xfId="25196" builtinId="9" hidden="1"/>
    <cellStyle name="Hipervínculo visitado" xfId="25387" builtinId="9" hidden="1"/>
    <cellStyle name="Hipervínculo visitado" xfId="22998" builtinId="9" hidden="1"/>
    <cellStyle name="Hipervínculo visitado" xfId="25596" builtinId="9" hidden="1"/>
    <cellStyle name="Hipervínculo visitado" xfId="23487" builtinId="9" hidden="1"/>
    <cellStyle name="Hipervínculo visitado" xfId="24828" builtinId="9" hidden="1"/>
    <cellStyle name="Hipervínculo visitado" xfId="25678" builtinId="9" hidden="1"/>
    <cellStyle name="Hipervínculo visitado" xfId="25378" builtinId="9" hidden="1"/>
    <cellStyle name="Hipervínculo visitado" xfId="25221" builtinId="9" hidden="1"/>
    <cellStyle name="Hipervínculo visitado" xfId="24870" builtinId="9" hidden="1"/>
    <cellStyle name="Hipervínculo visitado" xfId="24823" builtinId="9" hidden="1"/>
    <cellStyle name="Hipervínculo visitado" xfId="25007" builtinId="9" hidden="1"/>
    <cellStyle name="Hipervínculo visitado" xfId="25024" builtinId="9" hidden="1"/>
    <cellStyle name="Hipervínculo visitado" xfId="25188" builtinId="9" hidden="1"/>
    <cellStyle name="Hipervínculo visitado" xfId="25200" builtinId="9" hidden="1"/>
    <cellStyle name="Hipervínculo visitado" xfId="25392" builtinId="9" hidden="1"/>
    <cellStyle name="Hipervínculo visitado" xfId="25370" builtinId="9" hidden="1"/>
    <cellStyle name="Hipervínculo visitado" xfId="25102" builtinId="9" hidden="1"/>
    <cellStyle name="Hipervínculo visitado" xfId="25584" builtinId="9" hidden="1"/>
    <cellStyle name="Hipervínculo visitado" xfId="24853" builtinId="9" hidden="1"/>
    <cellStyle name="Hipervínculo visitado" xfId="25552" builtinId="9" hidden="1"/>
    <cellStyle name="Hipervínculo visitado" xfId="25698" builtinId="9" hidden="1"/>
    <cellStyle name="Hipervínculo visitado" xfId="25208" builtinId="9" hidden="1"/>
    <cellStyle name="Hipervínculo visitado" xfId="23052" builtinId="9" hidden="1"/>
    <cellStyle name="Hipervínculo visitado" xfId="24792" builtinId="9" hidden="1"/>
    <cellStyle name="Hipervínculo visitado" xfId="25624" builtinId="9" hidden="1"/>
    <cellStyle name="Hipervínculo visitado" xfId="25003" builtinId="9" hidden="1"/>
    <cellStyle name="Hipervínculo visitado" xfId="25156" builtinId="9" hidden="1"/>
    <cellStyle name="Hipervínculo visitado" xfId="25639" builtinId="9" hidden="1"/>
    <cellStyle name="Hipervínculo visitado" xfId="25623" builtinId="9" hidden="1"/>
    <cellStyle name="Hipervínculo visitado" xfId="25363" builtinId="9" hidden="1"/>
    <cellStyle name="Hipervínculo visitado" xfId="25593" builtinId="9" hidden="1"/>
    <cellStyle name="Hipervínculo visitado" xfId="25559" builtinId="9" hidden="1"/>
    <cellStyle name="Hipervínculo visitado" xfId="25139" builtinId="9" hidden="1"/>
    <cellStyle name="Hipervínculo visitado" xfId="25116" builtinId="9" hidden="1"/>
    <cellStyle name="Hipervínculo visitado" xfId="25127" builtinId="9" hidden="1"/>
    <cellStyle name="Hipervínculo visitado" xfId="25671" builtinId="9" hidden="1"/>
    <cellStyle name="Hipervínculo visitado" xfId="25670" builtinId="9" hidden="1"/>
    <cellStyle name="Hipervínculo visitado" xfId="24990" builtinId="9" hidden="1"/>
    <cellStyle name="Hipervínculo visitado" xfId="25118" builtinId="9" hidden="1"/>
    <cellStyle name="Hipervínculo visitado" xfId="24902" builtinId="9" hidden="1"/>
    <cellStyle name="Hipervínculo visitado" xfId="25561" builtinId="9" hidden="1"/>
    <cellStyle name="Hipervínculo visitado" xfId="25006" builtinId="9" hidden="1"/>
    <cellStyle name="Hipervínculo visitado" xfId="25233" builtinId="9" hidden="1"/>
    <cellStyle name="Hipervínculo visitado" xfId="25047" builtinId="9" hidden="1"/>
    <cellStyle name="Hipervínculo visitado" xfId="25310" builtinId="9" hidden="1"/>
    <cellStyle name="Hipervínculo visitado" xfId="25157" builtinId="9" hidden="1"/>
    <cellStyle name="Hipervínculo visitado" xfId="25463" builtinId="9" hidden="1"/>
    <cellStyle name="Hipervínculo visitado" xfId="25045" builtinId="9" hidden="1"/>
    <cellStyle name="Hipervínculo visitado" xfId="23207" builtinId="9" hidden="1"/>
    <cellStyle name="Hipervínculo visitado" xfId="25518" builtinId="9" hidden="1"/>
    <cellStyle name="Hipervínculo visitado" xfId="25510" builtinId="9" hidden="1"/>
    <cellStyle name="Hipervínculo visitado" xfId="25696" builtinId="9" hidden="1"/>
    <cellStyle name="Hipervínculo visitado" xfId="25655" builtinId="9" hidden="1"/>
    <cellStyle name="Hipervínculo visitado" xfId="25351" builtinId="9" hidden="1"/>
    <cellStyle name="Hipervínculo visitado" xfId="24744" builtinId="9" hidden="1"/>
    <cellStyle name="Hipervínculo visitado" xfId="25541" builtinId="9" hidden="1"/>
    <cellStyle name="Hipervínculo visitado" xfId="25532" builtinId="9" hidden="1"/>
    <cellStyle name="Hipervínculo visitado" xfId="24824" builtinId="9" hidden="1"/>
    <cellStyle name="Hipervínculo visitado" xfId="25083" builtinId="9" hidden="1"/>
    <cellStyle name="Hipervínculo visitado" xfId="25695" builtinId="9" hidden="1"/>
    <cellStyle name="Hipervínculo visitado" xfId="25573" builtinId="9" hidden="1"/>
    <cellStyle name="Hipervínculo visitado" xfId="25395" builtinId="9" hidden="1"/>
    <cellStyle name="Hipervínculo visitado" xfId="24908" builtinId="9" hidden="1"/>
    <cellStyle name="Hipervínculo visitado" xfId="25692" builtinId="9" hidden="1"/>
    <cellStyle name="Hipervínculo visitado" xfId="25160" builtinId="9" hidden="1"/>
    <cellStyle name="Hipervínculo visitado" xfId="25675" builtinId="9" hidden="1"/>
    <cellStyle name="Hipervínculo visitado" xfId="23494" builtinId="9" hidden="1"/>
    <cellStyle name="Hipervínculo visitado" xfId="23026" builtinId="9" hidden="1"/>
    <cellStyle name="Hipervínculo visitado" xfId="25612" builtinId="9" hidden="1"/>
    <cellStyle name="Hipervínculo visitado" xfId="23324" builtinId="9" hidden="1"/>
    <cellStyle name="Hipervínculo visitado" xfId="24878" builtinId="9" hidden="1"/>
    <cellStyle name="Hipervínculo visitado" xfId="25005" builtinId="9" hidden="1"/>
    <cellStyle name="Hipervínculo visitado" xfId="25687" builtinId="9" hidden="1"/>
    <cellStyle name="Hipervínculo visitado" xfId="25029" builtinId="9" hidden="1"/>
    <cellStyle name="Hipervínculo visitado" xfId="24769" builtinId="9" hidden="1"/>
    <cellStyle name="Hipervínculo visitado" xfId="24797" builtinId="9" hidden="1"/>
    <cellStyle name="Hipervínculo visitado" xfId="24786" builtinId="9" hidden="1"/>
    <cellStyle name="Hipervínculo visitado" xfId="25650" builtinId="9" hidden="1"/>
    <cellStyle name="Hipervínculo visitado" xfId="25346" builtinId="9" hidden="1"/>
    <cellStyle name="Hipervínculo visitado" xfId="25586" builtinId="9" hidden="1"/>
    <cellStyle name="Hipervínculo visitado" xfId="25645" builtinId="9" hidden="1"/>
    <cellStyle name="Hipervínculo visitado" xfId="25359" builtinId="9" hidden="1"/>
    <cellStyle name="Hipervínculo visitado" xfId="25307" builtinId="9" hidden="1"/>
    <cellStyle name="Hipervínculo visitado" xfId="25193" builtinId="9" hidden="1"/>
    <cellStyle name="Hipervínculo visitado" xfId="23028" builtinId="9" hidden="1"/>
    <cellStyle name="Hipervínculo visitado" xfId="23452" builtinId="9" hidden="1"/>
    <cellStyle name="Hipervínculo visitado" xfId="25535" builtinId="9" hidden="1"/>
    <cellStyle name="Hipervínculo visitado" xfId="23352" builtinId="9" hidden="1"/>
    <cellStyle name="Hipervínculo visitado" xfId="25224" builtinId="9" hidden="1"/>
    <cellStyle name="Hipervínculo visitado" xfId="24869" builtinId="9" hidden="1"/>
    <cellStyle name="Hipervínculo visitado" xfId="25667" builtinId="9" hidden="1"/>
    <cellStyle name="Hipervínculo visitado" xfId="25686" builtinId="9" hidden="1"/>
    <cellStyle name="Hipervínculo visitado" xfId="24995" builtinId="9" hidden="1"/>
    <cellStyle name="Hipervínculo visitado" xfId="24980" builtinId="9" hidden="1"/>
    <cellStyle name="Hipervínculo visitado" xfId="25643" builtinId="9" hidden="1"/>
    <cellStyle name="Hipervínculo visitado" xfId="25653" builtinId="9" hidden="1"/>
    <cellStyle name="Hipervínculo visitado" xfId="25668" builtinId="9" hidden="1"/>
    <cellStyle name="Hipervínculo visitado" xfId="25685" builtinId="9" hidden="1"/>
    <cellStyle name="Hipervínculo visitado" xfId="25360" builtinId="9" hidden="1"/>
    <cellStyle name="Hipervínculo visitado" xfId="25389" builtinId="9" hidden="1"/>
    <cellStyle name="Hipervínculo visitado" xfId="25077" builtinId="9" hidden="1"/>
    <cellStyle name="Hipervínculo visitado" xfId="23077" builtinId="9" hidden="1"/>
    <cellStyle name="Hipervínculo visitado" xfId="25673" builtinId="9" hidden="1"/>
    <cellStyle name="Hipervínculo visitado" xfId="25683" builtinId="9" hidden="1"/>
    <cellStyle name="Hipervínculo visitado" xfId="25330" builtinId="9" hidden="1"/>
    <cellStyle name="Hipervínculo visitado" xfId="23505" builtinId="9" hidden="1"/>
    <cellStyle name="Hipervínculo visitado" xfId="25279" builtinId="9" hidden="1"/>
    <cellStyle name="Hipervínculo visitado" xfId="25214" builtinId="9" hidden="1"/>
    <cellStyle name="Hipervínculo visitado" xfId="24759" builtinId="9" hidden="1"/>
    <cellStyle name="Hipervínculo visitado" xfId="25682" builtinId="9" hidden="1"/>
    <cellStyle name="Hipervínculo visitado" xfId="25184" builtinId="9" hidden="1"/>
    <cellStyle name="Hipervínculo visitado" xfId="25036" builtinId="9" hidden="1"/>
    <cellStyle name="Hipervínculo visitado" xfId="24867" builtinId="9" hidden="1"/>
    <cellStyle name="Hipervínculo visitado" xfId="25602" builtinId="9" hidden="1"/>
    <cellStyle name="Hipervínculo visitado" xfId="25534" builtinId="9" hidden="1"/>
    <cellStyle name="Hipervínculo visitado" xfId="25681" builtinId="9" hidden="1"/>
    <cellStyle name="Hipervínculo visitado" xfId="24898" builtinId="9" hidden="1"/>
    <cellStyle name="Hipervínculo visitado" xfId="25708" builtinId="9" hidden="1"/>
    <cellStyle name="Hipervínculo visitado" xfId="25587" builtinId="9" hidden="1"/>
    <cellStyle name="Hipervínculo visitado" xfId="25220" builtinId="9" hidden="1"/>
    <cellStyle name="Hipervínculo visitado" xfId="25563" builtinId="9" hidden="1"/>
    <cellStyle name="Hipervínculo visitado" xfId="25539" builtinId="9" hidden="1"/>
    <cellStyle name="Hipervínculo visitado" xfId="25594" builtinId="9" hidden="1"/>
    <cellStyle name="Hipervínculo visitado" xfId="24895" builtinId="9" hidden="1"/>
    <cellStyle name="Hipervínculo visitado" xfId="23313" builtinId="9" hidden="1"/>
    <cellStyle name="Hipervínculo visitado" xfId="25669" builtinId="9" hidden="1"/>
    <cellStyle name="Hipervínculo visitado" xfId="24893" builtinId="9" hidden="1"/>
    <cellStyle name="Hipervínculo visitado" xfId="25021" builtinId="9" hidden="1"/>
    <cellStyle name="Hipervínculo visitado" xfId="25338" builtinId="9" hidden="1"/>
    <cellStyle name="Hipervínculo visitado" xfId="25488" builtinId="9" hidden="1"/>
    <cellStyle name="Hipervínculo visitado" xfId="25660" builtinId="9" hidden="1"/>
    <cellStyle name="Hipervínculo visitado" xfId="25590" builtinId="9" hidden="1"/>
    <cellStyle name="Hipervínculo visitado" xfId="25345" builtinId="9" hidden="1"/>
    <cellStyle name="Hipervínculo visitado" xfId="25701" builtinId="9" hidden="1"/>
    <cellStyle name="Hipervínculo visitado" xfId="25711" builtinId="9" hidden="1"/>
    <cellStyle name="Hipervínculo visitado" xfId="25109" builtinId="9" hidden="1"/>
    <cellStyle name="Hipervínculo visitado" xfId="25173" builtinId="9" hidden="1"/>
    <cellStyle name="Hipervínculo visitado" xfId="25376" builtinId="9" hidden="1"/>
    <cellStyle name="Hipervínculo visitado" xfId="25018" builtinId="9" hidden="1"/>
    <cellStyle name="Hipervínculo visitado" xfId="24891" builtinId="9" hidden="1"/>
    <cellStyle name="Hipervínculo visitado" xfId="25492" builtinId="9" hidden="1"/>
    <cellStyle name="Hipervínculo visitado" xfId="25509" builtinId="9" hidden="1"/>
    <cellStyle name="Hipervínculo visitado" xfId="25644" builtinId="9" hidden="1"/>
    <cellStyle name="Hipervínculo visitado" xfId="25344" builtinId="9" hidden="1"/>
    <cellStyle name="Hipervínculo visitado" xfId="25455" builtinId="9" hidden="1"/>
    <cellStyle name="Hipervínculo visitado" xfId="23051" builtinId="9" hidden="1"/>
    <cellStyle name="Hipervínculo visitado" xfId="25391" builtinId="9" hidden="1"/>
    <cellStyle name="Hipervínculo visitado" xfId="24800" builtinId="9" hidden="1"/>
    <cellStyle name="Hipervínculo visitado" xfId="25628" builtinId="9" hidden="1"/>
    <cellStyle name="Hipervínculo visitado" xfId="25728" builtinId="9" hidden="1"/>
    <cellStyle name="Hipervínculo visitado" xfId="25079" builtinId="9" hidden="1"/>
    <cellStyle name="Hipervínculo visitado" xfId="25067" builtinId="9" hidden="1"/>
    <cellStyle name="Hipervínculo visitado" xfId="25604" builtinId="9" hidden="1"/>
    <cellStyle name="Hipervínculo visitado" xfId="25117" builtinId="9" hidden="1"/>
    <cellStyle name="Hipervínculo visitado" xfId="25465" builtinId="9" hidden="1"/>
    <cellStyle name="Hipervínculo visitado" xfId="25489" builtinId="9" hidden="1"/>
    <cellStyle name="Hipervínculo visitado" xfId="25680" builtinId="9" hidden="1"/>
    <cellStyle name="Hipervínculo visitado" xfId="25129" builtinId="9" hidden="1"/>
    <cellStyle name="Hipervínculo visitado" xfId="25454" builtinId="9" hidden="1"/>
    <cellStyle name="Hipervínculo visitado" xfId="25554" builtinId="9" hidden="1"/>
    <cellStyle name="Hipervínculo visitado" xfId="25223" builtinId="9" hidden="1"/>
    <cellStyle name="Hipervínculo visitado" xfId="23191" builtinId="9" hidden="1"/>
    <cellStyle name="Hipervínculo visitado" xfId="25540" builtinId="9" hidden="1"/>
    <cellStyle name="Hipervínculo visitado" xfId="25547" builtinId="9" hidden="1"/>
    <cellStyle name="Hipervínculo visitado" xfId="25707" builtinId="9" hidden="1"/>
    <cellStyle name="Hipervínculo visitado" xfId="25706" builtinId="9" hidden="1"/>
    <cellStyle name="Hipervínculo visitado" xfId="25702" builtinId="9" hidden="1"/>
    <cellStyle name="Hipervínculo visitado" xfId="25647" builtinId="9" hidden="1"/>
    <cellStyle name="Hipervínculo visitado" xfId="25015" builtinId="9" hidden="1"/>
    <cellStyle name="Hipervínculo visitado" xfId="25320" builtinId="9" hidden="1"/>
    <cellStyle name="Hipervínculo visitado" xfId="25080" builtinId="9" hidden="1"/>
    <cellStyle name="Hipervínculo visitado" xfId="25663" builtinId="9" hidden="1"/>
    <cellStyle name="Hipervínculo visitado" xfId="25059" builtinId="9" hidden="1"/>
    <cellStyle name="Hipervínculo visitado" xfId="24749" builtinId="9" hidden="1"/>
    <cellStyle name="Hipervínculo visitado" xfId="25574" builtinId="9" hidden="1"/>
    <cellStyle name="Hipervínculo visitado" xfId="25514" builtinId="9" hidden="1"/>
    <cellStyle name="Hipervínculo visitado" xfId="24904" builtinId="9" hidden="1"/>
    <cellStyle name="Hipervínculo visitado" xfId="25722" builtinId="9" hidden="1"/>
    <cellStyle name="Hipervínculo visitado" xfId="25082" builtinId="9" hidden="1"/>
    <cellStyle name="Hipervínculo visitado" xfId="25709" builtinId="9" hidden="1"/>
    <cellStyle name="Hipervínculo visitado" xfId="25684" builtinId="9" hidden="1"/>
    <cellStyle name="Hipervínculo visitado" xfId="25691" builtinId="9" hidden="1"/>
    <cellStyle name="Hipervínculo visitado" xfId="25674" builtinId="9" hidden="1"/>
    <cellStyle name="Hipervínculo visitado" xfId="25101" builtinId="9" hidden="1"/>
    <cellStyle name="Hipervínculo visitado" xfId="25697" builtinId="9" hidden="1"/>
    <cellStyle name="Hipervínculo visitado" xfId="25720" builtinId="9" hidden="1"/>
    <cellStyle name="Hipervínculo visitado" xfId="25688" builtinId="9" hidden="1"/>
    <cellStyle name="Hipervínculo visitado" xfId="25700" builtinId="9" hidden="1"/>
    <cellStyle name="Hipervínculo visitado" xfId="25656" builtinId="9" hidden="1"/>
    <cellStyle name="Hipervínculo visitado" xfId="25087" builtinId="9" hidden="1"/>
    <cellStyle name="Hipervínculo visitado" xfId="25065" builtinId="9" hidden="1"/>
    <cellStyle name="Hipervínculo visitado" xfId="25498" builtinId="9" hidden="1"/>
    <cellStyle name="Hipervínculo visitado" xfId="25299" builtinId="9" hidden="1"/>
    <cellStyle name="Hipervínculo visitado" xfId="25213" builtinId="9" hidden="1"/>
    <cellStyle name="Hipervínculo visitado" xfId="25467" builtinId="9" hidden="1"/>
    <cellStyle name="Hipervínculo visitado" xfId="25290" builtinId="9" hidden="1"/>
    <cellStyle name="Hipervínculo visitado" xfId="25727" builtinId="9" hidden="1"/>
    <cellStyle name="Hipervínculo visitado" xfId="25014" builtinId="9" hidden="1"/>
    <cellStyle name="Hipervínculo visitado" xfId="23456" builtinId="9" hidden="1"/>
    <cellStyle name="Hipervínculo visitado" xfId="25051" builtinId="9" hidden="1"/>
    <cellStyle name="Hipervínculo visitado" xfId="24742" builtinId="9" hidden="1"/>
    <cellStyle name="Hipervínculo visitado" xfId="25073" builtinId="9" hidden="1"/>
    <cellStyle name="Hipervínculo visitado" xfId="24988" builtinId="9" hidden="1"/>
    <cellStyle name="Hipervínculo visitado" xfId="24987" builtinId="9" hidden="1"/>
    <cellStyle name="Hipervínculo visitado" xfId="24783" builtinId="9" hidden="1"/>
    <cellStyle name="Hipervínculo visitado" xfId="25724" builtinId="9" hidden="1"/>
    <cellStyle name="Hipervínculo visitado" xfId="24833" builtinId="9" hidden="1"/>
    <cellStyle name="Hipervínculo visitado" xfId="25035" builtinId="9" hidden="1"/>
    <cellStyle name="Hipervínculo visitado" xfId="25201" builtinId="9" hidden="1"/>
    <cellStyle name="Hipervínculo visitado" xfId="25721" builtinId="9" hidden="1"/>
    <cellStyle name="Hipervínculo visitado" xfId="25306" builtinId="9" hidden="1"/>
    <cellStyle name="Hipervínculo visitado" xfId="25216" builtinId="9" hidden="1"/>
    <cellStyle name="Hipervínculo visitado" xfId="24859" builtinId="9" hidden="1"/>
    <cellStyle name="Hipervínculo visitado" xfId="24775" builtinId="9" hidden="1"/>
    <cellStyle name="Hipervínculo visitado" xfId="25715" builtinId="9" hidden="1"/>
    <cellStyle name="Hipervínculo visitado" xfId="24767" builtinId="9" hidden="1"/>
    <cellStyle name="Hipervínculo visitado" xfId="25531" builtinId="9" hidden="1"/>
    <cellStyle name="Hipervínculo visitado" xfId="24864" builtinId="9" hidden="1"/>
    <cellStyle name="Hipervínculo visitado" xfId="25230" builtinId="9" hidden="1"/>
    <cellStyle name="Hipervínculo visitado" xfId="25608" builtinId="9" hidden="1"/>
    <cellStyle name="Hipervínculo visitado" xfId="25714" builtinId="9" hidden="1"/>
    <cellStyle name="Hipervínculo visitado" xfId="25179" builtinId="9" hidden="1"/>
    <cellStyle name="Hipervínculo visitado" xfId="25481" builtinId="9" hidden="1"/>
    <cellStyle name="Hipervínculo visitado" xfId="25195" builtinId="9" hidden="1"/>
    <cellStyle name="Hipervínculo visitado" xfId="25690" builtinId="9" hidden="1"/>
    <cellStyle name="Hipervínculo visitado" xfId="23078" builtinId="9" hidden="1"/>
    <cellStyle name="Hipervínculo visitado" xfId="25713" builtinId="9" hidden="1"/>
    <cellStyle name="Hipervínculo visitado" xfId="25009" builtinId="9" hidden="1"/>
    <cellStyle name="Hipervínculo visitado" xfId="25145" builtinId="9" hidden="1"/>
    <cellStyle name="Hipervínculo visitado" xfId="25676" builtinId="9" hidden="1"/>
    <cellStyle name="Hipervínculo visitado" xfId="25026" builtinId="9" hidden="1"/>
    <cellStyle name="Hipervínculo visitado" xfId="25225" builtinId="9" hidden="1"/>
    <cellStyle name="Hipervínculo visitado" xfId="25712" builtinId="9" hidden="1"/>
    <cellStyle name="Hipervínculo visitado" xfId="25282" builtinId="9" hidden="1"/>
    <cellStyle name="Hipervínculo visitado" xfId="24846" builtinId="9" hidden="1"/>
    <cellStyle name="Hipervínculo visitado" xfId="25693" builtinId="9" hidden="1"/>
    <cellStyle name="Hipervínculo visitado" xfId="23283" builtinId="9" hidden="1"/>
    <cellStyle name="Hipervínculo visitado" xfId="25288" builtinId="9" hidden="1"/>
    <cellStyle name="Hipervínculo visitado" xfId="25171" builtinId="9" hidden="1"/>
    <cellStyle name="Hipervínculo visitado" xfId="25601" builtinId="9" hidden="1"/>
    <cellStyle name="Hipervínculo visitado" xfId="24857" builtinId="9" hidden="1"/>
    <cellStyle name="Hipervínculo visitado" xfId="25484" builtinId="9" hidden="1"/>
    <cellStyle name="Hipervínculo visitado" xfId="24822" builtinId="9" hidden="1"/>
    <cellStyle name="Hipervínculo visitado" xfId="25703" builtinId="9" hidden="1"/>
    <cellStyle name="Hipervínculo visitado" xfId="25717" builtinId="9" hidden="1"/>
    <cellStyle name="Hipervínculo visitado" xfId="25339" builtinId="9" hidden="1"/>
    <cellStyle name="Hipervínculo visitado" xfId="25731" builtinId="9" hidden="1"/>
    <cellStyle name="Hipervínculo visitado" xfId="25348" builtinId="9" hidden="1"/>
    <cellStyle name="Hipervínculo visitado" xfId="25362" builtinId="9" hidden="1"/>
    <cellStyle name="Hipervínculo visitado" xfId="25666" builtinId="9" hidden="1"/>
    <cellStyle name="Hipervínculo visitado" xfId="24770" builtinId="9" hidden="1"/>
    <cellStyle name="Hipervínculo visitado" xfId="24889" builtinId="9" hidden="1"/>
    <cellStyle name="Hipervínculo visitado" xfId="25131" builtinId="9" hidden="1"/>
    <cellStyle name="Hipervínculo visitado" xfId="25482" builtinId="9" hidden="1"/>
    <cellStyle name="Hipervínculo visitado" xfId="25719" builtinId="9" hidden="1"/>
    <cellStyle name="Hipervínculo visitado" xfId="23503" builtinId="9" hidden="1"/>
    <cellStyle name="Hipervínculo visitado" xfId="25192" builtinId="9" hidden="1"/>
    <cellStyle name="Hipervínculo visitado" xfId="25640" builtinId="9" hidden="1"/>
    <cellStyle name="Hipervínculo visitado" xfId="25301" builtinId="9" hidden="1"/>
    <cellStyle name="Hipervínculo visitado" xfId="25659" builtinId="9" hidden="1"/>
    <cellStyle name="Hipervínculo visitado" xfId="25027" builtinId="9" hidden="1"/>
    <cellStyle name="Hipervínculo visitado" xfId="25062" builtinId="9" hidden="1"/>
    <cellStyle name="Hipervínculo visitado" xfId="25013" builtinId="9" hidden="1"/>
    <cellStyle name="Hipervínculo visitado" xfId="25732" builtinId="9" hidden="1"/>
    <cellStyle name="Hipervínculo visitado" xfId="25063" builtinId="9" hidden="1"/>
    <cellStyle name="Hipervínculo visitado" xfId="24996" builtinId="9" hidden="1"/>
    <cellStyle name="Hipervínculo visitado" xfId="25069" builtinId="9" hidden="1"/>
    <cellStyle name="Hipervínculo visitado" xfId="25461" builtinId="9" hidden="1"/>
    <cellStyle name="Hipervínculo visitado" xfId="25076" builtinId="9" hidden="1"/>
    <cellStyle name="Hipervínculo visitado" xfId="23489" builtinId="9" hidden="1"/>
    <cellStyle name="Hipervínculo visitado" xfId="25634" builtinId="9" hidden="1"/>
    <cellStyle name="Hipervínculo visitado" xfId="24907" builtinId="9" hidden="1"/>
    <cellStyle name="Hipervínculo visitado" xfId="24850" builtinId="9" hidden="1"/>
    <cellStyle name="Hipervínculo visitado" xfId="25609" builtinId="9" hidden="1"/>
    <cellStyle name="Hipervínculo visitado" xfId="25472" builtinId="9" hidden="1"/>
    <cellStyle name="Hipervínculo visitado" xfId="24894" builtinId="9" hidden="1"/>
    <cellStyle name="Hipervínculo visitado" xfId="25661" builtinId="9" hidden="1"/>
    <cellStyle name="Hipervínculo visitado" xfId="24840" builtinId="9" hidden="1"/>
    <cellStyle name="Hipervínculo visitado" xfId="25733" builtinId="9" hidden="1"/>
    <cellStyle name="Hipervínculo visitado" xfId="23380" builtinId="9" hidden="1"/>
    <cellStyle name="Hipervínculo visitado" xfId="25185" builtinId="9" hidden="1"/>
    <cellStyle name="Hipervínculo visitado" xfId="25677" builtinId="9" hidden="1"/>
    <cellStyle name="Hipervínculo visitado" xfId="25705" builtinId="9" hidden="1"/>
    <cellStyle name="Hipervínculo visitado" xfId="25521" builtinId="9" hidden="1"/>
    <cellStyle name="Hipervínculo visitado" xfId="25289" builtinId="9" hidden="1"/>
    <cellStyle name="Hipervínculo visitado" xfId="25716" builtinId="9" hidden="1"/>
    <cellStyle name="Hipervínculo visitado" xfId="25704" builtinId="9" hidden="1"/>
    <cellStyle name="Hipervínculo visitado" xfId="24981" builtinId="9" hidden="1"/>
    <cellStyle name="Hipervínculo visitado" xfId="25470" builtinId="9" hidden="1"/>
    <cellStyle name="Hipervínculo visitado" xfId="25475" builtinId="9" hidden="1"/>
    <cellStyle name="Hipervínculo visitado" xfId="25496" builtinId="9" hidden="1"/>
    <cellStyle name="Hipervínculo visitado" xfId="24787" builtinId="9" hidden="1"/>
    <cellStyle name="Hipervínculo visitado" xfId="25400" builtinId="9" hidden="1"/>
    <cellStyle name="Hipervínculo visitado" xfId="25730" builtinId="9" hidden="1"/>
    <cellStyle name="Hipervínculo visitado" xfId="25729" builtinId="9" hidden="1"/>
    <cellStyle name="Hipervínculo visitado" xfId="25495" builtinId="9" hidden="1"/>
    <cellStyle name="Hipervínculo visitado" xfId="24748" builtinId="9" hidden="1"/>
    <cellStyle name="Hipervínculo visitado" xfId="24788" builtinId="9" hidden="1"/>
    <cellStyle name="Hipervínculo visitado" xfId="24863" builtinId="9" hidden="1"/>
    <cellStyle name="Hipervínculo visitado" xfId="25611" builtinId="9" hidden="1"/>
    <cellStyle name="Hipervínculo visitado" xfId="25302" builtinId="9" hidden="1"/>
    <cellStyle name="Hipervínculo visitado" xfId="25538" builtinId="9" hidden="1"/>
    <cellStyle name="Hipervínculo visitado" xfId="25473" builtinId="9" hidden="1"/>
    <cellStyle name="Hipervínculo visitado" xfId="25649" builtinId="9" hidden="1"/>
    <cellStyle name="Hipervínculo visitado" xfId="21937" builtinId="9" hidden="1"/>
    <cellStyle name="Hipervínculo visitado" xfId="21934" builtinId="9" hidden="1"/>
    <cellStyle name="Hipervínculo visitado" xfId="23188" builtinId="9" hidden="1"/>
    <cellStyle name="Hipervínculo visitado" xfId="22179" builtinId="9" hidden="1"/>
    <cellStyle name="Hipervínculo visitado" xfId="23220" builtinId="9" hidden="1"/>
    <cellStyle name="Hipervínculo visitado" xfId="22234" builtinId="9" hidden="1"/>
    <cellStyle name="Hipervínculo visitado" xfId="23048" builtinId="9" hidden="1"/>
    <cellStyle name="Hipervínculo visitado" xfId="23853" builtinId="9" hidden="1"/>
    <cellStyle name="Hipervínculo visitado" xfId="22025" builtinId="9" hidden="1"/>
    <cellStyle name="Hipervínculo visitado" xfId="23256" builtinId="9" hidden="1"/>
    <cellStyle name="Hipervínculo visitado" xfId="22282" builtinId="9" hidden="1"/>
    <cellStyle name="Hipervínculo visitado" xfId="23038" builtinId="9" hidden="1"/>
    <cellStyle name="Hipervínculo visitado" xfId="23843" builtinId="9" hidden="1"/>
    <cellStyle name="Hipervínculo visitado" xfId="22016" builtinId="9" hidden="1"/>
    <cellStyle name="Hipervínculo visitado" xfId="23215" builtinId="9" hidden="1"/>
    <cellStyle name="Hipervínculo visitado" xfId="22231" builtinId="9" hidden="1"/>
    <cellStyle name="Hipervínculo visitado" xfId="23236" builtinId="9" hidden="1"/>
    <cellStyle name="Hipervínculo visitado" xfId="22248" builtinId="9" hidden="1"/>
    <cellStyle name="Hipervínculo visitado" xfId="23055" builtinId="9" hidden="1"/>
    <cellStyle name="Hipervínculo visitado" xfId="23861" builtinId="9" hidden="1"/>
    <cellStyle name="Hipervínculo visitado" xfId="22045" builtinId="9" hidden="1"/>
    <cellStyle name="Hipervínculo visitado" xfId="22425" builtinId="9" hidden="1"/>
    <cellStyle name="Hipervínculo visitado" xfId="23780" builtinId="9" hidden="1"/>
    <cellStyle name="Hipervínculo visitado" xfId="23012" builtinId="9" hidden="1"/>
    <cellStyle name="Hipervínculo visitado" xfId="23814" builtinId="9" hidden="1"/>
    <cellStyle name="Hipervínculo visitado" xfId="21982" builtinId="9" hidden="1"/>
    <cellStyle name="Hipervínculo visitado" xfId="23255" builtinId="9" hidden="1"/>
    <cellStyle name="Hipervínculo visitado" xfId="22280" builtinId="9" hidden="1"/>
    <cellStyle name="Hipervínculo visitado" xfId="23039" builtinId="9" hidden="1"/>
    <cellStyle name="Hipervínculo visitado" xfId="23844" builtinId="9" hidden="1"/>
    <cellStyle name="Hipervínculo visitado" xfId="22017" builtinId="9" hidden="1"/>
    <cellStyle name="Hipervínculo visitado" xfId="23253" builtinId="9" hidden="1"/>
    <cellStyle name="Hipervínculo visitado" xfId="22278" builtinId="9" hidden="1"/>
    <cellStyle name="Hipervínculo visitado" xfId="23004" builtinId="9" hidden="1"/>
    <cellStyle name="Hipervínculo visitado" xfId="23809" builtinId="9" hidden="1"/>
    <cellStyle name="Hipervínculo visitado" xfId="21931" builtinId="9" hidden="1"/>
    <cellStyle name="Hipervínculo visitado" xfId="22194" builtinId="9" hidden="1"/>
    <cellStyle name="Hipervínculo visitado" xfId="21930" builtinId="9" hidden="1"/>
    <cellStyle name="Hipervínculo visitado" xfId="21929" builtinId="9" hidden="1"/>
    <cellStyle name="Hipervínculo visitado" xfId="21928" builtinId="9" hidden="1"/>
    <cellStyle name="Hipervínculo visitado" xfId="22193" builtinId="9" hidden="1"/>
    <cellStyle name="Hipervínculo visitado" xfId="21927" builtinId="9" hidden="1"/>
    <cellStyle name="Hipervínculo visitado" xfId="22191" builtinId="9" hidden="1"/>
    <cellStyle name="Hipervínculo visitado" xfId="22192" builtinId="9" hidden="1"/>
    <cellStyle name="Hipervínculo visitado" xfId="21926" builtinId="9" hidden="1"/>
    <cellStyle name="Hipervínculo visitado" xfId="21925" builtinId="9" hidden="1"/>
    <cellStyle name="Hipervínculo visitado" xfId="21924" builtinId="9" hidden="1"/>
    <cellStyle name="Hipervínculo visitado" xfId="22190" builtinId="9" hidden="1"/>
    <cellStyle name="Hipervínculo visitado" xfId="21923" builtinId="9" hidden="1"/>
    <cellStyle name="Hipervínculo visitado" xfId="22188" builtinId="9" hidden="1"/>
    <cellStyle name="Hipervínculo visitado" xfId="22189" builtinId="9" hidden="1"/>
    <cellStyle name="Hipervínculo visitado" xfId="21922" builtinId="9" hidden="1"/>
    <cellStyle name="Hipervínculo visitado" xfId="21921" builtinId="9" hidden="1"/>
    <cellStyle name="Hipervínculo visitado" xfId="21920" builtinId="9" hidden="1"/>
    <cellStyle name="Hipervínculo visitado" xfId="22187" builtinId="9" hidden="1"/>
    <cellStyle name="Hipervínculo visitado" xfId="21919" builtinId="9" hidden="1"/>
    <cellStyle name="Hipervínculo visitado" xfId="22185" builtinId="9" hidden="1"/>
    <cellStyle name="Hipervínculo visitado" xfId="22186" builtinId="9" hidden="1"/>
    <cellStyle name="Hipervínculo visitado" xfId="21918" builtinId="9" hidden="1"/>
    <cellStyle name="Hipervínculo visitado" xfId="21917" builtinId="9" hidden="1"/>
    <cellStyle name="Hipervínculo visitado" xfId="21916" builtinId="9" hidden="1"/>
    <cellStyle name="Hipervínculo visitado" xfId="22184" builtinId="9" hidden="1"/>
    <cellStyle name="Hipervínculo visitado" xfId="21915" builtinId="9" hidden="1"/>
    <cellStyle name="Hipervínculo visitado" xfId="22182" builtinId="9" hidden="1"/>
    <cellStyle name="Hipervínculo visitado" xfId="22183" builtinId="9" hidden="1"/>
    <cellStyle name="Hipervínculo visitado" xfId="21914" builtinId="9" hidden="1"/>
    <cellStyle name="Hipervínculo visitado" xfId="21913" builtinId="9" hidden="1"/>
    <cellStyle name="Hipervínculo visitado" xfId="21912" builtinId="9" hidden="1"/>
    <cellStyle name="Hipervínculo visitado" xfId="22465" builtinId="9" hidden="1"/>
    <cellStyle name="Hipervínculo visitado" xfId="22412" builtinId="9" hidden="1"/>
    <cellStyle name="Hipervínculo visitado" xfId="25779" builtinId="9" hidden="1"/>
    <cellStyle name="Hipervínculo visitado" xfId="25790" builtinId="9" hidden="1"/>
    <cellStyle name="Hipervínculo visitado" xfId="25780" builtinId="9" hidden="1"/>
    <cellStyle name="Hipervínculo visitado" xfId="25782" builtinId="9" hidden="1"/>
    <cellStyle name="Hipervínculo visitado" xfId="25773" builtinId="9" hidden="1"/>
    <cellStyle name="Hipervínculo visitado" xfId="22023" builtinId="9" hidden="1"/>
    <cellStyle name="Hipervínculo visitado" xfId="25768" builtinId="9" hidden="1"/>
    <cellStyle name="Hipervínculo visitado" xfId="25767" builtinId="9" hidden="1"/>
    <cellStyle name="Hipervínculo visitado" xfId="25766" builtinId="9" hidden="1"/>
    <cellStyle name="Hipervínculo visitado" xfId="23394" builtinId="9" hidden="1"/>
    <cellStyle name="Hipervínculo visitado" xfId="22178" builtinId="9" hidden="1"/>
    <cellStyle name="Hipervínculo visitado" xfId="23267" builtinId="9" hidden="1"/>
    <cellStyle name="Hipervínculo visitado" xfId="25771" builtinId="9" hidden="1"/>
    <cellStyle name="Hipervínculo visitado" xfId="23197" builtinId="9" hidden="1"/>
    <cellStyle name="Hipervínculo visitado" xfId="23058" builtinId="9" hidden="1"/>
    <cellStyle name="Hipervínculo visitado" xfId="23229" builtinId="9" hidden="1"/>
    <cellStyle name="Hipervínculo visitado" xfId="22233" builtinId="9" hidden="1"/>
    <cellStyle name="Hipervínculo visitado" xfId="25786" builtinId="9" hidden="1"/>
    <cellStyle name="Hipervínculo visitado" xfId="25793" builtinId="9" hidden="1"/>
    <cellStyle name="Hipervínculo visitado" xfId="23842" builtinId="9" hidden="1"/>
    <cellStyle name="Hipervínculo visitado" xfId="25769" builtinId="9" hidden="1"/>
    <cellStyle name="Hipervínculo visitado" xfId="23864" builtinId="9" hidden="1"/>
    <cellStyle name="Hipervínculo visitado" xfId="23024" builtinId="9" hidden="1"/>
    <cellStyle name="Hipervínculo visitado" xfId="23852" builtinId="9" hidden="1"/>
    <cellStyle name="Hipervínculo visitado" xfId="21933" builtinId="9" hidden="1"/>
    <cellStyle name="Hipervínculo visitado" xfId="25765" builtinId="9" hidden="1"/>
    <cellStyle name="Hipervínculo visitado" xfId="22300" builtinId="9" hidden="1"/>
    <cellStyle name="Hipervínculo visitado" xfId="25764" builtinId="9" hidden="1"/>
    <cellStyle name="Hipervínculo visitado" xfId="22514" builtinId="9" hidden="1"/>
    <cellStyle name="Hipervínculo visitado" xfId="25763" builtinId="9" hidden="1"/>
    <cellStyle name="Hipervínculo visitado" xfId="23009" builtinId="9" hidden="1"/>
    <cellStyle name="Hipervínculo visitado" xfId="22021" builtinId="9" hidden="1"/>
    <cellStyle name="Hipervínculo visitado" xfId="23680" builtinId="9" hidden="1"/>
    <cellStyle name="Hipervínculo visitado" xfId="25795" builtinId="9" hidden="1"/>
    <cellStyle name="Hipervínculo visitado" xfId="23217" builtinId="9" hidden="1"/>
    <cellStyle name="Hipervínculo visitado" xfId="22129" builtinId="9" hidden="1"/>
    <cellStyle name="Hipervínculo visitado" xfId="22092" builtinId="9" hidden="1"/>
    <cellStyle name="Hipervínculo visitado" xfId="22664" builtinId="9" hidden="1"/>
    <cellStyle name="Hipervínculo visitado" xfId="21987" builtinId="9" hidden="1"/>
    <cellStyle name="Hipervínculo visitado" xfId="22571" builtinId="9" hidden="1"/>
    <cellStyle name="Hipervínculo visitado" xfId="21909" builtinId="9" hidden="1"/>
    <cellStyle name="Hipervínculo visitado" xfId="21938" builtinId="9" hidden="1"/>
    <cellStyle name="Hipervínculo visitado" xfId="21910" builtinId="9" hidden="1"/>
    <cellStyle name="Hipervínculo visitado" xfId="21936" builtinId="9" hidden="1"/>
    <cellStyle name="Hipervínculo visitado" xfId="22014" builtinId="9" hidden="1"/>
    <cellStyle name="Hipervínculo visitado" xfId="22113" builtinId="9" hidden="1"/>
    <cellStyle name="Hipervínculo visitado" xfId="21940" builtinId="9" hidden="1"/>
    <cellStyle name="Hipervínculo visitado" xfId="25777" builtinId="9" hidden="1"/>
    <cellStyle name="Hipervínculo visitado" xfId="25789" builtinId="9" hidden="1"/>
    <cellStyle name="Hipervínculo visitado" xfId="25788" builtinId="9" hidden="1"/>
    <cellStyle name="Hipervínculo visitado" xfId="25787" builtinId="9" hidden="1"/>
    <cellStyle name="Hipervínculo visitado" xfId="25774" builtinId="9" hidden="1"/>
    <cellStyle name="Hipervínculo visitado" xfId="23827" builtinId="9" hidden="1"/>
    <cellStyle name="Hipervínculo visitado" xfId="22273" builtinId="9" hidden="1"/>
    <cellStyle name="Hipervínculo visitado" xfId="25770" builtinId="9" hidden="1"/>
    <cellStyle name="Hipervínculo visitado" xfId="21978" builtinId="9" hidden="1"/>
    <cellStyle name="Hipervínculo visitado" xfId="23863" builtinId="9" hidden="1"/>
    <cellStyle name="Hipervínculo visitado" xfId="23808" builtinId="9" hidden="1"/>
    <cellStyle name="Hipervínculo visitado" xfId="22252" builtinId="9" hidden="1"/>
    <cellStyle name="Hipervínculo visitado" xfId="25781" builtinId="9" hidden="1"/>
    <cellStyle name="Hipervínculo visitado" xfId="23779" builtinId="9" hidden="1"/>
    <cellStyle name="Hipervínculo visitado" xfId="21994" builtinId="9" hidden="1"/>
    <cellStyle name="Hipervínculo visitado" xfId="23375" builtinId="9" hidden="1"/>
    <cellStyle name="Hipervínculo visitado" xfId="22281" builtinId="9" hidden="1"/>
    <cellStyle name="Hipervínculo visitado" xfId="23329" builtinId="9" hidden="1"/>
    <cellStyle name="Hipervínculo visitado" xfId="22607" builtinId="9" hidden="1"/>
    <cellStyle name="Hipervínculo visitado" xfId="23269" builtinId="9" hidden="1"/>
    <cellStyle name="Hipervínculo visitado" xfId="22024" builtinId="9" hidden="1"/>
    <cellStyle name="Hipervínculo visitado" xfId="23041" builtinId="9" hidden="1"/>
    <cellStyle name="Hipervínculo visitado" xfId="23250" builtinId="9" hidden="1"/>
    <cellStyle name="Hipervínculo visitado" xfId="23846" builtinId="9" hidden="1"/>
    <cellStyle name="Hipervínculo visitado" xfId="25794" builtinId="9" hidden="1"/>
    <cellStyle name="Hipervínculo visitado" xfId="25785" builtinId="9" hidden="1"/>
    <cellStyle name="Hipervínculo visitado" xfId="22019" builtinId="9" hidden="1"/>
    <cellStyle name="Hipervínculo visitado" xfId="25778" builtinId="9" hidden="1"/>
    <cellStyle name="Hipervínculo visitado" xfId="21942" builtinId="9" hidden="1"/>
    <cellStyle name="Hipervínculo visitado" xfId="25776" builtinId="9" hidden="1"/>
    <cellStyle name="Hipervínculo visitado" xfId="22246" builtinId="9" hidden="1"/>
    <cellStyle name="Hipervínculo visitado" xfId="22247" builtinId="9" hidden="1"/>
    <cellStyle name="Hipervínculo visitado" xfId="25791" builtinId="9" hidden="1"/>
    <cellStyle name="Hipervínculo visitado" xfId="25792" builtinId="9" hidden="1"/>
    <cellStyle name="Hipervínculo visitado" xfId="25772" builtinId="9" hidden="1"/>
    <cellStyle name="Hipervínculo visitado" xfId="25783" builtinId="9" hidden="1"/>
    <cellStyle name="Hipervínculo visitado" xfId="25797" builtinId="9" hidden="1"/>
    <cellStyle name="Hipervínculo visitado" xfId="25799" builtinId="9" hidden="1"/>
    <cellStyle name="Hipervínculo visitado" xfId="25801" builtinId="9" hidden="1"/>
    <cellStyle name="Hipervínculo visitado" xfId="25803" builtinId="9" hidden="1"/>
    <cellStyle name="Hipervínculo visitado" xfId="25805" builtinId="9" hidden="1"/>
    <cellStyle name="Hipervínculo visitado" xfId="25807" builtinId="9" hidden="1"/>
    <cellStyle name="Hipervínculo visitado" xfId="25809" builtinId="9" hidden="1"/>
    <cellStyle name="Hipervínculo visitado" xfId="25811" builtinId="9" hidden="1"/>
    <cellStyle name="Hipervínculo visitado" xfId="25813" builtinId="9" hidden="1"/>
    <cellStyle name="Hipervínculo visitado" xfId="25815" builtinId="9" hidden="1"/>
    <cellStyle name="Hipervínculo visitado" xfId="25817" builtinId="9" hidden="1"/>
    <cellStyle name="Hipervínculo visitado" xfId="25819" builtinId="9" hidden="1"/>
    <cellStyle name="Hipervínculo visitado" xfId="25821" builtinId="9" hidden="1"/>
    <cellStyle name="Hipervínculo visitado" xfId="25823" builtinId="9" hidden="1"/>
    <cellStyle name="Hipervínculo visitado" xfId="25825" builtinId="9" hidden="1"/>
    <cellStyle name="Hipervínculo visitado" xfId="25827" builtinId="9" hidden="1"/>
    <cellStyle name="Hipervínculo visitado" xfId="25828" builtinId="9" hidden="1"/>
    <cellStyle name="Hipervínculo visitado" xfId="25829" builtinId="9" hidden="1"/>
    <cellStyle name="Hipervínculo visitado" xfId="25830" builtinId="9" hidden="1"/>
    <cellStyle name="Hipervínculo visitado" xfId="25831" builtinId="9" hidden="1"/>
    <cellStyle name="Hipervínculo visitado" xfId="25832" builtinId="9" hidden="1"/>
    <cellStyle name="Hipervínculo visitado" xfId="25833" builtinId="9" hidden="1"/>
    <cellStyle name="Hipervínculo visitado" xfId="25834" builtinId="9" hidden="1"/>
    <cellStyle name="Hipervínculo visitado" xfId="25835" builtinId="9" hidden="1"/>
    <cellStyle name="Hipervínculo visitado" xfId="25836" builtinId="9" hidden="1"/>
    <cellStyle name="Hipervínculo visitado" xfId="25837" builtinId="9" hidden="1"/>
    <cellStyle name="Hipervínculo visitado" xfId="25838" builtinId="9" hidden="1"/>
    <cellStyle name="Hipervínculo visitado" xfId="25839" builtinId="9" hidden="1"/>
    <cellStyle name="Hipervínculo visitado" xfId="25840" builtinId="9" hidden="1"/>
    <cellStyle name="Hipervínculo visitado" xfId="25841" builtinId="9" hidden="1"/>
    <cellStyle name="Hipervínculo visitado" xfId="25842" builtinId="9" hidden="1"/>
    <cellStyle name="Hipervínculo visitado" xfId="25843" builtinId="9" hidden="1"/>
    <cellStyle name="Hipervínculo visitado" xfId="25844" builtinId="9" hidden="1"/>
    <cellStyle name="Hipervínculo visitado" xfId="25845" builtinId="9" hidden="1"/>
    <cellStyle name="Hipervínculo visitado" xfId="25846" builtinId="9" hidden="1"/>
    <cellStyle name="Hipervínculo visitado" xfId="26000" builtinId="9" hidden="1"/>
    <cellStyle name="Hipervínculo visitado" xfId="26002" builtinId="9" hidden="1"/>
    <cellStyle name="Hipervínculo visitado" xfId="26004" builtinId="9" hidden="1"/>
    <cellStyle name="Hipervínculo visitado" xfId="26006" builtinId="9" hidden="1"/>
    <cellStyle name="Hipervínculo visitado" xfId="26008" builtinId="9" hidden="1"/>
    <cellStyle name="Hipervínculo visitado" xfId="26010" builtinId="9" hidden="1"/>
    <cellStyle name="Hipervínculo visitado" xfId="26012" builtinId="9" hidden="1"/>
    <cellStyle name="Hipervínculo visitado" xfId="26014" builtinId="9" hidden="1"/>
    <cellStyle name="Hipervínculo visitado" xfId="26016" builtinId="9" hidden="1"/>
    <cellStyle name="Hipervínculo visitado" xfId="26018" builtinId="9" hidden="1"/>
    <cellStyle name="Hipervínculo visitado" xfId="26020" builtinId="9" hidden="1"/>
    <cellStyle name="Hipervínculo visitado" xfId="26022" builtinId="9" hidden="1"/>
    <cellStyle name="Hipervínculo visitado" xfId="26024" builtinId="9" hidden="1"/>
    <cellStyle name="Hipervínculo visitado" xfId="26026" builtinId="9" hidden="1"/>
    <cellStyle name="Hipervínculo visitado" xfId="26028" builtinId="9" hidden="1"/>
    <cellStyle name="Hipervínculo visitado" xfId="26030" builtinId="9" hidden="1"/>
    <cellStyle name="Hipervínculo visitado" xfId="26032" builtinId="9" hidden="1"/>
    <cellStyle name="Hipervínculo visitado" xfId="26034" builtinId="9" hidden="1"/>
    <cellStyle name="Hipervínculo visitado" xfId="26036" builtinId="9" hidden="1"/>
    <cellStyle name="Hipervínculo visitado" xfId="26038" builtinId="9" hidden="1"/>
    <cellStyle name="Hipervínculo visitado" xfId="26040" builtinId="9" hidden="1"/>
    <cellStyle name="Hipervínculo visitado" xfId="26042" builtinId="9" hidden="1"/>
    <cellStyle name="Hipervínculo visitado" xfId="26043" builtinId="9" hidden="1"/>
    <cellStyle name="Hipervínculo visitado" xfId="26045" builtinId="9" hidden="1"/>
    <cellStyle name="Hipervínculo visitado" xfId="26047" builtinId="9" hidden="1"/>
    <cellStyle name="Hipervínculo visitado" xfId="26049" builtinId="9" hidden="1"/>
    <cellStyle name="Hipervínculo visitado" xfId="26051" builtinId="9" hidden="1"/>
    <cellStyle name="Hipervínculo visitado" xfId="26053" builtinId="9" hidden="1"/>
    <cellStyle name="Hipervínculo visitado" xfId="26055" builtinId="9" hidden="1"/>
    <cellStyle name="Hipervínculo visitado" xfId="26057" builtinId="9" hidden="1"/>
    <cellStyle name="Hipervínculo visitado" xfId="26059" builtinId="9" hidden="1"/>
    <cellStyle name="Hipervínculo visitado" xfId="26061" builtinId="9" hidden="1"/>
    <cellStyle name="Hipervínculo visitado" xfId="26063" builtinId="9" hidden="1"/>
    <cellStyle name="Hipervínculo visitado" xfId="26065" builtinId="9" hidden="1"/>
    <cellStyle name="Hipervínculo visitado" xfId="26067" builtinId="9" hidden="1"/>
    <cellStyle name="Hipervínculo visitado" xfId="26198" builtinId="9" hidden="1"/>
    <cellStyle name="Hipervínculo visitado" xfId="26199" builtinId="9" hidden="1"/>
    <cellStyle name="Hipervínculo visitado" xfId="26200" builtinId="9" hidden="1"/>
    <cellStyle name="Hipervínculo visitado" xfId="26201" builtinId="9" hidden="1"/>
    <cellStyle name="Hipervínculo visitado" xfId="26202" builtinId="9" hidden="1"/>
    <cellStyle name="Hipervínculo visitado" xfId="26203" builtinId="9" hidden="1"/>
    <cellStyle name="Hipervínculo visitado" xfId="26204" builtinId="9" hidden="1"/>
    <cellStyle name="Hipervínculo visitado" xfId="26205" builtinId="9" hidden="1"/>
    <cellStyle name="Hipervínculo visitado" xfId="26206" builtinId="9" hidden="1"/>
    <cellStyle name="Hipervínculo visitado" xfId="26207" builtinId="9" hidden="1"/>
    <cellStyle name="Hipervínculo visitado" xfId="26208" builtinId="9" hidden="1"/>
    <cellStyle name="Hipervínculo visitado" xfId="26209" builtinId="9" hidden="1"/>
    <cellStyle name="Hipervínculo visitado" xfId="26210" builtinId="9" hidden="1"/>
    <cellStyle name="Hipervínculo visitado" xfId="26211" builtinId="9" hidden="1"/>
    <cellStyle name="Hipervínculo visitado" xfId="26212" builtinId="9" hidden="1"/>
    <cellStyle name="Hipervínculo visitado" xfId="26213" builtinId="9" hidden="1"/>
    <cellStyle name="Hipervínculo visitado" xfId="26214" builtinId="9" hidden="1"/>
    <cellStyle name="Hipervínculo visitado" xfId="26215" builtinId="9" hidden="1"/>
    <cellStyle name="Hipervínculo visitado" xfId="26216" builtinId="9" hidden="1"/>
    <cellStyle name="Hipervínculo visitado" xfId="26217" builtinId="9" hidden="1"/>
    <cellStyle name="Hipervínculo visitado" xfId="26218" builtinId="9" hidden="1"/>
    <cellStyle name="Hipervínculo visitado" xfId="26219" builtinId="9" hidden="1"/>
    <cellStyle name="Hipervínculo visitado" xfId="26220" builtinId="9" hidden="1"/>
    <cellStyle name="Hipervínculo visitado" xfId="26221" builtinId="9" hidden="1"/>
    <cellStyle name="Hipervínculo visitado" xfId="26222" builtinId="9" hidden="1"/>
    <cellStyle name="Hipervínculo visitado" xfId="26223" builtinId="9" hidden="1"/>
    <cellStyle name="Hipervínculo visitado" xfId="26224" builtinId="9" hidden="1"/>
    <cellStyle name="Hipervínculo visitado" xfId="26225" builtinId="9" hidden="1"/>
    <cellStyle name="Hipervínculo visitado" xfId="26226" builtinId="9" hidden="1"/>
    <cellStyle name="Hipervínculo visitado" xfId="26227" builtinId="9" hidden="1"/>
    <cellStyle name="Hipervínculo visitado" xfId="26228" builtinId="9" hidden="1"/>
    <cellStyle name="Hipervínculo visitado" xfId="26229" builtinId="9" hidden="1"/>
    <cellStyle name="Hipervínculo visitado" xfId="26230" builtinId="9" hidden="1"/>
    <cellStyle name="Hipervínculo visitado" xfId="26231" builtinId="9" hidden="1"/>
    <cellStyle name="Hipervínculo visitado" xfId="26232" builtinId="9" hidden="1"/>
    <cellStyle name="Hipervínculo visitado" xfId="26265" builtinId="9" hidden="1"/>
    <cellStyle name="Hipervínculo visitado" xfId="26282" builtinId="9" hidden="1"/>
    <cellStyle name="Hipervínculo visitado" xfId="26268" builtinId="9" hidden="1"/>
    <cellStyle name="Hipervínculo visitado" xfId="26271" builtinId="9" hidden="1"/>
    <cellStyle name="Hipervínculo visitado" xfId="26259" builtinId="9" hidden="1"/>
    <cellStyle name="Hipervínculo visitado" xfId="26149" builtinId="9" hidden="1"/>
    <cellStyle name="Hipervínculo visitado" xfId="26246" builtinId="9" hidden="1"/>
    <cellStyle name="Hipervínculo visitado" xfId="26245" builtinId="9" hidden="1"/>
    <cellStyle name="Hipervínculo visitado" xfId="26243" builtinId="9" hidden="1"/>
    <cellStyle name="Hipervínculo visitado" xfId="26116" builtinId="9" hidden="1"/>
    <cellStyle name="Hipervínculo visitado" xfId="26234" builtinId="9" hidden="1"/>
    <cellStyle name="Hipervínculo visitado" xfId="26141" builtinId="9" hidden="1"/>
    <cellStyle name="Hipervínculo visitado" xfId="26249" builtinId="9" hidden="1"/>
    <cellStyle name="Hipervínculo visitado" xfId="26144" builtinId="9" hidden="1"/>
    <cellStyle name="Hipervínculo visitado" xfId="26167" builtinId="9" hidden="1"/>
    <cellStyle name="Hipervínculo visitado" xfId="26163" builtinId="9" hidden="1"/>
    <cellStyle name="Hipervínculo visitado" xfId="26152" builtinId="9" hidden="1"/>
    <cellStyle name="Hipervínculo visitado" xfId="26276" builtinId="9" hidden="1"/>
    <cellStyle name="Hipervínculo visitado" xfId="26287" builtinId="9" hidden="1"/>
    <cellStyle name="Hipervínculo visitado" xfId="26137" builtinId="9" hidden="1"/>
    <cellStyle name="Hipervínculo visitado" xfId="26247" builtinId="9" hidden="1"/>
    <cellStyle name="Hipervínculo visitado" xfId="26142" builtinId="9" hidden="1"/>
    <cellStyle name="Hipervínculo visitado" xfId="26173" builtinId="9" hidden="1"/>
    <cellStyle name="Hipervínculo visitado" xfId="26151" builtinId="9" hidden="1"/>
    <cellStyle name="Hipervínculo visitado" xfId="26122" builtinId="9" hidden="1"/>
    <cellStyle name="Hipervínculo visitado" xfId="26241" builtinId="9" hidden="1"/>
    <cellStyle name="Hipervínculo visitado" xfId="26121" builtinId="9" hidden="1"/>
    <cellStyle name="Hipervínculo visitado" xfId="26240" builtinId="9" hidden="1"/>
    <cellStyle name="Hipervínculo visitado" xfId="26120" builtinId="9" hidden="1"/>
    <cellStyle name="Hipervínculo visitado" xfId="26239" builtinId="9" hidden="1"/>
    <cellStyle name="Hipervínculo visitado" xfId="26146" builtinId="9" hidden="1"/>
    <cellStyle name="Hipervínculo visitado" xfId="26132" builtinId="9" hidden="1"/>
    <cellStyle name="Hipervínculo visitado" xfId="26125" builtinId="9" hidden="1"/>
    <cellStyle name="Hipervínculo visitado" xfId="26307" builtinId="9" hidden="1"/>
    <cellStyle name="Hipervínculo visitado" xfId="26133" builtinId="9" hidden="1"/>
    <cellStyle name="Hipervínculo visitado" xfId="26126" builtinId="9" hidden="1"/>
    <cellStyle name="Hipervínculo visitado" xfId="26111" builtinId="9" hidden="1"/>
    <cellStyle name="Hipervínculo visitado" xfId="26127" builtinId="9" hidden="1"/>
    <cellStyle name="Hipervínculo visitado" xfId="26233" builtinId="9" hidden="1"/>
    <cellStyle name="Hipervínculo visitado" xfId="26110" builtinId="9" hidden="1"/>
    <cellStyle name="Hipervínculo visitado" xfId="26238" builtinId="9" hidden="1"/>
    <cellStyle name="Hipervínculo visitado" xfId="26237" builtinId="9" hidden="1"/>
    <cellStyle name="Hipervínculo visitado" xfId="26236" builtinId="9" hidden="1"/>
    <cellStyle name="Hipervínculo visitado" xfId="26235" builtinId="9" hidden="1"/>
    <cellStyle name="Hipervínculo visitado" xfId="26114" builtinId="9" hidden="1"/>
    <cellStyle name="Hipervínculo visitado" xfId="26113" builtinId="9" hidden="1"/>
    <cellStyle name="Hipervínculo visitado" xfId="26119" builtinId="9" hidden="1"/>
    <cellStyle name="Hipervínculo visitado" xfId="26261" builtinId="9" hidden="1"/>
    <cellStyle name="Hipervínculo visitado" xfId="26281" builtinId="9" hidden="1"/>
    <cellStyle name="Hipervínculo visitado" xfId="26280" builtinId="9" hidden="1"/>
    <cellStyle name="Hipervínculo visitado" xfId="26277" builtinId="9" hidden="1"/>
    <cellStyle name="Hipervínculo visitado" xfId="26260" builtinId="9" hidden="1"/>
    <cellStyle name="Hipervínculo visitado" xfId="26153" builtinId="9" hidden="1"/>
    <cellStyle name="Hipervínculo visitado" xfId="26178" builtinId="9" hidden="1"/>
    <cellStyle name="Hipervínculo visitado" xfId="26248" builtinId="9" hidden="1"/>
    <cellStyle name="Hipervínculo visitado" xfId="26143" builtinId="9" hidden="1"/>
    <cellStyle name="Hipervínculo visitado" xfId="26168" builtinId="9" hidden="1"/>
    <cellStyle name="Hipervínculo visitado" xfId="26165" builtinId="9" hidden="1"/>
    <cellStyle name="Hipervínculo visitado" xfId="26166" builtinId="9" hidden="1"/>
    <cellStyle name="Hipervínculo visitado" xfId="26478" builtinId="9" hidden="1"/>
    <cellStyle name="Hipervínculo visitado" xfId="26480" builtinId="9" hidden="1"/>
    <cellStyle name="Hipervínculo visitado" xfId="26482" builtinId="9" hidden="1"/>
    <cellStyle name="Hipervínculo visitado" xfId="26484" builtinId="9" hidden="1"/>
    <cellStyle name="Hipervínculo visitado" xfId="26486" builtinId="9" hidden="1"/>
    <cellStyle name="Hipervínculo visitado" xfId="26488" builtinId="9" hidden="1"/>
    <cellStyle name="Hipervínculo visitado" xfId="26490" builtinId="9" hidden="1"/>
    <cellStyle name="Hipervínculo visitado" xfId="26492" builtinId="9" hidden="1"/>
    <cellStyle name="Hipervínculo visitado" xfId="26494" builtinId="9" hidden="1"/>
    <cellStyle name="Hipervínculo visitado" xfId="26496" builtinId="9" hidden="1"/>
    <cellStyle name="Hipervínculo visitado" xfId="26498" builtinId="9" hidden="1"/>
    <cellStyle name="Hipervínculo visitado" xfId="26500" builtinId="9" hidden="1"/>
    <cellStyle name="Hipervínculo visitado" xfId="26502" builtinId="9" hidden="1"/>
    <cellStyle name="Hipervínculo visitado" xfId="26504" builtinId="9" hidden="1"/>
    <cellStyle name="Hipervínculo visitado" xfId="26506" builtinId="9" hidden="1"/>
    <cellStyle name="Hipervínculo visitado" xfId="26508" builtinId="9" hidden="1"/>
    <cellStyle name="Hipervínculo visitado" xfId="26510" builtinId="9" hidden="1"/>
    <cellStyle name="Hipervínculo visitado" xfId="26512" builtinId="9" hidden="1"/>
    <cellStyle name="Hipervínculo visitado" xfId="26514" builtinId="9" hidden="1"/>
    <cellStyle name="Hipervínculo visitado" xfId="26516" builtinId="9" hidden="1"/>
    <cellStyle name="Hipervínculo visitado" xfId="26518" builtinId="9" hidden="1"/>
    <cellStyle name="Hipervínculo visitado" xfId="26520" builtinId="9" hidden="1"/>
    <cellStyle name="Hipervínculo visitado" xfId="26522" builtinId="9" hidden="1"/>
    <cellStyle name="Hipervínculo visitado" xfId="26524" builtinId="9" hidden="1"/>
    <cellStyle name="Hipervínculo visitado" xfId="26526" builtinId="9" hidden="1"/>
    <cellStyle name="Hipervínculo visitado" xfId="26528" builtinId="9" hidden="1"/>
    <cellStyle name="Hipervínculo visitado" xfId="26530" builtinId="9" hidden="1"/>
    <cellStyle name="Hipervínculo visitado" xfId="26532" builtinId="9" hidden="1"/>
    <cellStyle name="Hipervínculo visitado" xfId="26534" builtinId="9" hidden="1"/>
    <cellStyle name="Hipervínculo visitado" xfId="26536" builtinId="9" hidden="1"/>
    <cellStyle name="Hipervínculo visitado" xfId="26538" builtinId="9" hidden="1"/>
    <cellStyle name="Hipervínculo visitado" xfId="26540" builtinId="9" hidden="1"/>
    <cellStyle name="Hipervínculo visitado" xfId="26542" builtinId="9" hidden="1"/>
    <cellStyle name="Hipervínculo visitado" xfId="26544" builtinId="9" hidden="1"/>
    <cellStyle name="Hipervínculo visitado" xfId="26546" builtinId="9" hidden="1"/>
    <cellStyle name="Hipervínculo visitado" xfId="26804" builtinId="9" hidden="1"/>
    <cellStyle name="Hipervínculo visitado" xfId="26805" builtinId="9" hidden="1"/>
    <cellStyle name="Hipervínculo visitado" xfId="26806" builtinId="9" hidden="1"/>
    <cellStyle name="Hipervínculo visitado" xfId="26807" builtinId="9" hidden="1"/>
    <cellStyle name="Hipervínculo visitado" xfId="26808" builtinId="9" hidden="1"/>
    <cellStyle name="Hipervínculo visitado" xfId="26809" builtinId="9" hidden="1"/>
    <cellStyle name="Hipervínculo visitado" xfId="26810" builtinId="9" hidden="1"/>
    <cellStyle name="Hipervínculo visitado" xfId="26811" builtinId="9" hidden="1"/>
    <cellStyle name="Hipervínculo visitado" xfId="26812" builtinId="9" hidden="1"/>
    <cellStyle name="Hipervínculo visitado" xfId="26813" builtinId="9" hidden="1"/>
    <cellStyle name="Hipervínculo visitado" xfId="26814" builtinId="9" hidden="1"/>
    <cellStyle name="Hipervínculo visitado" xfId="26815" builtinId="9" hidden="1"/>
    <cellStyle name="Hipervínculo visitado" xfId="26816" builtinId="9" hidden="1"/>
    <cellStyle name="Hipervínculo visitado" xfId="26817" builtinId="9" hidden="1"/>
    <cellStyle name="Hipervínculo visitado" xfId="26818" builtinId="9" hidden="1"/>
    <cellStyle name="Hipervínculo visitado" xfId="26819" builtinId="9" hidden="1"/>
    <cellStyle name="Hipervínculo visitado" xfId="26820" builtinId="9" hidden="1"/>
    <cellStyle name="Hipervínculo visitado" xfId="26821" builtinId="9" hidden="1"/>
    <cellStyle name="Hipervínculo visitado" xfId="26822" builtinId="9" hidden="1"/>
    <cellStyle name="Hipervínculo visitado" xfId="26823" builtinId="9" hidden="1"/>
    <cellStyle name="Hipervínculo visitado" xfId="26824" builtinId="9" hidden="1"/>
    <cellStyle name="Hipervínculo visitado" xfId="26825" builtinId="9" hidden="1"/>
    <cellStyle name="Hipervínculo visitado" xfId="26826" builtinId="9" hidden="1"/>
    <cellStyle name="Hipervínculo visitado" xfId="26827" builtinId="9" hidden="1"/>
    <cellStyle name="Hipervínculo visitado" xfId="26828" builtinId="9" hidden="1"/>
    <cellStyle name="Hipervínculo visitado" xfId="26829" builtinId="9" hidden="1"/>
    <cellStyle name="Hipervínculo visitado" xfId="26830" builtinId="9" hidden="1"/>
    <cellStyle name="Hipervínculo visitado" xfId="26831" builtinId="9" hidden="1"/>
    <cellStyle name="Hipervínculo visitado" xfId="26832" builtinId="9" hidden="1"/>
    <cellStyle name="Hipervínculo visitado" xfId="26833" builtinId="9" hidden="1"/>
    <cellStyle name="Hipervínculo visitado" xfId="26834" builtinId="9" hidden="1"/>
    <cellStyle name="Hipervínculo visitado" xfId="26835" builtinId="9" hidden="1"/>
    <cellStyle name="Hipervínculo visitado" xfId="26836" builtinId="9" hidden="1"/>
    <cellStyle name="Hipervínculo visitado" xfId="26837" builtinId="9" hidden="1"/>
    <cellStyle name="Hipervínculo visitado" xfId="26838" builtinId="9" hidden="1"/>
    <cellStyle name="Hipervínculo visitado" xfId="26885" builtinId="9" hidden="1"/>
    <cellStyle name="Hipervínculo visitado" xfId="26904" builtinId="9" hidden="1"/>
    <cellStyle name="Hipervínculo visitado" xfId="26887" builtinId="9" hidden="1"/>
    <cellStyle name="Hipervínculo visitado" xfId="26892" builtinId="9" hidden="1"/>
    <cellStyle name="Hipervínculo visitado" xfId="26878" builtinId="9" hidden="1"/>
    <cellStyle name="Hipervínculo visitado" xfId="26720" builtinId="9" hidden="1"/>
    <cellStyle name="Hipervínculo visitado" xfId="26851" builtinId="9" hidden="1"/>
    <cellStyle name="Hipervínculo visitado" xfId="26850" builtinId="9" hidden="1"/>
    <cellStyle name="Hipervínculo visitado" xfId="26848" builtinId="9" hidden="1"/>
    <cellStyle name="Hipervínculo visitado" xfId="26670" builtinId="9" hidden="1"/>
    <cellStyle name="Hipervínculo visitado" xfId="26840" builtinId="9" hidden="1"/>
    <cellStyle name="Hipervínculo visitado" xfId="26711" builtinId="9" hidden="1"/>
    <cellStyle name="Hipervínculo visitado" xfId="26857" builtinId="9" hidden="1"/>
    <cellStyle name="Hipervínculo visitado" xfId="26716" builtinId="9" hidden="1"/>
    <cellStyle name="Hipervínculo visitado" xfId="26744" builtinId="9" hidden="1"/>
    <cellStyle name="Hipervínculo visitado" xfId="26736" builtinId="9" hidden="1"/>
    <cellStyle name="Hipervínculo visitado" xfId="26723" builtinId="9" hidden="1"/>
    <cellStyle name="Hipervínculo visitado" xfId="26897" builtinId="9" hidden="1"/>
    <cellStyle name="Hipervínculo visitado" xfId="26911" builtinId="9" hidden="1"/>
    <cellStyle name="Hipervínculo visitado" xfId="26702" builtinId="9" hidden="1"/>
    <cellStyle name="Hipervínculo visitado" xfId="26854" builtinId="9" hidden="1"/>
    <cellStyle name="Hipervínculo visitado" xfId="26712" builtinId="9" hidden="1"/>
    <cellStyle name="Hipervínculo visitado" xfId="26751" builtinId="9" hidden="1"/>
    <cellStyle name="Hipervínculo visitado" xfId="26721" builtinId="9" hidden="1"/>
    <cellStyle name="Hipervínculo visitado" xfId="26677" builtinId="9" hidden="1"/>
    <cellStyle name="Hipervínculo visitado" xfId="26847" builtinId="9" hidden="1"/>
    <cellStyle name="Hipervínculo visitado" xfId="26676" builtinId="9" hidden="1"/>
    <cellStyle name="Hipervínculo visitado" xfId="26846" builtinId="9" hidden="1"/>
    <cellStyle name="Hipervínculo visitado" xfId="26675" builtinId="9" hidden="1"/>
    <cellStyle name="Hipervínculo visitado" xfId="26845" builtinId="9" hidden="1"/>
    <cellStyle name="Hipervínculo visitado" xfId="26718" builtinId="9" hidden="1"/>
    <cellStyle name="Hipervínculo visitado" xfId="26692" builtinId="9" hidden="1"/>
    <cellStyle name="Hipervínculo visitado" xfId="26681" builtinId="9" hidden="1"/>
    <cellStyle name="Hipervínculo visitado" xfId="26953" builtinId="9" hidden="1"/>
    <cellStyle name="Hipervínculo visitado" xfId="26693" builtinId="9" hidden="1"/>
    <cellStyle name="Hipervínculo visitado" xfId="26682" builtinId="9" hidden="1"/>
    <cellStyle name="Hipervínculo visitado" xfId="26666" builtinId="9" hidden="1"/>
    <cellStyle name="Hipervínculo visitado" xfId="26683" builtinId="9" hidden="1"/>
    <cellStyle name="Hipervínculo visitado" xfId="26839" builtinId="9" hidden="1"/>
    <cellStyle name="Hipervínculo visitado" xfId="26665" builtinId="9" hidden="1"/>
    <cellStyle name="Hipervínculo visitado" xfId="26844" builtinId="9" hidden="1"/>
    <cellStyle name="Hipervínculo visitado" xfId="26843" builtinId="9" hidden="1"/>
    <cellStyle name="Hipervínculo visitado" xfId="26842" builtinId="9" hidden="1"/>
    <cellStyle name="Hipervínculo visitado" xfId="26841" builtinId="9" hidden="1"/>
    <cellStyle name="Hipervínculo visitado" xfId="26668" builtinId="9" hidden="1"/>
    <cellStyle name="Hipervínculo visitado" xfId="26667" builtinId="9" hidden="1"/>
    <cellStyle name="Hipervínculo visitado" xfId="26674" builtinId="9" hidden="1"/>
    <cellStyle name="Hipervínculo visitado" xfId="26881" builtinId="9" hidden="1"/>
    <cellStyle name="Hipervínculo visitado" xfId="26903" builtinId="9" hidden="1"/>
    <cellStyle name="Hipervínculo visitado" xfId="26902" builtinId="9" hidden="1"/>
    <cellStyle name="Hipervínculo visitado" xfId="26898" builtinId="9" hidden="1"/>
    <cellStyle name="Hipervínculo visitado" xfId="26879" builtinId="9" hidden="1"/>
    <cellStyle name="Hipervínculo visitado" xfId="26725" builtinId="9" hidden="1"/>
    <cellStyle name="Hipervínculo visitado" xfId="26760" builtinId="9" hidden="1"/>
    <cellStyle name="Hipervínculo visitado" xfId="26855" builtinId="9" hidden="1"/>
    <cellStyle name="Hipervínculo visitado" xfId="26714" builtinId="9" hidden="1"/>
    <cellStyle name="Hipervínculo visitado" xfId="26746" builtinId="9" hidden="1"/>
    <cellStyle name="Hipervínculo visitado" xfId="26740" builtinId="9" hidden="1"/>
    <cellStyle name="Hipervínculo visitado" xfId="26742" builtinId="9" hidden="1"/>
    <cellStyle name="Hipervínculo visitado" xfId="26638" builtinId="9" hidden="1"/>
    <cellStyle name="Hipervínculo visitado" xfId="26753" builtinId="9" hidden="1"/>
    <cellStyle name="Hipervínculo visitado" xfId="26600" builtinId="9" hidden="1"/>
    <cellStyle name="Hipervínculo visitado" xfId="26945" builtinId="9" hidden="1"/>
    <cellStyle name="Hipervínculo visitado" xfId="26469" builtinId="9" hidden="1"/>
    <cellStyle name="Hipervínculo visitado" xfId="25951" builtinId="9" hidden="1"/>
    <cellStyle name="Hipervínculo visitado" xfId="26864" builtinId="9" hidden="1"/>
    <cellStyle name="Hipervínculo visitado" xfId="26773" builtinId="9" hidden="1"/>
    <cellStyle name="Hipervínculo visitado" xfId="26630" builtinId="9" hidden="1"/>
    <cellStyle name="Hipervínculo visitado" xfId="26732" builtinId="9" hidden="1"/>
    <cellStyle name="Hipervínculo visitado" xfId="26598" builtinId="9" hidden="1"/>
    <cellStyle name="Hipervínculo visitado" xfId="26942" builtinId="9" hidden="1"/>
    <cellStyle name="Hipervínculo visitado" xfId="26462" builtinId="9" hidden="1"/>
    <cellStyle name="Hipervínculo visitado" xfId="26698" builtinId="9" hidden="1"/>
    <cellStyle name="Hipervínculo visitado" xfId="26589" builtinId="9" hidden="1"/>
    <cellStyle name="Hipervínculo visitado" xfId="26937" builtinId="9" hidden="1"/>
    <cellStyle name="Hipervínculo visitado" xfId="26451" builtinId="9" hidden="1"/>
    <cellStyle name="Hipervínculo visitado" xfId="26910" builtinId="9" hidden="1"/>
    <cellStyle name="Hipervínculo visitado" xfId="26799" builtinId="9" hidden="1"/>
    <cellStyle name="Hipervínculo visitado" xfId="26654" builtinId="9" hidden="1"/>
    <cellStyle name="Hipervínculo visitado" xfId="26392" builtinId="9" hidden="1"/>
    <cellStyle name="Hipervínculo visitado" xfId="25883" builtinId="9" hidden="1"/>
    <cellStyle name="Hipervínculo visitado" xfId="26757" builtinId="9" hidden="1"/>
    <cellStyle name="Hipervínculo visitado" xfId="26547" builtinId="9" hidden="1"/>
    <cellStyle name="Hipervínculo visitado" xfId="25936" builtinId="9" hidden="1"/>
    <cellStyle name="Hipervínculo visitado" xfId="26564" builtinId="9" hidden="1"/>
    <cellStyle name="Hipervínculo visitado" xfId="26563" builtinId="9" hidden="1"/>
    <cellStyle name="Hipervínculo visitado" xfId="26562" builtinId="9" hidden="1"/>
    <cellStyle name="Hipervínculo visitado" xfId="26561" builtinId="9" hidden="1"/>
    <cellStyle name="Hipervínculo visitado" xfId="26884" builtinId="9" hidden="1"/>
    <cellStyle name="Hipervínculo visitado" xfId="26789" builtinId="9" hidden="1"/>
    <cellStyle name="Hipervínculo visitado" xfId="26648" builtinId="9" hidden="1"/>
    <cellStyle name="Hipervínculo visitado" xfId="26332" builtinId="9" hidden="1"/>
    <cellStyle name="Hipervínculo visitado" xfId="26344" builtinId="9" hidden="1"/>
    <cellStyle name="Hipervínculo visitado" xfId="25931" builtinId="9" hidden="1"/>
    <cellStyle name="Hipervínculo visitado" xfId="26976" builtinId="9" hidden="1"/>
    <cellStyle name="Hipervínculo visitado" xfId="26977" builtinId="9" hidden="1"/>
    <cellStyle name="Hipervínculo visitado" xfId="26978" builtinId="9" hidden="1"/>
    <cellStyle name="Hipervínculo visitado" xfId="26979" builtinId="9" hidden="1"/>
    <cellStyle name="Hipervínculo visitado" xfId="26980" builtinId="9" hidden="1"/>
    <cellStyle name="Hipervínculo visitado" xfId="26981" builtinId="9" hidden="1"/>
    <cellStyle name="Hipervínculo visitado" xfId="26982" builtinId="9" hidden="1"/>
    <cellStyle name="Hipervínculo visitado" xfId="26983" builtinId="9" hidden="1"/>
    <cellStyle name="Hipervínculo visitado" xfId="26984" builtinId="9" hidden="1"/>
    <cellStyle name="Hipervínculo visitado" xfId="26985" builtinId="9" hidden="1"/>
    <cellStyle name="Hipervínculo visitado" xfId="26986" builtinId="9" hidden="1"/>
    <cellStyle name="Hipervínculo visitado" xfId="26987" builtinId="9" hidden="1"/>
    <cellStyle name="Hipervínculo visitado" xfId="26988" builtinId="9" hidden="1"/>
    <cellStyle name="Hipervínculo visitado" xfId="26989" builtinId="9" hidden="1"/>
    <cellStyle name="Hipervínculo visitado" xfId="26990" builtinId="9" hidden="1"/>
    <cellStyle name="Hipervínculo visitado" xfId="26991" builtinId="9" hidden="1"/>
    <cellStyle name="Hipervínculo visitado" xfId="26992" builtinId="9" hidden="1"/>
    <cellStyle name="Hipervínculo visitado" xfId="26993" builtinId="9" hidden="1"/>
    <cellStyle name="Hipervínculo visitado" xfId="26994" builtinId="9" hidden="1"/>
    <cellStyle name="Hipervínculo visitado" xfId="26995" builtinId="9" hidden="1"/>
    <cellStyle name="Hipervínculo visitado" xfId="26996" builtinId="9" hidden="1"/>
    <cellStyle name="Hipervínculo visitado" xfId="26997" builtinId="9" hidden="1"/>
    <cellStyle name="Hipervínculo visitado" xfId="26998" builtinId="9" hidden="1"/>
    <cellStyle name="Hipervínculo visitado" xfId="26999" builtinId="9" hidden="1"/>
    <cellStyle name="Hipervínculo visitado" xfId="27000" builtinId="9" hidden="1"/>
    <cellStyle name="Hipervínculo visitado" xfId="27001" builtinId="9" hidden="1"/>
    <cellStyle name="Hipervínculo visitado" xfId="27002" builtinId="9" hidden="1"/>
    <cellStyle name="Hipervínculo visitado" xfId="27003" builtinId="9" hidden="1"/>
    <cellStyle name="Hipervínculo visitado" xfId="27004" builtinId="9" hidden="1"/>
    <cellStyle name="Hipervínculo visitado" xfId="27005" builtinId="9" hidden="1"/>
    <cellStyle name="Hipervínculo visitado" xfId="27006" builtinId="9" hidden="1"/>
    <cellStyle name="Hipervínculo visitado" xfId="27007" builtinId="9" hidden="1"/>
    <cellStyle name="Hipervínculo visitado" xfId="27008" builtinId="9" hidden="1"/>
    <cellStyle name="Hipervínculo visitado" xfId="27009" builtinId="9" hidden="1"/>
    <cellStyle name="Hipervínculo visitado" xfId="27010" builtinId="9" hidden="1"/>
    <cellStyle name="Hipervínculo visitado" xfId="27056" builtinId="9" hidden="1"/>
    <cellStyle name="Hipervínculo visitado" xfId="27077" builtinId="9" hidden="1"/>
    <cellStyle name="Hipervínculo visitado" xfId="27060" builtinId="9" hidden="1"/>
    <cellStyle name="Hipervínculo visitado" xfId="27063" builtinId="9" hidden="1"/>
    <cellStyle name="Hipervínculo visitado" xfId="27048" builtinId="9" hidden="1"/>
    <cellStyle name="Hipervínculo visitado" xfId="26659" builtinId="9" hidden="1"/>
    <cellStyle name="Hipervínculo visitado" xfId="27023" builtinId="9" hidden="1"/>
    <cellStyle name="Hipervínculo visitado" xfId="27022" builtinId="9" hidden="1"/>
    <cellStyle name="Hipervínculo visitado" xfId="27021" builtinId="9" hidden="1"/>
    <cellStyle name="Hipervínculo visitado" xfId="26384" builtinId="9" hidden="1"/>
    <cellStyle name="Hipervínculo visitado" xfId="27012" builtinId="9" hidden="1"/>
    <cellStyle name="Hipervínculo visitado" xfId="26856" builtinId="9" hidden="1"/>
    <cellStyle name="Hipervínculo visitado" xfId="27029" builtinId="9" hidden="1"/>
    <cellStyle name="Hipervínculo visitado" xfId="26761" builtinId="9" hidden="1"/>
    <cellStyle name="Hipervínculo visitado" xfId="25917" builtinId="9" hidden="1"/>
    <cellStyle name="Hipervínculo visitado" xfId="26415" builtinId="9" hidden="1"/>
    <cellStyle name="Hipervínculo visitado" xfId="25982" builtinId="9" hidden="1"/>
    <cellStyle name="Hipervínculo visitado" xfId="27070" builtinId="9" hidden="1"/>
    <cellStyle name="Hipervínculo visitado" xfId="27087" builtinId="9" hidden="1"/>
    <cellStyle name="Hipervínculo visitado" xfId="25978" builtinId="9" hidden="1"/>
    <cellStyle name="Hipervínculo visitado" xfId="27026" builtinId="9" hidden="1"/>
    <cellStyle name="Hipervínculo visitado" xfId="26913" builtinId="9" hidden="1"/>
    <cellStyle name="Hipervínculo visitado" xfId="26559" builtinId="9" hidden="1"/>
    <cellStyle name="Hipervínculo visitado" xfId="26612" builtinId="9" hidden="1"/>
    <cellStyle name="Hipervínculo visitado" xfId="26327" builtinId="9" hidden="1"/>
    <cellStyle name="Hipervínculo visitado" xfId="27019" builtinId="9" hidden="1"/>
    <cellStyle name="Hipervínculo visitado" xfId="26738" builtinId="9" hidden="1"/>
    <cellStyle name="Hipervínculo visitado" xfId="27018" builtinId="9" hidden="1"/>
    <cellStyle name="Hipervínculo visitado" xfId="26319" builtinId="9" hidden="1"/>
    <cellStyle name="Hipervínculo visitado" xfId="27017" builtinId="9" hidden="1"/>
    <cellStyle name="Hipervínculo visitado" xfId="25862" builtinId="9" hidden="1"/>
    <cellStyle name="Hipervínculo visitado" xfId="25912" builtinId="9" hidden="1"/>
    <cellStyle name="Hipervínculo visitado" xfId="25974" builtinId="9" hidden="1"/>
    <cellStyle name="Hipervínculo visitado" xfId="27132" builtinId="9" hidden="1"/>
    <cellStyle name="Hipervínculo visitado" xfId="25913" builtinId="9" hidden="1"/>
    <cellStyle name="Hipervínculo visitado" xfId="26324" builtinId="9" hidden="1"/>
    <cellStyle name="Hipervínculo visitado" xfId="26409" builtinId="9" hidden="1"/>
    <cellStyle name="Hipervínculo visitado" xfId="26379" builtinId="9" hidden="1"/>
    <cellStyle name="Hipervínculo visitado" xfId="27011" builtinId="9" hidden="1"/>
    <cellStyle name="Hipervínculo visitado" xfId="25933" builtinId="9" hidden="1"/>
    <cellStyle name="Hipervínculo visitado" xfId="27016" builtinId="9" hidden="1"/>
    <cellStyle name="Hipervínculo visitado" xfId="27015" builtinId="9" hidden="1"/>
    <cellStyle name="Hipervínculo visitado" xfId="27014" builtinId="9" hidden="1"/>
    <cellStyle name="Hipervínculo visitado" xfId="27013" builtinId="9" hidden="1"/>
    <cellStyle name="Hipervínculo visitado" xfId="26889" builtinId="9" hidden="1"/>
    <cellStyle name="Hipervínculo visitado" xfId="26607" builtinId="9" hidden="1"/>
    <cellStyle name="Hipervínculo visitado" xfId="26402" builtinId="9" hidden="1"/>
    <cellStyle name="Hipervínculo visitado" xfId="27053" builtinId="9" hidden="1"/>
    <cellStyle name="Hipervínculo visitado" xfId="27076" builtinId="9" hidden="1"/>
    <cellStyle name="Hipervínculo visitado" xfId="27075" builtinId="9" hidden="1"/>
    <cellStyle name="Hipervínculo visitado" xfId="27071" builtinId="9" hidden="1"/>
    <cellStyle name="Hipervínculo visitado" xfId="27049" builtinId="9" hidden="1"/>
    <cellStyle name="Hipervínculo visitado" xfId="26663" builtinId="9" hidden="1"/>
    <cellStyle name="Hipervínculo visitado" xfId="26555" builtinId="9" hidden="1"/>
    <cellStyle name="Hipervínculo visitado" xfId="27027" builtinId="9" hidden="1"/>
    <cellStyle name="Hipervínculo visitado" xfId="26418" builtinId="9" hidden="1"/>
    <cellStyle name="Hipervínculo visitado" xfId="25898" builtinId="9" hidden="1"/>
    <cellStyle name="Hipervínculo visitado" xfId="26611" builtinId="9" hidden="1"/>
    <cellStyle name="Hipervínculo visitado" xfId="25915" builtinId="9" hidden="1"/>
    <cellStyle name="Hipervínculo visitado" xfId="26593" builtinId="9" hidden="1"/>
    <cellStyle name="Hipervínculo visitado" xfId="26706" builtinId="9" hidden="1"/>
    <cellStyle name="Hipervínculo visitado" xfId="25940" builtinId="9" hidden="1"/>
    <cellStyle name="Hipervínculo visitado" xfId="26450" builtinId="9" hidden="1"/>
    <cellStyle name="Hipervínculo visitado" xfId="27127" builtinId="9" hidden="1"/>
    <cellStyle name="Hipervínculo visitado" xfId="26756" builtinId="9" hidden="1"/>
    <cellStyle name="Hipervínculo visitado" xfId="26731" builtinId="9" hidden="1"/>
    <cellStyle name="Hipervínculo visitado" xfId="27034" builtinId="9" hidden="1"/>
    <cellStyle name="Hipervínculo visitado" xfId="25969" builtinId="9" hidden="1"/>
    <cellStyle name="Hipervínculo visitado" xfId="26328" builtinId="9" hidden="1"/>
    <cellStyle name="Hipervínculo visitado" xfId="25897" builtinId="9" hidden="1"/>
    <cellStyle name="Hipervínculo visitado" xfId="26737" builtinId="9" hidden="1"/>
    <cellStyle name="Hipervínculo visitado" xfId="27125" builtinId="9" hidden="1"/>
    <cellStyle name="Hipervínculo visitado" xfId="26865" builtinId="9" hidden="1"/>
    <cellStyle name="Hipervínculo visitado" xfId="26613" builtinId="9" hidden="1"/>
    <cellStyle name="Hipervínculo visitado" xfId="26931" builtinId="9" hidden="1"/>
    <cellStyle name="Hipervínculo visitado" xfId="27115" builtinId="9" hidden="1"/>
    <cellStyle name="Hipervínculo visitado" xfId="26571" builtinId="9" hidden="1"/>
    <cellStyle name="Hipervínculo visitado" xfId="27085" builtinId="9" hidden="1"/>
    <cellStyle name="Hipervínculo visitado" xfId="26973" builtinId="9" hidden="1"/>
    <cellStyle name="Hipervínculo visitado" xfId="26796" builtinId="9" hidden="1"/>
    <cellStyle name="Hipervínculo visitado" xfId="26769" builtinId="9" hidden="1"/>
    <cellStyle name="Hipervínculo visitado" xfId="26628" builtinId="9" hidden="1"/>
    <cellStyle name="Hipervínculo visitado" xfId="26364" builtinId="9" hidden="1"/>
    <cellStyle name="Hipervínculo visitado" xfId="26581" builtinId="9" hidden="1"/>
    <cellStyle name="Hipervínculo visitado" xfId="27100" builtinId="9" hidden="1"/>
    <cellStyle name="Hipervínculo visitado" xfId="26640" builtinId="9" hidden="1"/>
    <cellStyle name="Hipervínculo visitado" xfId="27064" builtinId="9" hidden="1"/>
    <cellStyle name="Hipervínculo visitado" xfId="26960" builtinId="9" hidden="1"/>
    <cellStyle name="Hipervínculo visitado" xfId="26704" builtinId="9" hidden="1"/>
    <cellStyle name="Hipervínculo visitado" xfId="26446" builtinId="9" hidden="1"/>
    <cellStyle name="Hipervínculo visitado" xfId="27039" builtinId="9" hidden="1"/>
    <cellStyle name="Hipervínculo visitado" xfId="26548" builtinId="9" hidden="1"/>
    <cellStyle name="Hipervínculo visitado" xfId="26373" builtinId="9" hidden="1"/>
    <cellStyle name="Hipervínculo visitado" xfId="25900" builtinId="9" hidden="1"/>
    <cellStyle name="Hipervínculo visitado" xfId="26750" builtinId="9" hidden="1"/>
    <cellStyle name="Hipervínculo visitado" xfId="27028" builtinId="9" hidden="1"/>
    <cellStyle name="Hipervínculo visitado" xfId="26603" builtinId="9" hidden="1"/>
    <cellStyle name="Hipervínculo visitado" xfId="25932" builtinId="9" hidden="1"/>
    <cellStyle name="Hipervínculo visitado" xfId="26684" builtinId="9" hidden="1"/>
    <cellStyle name="Hipervínculo visitado" xfId="25981" builtinId="9" hidden="1"/>
    <cellStyle name="Hipervínculo visitado" xfId="25928" builtinId="9" hidden="1"/>
    <cellStyle name="Hipervínculo visitado" xfId="27094" builtinId="9" hidden="1"/>
    <cellStyle name="Hipervínculo visitado" xfId="26610" builtinId="9" hidden="1"/>
    <cellStyle name="Hipervínculo visitado" xfId="26601" builtinId="9" hidden="1"/>
    <cellStyle name="Hipervínculo visitado" xfId="25870" builtinId="9" hidden="1"/>
    <cellStyle name="Hipervínculo visitado" xfId="26320" builtinId="9" hidden="1"/>
    <cellStyle name="Hipervínculo visitado" xfId="25859" builtinId="9" hidden="1"/>
    <cellStyle name="Hipervínculo visitado" xfId="27092" builtinId="9" hidden="1"/>
    <cellStyle name="Hipervínculo visitado" xfId="26614" builtinId="9" hidden="1"/>
    <cellStyle name="Hipervínculo visitado" xfId="26722" builtinId="9" hidden="1"/>
    <cellStyle name="Hipervínculo visitado" xfId="26395" builtinId="9" hidden="1"/>
    <cellStyle name="Hipervínculo visitado" xfId="26475" builtinId="9" hidden="1"/>
    <cellStyle name="Hipervínculo visitado" xfId="27050" builtinId="9" hidden="1"/>
    <cellStyle name="Hipervínculo visitado" xfId="27090" builtinId="9" hidden="1"/>
    <cellStyle name="Hipervínculo visitado" xfId="26616" builtinId="9" hidden="1"/>
    <cellStyle name="Hipervínculo visitado" xfId="26405" builtinId="9" hidden="1"/>
    <cellStyle name="Hipervínculo visitado" xfId="26801" builtinId="9" hidden="1"/>
    <cellStyle name="Hipervínculo visitado" xfId="26400" builtinId="9" hidden="1"/>
    <cellStyle name="Hipervínculo visitado" xfId="26348" builtinId="9" hidden="1"/>
    <cellStyle name="Hipervínculo visitado" xfId="26376" builtinId="9" hidden="1"/>
    <cellStyle name="Hipervínculo visitado" xfId="26355" builtinId="9" hidden="1"/>
    <cellStyle name="Hipervínculo visitado" xfId="26383" builtinId="9" hidden="1"/>
    <cellStyle name="Hipervínculo visitado" xfId="26326" builtinId="9" hidden="1"/>
    <cellStyle name="Hipervínculo visitado" xfId="26408" builtinId="9" hidden="1"/>
    <cellStyle name="Hipervínculo visitado" xfId="27073" builtinId="9" hidden="1"/>
    <cellStyle name="Hipervínculo visitado" xfId="27097" builtinId="9" hidden="1"/>
    <cellStyle name="Hipervínculo visitado" xfId="26453" builtinId="9" hidden="1"/>
    <cellStyle name="Hipervínculo visitado" xfId="25921" builtinId="9" hidden="1"/>
    <cellStyle name="Hipervínculo visitado" xfId="26728" builtinId="9" hidden="1"/>
    <cellStyle name="Hipervínculo visitado" xfId="26590" builtinId="9" hidden="1"/>
    <cellStyle name="Hipervínculo visitado" xfId="27139" builtinId="9" hidden="1"/>
    <cellStyle name="Hipervínculo visitado" xfId="26623" builtinId="9" hidden="1"/>
    <cellStyle name="Hipervínculo visitado" xfId="26569" builtinId="9" hidden="1"/>
    <cellStyle name="Hipervínculo visitado" xfId="26323" builtinId="9" hidden="1"/>
    <cellStyle name="Hipervínculo visitado" xfId="25970" builtinId="9" hidden="1"/>
    <cellStyle name="Hipervínculo visitado" xfId="26734" builtinId="9" hidden="1"/>
    <cellStyle name="Hipervínculo visitado" xfId="27093" builtinId="9" hidden="1"/>
    <cellStyle name="Hipervínculo visitado" xfId="25906" builtinId="9" hidden="1"/>
    <cellStyle name="Hipervínculo visitado" xfId="26618" builtinId="9" hidden="1"/>
    <cellStyle name="Hipervínculo visitado" xfId="27074" builtinId="9" hidden="1"/>
    <cellStyle name="Hipervínculo visitado" xfId="26385" builtinId="9" hidden="1"/>
    <cellStyle name="Hipervínculo visitado" xfId="26802" builtinId="9" hidden="1"/>
    <cellStyle name="Hipervínculo visitado" xfId="26969" builtinId="9" hidden="1"/>
    <cellStyle name="Hipervínculo visitado" xfId="26574" builtinId="9" hidden="1"/>
    <cellStyle name="Hipervínculo visitado" xfId="26974" builtinId="9" hidden="1"/>
    <cellStyle name="Hipervínculo visitado" xfId="25980" builtinId="9" hidden="1"/>
    <cellStyle name="Hipervínculo visitado" xfId="26372" builtinId="9" hidden="1"/>
    <cellStyle name="Hipervínculo visitado" xfId="27145" builtinId="9" hidden="1"/>
    <cellStyle name="Hipervínculo visitado" xfId="26944" builtinId="9" hidden="1"/>
    <cellStyle name="Hipervínculo visitado" xfId="26886" builtinId="9" hidden="1"/>
    <cellStyle name="Hipervínculo visitado" xfId="26620" builtinId="9" hidden="1"/>
    <cellStyle name="Hipervínculo visitado" xfId="25876" builtinId="9" hidden="1"/>
    <cellStyle name="Hipervínculo visitado" xfId="26445" builtinId="9" hidden="1"/>
    <cellStyle name="Hipervínculo visitado" xfId="25922" builtinId="9" hidden="1"/>
    <cellStyle name="Hipervínculo visitado" xfId="27095" builtinId="9" hidden="1"/>
    <cellStyle name="Hipervínculo visitado" xfId="26407" builtinId="9" hidden="1"/>
    <cellStyle name="Hipervínculo visitado" xfId="27078" builtinId="9" hidden="1"/>
    <cellStyle name="Hipervínculo visitado" xfId="26780" builtinId="9" hidden="1"/>
    <cellStyle name="Hipervínculo visitado" xfId="25866" builtinId="9" hidden="1"/>
    <cellStyle name="Hipervínculo visitado" xfId="25918" builtinId="9" hidden="1"/>
    <cellStyle name="Hipervínculo visitado" xfId="26410" builtinId="9" hidden="1"/>
    <cellStyle name="Hipervínculo visitado" xfId="26432" builtinId="9" hidden="1"/>
    <cellStyle name="Hipervínculo visitado" xfId="27187" builtinId="9" hidden="1"/>
    <cellStyle name="Hipervínculo visitado" xfId="25904" builtinId="9" hidden="1"/>
    <cellStyle name="Hipervínculo visitado" xfId="26724" builtinId="9" hidden="1"/>
    <cellStyle name="Hipervínculo visitado" xfId="27032" builtinId="9" hidden="1"/>
    <cellStyle name="Hipervínculo visitado" xfId="26752" builtinId="9" hidden="1"/>
    <cellStyle name="Hipervínculo visitado" xfId="26608" builtinId="9" hidden="1"/>
    <cellStyle name="Hipervínculo visitado" xfId="26381" builtinId="9" hidden="1"/>
    <cellStyle name="Hipervínculo visitado" xfId="26768" builtinId="9" hidden="1"/>
    <cellStyle name="Hipervínculo visitado" xfId="26602" builtinId="9" hidden="1"/>
    <cellStyle name="Hipervínculo visitado" xfId="25867" builtinId="9" hidden="1"/>
    <cellStyle name="Hipervínculo visitado" xfId="27096" builtinId="9" hidden="1"/>
    <cellStyle name="Hipervínculo visitado" xfId="27103" builtinId="9" hidden="1"/>
    <cellStyle name="Hipervínculo visitado" xfId="25973" builtinId="9" hidden="1"/>
    <cellStyle name="Hipervínculo visitado" xfId="26330" builtinId="9" hidden="1"/>
    <cellStyle name="Hipervínculo visitado" xfId="26939" builtinId="9" hidden="1"/>
    <cellStyle name="Hipervínculo visitado" xfId="27138" builtinId="9" hidden="1"/>
    <cellStyle name="Hipervínculo visitado" xfId="27137" builtinId="9" hidden="1"/>
    <cellStyle name="Hipervínculo visitado" xfId="26361" builtinId="9" hidden="1"/>
    <cellStyle name="Hipervínculo visitado" xfId="26695" builtinId="9" hidden="1"/>
    <cellStyle name="Hipervínculo visitado" xfId="26422" builtinId="9" hidden="1"/>
    <cellStyle name="Hipervínculo visitado" xfId="26582" builtinId="9" hidden="1"/>
    <cellStyle name="Hipervínculo visitado" xfId="25920" builtinId="9" hidden="1"/>
    <cellStyle name="Hipervínculo visitado" xfId="25971" builtinId="9" hidden="1"/>
    <cellStyle name="Hipervínculo visitado" xfId="26967" builtinId="9" hidden="1"/>
    <cellStyle name="Hipervínculo visitado" xfId="25937" builtinId="9" hidden="1"/>
    <cellStyle name="Hipervínculo visitado" xfId="26958" builtinId="9" hidden="1"/>
    <cellStyle name="Hipervínculo visitado" xfId="26656" builtinId="9" hidden="1"/>
    <cellStyle name="Hipervínculo visitado" xfId="26448" builtinId="9" hidden="1"/>
    <cellStyle name="Hipervínculo visitado" xfId="27170" builtinId="9" hidden="1"/>
    <cellStyle name="Hipervínculo visitado" xfId="27116" builtinId="9" hidden="1"/>
    <cellStyle name="Hipervínculo visitado" xfId="27142" builtinId="9" hidden="1"/>
    <cellStyle name="Hipervínculo visitado" xfId="26950" builtinId="9" hidden="1"/>
    <cellStyle name="Hipervínculo visitado" xfId="26797" builtinId="9" hidden="1"/>
    <cellStyle name="Hipervínculo visitado" xfId="26972" builtinId="9" hidden="1"/>
    <cellStyle name="Hipervínculo visitado" xfId="27020" builtinId="9" hidden="1"/>
    <cellStyle name="Hipervínculo visitado" xfId="26655" builtinId="9" hidden="1"/>
    <cellStyle name="Hipervínculo visitado" xfId="27165" builtinId="9" hidden="1"/>
    <cellStyle name="Hipervínculo visitado" xfId="26893" builtinId="9" hidden="1"/>
    <cellStyle name="Hipervínculo visitado" xfId="26853" builtinId="9" hidden="1"/>
    <cellStyle name="Hipervínculo visitado" xfId="26703" builtinId="9" hidden="1"/>
    <cellStyle name="Hipervínculo visitado" xfId="26928" builtinId="9" hidden="1"/>
    <cellStyle name="Hipervínculo visitado" xfId="26956" builtinId="9" hidden="1"/>
    <cellStyle name="Hipervínculo visitado" xfId="26775" builtinId="9" hidden="1"/>
    <cellStyle name="Hipervínculo visitado" xfId="26321" builtinId="9" hidden="1"/>
    <cellStyle name="Hipervínculo visitado" xfId="26678" builtinId="9" hidden="1"/>
    <cellStyle name="Hipervínculo visitado" xfId="26767" builtinId="9" hidden="1"/>
    <cellStyle name="Hipervínculo visitado" xfId="25948" builtinId="9" hidden="1"/>
    <cellStyle name="Hipervínculo visitado" xfId="27183" builtinId="9" hidden="1"/>
    <cellStyle name="Hipervínculo visitado" xfId="26920" builtinId="9" hidden="1"/>
    <cellStyle name="Hipervínculo visitado" xfId="26339" builtinId="9" hidden="1"/>
    <cellStyle name="Hipervínculo visitado" xfId="26747" builtinId="9" hidden="1"/>
    <cellStyle name="Hipervínculo visitado" xfId="27089" builtinId="9" hidden="1"/>
    <cellStyle name="Hipervínculo visitado" xfId="26870" builtinId="9" hidden="1"/>
    <cellStyle name="Hipervínculo visitado" xfId="26452" builtinId="9" hidden="1"/>
    <cellStyle name="Hipervínculo visitado" xfId="26947" builtinId="9" hidden="1"/>
    <cellStyle name="Hipervínculo visitado" xfId="27057" builtinId="9" hidden="1"/>
    <cellStyle name="Hipervínculo visitado" xfId="27177" builtinId="9" hidden="1"/>
    <cellStyle name="Hipervínculo visitado" xfId="27082" builtinId="9" hidden="1"/>
    <cellStyle name="Hipervínculo visitado" xfId="26334" builtinId="9" hidden="1"/>
    <cellStyle name="Hipervínculo visitado" xfId="26568" builtinId="9" hidden="1"/>
    <cellStyle name="Hipervínculo visitado" xfId="27169" builtinId="9" hidden="1"/>
    <cellStyle name="Hipervínculo visitado" xfId="27148" builtinId="9" hidden="1"/>
    <cellStyle name="Hipervínculo visitado" xfId="26785" builtinId="9" hidden="1"/>
    <cellStyle name="Hipervínculo visitado" xfId="26624" builtinId="9" hidden="1"/>
    <cellStyle name="Hipervínculo visitado" xfId="26359" builtinId="9" hidden="1"/>
    <cellStyle name="Hipervínculo visitado" xfId="26427" builtinId="9" hidden="1"/>
    <cellStyle name="Hipervínculo visitado" xfId="26401" builtinId="9" hidden="1"/>
    <cellStyle name="Hipervínculo visitado" xfId="26317" builtinId="9" hidden="1"/>
    <cellStyle name="Hipervínculo visitado" xfId="26935" builtinId="9" hidden="1"/>
    <cellStyle name="Hipervínculo visitado" xfId="26782" builtinId="9" hidden="1"/>
    <cellStyle name="Hipervínculo visitado" xfId="26398" builtinId="9" hidden="1"/>
    <cellStyle name="Hipervínculo visitado" xfId="27135" builtinId="9" hidden="1"/>
    <cellStyle name="Hipervínculo visitado" xfId="27155" builtinId="9" hidden="1"/>
    <cellStyle name="Hipervínculo visitado" xfId="26375" builtinId="9" hidden="1"/>
    <cellStyle name="Hipervínculo visitado" xfId="26447" builtinId="9" hidden="1"/>
    <cellStyle name="Hipervínculo visitado" xfId="25885" builtinId="9" hidden="1"/>
    <cellStyle name="Hipervínculo visitado" xfId="26774" builtinId="9" hidden="1"/>
    <cellStyle name="Hipervínculo visitado" xfId="27136" builtinId="9" hidden="1"/>
    <cellStyle name="Hipervínculo visitado" xfId="27153" builtinId="9" hidden="1"/>
    <cellStyle name="Hipervínculo visitado" xfId="26369" builtinId="9" hidden="1"/>
    <cellStyle name="Hipervínculo visitado" xfId="26357" builtinId="9" hidden="1"/>
    <cellStyle name="Hipervínculo visitado" xfId="25929" builtinId="9" hidden="1"/>
    <cellStyle name="Hipervínculo visitado" xfId="26710" builtinId="9" hidden="1"/>
    <cellStyle name="Hipervínculo visitado" xfId="27140" builtinId="9" hidden="1"/>
    <cellStyle name="Hipervínculo visitado" xfId="27152" builtinId="9" hidden="1"/>
    <cellStyle name="Hipervínculo visitado" xfId="26664" builtinId="9" hidden="1"/>
    <cellStyle name="Hipervínculo visitado" xfId="25877" builtinId="9" hidden="1"/>
    <cellStyle name="Hipervínculo visitado" xfId="25979" builtinId="9" hidden="1"/>
    <cellStyle name="Hipervínculo visitado" xfId="25891" builtinId="9" hidden="1"/>
    <cellStyle name="Hipervínculo visitado" xfId="26342" builtinId="9" hidden="1"/>
    <cellStyle name="Hipervínculo visitado" xfId="27150" builtinId="9" hidden="1"/>
    <cellStyle name="Hipervínculo visitado" xfId="27072" builtinId="9" hidden="1"/>
    <cellStyle name="Hipervínculo visitado" xfId="26700" builtinId="9" hidden="1"/>
    <cellStyle name="Hipervínculo visitado" xfId="25871" builtinId="9" hidden="1"/>
    <cellStyle name="Hipervínculo visitado" xfId="27044" builtinId="9" hidden="1"/>
    <cellStyle name="Hipervínculo visitado" xfId="26424" builtinId="9" hidden="1"/>
    <cellStyle name="Hipervínculo visitado" xfId="26798" builtinId="9" hidden="1"/>
    <cellStyle name="Hipervínculo visitado" xfId="27197" builtinId="9" hidden="1"/>
    <cellStyle name="Hipervínculo visitado" xfId="26873" builtinId="9" hidden="1"/>
    <cellStyle name="Hipervínculo visitado" xfId="26874" builtinId="9" hidden="1"/>
    <cellStyle name="Hipervínculo visitado" xfId="26691" builtinId="9" hidden="1"/>
    <cellStyle name="Hipervínculo visitado" xfId="25895" builtinId="9" hidden="1"/>
    <cellStyle name="Hipervínculo visitado" xfId="26374" builtinId="9" hidden="1"/>
    <cellStyle name="Hipervínculo visitado" xfId="26777" builtinId="9" hidden="1"/>
    <cellStyle name="Hipervínculo visitado" xfId="26331" builtinId="9" hidden="1"/>
    <cellStyle name="Hipervínculo visitado" xfId="26471" builtinId="9" hidden="1"/>
    <cellStyle name="Hipervínculo visitado" xfId="26368" builtinId="9" hidden="1"/>
    <cellStyle name="Hipervínculo visitado" xfId="26644" builtinId="9" hidden="1"/>
    <cellStyle name="Hipervínculo visitado" xfId="26642" builtinId="9" hidden="1"/>
    <cellStyle name="Hipervínculo visitado" xfId="26622" builtinId="9" hidden="1"/>
    <cellStyle name="Hipervínculo visitado" xfId="25924" builtinId="9" hidden="1"/>
    <cellStyle name="Hipervínculo visitado" xfId="26964" builtinId="9" hidden="1"/>
    <cellStyle name="Hipervínculo visitado" xfId="26966" builtinId="9" hidden="1"/>
    <cellStyle name="Hipervínculo visitado" xfId="27190" builtinId="9" hidden="1"/>
    <cellStyle name="Hipervínculo visitado" xfId="27203" builtinId="9" hidden="1"/>
    <cellStyle name="Hipervínculo visitado" xfId="26883" builtinId="9" hidden="1"/>
    <cellStyle name="Hipervínculo visitado" xfId="25926" builtinId="9" hidden="1"/>
    <cellStyle name="Hipervínculo visitado" xfId="27036" builtinId="9" hidden="1"/>
    <cellStyle name="Hipervínculo visitado" xfId="26735" builtinId="9" hidden="1"/>
    <cellStyle name="Hipervínculo visitado" xfId="26729" builtinId="9" hidden="1"/>
    <cellStyle name="Hipervínculo visitado" xfId="26421" builtinId="9" hidden="1"/>
    <cellStyle name="Hipervínculo visitado" xfId="26868" builtinId="9" hidden="1"/>
    <cellStyle name="Hipervínculo visitado" xfId="26925" builtinId="9" hidden="1"/>
    <cellStyle name="Hipervínculo visitado" xfId="27047" builtinId="9" hidden="1"/>
    <cellStyle name="Hipervínculo visitado" xfId="26378" builtinId="9" hidden="1"/>
    <cellStyle name="Hipervínculo visitado" xfId="27147" builtinId="9" hidden="1"/>
    <cellStyle name="Hipervínculo visitado" xfId="26952" builtinId="9" hidden="1"/>
    <cellStyle name="Hipervínculo visitado" xfId="25976" builtinId="9" hidden="1"/>
    <cellStyle name="Hipervínculo visitado" xfId="26906" builtinId="9" hidden="1"/>
    <cellStyle name="Hipervínculo visitado" xfId="27235" builtinId="9" hidden="1"/>
    <cellStyle name="Hipervínculo visitado" xfId="25909" builtinId="9" hidden="1"/>
    <cellStyle name="Hipervínculo visitado" xfId="26669" builtinId="9" hidden="1"/>
    <cellStyle name="Hipervínculo visitado" xfId="26345" builtinId="9" hidden="1"/>
    <cellStyle name="Hipervínculo visitado" xfId="26438" builtinId="9" hidden="1"/>
    <cellStyle name="Hipervínculo visitado" xfId="27149" builtinId="9" hidden="1"/>
    <cellStyle name="Hipervínculo visitado" xfId="26313" builtinId="9" hidden="1"/>
    <cellStyle name="Hipervínculo visitado" xfId="26449" builtinId="9" hidden="1"/>
    <cellStyle name="Hipervínculo visitado" xfId="26578" builtinId="9" hidden="1"/>
    <cellStyle name="Hipervínculo visitado" xfId="26923" builtinId="9" hidden="1"/>
    <cellStyle name="Hipervínculo visitado" xfId="26689" builtinId="9" hidden="1"/>
    <cellStyle name="Hipervínculo visitado" xfId="26779" builtinId="9" hidden="1"/>
    <cellStyle name="Hipervínculo visitado" xfId="26951" builtinId="9" hidden="1"/>
    <cellStyle name="Hipervínculo visitado" xfId="26867" builtinId="9" hidden="1"/>
    <cellStyle name="Hipervínculo visitado" xfId="26386" builtinId="9" hidden="1"/>
    <cellStyle name="Hipervínculo visitado" xfId="27196" builtinId="9" hidden="1"/>
    <cellStyle name="Hipervínculo visitado" xfId="27195" builtinId="9" hidden="1"/>
    <cellStyle name="Hipervínculo visitado" xfId="27191" builtinId="9" hidden="1"/>
    <cellStyle name="Hipervínculo visitado" xfId="26631" builtinId="9" hidden="1"/>
    <cellStyle name="Hipervínculo visitado" xfId="26417" builtinId="9" hidden="1"/>
    <cellStyle name="Hipervínculo visitado" xfId="27114" builtinId="9" hidden="1"/>
    <cellStyle name="Hipervínculo visitado" xfId="26788" builtinId="9" hidden="1"/>
    <cellStyle name="Hipervínculo visitado" xfId="26891" builtinId="9" hidden="1"/>
    <cellStyle name="Hipervínculo visitado" xfId="26570" builtinId="9" hidden="1"/>
    <cellStyle name="Hipervínculo visitado" xfId="27083" builtinId="9" hidden="1"/>
    <cellStyle name="Hipervínculo visitado" xfId="26975" builtinId="9" hidden="1"/>
    <cellStyle name="Hipervínculo visitado" xfId="25914" builtinId="9" hidden="1"/>
    <cellStyle name="Hipervínculo visitado" xfId="25893" builtinId="9" hidden="1"/>
    <cellStyle name="Hipervínculo visitado" xfId="27222" builtinId="9" hidden="1"/>
    <cellStyle name="Hipervínculo visitado" xfId="26360" builtinId="9" hidden="1"/>
    <cellStyle name="Hipervínculo visitado" xfId="27201" builtinId="9" hidden="1"/>
    <cellStyle name="Hipervínculo visitado" xfId="26472" builtinId="9" hidden="1"/>
    <cellStyle name="Hipervínculo visitado" xfId="26907" builtinId="9" hidden="1"/>
    <cellStyle name="Hipervínculo visitado" xfId="26420" builtinId="9" hidden="1"/>
    <cellStyle name="Hipervínculo visitado" xfId="26411" builtinId="9" hidden="1"/>
    <cellStyle name="Hipervínculo visitado" xfId="26882" builtinId="9" hidden="1"/>
    <cellStyle name="Hipervínculo visitado" xfId="27218" builtinId="9" hidden="1"/>
    <cellStyle name="Hipervínculo visitado" xfId="26443" builtinId="9" hidden="1"/>
    <cellStyle name="Hipervínculo visitado" xfId="27188" builtinId="9" hidden="1"/>
    <cellStyle name="Hipervínculo visitado" xfId="26397" builtinId="9" hidden="1"/>
    <cellStyle name="Hipervínculo visitado" xfId="26434" builtinId="9" hidden="1"/>
    <cellStyle name="Hipervínculo visitado" xfId="26968" builtinId="9" hidden="1"/>
    <cellStyle name="Hipervínculo visitado" xfId="26343" builtinId="9" hidden="1"/>
    <cellStyle name="Hipervínculo visitado" xfId="27069" builtinId="9" hidden="1"/>
    <cellStyle name="Hipervínculo visitado" xfId="27098" builtinId="9" hidden="1"/>
    <cellStyle name="Hipervínculo visitado" xfId="26927" builtinId="9" hidden="1"/>
    <cellStyle name="Hipervínculo visitado" xfId="27123" builtinId="9" hidden="1"/>
    <cellStyle name="Hipervínculo visitado" xfId="27234" builtinId="9" hidden="1"/>
    <cellStyle name="Hipervínculo visitado" xfId="27184" builtinId="9" hidden="1"/>
    <cellStyle name="Hipervínculo visitado" xfId="26428" builtinId="9" hidden="1"/>
    <cellStyle name="Hipervínculo visitado" xfId="26888" builtinId="9" hidden="1"/>
    <cellStyle name="Hipervínculo visitado" xfId="26896" builtinId="9" hidden="1"/>
    <cellStyle name="Hipervínculo visitado" xfId="26441" builtinId="9" hidden="1"/>
    <cellStyle name="Hipervínculo visitado" xfId="26350" builtinId="9" hidden="1"/>
    <cellStyle name="Hipervínculo visitado" xfId="27134" builtinId="9" hidden="1"/>
    <cellStyle name="Hipervínculo visitado" xfId="26404" builtinId="9" hidden="1"/>
    <cellStyle name="Hipervínculo visitado" xfId="27227" builtinId="9" hidden="1"/>
    <cellStyle name="Hipervínculo visitado" xfId="25896" builtinId="9" hidden="1"/>
    <cellStyle name="Hipervínculo visitado" xfId="26943" builtinId="9" hidden="1"/>
    <cellStyle name="Hipervínculo visitado" xfId="27099" builtinId="9" hidden="1"/>
    <cellStyle name="Hipervínculo visitado" xfId="27221" builtinId="9" hidden="1"/>
    <cellStyle name="Hipervínculo visitado" xfId="26387" builtinId="9" hidden="1"/>
    <cellStyle name="Hipervínculo visitado" xfId="25892" builtinId="9" hidden="1"/>
    <cellStyle name="Hipervínculo visitado" xfId="26936" builtinId="9" hidden="1"/>
    <cellStyle name="Hipervínculo visitado" xfId="26356" builtinId="9" hidden="1"/>
    <cellStyle name="Hipervínculo visitado" xfId="27208" builtinId="9" hidden="1"/>
    <cellStyle name="Hipervínculo visitado" xfId="25975" builtinId="9" hidden="1"/>
    <cellStyle name="Hipervínculo visitado" xfId="26745" builtinId="9" hidden="1"/>
    <cellStyle name="Hipervínculo visitado" xfId="26875" builtinId="9" hidden="1"/>
    <cellStyle name="Hipervínculo visitado" xfId="25899" builtinId="9" hidden="1"/>
    <cellStyle name="Hipervínculo visitado" xfId="27118" builtinId="9" hidden="1"/>
    <cellStyle name="Hipervínculo visitado" xfId="27207" builtinId="9" hidden="1"/>
    <cellStyle name="Hipervínculo visitado" xfId="26340" builtinId="9" hidden="1"/>
    <cellStyle name="Hipervínculo visitado" xfId="26431" builtinId="9" hidden="1"/>
    <cellStyle name="Hipervínculo visitado" xfId="27185" builtinId="9" hidden="1"/>
    <cellStyle name="Hipervínculo visitado" xfId="26309" builtinId="9" hidden="1"/>
    <cellStyle name="Hipervínculo visitado" xfId="26580" builtinId="9" hidden="1"/>
    <cellStyle name="Hipervínculo visitado" xfId="27206" builtinId="9" hidden="1"/>
    <cellStyle name="Hipervínculo visitado" xfId="26919" builtinId="9" hidden="1"/>
    <cellStyle name="Hipervínculo visitado" xfId="26465" builtinId="9" hidden="1"/>
    <cellStyle name="Hipervínculo visitado" xfId="27061" builtinId="9" hidden="1"/>
    <cellStyle name="Hipervínculo visitado" xfId="26636" builtinId="9" hidden="1"/>
    <cellStyle name="Hipervínculo visitado" xfId="26619" builtinId="9" hidden="1"/>
    <cellStyle name="Hipervínculo visitado" xfId="27205" builtinId="9" hidden="1"/>
    <cellStyle name="Hipervínculo visitado" xfId="26391" builtinId="9" hidden="1"/>
    <cellStyle name="Hipervínculo visitado" xfId="26924" builtinId="9" hidden="1"/>
    <cellStyle name="Hipervínculo visitado" xfId="26626" builtinId="9" hidden="1"/>
    <cellStyle name="Hipervínculo visitado" xfId="26708" builtinId="9" hidden="1"/>
    <cellStyle name="Hipervínculo visitado" xfId="26347" builtinId="9" hidden="1"/>
    <cellStyle name="Hipervínculo visitado" xfId="27038" builtinId="9" hidden="1"/>
    <cellStyle name="Hipervínculo visitado" xfId="26426" builtinId="9" hidden="1"/>
    <cellStyle name="Hipervínculo visitado" xfId="26645" builtinId="9" hidden="1"/>
    <cellStyle name="Hipervínculo visitado" xfId="26587" builtinId="9" hidden="1"/>
    <cellStyle name="Hipervínculo visitado" xfId="27086" builtinId="9" hidden="1"/>
    <cellStyle name="Hipervínculo visitado" xfId="27192" builtinId="9" hidden="1"/>
    <cellStyle name="Hipervínculo visitado" xfId="27211" builtinId="9" hidden="1"/>
    <cellStyle name="Hipervínculo visitado" xfId="26651" builtinId="9" hidden="1"/>
    <cellStyle name="Hipervínculo visitado" xfId="27242" builtinId="9" hidden="1"/>
    <cellStyle name="Hipervínculo visitado" xfId="26926" builtinId="9" hidden="1"/>
    <cellStyle name="Hipervínculo visitado" xfId="27119" builtinId="9" hidden="1"/>
    <cellStyle name="Hipervínculo visitado" xfId="26318" builtinId="9" hidden="1"/>
    <cellStyle name="Hipervínculo visitado" xfId="26690" builtinId="9" hidden="1"/>
    <cellStyle name="Hipervínculo visitado" xfId="27173" builtinId="9" hidden="1"/>
    <cellStyle name="Hipervínculo visitado" xfId="26442" builtinId="9" hidden="1"/>
    <cellStyle name="Hipervínculo visitado" xfId="27041" builtinId="9" hidden="1"/>
    <cellStyle name="Hipervínculo visitado" xfId="27216" builtinId="9" hidden="1"/>
    <cellStyle name="Hipervínculo visitado" xfId="26696" builtinId="9" hidden="1"/>
    <cellStyle name="Hipervínculo visitado" xfId="26759" builtinId="9" hidden="1"/>
    <cellStyle name="Hipervínculo visitado" xfId="26766" builtinId="9" hidden="1"/>
    <cellStyle name="Hipervínculo visitado" xfId="26957" builtinId="9" hidden="1"/>
    <cellStyle name="Hipervínculo visitado" xfId="25972" builtinId="9" hidden="1"/>
    <cellStyle name="Hipervínculo visitado" xfId="27166" builtinId="9" hidden="1"/>
    <cellStyle name="Hipervínculo visitado" xfId="25919" builtinId="9" hidden="1"/>
    <cellStyle name="Hipervínculo visitado" xfId="26394" builtinId="9" hidden="1"/>
    <cellStyle name="Hipervínculo visitado" xfId="27248" builtinId="9" hidden="1"/>
    <cellStyle name="Hipervínculo visitado" xfId="26948" builtinId="9" hidden="1"/>
    <cellStyle name="Hipervínculo visitado" xfId="26791" builtinId="9" hidden="1"/>
    <cellStyle name="Hipervínculo visitado" xfId="26436" builtinId="9" hidden="1"/>
    <cellStyle name="Hipervínculo visitado" xfId="26389" builtinId="9" hidden="1"/>
    <cellStyle name="Hipervínculo visitado" xfId="26577" builtinId="9" hidden="1"/>
    <cellStyle name="Hipervínculo visitado" xfId="26594" builtinId="9" hidden="1"/>
    <cellStyle name="Hipervínculo visitado" xfId="26758" builtinId="9" hidden="1"/>
    <cellStyle name="Hipervínculo visitado" xfId="26770" builtinId="9" hidden="1"/>
    <cellStyle name="Hipervínculo visitado" xfId="26962" builtinId="9" hidden="1"/>
    <cellStyle name="Hipervínculo visitado" xfId="26940" builtinId="9" hidden="1"/>
    <cellStyle name="Hipervínculo visitado" xfId="26672" builtinId="9" hidden="1"/>
    <cellStyle name="Hipervínculo visitado" xfId="27154" builtinId="9" hidden="1"/>
    <cellStyle name="Hipervínculo visitado" xfId="26419" builtinId="9" hidden="1"/>
    <cellStyle name="Hipervínculo visitado" xfId="27122" builtinId="9" hidden="1"/>
    <cellStyle name="Hipervínculo visitado" xfId="27268" builtinId="9" hidden="1"/>
    <cellStyle name="Hipervínculo visitado" xfId="26778" builtinId="9" hidden="1"/>
    <cellStyle name="Hipervínculo visitado" xfId="25879" builtinId="9" hidden="1"/>
    <cellStyle name="Hipervínculo visitado" xfId="26358" builtinId="9" hidden="1"/>
    <cellStyle name="Hipervínculo visitado" xfId="27194" builtinId="9" hidden="1"/>
    <cellStyle name="Hipervínculo visitado" xfId="26573" builtinId="9" hidden="1"/>
    <cellStyle name="Hipervínculo visitado" xfId="26726" builtinId="9" hidden="1"/>
    <cellStyle name="Hipervínculo visitado" xfId="27209" builtinId="9" hidden="1"/>
    <cellStyle name="Hipervínculo visitado" xfId="27193" builtinId="9" hidden="1"/>
    <cellStyle name="Hipervínculo visitado" xfId="26933" builtinId="9" hidden="1"/>
    <cellStyle name="Hipervínculo visitado" xfId="27163" builtinId="9" hidden="1"/>
    <cellStyle name="Hipervínculo visitado" xfId="27129" builtinId="9" hidden="1"/>
    <cellStyle name="Hipervínculo visitado" xfId="26709" builtinId="9" hidden="1"/>
    <cellStyle name="Hipervínculo visitado" xfId="26686" builtinId="9" hidden="1"/>
    <cellStyle name="Hipervínculo visitado" xfId="26697" builtinId="9" hidden="1"/>
    <cellStyle name="Hipervínculo visitado" xfId="27241" builtinId="9" hidden="1"/>
    <cellStyle name="Hipervínculo visitado" xfId="27240" builtinId="9" hidden="1"/>
    <cellStyle name="Hipervínculo visitado" xfId="26560" builtinId="9" hidden="1"/>
    <cellStyle name="Hipervínculo visitado" xfId="26688" builtinId="9" hidden="1"/>
    <cellStyle name="Hipervínculo visitado" xfId="26468" builtinId="9" hidden="1"/>
    <cellStyle name="Hipervínculo visitado" xfId="27131" builtinId="9" hidden="1"/>
    <cellStyle name="Hipervínculo visitado" xfId="26576" builtinId="9" hidden="1"/>
    <cellStyle name="Hipervínculo visitado" xfId="26803" builtinId="9" hidden="1"/>
    <cellStyle name="Hipervínculo visitado" xfId="26617" builtinId="9" hidden="1"/>
    <cellStyle name="Hipervínculo visitado" xfId="26880" builtinId="9" hidden="1"/>
    <cellStyle name="Hipervínculo visitado" xfId="26727" builtinId="9" hidden="1"/>
    <cellStyle name="Hipervínculo visitado" xfId="27033" builtinId="9" hidden="1"/>
    <cellStyle name="Hipervínculo visitado" xfId="26615" builtinId="9" hidden="1"/>
    <cellStyle name="Hipervínculo visitado" xfId="25874" builtinId="9" hidden="1"/>
    <cellStyle name="Hipervínculo visitado" xfId="27088" builtinId="9" hidden="1"/>
    <cellStyle name="Hipervínculo visitado" xfId="27080" builtinId="9" hidden="1"/>
    <cellStyle name="Hipervínculo visitado" xfId="27266" builtinId="9" hidden="1"/>
    <cellStyle name="Hipervínculo visitado" xfId="27225" builtinId="9" hidden="1"/>
    <cellStyle name="Hipervínculo visitado" xfId="26921" builtinId="9" hidden="1"/>
    <cellStyle name="Hipervínculo visitado" xfId="26310" builtinId="9" hidden="1"/>
    <cellStyle name="Hipervínculo visitado" xfId="27111" builtinId="9" hidden="1"/>
    <cellStyle name="Hipervínculo visitado" xfId="27102" builtinId="9" hidden="1"/>
    <cellStyle name="Hipervínculo visitado" xfId="26390" builtinId="9" hidden="1"/>
    <cellStyle name="Hipervínculo visitado" xfId="26653" builtinId="9" hidden="1"/>
    <cellStyle name="Hipervínculo visitado" xfId="27265" builtinId="9" hidden="1"/>
    <cellStyle name="Hipervínculo visitado" xfId="27143" builtinId="9" hidden="1"/>
    <cellStyle name="Hipervínculo visitado" xfId="26965" builtinId="9" hidden="1"/>
    <cellStyle name="Hipervínculo visitado" xfId="26474" builtinId="9" hidden="1"/>
    <cellStyle name="Hipervínculo visitado" xfId="27262" builtinId="9" hidden="1"/>
    <cellStyle name="Hipervínculo visitado" xfId="26730" builtinId="9" hidden="1"/>
    <cellStyle name="Hipervínculo visitado" xfId="27245" builtinId="9" hidden="1"/>
    <cellStyle name="Hipervínculo visitado" xfId="25903" builtinId="9" hidden="1"/>
    <cellStyle name="Hipervínculo visitado" xfId="25910" builtinId="9" hidden="1"/>
    <cellStyle name="Hipervínculo visitado" xfId="27182" builtinId="9" hidden="1"/>
    <cellStyle name="Hipervínculo visitado" xfId="25911" builtinId="9" hidden="1"/>
    <cellStyle name="Hipervínculo visitado" xfId="26444" builtinId="9" hidden="1"/>
    <cellStyle name="Hipervínculo visitado" xfId="26575" builtinId="9" hidden="1"/>
    <cellStyle name="Hipervínculo visitado" xfId="27257" builtinId="9" hidden="1"/>
    <cellStyle name="Hipervínculo visitado" xfId="26599" builtinId="9" hidden="1"/>
    <cellStyle name="Hipervínculo visitado" xfId="26335" builtinId="9" hidden="1"/>
    <cellStyle name="Hipervínculo visitado" xfId="26363" builtinId="9" hidden="1"/>
    <cellStyle name="Hipervínculo visitado" xfId="26352" builtinId="9" hidden="1"/>
    <cellStyle name="Hipervínculo visitado" xfId="27220" builtinId="9" hidden="1"/>
    <cellStyle name="Hipervínculo visitado" xfId="26916" builtinId="9" hidden="1"/>
    <cellStyle name="Hipervínculo visitado" xfId="27156" builtinId="9" hidden="1"/>
    <cellStyle name="Hipervínculo visitado" xfId="27215" builtinId="9" hidden="1"/>
    <cellStyle name="Hipervínculo visitado" xfId="26929" builtinId="9" hidden="1"/>
    <cellStyle name="Hipervínculo visitado" xfId="26877" builtinId="9" hidden="1"/>
    <cellStyle name="Hipervínculo visitado" xfId="26763" builtinId="9" hidden="1"/>
    <cellStyle name="Hipervínculo visitado" xfId="25947" builtinId="9" hidden="1"/>
    <cellStyle name="Hipervínculo visitado" xfId="25901" builtinId="9" hidden="1"/>
    <cellStyle name="Hipervínculo visitado" xfId="27105" builtinId="9" hidden="1"/>
    <cellStyle name="Hipervínculo visitado" xfId="25934" builtinId="9" hidden="1"/>
    <cellStyle name="Hipervínculo visitado" xfId="26794" builtinId="9" hidden="1"/>
    <cellStyle name="Hipervínculo visitado" xfId="26435" builtinId="9" hidden="1"/>
    <cellStyle name="Hipervínculo visitado" xfId="27237" builtinId="9" hidden="1"/>
    <cellStyle name="Hipervínculo visitado" xfId="27256" builtinId="9" hidden="1"/>
    <cellStyle name="Hipervínculo visitado" xfId="26565" builtinId="9" hidden="1"/>
    <cellStyle name="Hipervínculo visitado" xfId="26550" builtinId="9" hidden="1"/>
    <cellStyle name="Hipervínculo visitado" xfId="27213" builtinId="9" hidden="1"/>
    <cellStyle name="Hipervínculo visitado" xfId="27223" builtinId="9" hidden="1"/>
    <cellStyle name="Hipervínculo visitado" xfId="27238" builtinId="9" hidden="1"/>
    <cellStyle name="Hipervínculo visitado" xfId="27255" builtinId="9" hidden="1"/>
    <cellStyle name="Hipervínculo visitado" xfId="26930" builtinId="9" hidden="1"/>
    <cellStyle name="Hipervínculo visitado" xfId="26959" builtinId="9" hidden="1"/>
    <cellStyle name="Hipervínculo visitado" xfId="26647" builtinId="9" hidden="1"/>
    <cellStyle name="Hipervínculo visitado" xfId="25905" builtinId="9" hidden="1"/>
    <cellStyle name="Hipervínculo visitado" xfId="27243" builtinId="9" hidden="1"/>
    <cellStyle name="Hipervínculo visitado" xfId="27253" builtinId="9" hidden="1"/>
    <cellStyle name="Hipervínculo visitado" xfId="26900" builtinId="9" hidden="1"/>
    <cellStyle name="Hipervínculo visitado" xfId="25907" builtinId="9" hidden="1"/>
    <cellStyle name="Hipervínculo visitado" xfId="26849" builtinId="9" hidden="1"/>
    <cellStyle name="Hipervínculo visitado" xfId="26784" builtinId="9" hidden="1"/>
    <cellStyle name="Hipervínculo visitado" xfId="26325" builtinId="9" hidden="1"/>
    <cellStyle name="Hipervínculo visitado" xfId="27252" builtinId="9" hidden="1"/>
    <cellStyle name="Hipervínculo visitado" xfId="26754" builtinId="9" hidden="1"/>
    <cellStyle name="Hipervínculo visitado" xfId="26606" builtinId="9" hidden="1"/>
    <cellStyle name="Hipervínculo visitado" xfId="26433" builtinId="9" hidden="1"/>
    <cellStyle name="Hipervínculo visitado" xfId="27172" builtinId="9" hidden="1"/>
    <cellStyle name="Hipervínculo visitado" xfId="27104" builtinId="9" hidden="1"/>
    <cellStyle name="Hipervínculo visitado" xfId="27251" builtinId="9" hidden="1"/>
    <cellStyle name="Hipervínculo visitado" xfId="26464" builtinId="9" hidden="1"/>
    <cellStyle name="Hipervínculo visitado" xfId="27278" builtinId="9" hidden="1"/>
    <cellStyle name="Hipervínculo visitado" xfId="27157" builtinId="9" hidden="1"/>
    <cellStyle name="Hipervínculo visitado" xfId="26790" builtinId="9" hidden="1"/>
    <cellStyle name="Hipervínculo visitado" xfId="27133" builtinId="9" hidden="1"/>
    <cellStyle name="Hipervínculo visitado" xfId="27109" builtinId="9" hidden="1"/>
    <cellStyle name="Hipervínculo visitado" xfId="27164" builtinId="9" hidden="1"/>
    <cellStyle name="Hipervínculo visitado" xfId="26461" builtinId="9" hidden="1"/>
    <cellStyle name="Hipervínculo visitado" xfId="25977" builtinId="9" hidden="1"/>
    <cellStyle name="Hipervínculo visitado" xfId="27239" builtinId="9" hidden="1"/>
    <cellStyle name="Hipervínculo visitado" xfId="26459" builtinId="9" hidden="1"/>
    <cellStyle name="Hipervínculo visitado" xfId="26591" builtinId="9" hidden="1"/>
    <cellStyle name="Hipervínculo visitado" xfId="26908" builtinId="9" hidden="1"/>
    <cellStyle name="Hipervínculo visitado" xfId="27058" builtinId="9" hidden="1"/>
    <cellStyle name="Hipervínculo visitado" xfId="27230" builtinId="9" hidden="1"/>
    <cellStyle name="Hipervínculo visitado" xfId="27160" builtinId="9" hidden="1"/>
    <cellStyle name="Hipervínculo visitado" xfId="26915" builtinId="9" hidden="1"/>
    <cellStyle name="Hipervínculo visitado" xfId="27271" builtinId="9" hidden="1"/>
    <cellStyle name="Hipervínculo visitado" xfId="27281" builtinId="9" hidden="1"/>
    <cellStyle name="Hipervínculo visitado" xfId="26679" builtinId="9" hidden="1"/>
    <cellStyle name="Hipervínculo visitado" xfId="26743" builtinId="9" hidden="1"/>
    <cellStyle name="Hipervínculo visitado" xfId="26946" builtinId="9" hidden="1"/>
    <cellStyle name="Hipervínculo visitado" xfId="26588" builtinId="9" hidden="1"/>
    <cellStyle name="Hipervínculo visitado" xfId="26457" builtinId="9" hidden="1"/>
    <cellStyle name="Hipervínculo visitado" xfId="27062" builtinId="9" hidden="1"/>
    <cellStyle name="Hipervínculo visitado" xfId="27079" builtinId="9" hidden="1"/>
    <cellStyle name="Hipervínculo visitado" xfId="27214" builtinId="9" hidden="1"/>
    <cellStyle name="Hipervínculo visitado" xfId="26914" builtinId="9" hidden="1"/>
    <cellStyle name="Hipervínculo visitado" xfId="27025" builtinId="9" hidden="1"/>
    <cellStyle name="Hipervínculo visitado" xfId="25925" builtinId="9" hidden="1"/>
    <cellStyle name="Hipervínculo visitado" xfId="26961" builtinId="9" hidden="1"/>
    <cellStyle name="Hipervínculo visitado" xfId="26366" builtinId="9" hidden="1"/>
    <cellStyle name="Hipervínculo visitado" xfId="27198" builtinId="9" hidden="1"/>
    <cellStyle name="Hipervínculo visitado" xfId="27298" builtinId="9" hidden="1"/>
    <cellStyle name="Hipervínculo visitado" xfId="26649" builtinId="9" hidden="1"/>
    <cellStyle name="Hipervínculo visitado" xfId="26637" builtinId="9" hidden="1"/>
    <cellStyle name="Hipervínculo visitado" xfId="27174" builtinId="9" hidden="1"/>
    <cellStyle name="Hipervínculo visitado" xfId="26687" builtinId="9" hidden="1"/>
    <cellStyle name="Hipervínculo visitado" xfId="27035" builtinId="9" hidden="1"/>
    <cellStyle name="Hipervínculo visitado" xfId="27059" builtinId="9" hidden="1"/>
    <cellStyle name="Hipervínculo visitado" xfId="27250" builtinId="9" hidden="1"/>
    <cellStyle name="Hipervínculo visitado" xfId="26699" builtinId="9" hidden="1"/>
    <cellStyle name="Hipervínculo visitado" xfId="27024" builtinId="9" hidden="1"/>
    <cellStyle name="Hipervínculo visitado" xfId="27124" builtinId="9" hidden="1"/>
    <cellStyle name="Hipervínculo visitado" xfId="26793" builtinId="9" hidden="1"/>
    <cellStyle name="Hipervínculo visitado" xfId="26085" builtinId="9" hidden="1"/>
    <cellStyle name="Hipervínculo visitado" xfId="27110" builtinId="9" hidden="1"/>
    <cellStyle name="Hipervínculo visitado" xfId="27117" builtinId="9" hidden="1"/>
    <cellStyle name="Hipervínculo visitado" xfId="27277" builtinId="9" hidden="1"/>
    <cellStyle name="Hipervínculo visitado" xfId="27276" builtinId="9" hidden="1"/>
    <cellStyle name="Hipervínculo visitado" xfId="27272" builtinId="9" hidden="1"/>
    <cellStyle name="Hipervínculo visitado" xfId="27217" builtinId="9" hidden="1"/>
    <cellStyle name="Hipervínculo visitado" xfId="26585" builtinId="9" hidden="1"/>
    <cellStyle name="Hipervínculo visitado" xfId="26890" builtinId="9" hidden="1"/>
    <cellStyle name="Hipervínculo visitado" xfId="26650" builtinId="9" hidden="1"/>
    <cellStyle name="Hipervínculo visitado" xfId="27233" builtinId="9" hidden="1"/>
    <cellStyle name="Hipervínculo visitado" xfId="26629" builtinId="9" hidden="1"/>
    <cellStyle name="Hipervínculo visitado" xfId="26315" builtinId="9" hidden="1"/>
    <cellStyle name="Hipervínculo visitado" xfId="27144" builtinId="9" hidden="1"/>
    <cellStyle name="Hipervínculo visitado" xfId="27084" builtinId="9" hidden="1"/>
    <cellStyle name="Hipervínculo visitado" xfId="26470" builtinId="9" hidden="1"/>
    <cellStyle name="Hipervínculo visitado" xfId="27292" builtinId="9" hidden="1"/>
    <cellStyle name="Hipervínculo visitado" xfId="26652" builtinId="9" hidden="1"/>
    <cellStyle name="Hipervínculo visitado" xfId="27279" builtinId="9" hidden="1"/>
    <cellStyle name="Hipervínculo visitado" xfId="27254" builtinId="9" hidden="1"/>
    <cellStyle name="Hipervínculo visitado" xfId="27261" builtinId="9" hidden="1"/>
    <cellStyle name="Hipervínculo visitado" xfId="27244" builtinId="9" hidden="1"/>
    <cellStyle name="Hipervínculo visitado" xfId="26671" builtinId="9" hidden="1"/>
    <cellStyle name="Hipervínculo visitado" xfId="27267" builtinId="9" hidden="1"/>
    <cellStyle name="Hipervínculo visitado" xfId="27290" builtinId="9" hidden="1"/>
    <cellStyle name="Hipervínculo visitado" xfId="27258" builtinId="9" hidden="1"/>
    <cellStyle name="Hipervínculo visitado" xfId="27270" builtinId="9" hidden="1"/>
    <cellStyle name="Hipervínculo visitado" xfId="27226" builtinId="9" hidden="1"/>
    <cellStyle name="Hipervínculo visitado" xfId="26657" builtinId="9" hidden="1"/>
    <cellStyle name="Hipervínculo visitado" xfId="26635" builtinId="9" hidden="1"/>
    <cellStyle name="Hipervínculo visitado" xfId="27068" builtinId="9" hidden="1"/>
    <cellStyle name="Hipervínculo visitado" xfId="26869" builtinId="9" hidden="1"/>
    <cellStyle name="Hipervínculo visitado" xfId="26783" builtinId="9" hidden="1"/>
    <cellStyle name="Hipervínculo visitado" xfId="27037" builtinId="9" hidden="1"/>
    <cellStyle name="Hipervínculo visitado" xfId="26860" builtinId="9" hidden="1"/>
    <cellStyle name="Hipervínculo visitado" xfId="27297" builtinId="9" hidden="1"/>
    <cellStyle name="Hipervínculo visitado" xfId="26584" builtinId="9" hidden="1"/>
    <cellStyle name="Hipervínculo visitado" xfId="25881" builtinId="9" hidden="1"/>
    <cellStyle name="Hipervínculo visitado" xfId="26621" builtinId="9" hidden="1"/>
    <cellStyle name="Hipervínculo visitado" xfId="26308" builtinId="9" hidden="1"/>
    <cellStyle name="Hipervínculo visitado" xfId="26643" builtinId="9" hidden="1"/>
    <cellStyle name="Hipervínculo visitado" xfId="26558" builtinId="9" hidden="1"/>
    <cellStyle name="Hipervínculo visitado" xfId="26557" builtinId="9" hidden="1"/>
    <cellStyle name="Hipervínculo visitado" xfId="26349" builtinId="9" hidden="1"/>
    <cellStyle name="Hipervínculo visitado" xfId="27294" builtinId="9" hidden="1"/>
    <cellStyle name="Hipervínculo visitado" xfId="26399" builtinId="9" hidden="1"/>
    <cellStyle name="Hipervínculo visitado" xfId="26605" builtinId="9" hidden="1"/>
    <cellStyle name="Hipervínculo visitado" xfId="26771" builtinId="9" hidden="1"/>
    <cellStyle name="Hipervínculo visitado" xfId="27291" builtinId="9" hidden="1"/>
    <cellStyle name="Hipervínculo visitado" xfId="26876" builtinId="9" hidden="1"/>
    <cellStyle name="Hipervínculo visitado" xfId="26786" builtinId="9" hidden="1"/>
    <cellStyle name="Hipervínculo visitado" xfId="26425" builtinId="9" hidden="1"/>
    <cellStyle name="Hipervínculo visitado" xfId="26341" builtinId="9" hidden="1"/>
    <cellStyle name="Hipervínculo visitado" xfId="27285" builtinId="9" hidden="1"/>
    <cellStyle name="Hipervínculo visitado" xfId="26333" builtinId="9" hidden="1"/>
    <cellStyle name="Hipervínculo visitado" xfId="27101" builtinId="9" hidden="1"/>
    <cellStyle name="Hipervínculo visitado" xfId="26430" builtinId="9" hidden="1"/>
    <cellStyle name="Hipervínculo visitado" xfId="26800" builtinId="9" hidden="1"/>
    <cellStyle name="Hipervínculo visitado" xfId="27178" builtinId="9" hidden="1"/>
    <cellStyle name="Hipervínculo visitado" xfId="27284" builtinId="9" hidden="1"/>
    <cellStyle name="Hipervínculo visitado" xfId="26749" builtinId="9" hidden="1"/>
    <cellStyle name="Hipervínculo visitado" xfId="27051" builtinId="9" hidden="1"/>
    <cellStyle name="Hipervínculo visitado" xfId="26765" builtinId="9" hidden="1"/>
    <cellStyle name="Hipervínculo visitado" xfId="27260" builtinId="9" hidden="1"/>
    <cellStyle name="Hipervínculo visitado" xfId="25864" builtinId="9" hidden="1"/>
    <cellStyle name="Hipervínculo visitado" xfId="27283" builtinId="9" hidden="1"/>
    <cellStyle name="Hipervínculo visitado" xfId="26579" builtinId="9" hidden="1"/>
    <cellStyle name="Hipervínculo visitado" xfId="26715" builtinId="9" hidden="1"/>
    <cellStyle name="Hipervínculo visitado" xfId="27246" builtinId="9" hidden="1"/>
    <cellStyle name="Hipervínculo visitado" xfId="26596" builtinId="9" hidden="1"/>
    <cellStyle name="Hipervínculo visitado" xfId="26795" builtinId="9" hidden="1"/>
    <cellStyle name="Hipervínculo visitado" xfId="27282" builtinId="9" hidden="1"/>
    <cellStyle name="Hipervínculo visitado" xfId="26852" builtinId="9" hidden="1"/>
    <cellStyle name="Hipervínculo visitado" xfId="26412" builtinId="9" hidden="1"/>
    <cellStyle name="Hipervínculo visitado" xfId="27263" builtinId="9" hidden="1"/>
    <cellStyle name="Hipervínculo visitado" xfId="25863" builtinId="9" hidden="1"/>
    <cellStyle name="Hipervínculo visitado" xfId="26858" builtinId="9" hidden="1"/>
    <cellStyle name="Hipervínculo visitado" xfId="26741" builtinId="9" hidden="1"/>
    <cellStyle name="Hipervínculo visitado" xfId="27171" builtinId="9" hidden="1"/>
    <cellStyle name="Hipervínculo visitado" xfId="26423" builtinId="9" hidden="1"/>
    <cellStyle name="Hipervínculo visitado" xfId="27054" builtinId="9" hidden="1"/>
    <cellStyle name="Hipervínculo visitado" xfId="26388" builtinId="9" hidden="1"/>
    <cellStyle name="Hipervínculo visitado" xfId="27273" builtinId="9" hidden="1"/>
    <cellStyle name="Hipervínculo visitado" xfId="27287" builtinId="9" hidden="1"/>
    <cellStyle name="Hipervínculo visitado" xfId="26909" builtinId="9" hidden="1"/>
    <cellStyle name="Hipervínculo visitado" xfId="27301" builtinId="9" hidden="1"/>
    <cellStyle name="Hipervínculo visitado" xfId="26918" builtinId="9" hidden="1"/>
    <cellStyle name="Hipervínculo visitado" xfId="26932" builtinId="9" hidden="1"/>
    <cellStyle name="Hipervínculo visitado" xfId="27236" builtinId="9" hidden="1"/>
    <cellStyle name="Hipervínculo visitado" xfId="26336" builtinId="9" hidden="1"/>
    <cellStyle name="Hipervínculo visitado" xfId="26455" builtinId="9" hidden="1"/>
    <cellStyle name="Hipervínculo visitado" xfId="26701" builtinId="9" hidden="1"/>
    <cellStyle name="Hipervínculo visitado" xfId="27052" builtinId="9" hidden="1"/>
    <cellStyle name="Hipervínculo visitado" xfId="27289" builtinId="9" hidden="1"/>
    <cellStyle name="Hipervínculo visitado" xfId="25890" builtinId="9" hidden="1"/>
    <cellStyle name="Hipervínculo visitado" xfId="26762" builtinId="9" hidden="1"/>
    <cellStyle name="Hipervínculo visitado" xfId="27210" builtinId="9" hidden="1"/>
    <cellStyle name="Hipervínculo visitado" xfId="26871" builtinId="9" hidden="1"/>
    <cellStyle name="Hipervínculo visitado" xfId="27229" builtinId="9" hidden="1"/>
    <cellStyle name="Hipervínculo visitado" xfId="26597" builtinId="9" hidden="1"/>
    <cellStyle name="Hipervínculo visitado" xfId="26632" builtinId="9" hidden="1"/>
    <cellStyle name="Hipervínculo visitado" xfId="26583" builtinId="9" hidden="1"/>
    <cellStyle name="Hipervínculo visitado" xfId="27302" builtinId="9" hidden="1"/>
    <cellStyle name="Hipervínculo visitado" xfId="26633" builtinId="9" hidden="1"/>
    <cellStyle name="Hipervínculo visitado" xfId="26566" builtinId="9" hidden="1"/>
    <cellStyle name="Hipervínculo visitado" xfId="26639" builtinId="9" hidden="1"/>
    <cellStyle name="Hipervínculo visitado" xfId="27031" builtinId="9" hidden="1"/>
    <cellStyle name="Hipervínculo visitado" xfId="26646" builtinId="9" hidden="1"/>
    <cellStyle name="Hipervínculo visitado" xfId="25894" builtinId="9" hidden="1"/>
    <cellStyle name="Hipervínculo visitado" xfId="27204" builtinId="9" hidden="1"/>
    <cellStyle name="Hipervínculo visitado" xfId="26473" builtinId="9" hidden="1"/>
    <cellStyle name="Hipervínculo visitado" xfId="26416" builtinId="9" hidden="1"/>
    <cellStyle name="Hipervínculo visitado" xfId="27179" builtinId="9" hidden="1"/>
    <cellStyle name="Hipervínculo visitado" xfId="27042" builtinId="9" hidden="1"/>
    <cellStyle name="Hipervínculo visitado" xfId="26460" builtinId="9" hidden="1"/>
    <cellStyle name="Hipervínculo visitado" xfId="27231" builtinId="9" hidden="1"/>
    <cellStyle name="Hipervínculo visitado" xfId="26406" builtinId="9" hidden="1"/>
    <cellStyle name="Hipervínculo visitado" xfId="27303" builtinId="9" hidden="1"/>
    <cellStyle name="Hipervínculo visitado" xfId="25930" builtinId="9" hidden="1"/>
    <cellStyle name="Hipervínculo visitado" xfId="26755" builtinId="9" hidden="1"/>
    <cellStyle name="Hipervínculo visitado" xfId="27247" builtinId="9" hidden="1"/>
    <cellStyle name="Hipervínculo visitado" xfId="27275" builtinId="9" hidden="1"/>
    <cellStyle name="Hipervínculo visitado" xfId="27091" builtinId="9" hidden="1"/>
    <cellStyle name="Hipervínculo visitado" xfId="26859" builtinId="9" hidden="1"/>
    <cellStyle name="Hipervínculo visitado" xfId="27286" builtinId="9" hidden="1"/>
    <cellStyle name="Hipervínculo visitado" xfId="27274" builtinId="9" hidden="1"/>
    <cellStyle name="Hipervínculo visitado" xfId="26551" builtinId="9" hidden="1"/>
    <cellStyle name="Hipervínculo visitado" xfId="27040" builtinId="9" hidden="1"/>
    <cellStyle name="Hipervínculo visitado" xfId="27045" builtinId="9" hidden="1"/>
    <cellStyle name="Hipervínculo visitado" xfId="27066" builtinId="9" hidden="1"/>
    <cellStyle name="Hipervínculo visitado" xfId="26353" builtinId="9" hidden="1"/>
    <cellStyle name="Hipervínculo visitado" xfId="26970" builtinId="9" hidden="1"/>
    <cellStyle name="Hipervínculo visitado" xfId="27300" builtinId="9" hidden="1"/>
    <cellStyle name="Hipervínculo visitado" xfId="27299" builtinId="9" hidden="1"/>
    <cellStyle name="Hipervínculo visitado" xfId="27065" builtinId="9" hidden="1"/>
    <cellStyle name="Hipervínculo visitado" xfId="26314" builtinId="9" hidden="1"/>
    <cellStyle name="Hipervínculo visitado" xfId="26354" builtinId="9" hidden="1"/>
    <cellStyle name="Hipervínculo visitado" xfId="26429" builtinId="9" hidden="1"/>
    <cellStyle name="Hipervínculo visitado" xfId="27181" builtinId="9" hidden="1"/>
    <cellStyle name="Hipervínculo visitado" xfId="26872" builtinId="9" hidden="1"/>
    <cellStyle name="Hipervínculo visitado" xfId="27108" builtinId="9" hidden="1"/>
    <cellStyle name="Hipervínculo visitado" xfId="27043" builtinId="9" hidden="1"/>
    <cellStyle name="Hipervínculo visitado" xfId="27219" builtinId="9" hidden="1"/>
    <cellStyle name="Hipervínculo visitado" xfId="26072" builtinId="9" hidden="1"/>
    <cellStyle name="Hipervínculo visitado" xfId="21981" builtinId="9" hidden="1"/>
    <cellStyle name="Hipervínculo visitado" xfId="25953" builtinId="9" hidden="1"/>
    <cellStyle name="Hipervínculo visitado" xfId="25962" builtinId="9" hidden="1"/>
    <cellStyle name="Hipervínculo visitado" xfId="25968" builtinId="9" hidden="1"/>
    <cellStyle name="Hipervínculo visitado" xfId="25950" builtinId="9" hidden="1"/>
    <cellStyle name="Hipervínculo visitado" xfId="25949" builtinId="9" hidden="1"/>
    <cellStyle name="Hipervínculo visitado" xfId="25956" builtinId="9" hidden="1"/>
    <cellStyle name="Hipervínculo visitado" xfId="25964" builtinId="9" hidden="1"/>
    <cellStyle name="Hipervínculo visitado" xfId="25878" builtinId="9" hidden="1"/>
    <cellStyle name="Hipervínculo visitado" xfId="25952" builtinId="9" hidden="1"/>
    <cellStyle name="Hipervínculo visitado" xfId="25963" builtinId="9" hidden="1"/>
    <cellStyle name="Hipervínculo visitado" xfId="23268" builtinId="9" hidden="1"/>
    <cellStyle name="Hipervínculo visitado" xfId="26162" builtinId="9" hidden="1"/>
    <cellStyle name="Hipervínculo visitado" xfId="26289" builtinId="9" hidden="1"/>
    <cellStyle name="Hipervínculo visitado" xfId="22238" builtinId="9" hidden="1"/>
    <cellStyle name="Hipervínculo visitado" xfId="23357" builtinId="9" hidden="1"/>
    <cellStyle name="Hipervínculo visitado" xfId="22507" builtinId="9" hidden="1"/>
    <cellStyle name="Hipervínculo visitado" xfId="21989" builtinId="9" hidden="1"/>
    <cellStyle name="Hipervínculo visitado" xfId="25957" builtinId="9" hidden="1"/>
    <cellStyle name="Hipervínculo visitado" xfId="23392" builtinId="9" hidden="1"/>
    <cellStyle name="Hipervínculo visitado" xfId="26145" builtinId="9" hidden="1"/>
    <cellStyle name="Hipervínculo visitado" xfId="26084" builtinId="9" hidden="1"/>
    <cellStyle name="Hipervínculo visitado" xfId="26300" builtinId="9" hidden="1"/>
    <cellStyle name="Hipervínculo visitado" xfId="26180" builtinId="9" hidden="1"/>
    <cellStyle name="Hipervínculo visitado" xfId="26095" builtinId="9" hidden="1"/>
    <cellStyle name="Hipervínculo visitado" xfId="26158" builtinId="9" hidden="1"/>
    <cellStyle name="Hipervínculo visitado" xfId="26087" builtinId="9" hidden="1"/>
    <cellStyle name="Hipervínculo visitado" xfId="26303" builtinId="9" hidden="1"/>
    <cellStyle name="Hipervínculo visitado" xfId="25995" builtinId="9" hidden="1"/>
    <cellStyle name="Hipervínculo visitado" xfId="26135" builtinId="9" hidden="1"/>
    <cellStyle name="Hipervínculo visitado" xfId="26081" builtinId="9" hidden="1"/>
    <cellStyle name="Hipervínculo visitado" xfId="26296" builtinId="9" hidden="1"/>
    <cellStyle name="Hipervínculo visitado" xfId="25989" builtinId="9" hidden="1"/>
    <cellStyle name="Hipervínculo visitado" xfId="26285" builtinId="9" hidden="1"/>
    <cellStyle name="Hipervínculo visitado" xfId="26195" builtinId="9" hidden="1"/>
    <cellStyle name="Hipervínculo visitado" xfId="26108" builtinId="9" hidden="1"/>
    <cellStyle name="Hipervínculo visitado" xfId="25967" builtinId="9" hidden="1"/>
    <cellStyle name="Hipervínculo visitado" xfId="26131" builtinId="9" hidden="1"/>
    <cellStyle name="Hipervínculo visitado" xfId="26078" builtinId="9" hidden="1"/>
    <cellStyle name="Hipervínculo visitado" xfId="26294" builtinId="9" hidden="1"/>
    <cellStyle name="Hipervínculo visitado" xfId="25987" builtinId="9" hidden="1"/>
    <cellStyle name="Hipervínculo visitado" xfId="26274" builtinId="9" hidden="1"/>
    <cellStyle name="Hipervínculo visitado" xfId="26192" builtinId="9" hidden="1"/>
    <cellStyle name="Hipervínculo visitado" xfId="26106" builtinId="9" hidden="1"/>
    <cellStyle name="Hipervínculo visitado" xfId="25961" builtinId="9" hidden="1"/>
    <cellStyle name="Hipervínculo visitado" xfId="26257" builtinId="9" hidden="1"/>
    <cellStyle name="Hipervínculo visitado" xfId="26188" builtinId="9" hidden="1"/>
    <cellStyle name="Hipervínculo visitado" xfId="26103" builtinId="9" hidden="1"/>
    <cellStyle name="Hipervínculo visitado" xfId="26176" builtinId="9" hidden="1"/>
    <cellStyle name="Hipervínculo visitado" xfId="26091" builtinId="9" hidden="1"/>
    <cellStyle name="Hipervínculo visitado" xfId="26306" builtinId="9" hidden="1"/>
    <cellStyle name="Hipervínculo visitado" xfId="25998" builtinId="9" hidden="1"/>
    <cellStyle name="Hipervínculo visitado" xfId="25946" builtinId="9" hidden="1"/>
    <cellStyle name="Hipervínculo visitado" xfId="25939" builtinId="9" hidden="1"/>
    <cellStyle name="Hipervínculo visitado" xfId="26251" builtinId="9" hidden="1"/>
    <cellStyle name="Hipervínculo visitado" xfId="26179" builtinId="9" hidden="1"/>
    <cellStyle name="Hipervínculo visitado" xfId="26094" builtinId="9" hidden="1"/>
    <cellStyle name="Hipervínculo visitado" xfId="26157" builtinId="9" hidden="1"/>
    <cellStyle name="Hipervínculo visitado" xfId="25955" builtinId="9" hidden="1"/>
    <cellStyle name="Hipervínculo visitado" xfId="26252" builtinId="9" hidden="1"/>
    <cellStyle name="Hipervínculo visitado" xfId="26181" builtinId="9" hidden="1"/>
    <cellStyle name="Hipervínculo visitado" xfId="26096" builtinId="9" hidden="1"/>
    <cellStyle name="Hipervínculo visitado" xfId="26136" builtinId="9" hidden="1"/>
    <cellStyle name="Hipervínculo visitado" xfId="26082" builtinId="9" hidden="1"/>
    <cellStyle name="Hipervínculo visitado" xfId="26297" builtinId="9" hidden="1"/>
    <cellStyle name="Hipervínculo visitado" xfId="25990" builtinId="9" hidden="1"/>
    <cellStyle name="Hipervínculo visitado" xfId="25886" builtinId="9" hidden="1"/>
    <cellStyle name="Hipervínculo visitado" xfId="26069" builtinId="9" hidden="1"/>
    <cellStyle name="Hipervínculo visitado" xfId="25873" builtinId="9" hidden="1"/>
    <cellStyle name="Hipervínculo visitado" xfId="22181" builtinId="9" hidden="1"/>
    <cellStyle name="Hipervínculo visitado" xfId="22468" builtinId="9" hidden="1"/>
    <cellStyle name="Hipervínculo visitado" xfId="26155" builtinId="9" hidden="1"/>
    <cellStyle name="Hipervínculo visitado" xfId="26279" builtinId="9" hidden="1"/>
    <cellStyle name="Hipervínculo visitado" xfId="25851" builtinId="9" hidden="1"/>
    <cellStyle name="Hipervínculo visitado" xfId="21911" builtinId="9" hidden="1"/>
    <cellStyle name="Hipervínculo visitado" xfId="25858" builtinId="9" hidden="1"/>
    <cellStyle name="Hipervínculo visitado" xfId="22480" builtinId="9" hidden="1"/>
    <cellStyle name="Hipervínculo visitado" xfId="25857" builtinId="9" hidden="1"/>
    <cellStyle name="Hipervínculo visitado" xfId="23387" builtinId="9" hidden="1"/>
    <cellStyle name="Hipervínculo visitado" xfId="25856" builtinId="9" hidden="1"/>
    <cellStyle name="Hipervínculo visitado" xfId="22096" builtinId="9" hidden="1"/>
    <cellStyle name="Hipervínculo visitado" xfId="25855" builtinId="9" hidden="1"/>
    <cellStyle name="Hipervínculo visitado" xfId="22515" builtinId="9" hidden="1"/>
    <cellStyle name="Hipervínculo visitado" xfId="25854" builtinId="9" hidden="1"/>
    <cellStyle name="Hipervínculo visitado" xfId="21935" builtinId="9" hidden="1"/>
    <cellStyle name="Hipervínculo visitado" xfId="25853" builtinId="9" hidden="1"/>
    <cellStyle name="Hipervínculo visitado" xfId="22508" builtinId="9" hidden="1"/>
    <cellStyle name="Hipervínculo visitado" xfId="25850" builtinId="9" hidden="1"/>
    <cellStyle name="Hipervínculo visitado" xfId="25847" builtinId="9" hidden="1"/>
    <cellStyle name="Hipervínculo visitado" xfId="25882" builtinId="9" hidden="1"/>
    <cellStyle name="Hipervínculo visitado" xfId="23060" builtinId="9" hidden="1"/>
    <cellStyle name="Hipervínculo visitado" xfId="21908" builtinId="9" hidden="1"/>
    <cellStyle name="Hipervínculo visitado" xfId="25852" builtinId="9" hidden="1"/>
    <cellStyle name="Hipervínculo visitado" xfId="27348" builtinId="9" hidden="1"/>
    <cellStyle name="Hipervínculo visitado" xfId="27349" builtinId="9" hidden="1"/>
    <cellStyle name="Hipervínculo visitado" xfId="27350" builtinId="9" hidden="1"/>
    <cellStyle name="Hipervínculo visitado" xfId="27351" builtinId="9" hidden="1"/>
    <cellStyle name="Hipervínculo visitado" xfId="27352" builtinId="9" hidden="1"/>
    <cellStyle name="Hipervínculo visitado" xfId="27353" builtinId="9" hidden="1"/>
    <cellStyle name="Hipervínculo visitado" xfId="27354" builtinId="9" hidden="1"/>
    <cellStyle name="Hipervínculo visitado" xfId="27355" builtinId="9" hidden="1"/>
    <cellStyle name="Hipervínculo visitado" xfId="27356" builtinId="9" hidden="1"/>
    <cellStyle name="Hipervínculo visitado" xfId="27357" builtinId="9" hidden="1"/>
    <cellStyle name="Hipervínculo visitado" xfId="27358" builtinId="9" hidden="1"/>
    <cellStyle name="Hipervínculo visitado" xfId="27359" builtinId="9" hidden="1"/>
    <cellStyle name="Hipervínculo visitado" xfId="27360" builtinId="9" hidden="1"/>
    <cellStyle name="Hipervínculo visitado" xfId="27361" builtinId="9" hidden="1"/>
    <cellStyle name="Hipervínculo visitado" xfId="27362" builtinId="9" hidden="1"/>
    <cellStyle name="Hipervínculo visitado" xfId="27363" builtinId="9" hidden="1"/>
    <cellStyle name="Hipervínculo visitado" xfId="27364" builtinId="9" hidden="1"/>
    <cellStyle name="Hipervínculo visitado" xfId="27365" builtinId="9" hidden="1"/>
    <cellStyle name="Hipervínculo visitado" xfId="27366" builtinId="9" hidden="1"/>
    <cellStyle name="Hipervínculo visitado" xfId="27367" builtinId="9" hidden="1"/>
    <cellStyle name="Hipervínculo visitado" xfId="27368" builtinId="9" hidden="1"/>
    <cellStyle name="Hipervínculo visitado" xfId="27369" builtinId="9" hidden="1"/>
    <cellStyle name="Hipervínculo visitado" xfId="27370" builtinId="9" hidden="1"/>
    <cellStyle name="Hipervínculo visitado" xfId="27371" builtinId="9" hidden="1"/>
    <cellStyle name="Hipervínculo visitado" xfId="27372" builtinId="9" hidden="1"/>
    <cellStyle name="Hipervínculo visitado" xfId="27373" builtinId="9" hidden="1"/>
    <cellStyle name="Hipervínculo visitado" xfId="27374" builtinId="9" hidden="1"/>
    <cellStyle name="Hipervínculo visitado" xfId="27375" builtinId="9" hidden="1"/>
    <cellStyle name="Hipervínculo visitado" xfId="27376" builtinId="9" hidden="1"/>
    <cellStyle name="Hipervínculo visitado" xfId="27377" builtinId="9" hidden="1"/>
    <cellStyle name="Hipervínculo visitado" xfId="27378" builtinId="9" hidden="1"/>
    <cellStyle name="Hipervínculo visitado" xfId="27379" builtinId="9" hidden="1"/>
    <cellStyle name="Hipervínculo visitado" xfId="27380" builtinId="9" hidden="1"/>
    <cellStyle name="Hipervínculo visitado" xfId="27381" builtinId="9" hidden="1"/>
    <cellStyle name="Hipervínculo visitado" xfId="27382" builtinId="9" hidden="1"/>
    <cellStyle name="Hipervínculo visitado" xfId="27406" builtinId="9" hidden="1"/>
    <cellStyle name="Hipervínculo visitado" xfId="27418" builtinId="9" hidden="1"/>
    <cellStyle name="Hipervínculo visitado" xfId="27408" builtinId="9" hidden="1"/>
    <cellStyle name="Hipervínculo visitado" xfId="27411" builtinId="9" hidden="1"/>
    <cellStyle name="Hipervínculo visitado" xfId="27400" builtinId="9" hidden="1"/>
    <cellStyle name="Hipervínculo visitado" xfId="27331" builtinId="9" hidden="1"/>
    <cellStyle name="Hipervínculo visitado" xfId="27395" builtinId="9" hidden="1"/>
    <cellStyle name="Hipervínculo visitado" xfId="27394" builtinId="9" hidden="1"/>
    <cellStyle name="Hipervínculo visitado" xfId="27392" builtinId="9" hidden="1"/>
    <cellStyle name="Hipervínculo visitado" xfId="27310" builtinId="9" hidden="1"/>
    <cellStyle name="Hipervínculo visitado" xfId="27384" builtinId="9" hidden="1"/>
    <cellStyle name="Hipervínculo visitado" xfId="27325" builtinId="9" hidden="1"/>
    <cellStyle name="Hipervínculo visitado" xfId="27398" builtinId="9" hidden="1"/>
    <cellStyle name="Hipervínculo visitado" xfId="27328" builtinId="9" hidden="1"/>
    <cellStyle name="Hipervínculo visitado" xfId="27341" builtinId="9" hidden="1"/>
    <cellStyle name="Hipervínculo visitado" xfId="27337" builtinId="9" hidden="1"/>
    <cellStyle name="Hipervínculo visitado" xfId="27334" builtinId="9" hidden="1"/>
    <cellStyle name="Hipervínculo visitado" xfId="27413" builtinId="9" hidden="1"/>
    <cellStyle name="Hipervínculo visitado" xfId="27420" builtinId="9" hidden="1"/>
    <cellStyle name="Hipervínculo visitado" xfId="27323" builtinId="9" hidden="1"/>
    <cellStyle name="Hipervínculo visitado" xfId="27396" builtinId="9" hidden="1"/>
    <cellStyle name="Hipervínculo visitado" xfId="27326" builtinId="9" hidden="1"/>
    <cellStyle name="Hipervínculo visitado" xfId="27344" builtinId="9" hidden="1"/>
    <cellStyle name="Hipervínculo visitado" xfId="27333" builtinId="9" hidden="1"/>
    <cellStyle name="Hipervínculo visitado" xfId="27316" builtinId="9" hidden="1"/>
    <cellStyle name="Hipervínculo visitado" xfId="27391" builtinId="9" hidden="1"/>
    <cellStyle name="Hipervínculo visitado" xfId="27315" builtinId="9" hidden="1"/>
    <cellStyle name="Hipervínculo visitado" xfId="27390" builtinId="9" hidden="1"/>
    <cellStyle name="Hipervínculo visitado" xfId="27314" builtinId="9" hidden="1"/>
    <cellStyle name="Hipervínculo visitado" xfId="27389" builtinId="9" hidden="1"/>
    <cellStyle name="Hipervínculo visitado" xfId="27329" builtinId="9" hidden="1"/>
    <cellStyle name="Hipervínculo visitado" xfId="27321" builtinId="9" hidden="1"/>
    <cellStyle name="Hipervínculo visitado" xfId="27318" builtinId="9" hidden="1"/>
    <cellStyle name="Hipervínculo visitado" xfId="27421" builtinId="9" hidden="1"/>
    <cellStyle name="Hipervínculo visitado" xfId="27322" builtinId="9" hidden="1"/>
    <cellStyle name="Hipervínculo visitado" xfId="27319" builtinId="9" hidden="1"/>
    <cellStyle name="Hipervínculo visitado" xfId="27305" builtinId="9" hidden="1"/>
    <cellStyle name="Hipervínculo visitado" xfId="27320" builtinId="9" hidden="1"/>
    <cellStyle name="Hipervínculo visitado" xfId="27383" builtinId="9" hidden="1"/>
    <cellStyle name="Hipervínculo visitado" xfId="27304" builtinId="9" hidden="1"/>
    <cellStyle name="Hipervínculo visitado" xfId="27388" builtinId="9" hidden="1"/>
    <cellStyle name="Hipervínculo visitado" xfId="27387" builtinId="9" hidden="1"/>
    <cellStyle name="Hipervínculo visitado" xfId="27386" builtinId="9" hidden="1"/>
    <cellStyle name="Hipervínculo visitado" xfId="27385" builtinId="9" hidden="1"/>
    <cellStyle name="Hipervínculo visitado" xfId="27308" builtinId="9" hidden="1"/>
    <cellStyle name="Hipervínculo visitado" xfId="27307" builtinId="9" hidden="1"/>
    <cellStyle name="Hipervínculo visitado" xfId="27313" builtinId="9" hidden="1"/>
    <cellStyle name="Hipervínculo visitado" xfId="27402" builtinId="9" hidden="1"/>
    <cellStyle name="Hipervínculo visitado" xfId="27417" builtinId="9" hidden="1"/>
    <cellStyle name="Hipervínculo visitado" xfId="27416" builtinId="9" hidden="1"/>
    <cellStyle name="Hipervínculo visitado" xfId="27414" builtinId="9" hidden="1"/>
    <cellStyle name="Hipervínculo visitado" xfId="27401" builtinId="9" hidden="1"/>
    <cellStyle name="Hipervínculo visitado" xfId="27335" builtinId="9" hidden="1"/>
    <cellStyle name="Hipervínculo visitado" xfId="27346" builtinId="9" hidden="1"/>
    <cellStyle name="Hipervínculo visitado" xfId="27397" builtinId="9" hidden="1"/>
    <cellStyle name="Hipervínculo visitado" xfId="27327" builtinId="9" hidden="1"/>
    <cellStyle name="Hipervínculo visitado" xfId="27342" builtinId="9" hidden="1"/>
    <cellStyle name="Hipervínculo visitado" xfId="27339" builtinId="9" hidden="1"/>
    <cellStyle name="Hipervínculo visitado" xfId="27340" builtinId="9" hidden="1"/>
    <cellStyle name="Hipervínculo visitado" xfId="27591" builtinId="9" hidden="1"/>
    <cellStyle name="Hipervínculo visitado" xfId="27592" builtinId="9" hidden="1"/>
    <cellStyle name="Hipervínculo visitado" xfId="27593" builtinId="9" hidden="1"/>
    <cellStyle name="Hipervínculo visitado" xfId="27594" builtinId="9" hidden="1"/>
    <cellStyle name="Hipervínculo visitado" xfId="27596" builtinId="9" hidden="1"/>
    <cellStyle name="Hipervínculo visitado" xfId="27598" builtinId="9" hidden="1"/>
    <cellStyle name="Hipervínculo visitado" xfId="27600" builtinId="9" hidden="1"/>
    <cellStyle name="Hipervínculo visitado" xfId="27602" builtinId="9" hidden="1"/>
    <cellStyle name="Hipervínculo visitado" xfId="27604" builtinId="9" hidden="1"/>
    <cellStyle name="Hipervínculo visitado" xfId="27606" builtinId="9" hidden="1"/>
    <cellStyle name="Hipervínculo visitado" xfId="27608" builtinId="9" hidden="1"/>
    <cellStyle name="Hipervínculo visitado" xfId="27610" builtinId="9" hidden="1"/>
    <cellStyle name="Hipervínculo visitado" xfId="27612" builtinId="9" hidden="1"/>
    <cellStyle name="Hipervínculo visitado" xfId="27614" builtinId="9" hidden="1"/>
    <cellStyle name="Hipervínculo visitado" xfId="27616" builtinId="9" hidden="1"/>
    <cellStyle name="Hipervínculo visitado" xfId="27618" builtinId="9" hidden="1"/>
    <cellStyle name="Hipervínculo visitado" xfId="27620" builtinId="9" hidden="1"/>
    <cellStyle name="Hipervínculo visitado" xfId="27622" builtinId="9" hidden="1"/>
    <cellStyle name="Hipervínculo visitado" xfId="27624" builtinId="9" hidden="1"/>
    <cellStyle name="Hipervínculo visitado" xfId="27626" builtinId="9" hidden="1"/>
    <cellStyle name="Hipervínculo visitado" xfId="27628" builtinId="9" hidden="1"/>
    <cellStyle name="Hipervínculo visitado" xfId="27630" builtinId="9" hidden="1"/>
    <cellStyle name="Hipervínculo visitado" xfId="27632" builtinId="9" hidden="1"/>
    <cellStyle name="Hipervínculo visitado" xfId="27634" builtinId="9" hidden="1"/>
    <cellStyle name="Hipervínculo visitado" xfId="27636" builtinId="9" hidden="1"/>
    <cellStyle name="Hipervínculo visitado" xfId="27638" builtinId="9" hidden="1"/>
    <cellStyle name="Hipervínculo visitado" xfId="27640" builtinId="9" hidden="1"/>
    <cellStyle name="Hipervínculo visitado" xfId="27642" builtinId="9" hidden="1"/>
    <cellStyle name="Hipervínculo visitado" xfId="27644" builtinId="9" hidden="1"/>
    <cellStyle name="Hipervínculo visitado" xfId="27646" builtinId="9" hidden="1"/>
    <cellStyle name="Hipervínculo visitado" xfId="27648" builtinId="9" hidden="1"/>
    <cellStyle name="Hipervínculo visitado" xfId="27650" builtinId="9" hidden="1"/>
    <cellStyle name="Hipervínculo visitado" xfId="27652" builtinId="9" hidden="1"/>
    <cellStyle name="Hipervínculo visitado" xfId="27654" builtinId="9" hidden="1"/>
    <cellStyle name="Hipervínculo visitado" xfId="27656" builtinId="9" hidden="1"/>
    <cellStyle name="Hipervínculo visitado" xfId="27914" builtinId="9" hidden="1"/>
    <cellStyle name="Hipervínculo visitado" xfId="27915" builtinId="9" hidden="1"/>
    <cellStyle name="Hipervínculo visitado" xfId="27916" builtinId="9" hidden="1"/>
    <cellStyle name="Hipervínculo visitado" xfId="27917" builtinId="9" hidden="1"/>
    <cellStyle name="Hipervínculo visitado" xfId="27918" builtinId="9" hidden="1"/>
    <cellStyle name="Hipervínculo visitado" xfId="27919" builtinId="9" hidden="1"/>
    <cellStyle name="Hipervínculo visitado" xfId="27920" builtinId="9" hidden="1"/>
    <cellStyle name="Hipervínculo visitado" xfId="27921" builtinId="9" hidden="1"/>
    <cellStyle name="Hipervínculo visitado" xfId="27922" builtinId="9" hidden="1"/>
    <cellStyle name="Hipervínculo visitado" xfId="27923" builtinId="9" hidden="1"/>
    <cellStyle name="Hipervínculo visitado" xfId="27924" builtinId="9" hidden="1"/>
    <cellStyle name="Hipervínculo visitado" xfId="27925" builtinId="9" hidden="1"/>
    <cellStyle name="Hipervínculo visitado" xfId="27926" builtinId="9" hidden="1"/>
    <cellStyle name="Hipervínculo visitado" xfId="27927" builtinId="9" hidden="1"/>
    <cellStyle name="Hipervínculo visitado" xfId="27928" builtinId="9" hidden="1"/>
    <cellStyle name="Hipervínculo visitado" xfId="27929" builtinId="9" hidden="1"/>
    <cellStyle name="Hipervínculo visitado" xfId="27930" builtinId="9" hidden="1"/>
    <cellStyle name="Hipervínculo visitado" xfId="27931" builtinId="9" hidden="1"/>
    <cellStyle name="Hipervínculo visitado" xfId="27932" builtinId="9" hidden="1"/>
    <cellStyle name="Hipervínculo visitado" xfId="27933" builtinId="9" hidden="1"/>
    <cellStyle name="Hipervínculo visitado" xfId="27934" builtinId="9" hidden="1"/>
    <cellStyle name="Hipervínculo visitado" xfId="27935" builtinId="9" hidden="1"/>
    <cellStyle name="Hipervínculo visitado" xfId="27936" builtinId="9" hidden="1"/>
    <cellStyle name="Hipervínculo visitado" xfId="27937" builtinId="9" hidden="1"/>
    <cellStyle name="Hipervínculo visitado" xfId="27938" builtinId="9" hidden="1"/>
    <cellStyle name="Hipervínculo visitado" xfId="27939" builtinId="9" hidden="1"/>
    <cellStyle name="Hipervínculo visitado" xfId="27940" builtinId="9" hidden="1"/>
    <cellStyle name="Hipervínculo visitado" xfId="27941" builtinId="9" hidden="1"/>
    <cellStyle name="Hipervínculo visitado" xfId="27942" builtinId="9" hidden="1"/>
    <cellStyle name="Hipervínculo visitado" xfId="27943" builtinId="9" hidden="1"/>
    <cellStyle name="Hipervínculo visitado" xfId="27944" builtinId="9" hidden="1"/>
    <cellStyle name="Hipervínculo visitado" xfId="27945" builtinId="9" hidden="1"/>
    <cellStyle name="Hipervínculo visitado" xfId="27946" builtinId="9" hidden="1"/>
    <cellStyle name="Hipervínculo visitado" xfId="27947" builtinId="9" hidden="1"/>
    <cellStyle name="Hipervínculo visitado" xfId="27948" builtinId="9" hidden="1"/>
    <cellStyle name="Hipervínculo visitado" xfId="27995" builtinId="9" hidden="1"/>
    <cellStyle name="Hipervínculo visitado" xfId="28014" builtinId="9" hidden="1"/>
    <cellStyle name="Hipervínculo visitado" xfId="27997" builtinId="9" hidden="1"/>
    <cellStyle name="Hipervínculo visitado" xfId="28002" builtinId="9" hidden="1"/>
    <cellStyle name="Hipervínculo visitado" xfId="27988" builtinId="9" hidden="1"/>
    <cellStyle name="Hipervínculo visitado" xfId="27830" builtinId="9" hidden="1"/>
    <cellStyle name="Hipervínculo visitado" xfId="27961" builtinId="9" hidden="1"/>
    <cellStyle name="Hipervínculo visitado" xfId="27960" builtinId="9" hidden="1"/>
    <cellStyle name="Hipervínculo visitado" xfId="27958" builtinId="9" hidden="1"/>
    <cellStyle name="Hipervínculo visitado" xfId="27780" builtinId="9" hidden="1"/>
    <cellStyle name="Hipervínculo visitado" xfId="27950" builtinId="9" hidden="1"/>
    <cellStyle name="Hipervínculo visitado" xfId="27821" builtinId="9" hidden="1"/>
    <cellStyle name="Hipervínculo visitado" xfId="27967" builtinId="9" hidden="1"/>
    <cellStyle name="Hipervínculo visitado" xfId="27826" builtinId="9" hidden="1"/>
    <cellStyle name="Hipervínculo visitado" xfId="27854" builtinId="9" hidden="1"/>
    <cellStyle name="Hipervínculo visitado" xfId="27846" builtinId="9" hidden="1"/>
    <cellStyle name="Hipervínculo visitado" xfId="27833" builtinId="9" hidden="1"/>
    <cellStyle name="Hipervínculo visitado" xfId="28007" builtinId="9" hidden="1"/>
    <cellStyle name="Hipervínculo visitado" xfId="28021" builtinId="9" hidden="1"/>
    <cellStyle name="Hipervínculo visitado" xfId="27812" builtinId="9" hidden="1"/>
    <cellStyle name="Hipervínculo visitado" xfId="27964" builtinId="9" hidden="1"/>
    <cellStyle name="Hipervínculo visitado" xfId="27822" builtinId="9" hidden="1"/>
    <cellStyle name="Hipervínculo visitado" xfId="27861" builtinId="9" hidden="1"/>
    <cellStyle name="Hipervínculo visitado" xfId="27831" builtinId="9" hidden="1"/>
    <cellStyle name="Hipervínculo visitado" xfId="27787" builtinId="9" hidden="1"/>
    <cellStyle name="Hipervínculo visitado" xfId="27957" builtinId="9" hidden="1"/>
    <cellStyle name="Hipervínculo visitado" xfId="27786" builtinId="9" hidden="1"/>
    <cellStyle name="Hipervínculo visitado" xfId="27956" builtinId="9" hidden="1"/>
    <cellStyle name="Hipervínculo visitado" xfId="27785" builtinId="9" hidden="1"/>
    <cellStyle name="Hipervínculo visitado" xfId="27955" builtinId="9" hidden="1"/>
    <cellStyle name="Hipervínculo visitado" xfId="27828" builtinId="9" hidden="1"/>
    <cellStyle name="Hipervínculo visitado" xfId="27802" builtinId="9" hidden="1"/>
    <cellStyle name="Hipervínculo visitado" xfId="27791" builtinId="9" hidden="1"/>
    <cellStyle name="Hipervínculo visitado" xfId="28063" builtinId="9" hidden="1"/>
    <cellStyle name="Hipervínculo visitado" xfId="27803" builtinId="9" hidden="1"/>
    <cellStyle name="Hipervínculo visitado" xfId="27792" builtinId="9" hidden="1"/>
    <cellStyle name="Hipervínculo visitado" xfId="27776" builtinId="9" hidden="1"/>
    <cellStyle name="Hipervínculo visitado" xfId="27793" builtinId="9" hidden="1"/>
    <cellStyle name="Hipervínculo visitado" xfId="27949" builtinId="9" hidden="1"/>
    <cellStyle name="Hipervínculo visitado" xfId="27775" builtinId="9" hidden="1"/>
    <cellStyle name="Hipervínculo visitado" xfId="27954" builtinId="9" hidden="1"/>
    <cellStyle name="Hipervínculo visitado" xfId="27953" builtinId="9" hidden="1"/>
    <cellStyle name="Hipervínculo visitado" xfId="27952" builtinId="9" hidden="1"/>
    <cellStyle name="Hipervínculo visitado" xfId="27951" builtinId="9" hidden="1"/>
    <cellStyle name="Hipervínculo visitado" xfId="27778" builtinId="9" hidden="1"/>
    <cellStyle name="Hipervínculo visitado" xfId="27777" builtinId="9" hidden="1"/>
    <cellStyle name="Hipervínculo visitado" xfId="27784" builtinId="9" hidden="1"/>
    <cellStyle name="Hipervínculo visitado" xfId="27991" builtinId="9" hidden="1"/>
    <cellStyle name="Hipervínculo visitado" xfId="28013" builtinId="9" hidden="1"/>
    <cellStyle name="Hipervínculo visitado" xfId="28012" builtinId="9" hidden="1"/>
    <cellStyle name="Hipervínculo visitado" xfId="28008" builtinId="9" hidden="1"/>
    <cellStyle name="Hipervínculo visitado" xfId="27989" builtinId="9" hidden="1"/>
    <cellStyle name="Hipervínculo visitado" xfId="27835" builtinId="9" hidden="1"/>
    <cellStyle name="Hipervínculo visitado" xfId="27870" builtinId="9" hidden="1"/>
    <cellStyle name="Hipervínculo visitado" xfId="27965" builtinId="9" hidden="1"/>
    <cellStyle name="Hipervínculo visitado" xfId="27824" builtinId="9" hidden="1"/>
    <cellStyle name="Hipervínculo visitado" xfId="27856" builtinId="9" hidden="1"/>
    <cellStyle name="Hipervínculo visitado" xfId="27850" builtinId="9" hidden="1"/>
    <cellStyle name="Hipervínculo visitado" xfId="27852" builtinId="9" hidden="1"/>
    <cellStyle name="Hipervínculo visitado" xfId="27748" builtinId="9" hidden="1"/>
    <cellStyle name="Hipervínculo visitado" xfId="27863" builtinId="9" hidden="1"/>
    <cellStyle name="Hipervínculo visitado" xfId="27710" builtinId="9" hidden="1"/>
    <cellStyle name="Hipervínculo visitado" xfId="28055" builtinId="9" hidden="1"/>
    <cellStyle name="Hipervínculo visitado" xfId="27583" builtinId="9" hidden="1"/>
    <cellStyle name="Hipervínculo visitado" xfId="26076" builtinId="9" hidden="1"/>
    <cellStyle name="Hipervínculo visitado" xfId="27974" builtinId="9" hidden="1"/>
    <cellStyle name="Hipervínculo visitado" xfId="27883" builtinId="9" hidden="1"/>
    <cellStyle name="Hipervínculo visitado" xfId="27740" builtinId="9" hidden="1"/>
    <cellStyle name="Hipervínculo visitado" xfId="27842" builtinId="9" hidden="1"/>
    <cellStyle name="Hipervínculo visitado" xfId="27708" builtinId="9" hidden="1"/>
    <cellStyle name="Hipervínculo visitado" xfId="28052" builtinId="9" hidden="1"/>
    <cellStyle name="Hipervínculo visitado" xfId="27576" builtinId="9" hidden="1"/>
    <cellStyle name="Hipervínculo visitado" xfId="27808" builtinId="9" hidden="1"/>
    <cellStyle name="Hipervínculo visitado" xfId="27699" builtinId="9" hidden="1"/>
    <cellStyle name="Hipervínculo visitado" xfId="28047" builtinId="9" hidden="1"/>
    <cellStyle name="Hipervínculo visitado" xfId="27565" builtinId="9" hidden="1"/>
    <cellStyle name="Hipervínculo visitado" xfId="28020" builtinId="9" hidden="1"/>
    <cellStyle name="Hipervínculo visitado" xfId="27909" builtinId="9" hidden="1"/>
    <cellStyle name="Hipervínculo visitado" xfId="27764" builtinId="9" hidden="1"/>
    <cellStyle name="Hipervínculo visitado" xfId="27506" builtinId="9" hidden="1"/>
    <cellStyle name="Hipervínculo visitado" xfId="26183" builtinId="9" hidden="1"/>
    <cellStyle name="Hipervínculo visitado" xfId="27867" builtinId="9" hidden="1"/>
    <cellStyle name="Hipervínculo visitado" xfId="27657" builtinId="9" hidden="1"/>
    <cellStyle name="Hipervínculo visitado" xfId="26088" builtinId="9" hidden="1"/>
    <cellStyle name="Hipervínculo visitado" xfId="27674" builtinId="9" hidden="1"/>
    <cellStyle name="Hipervínculo visitado" xfId="27673" builtinId="9" hidden="1"/>
    <cellStyle name="Hipervínculo visitado" xfId="27672" builtinId="9" hidden="1"/>
    <cellStyle name="Hipervínculo visitado" xfId="27671" builtinId="9" hidden="1"/>
    <cellStyle name="Hipervínculo visitado" xfId="27994" builtinId="9" hidden="1"/>
    <cellStyle name="Hipervínculo visitado" xfId="27899" builtinId="9" hidden="1"/>
    <cellStyle name="Hipervínculo visitado" xfId="27758" builtinId="9" hidden="1"/>
    <cellStyle name="Hipervínculo visitado" xfId="27446" builtinId="9" hidden="1"/>
    <cellStyle name="Hipervínculo visitado" xfId="27458" builtinId="9" hidden="1"/>
    <cellStyle name="Hipervínculo visitado" xfId="26293" builtinId="9" hidden="1"/>
    <cellStyle name="Hipervínculo visitado" xfId="28086" builtinId="9" hidden="1"/>
    <cellStyle name="Hipervínculo visitado" xfId="28087" builtinId="9" hidden="1"/>
    <cellStyle name="Hipervínculo visitado" xfId="28088" builtinId="9" hidden="1"/>
    <cellStyle name="Hipervínculo visitado" xfId="28089" builtinId="9" hidden="1"/>
    <cellStyle name="Hipervínculo visitado" xfId="28090" builtinId="9" hidden="1"/>
    <cellStyle name="Hipervínculo visitado" xfId="28091" builtinId="9" hidden="1"/>
    <cellStyle name="Hipervínculo visitado" xfId="28092" builtinId="9" hidden="1"/>
    <cellStyle name="Hipervínculo visitado" xfId="28093" builtinId="9" hidden="1"/>
    <cellStyle name="Hipervínculo visitado" xfId="28094" builtinId="9" hidden="1"/>
    <cellStyle name="Hipervínculo visitado" xfId="28095" builtinId="9" hidden="1"/>
    <cellStyle name="Hipervínculo visitado" xfId="28096" builtinId="9" hidden="1"/>
    <cellStyle name="Hipervínculo visitado" xfId="28097" builtinId="9" hidden="1"/>
    <cellStyle name="Hipervínculo visitado" xfId="28098" builtinId="9" hidden="1"/>
    <cellStyle name="Hipervínculo visitado" xfId="28099" builtinId="9" hidden="1"/>
    <cellStyle name="Hipervínculo visitado" xfId="28100" builtinId="9" hidden="1"/>
    <cellStyle name="Hipervínculo visitado" xfId="28101" builtinId="9" hidden="1"/>
    <cellStyle name="Hipervínculo visitado" xfId="28102" builtinId="9" hidden="1"/>
    <cellStyle name="Hipervínculo visitado" xfId="28103" builtinId="9" hidden="1"/>
    <cellStyle name="Hipervínculo visitado" xfId="28104" builtinId="9" hidden="1"/>
    <cellStyle name="Hipervínculo visitado" xfId="28105" builtinId="9" hidden="1"/>
    <cellStyle name="Hipervínculo visitado" xfId="28106" builtinId="9" hidden="1"/>
    <cellStyle name="Hipervínculo visitado" xfId="28107" builtinId="9" hidden="1"/>
    <cellStyle name="Hipervínculo visitado" xfId="28108" builtinId="9" hidden="1"/>
    <cellStyle name="Hipervínculo visitado" xfId="28109" builtinId="9" hidden="1"/>
    <cellStyle name="Hipervínculo visitado" xfId="28110" builtinId="9" hidden="1"/>
    <cellStyle name="Hipervínculo visitado" xfId="28111" builtinId="9" hidden="1"/>
    <cellStyle name="Hipervínculo visitado" xfId="28112" builtinId="9" hidden="1"/>
    <cellStyle name="Hipervínculo visitado" xfId="28113" builtinId="9" hidden="1"/>
    <cellStyle name="Hipervínculo visitado" xfId="28114" builtinId="9" hidden="1"/>
    <cellStyle name="Hipervínculo visitado" xfId="28115" builtinId="9" hidden="1"/>
    <cellStyle name="Hipervínculo visitado" xfId="28116" builtinId="9" hidden="1"/>
    <cellStyle name="Hipervínculo visitado" xfId="28117" builtinId="9" hidden="1"/>
    <cellStyle name="Hipervínculo visitado" xfId="28118" builtinId="9" hidden="1"/>
    <cellStyle name="Hipervínculo visitado" xfId="28119" builtinId="9" hidden="1"/>
    <cellStyle name="Hipervínculo visitado" xfId="28120" builtinId="9" hidden="1"/>
    <cellStyle name="Hipervínculo visitado" xfId="28166" builtinId="9" hidden="1"/>
    <cellStyle name="Hipervínculo visitado" xfId="28187" builtinId="9" hidden="1"/>
    <cellStyle name="Hipervínculo visitado" xfId="28170" builtinId="9" hidden="1"/>
    <cellStyle name="Hipervínculo visitado" xfId="28173" builtinId="9" hidden="1"/>
    <cellStyle name="Hipervínculo visitado" xfId="28158" builtinId="9" hidden="1"/>
    <cellStyle name="Hipervínculo visitado" xfId="27769" builtinId="9" hidden="1"/>
    <cellStyle name="Hipervínculo visitado" xfId="28133" builtinId="9" hidden="1"/>
    <cellStyle name="Hipervínculo visitado" xfId="28132" builtinId="9" hidden="1"/>
    <cellStyle name="Hipervínculo visitado" xfId="28131" builtinId="9" hidden="1"/>
    <cellStyle name="Hipervínculo visitado" xfId="27498" builtinId="9" hidden="1"/>
    <cellStyle name="Hipervínculo visitado" xfId="28122" builtinId="9" hidden="1"/>
    <cellStyle name="Hipervínculo visitado" xfId="27966" builtinId="9" hidden="1"/>
    <cellStyle name="Hipervínculo visitado" xfId="28139" builtinId="9" hidden="1"/>
    <cellStyle name="Hipervínculo visitado" xfId="27871" builtinId="9" hidden="1"/>
    <cellStyle name="Hipervínculo visitado" xfId="25988" builtinId="9" hidden="1"/>
    <cellStyle name="Hipervínculo visitado" xfId="27529" builtinId="9" hidden="1"/>
    <cellStyle name="Hipervínculo visitado" xfId="25884" builtinId="9" hidden="1"/>
    <cellStyle name="Hipervínculo visitado" xfId="28180" builtinId="9" hidden="1"/>
    <cellStyle name="Hipervínculo visitado" xfId="28197" builtinId="9" hidden="1"/>
    <cellStyle name="Hipervínculo visitado" xfId="25848" builtinId="9" hidden="1"/>
    <cellStyle name="Hipervínculo visitado" xfId="28136" builtinId="9" hidden="1"/>
    <cellStyle name="Hipervínculo visitado" xfId="28023" builtinId="9" hidden="1"/>
    <cellStyle name="Hipervínculo visitado" xfId="27669" builtinId="9" hidden="1"/>
    <cellStyle name="Hipervínculo visitado" xfId="27722" builtinId="9" hidden="1"/>
    <cellStyle name="Hipervínculo visitado" xfId="27441" builtinId="9" hidden="1"/>
    <cellStyle name="Hipervínculo visitado" xfId="28129" builtinId="9" hidden="1"/>
    <cellStyle name="Hipervínculo visitado" xfId="27848" builtinId="9" hidden="1"/>
    <cellStyle name="Hipervínculo visitado" xfId="28128" builtinId="9" hidden="1"/>
    <cellStyle name="Hipervínculo visitado" xfId="27433" builtinId="9" hidden="1"/>
    <cellStyle name="Hipervínculo visitado" xfId="28127" builtinId="9" hidden="1"/>
    <cellStyle name="Hipervínculo visitado" xfId="26291" builtinId="9" hidden="1"/>
    <cellStyle name="Hipervínculo visitado" xfId="26255" builtinId="9" hidden="1"/>
    <cellStyle name="Hipervínculo visitado" xfId="25887" builtinId="9" hidden="1"/>
    <cellStyle name="Hipervínculo visitado" xfId="28242" builtinId="9" hidden="1"/>
    <cellStyle name="Hipervínculo visitado" xfId="26079" builtinId="9" hidden="1"/>
    <cellStyle name="Hipervínculo visitado" xfId="27438" builtinId="9" hidden="1"/>
    <cellStyle name="Hipervínculo visitado" xfId="27523" builtinId="9" hidden="1"/>
    <cellStyle name="Hipervínculo visitado" xfId="27493" builtinId="9" hidden="1"/>
    <cellStyle name="Hipervínculo visitado" xfId="28121" builtinId="9" hidden="1"/>
    <cellStyle name="Hipervínculo visitado" xfId="25986" builtinId="9" hidden="1"/>
    <cellStyle name="Hipervínculo visitado" xfId="28126" builtinId="9" hidden="1"/>
    <cellStyle name="Hipervínculo visitado" xfId="28125" builtinId="9" hidden="1"/>
    <cellStyle name="Hipervínculo visitado" xfId="28124" builtinId="9" hidden="1"/>
    <cellStyle name="Hipervínculo visitado" xfId="28123" builtinId="9" hidden="1"/>
    <cellStyle name="Hipervínculo visitado" xfId="27999" builtinId="9" hidden="1"/>
    <cellStyle name="Hipervínculo visitado" xfId="27717" builtinId="9" hidden="1"/>
    <cellStyle name="Hipervínculo visitado" xfId="27516" builtinId="9" hidden="1"/>
    <cellStyle name="Hipervínculo visitado" xfId="28163" builtinId="9" hidden="1"/>
    <cellStyle name="Hipervínculo visitado" xfId="28186" builtinId="9" hidden="1"/>
    <cellStyle name="Hipervínculo visitado" xfId="28185" builtinId="9" hidden="1"/>
    <cellStyle name="Hipervínculo visitado" xfId="28181" builtinId="9" hidden="1"/>
    <cellStyle name="Hipervínculo visitado" xfId="28159" builtinId="9" hidden="1"/>
    <cellStyle name="Hipervínculo visitado" xfId="27773" builtinId="9" hidden="1"/>
    <cellStyle name="Hipervínculo visitado" xfId="27665" builtinId="9" hidden="1"/>
    <cellStyle name="Hipervínculo visitado" xfId="28137" builtinId="9" hidden="1"/>
    <cellStyle name="Hipervínculo visitado" xfId="27532" builtinId="9" hidden="1"/>
    <cellStyle name="Hipervínculo visitado" xfId="25849" builtinId="9" hidden="1"/>
    <cellStyle name="Hipervínculo visitado" xfId="27721" builtinId="9" hidden="1"/>
    <cellStyle name="Hipervínculo visitado" xfId="26295" builtinId="9" hidden="1"/>
    <cellStyle name="Hipervínculo visitado" xfId="27703" builtinId="9" hidden="1"/>
    <cellStyle name="Hipervínculo visitado" xfId="27816" builtinId="9" hidden="1"/>
    <cellStyle name="Hipervínculo visitado" xfId="25992" builtinId="9" hidden="1"/>
    <cellStyle name="Hipervínculo visitado" xfId="27564" builtinId="9" hidden="1"/>
    <cellStyle name="Hipervínculo visitado" xfId="28237" builtinId="9" hidden="1"/>
    <cellStyle name="Hipervínculo visitado" xfId="27866" builtinId="9" hidden="1"/>
    <cellStyle name="Hipervínculo visitado" xfId="27841" builtinId="9" hidden="1"/>
    <cellStyle name="Hipervínculo visitado" xfId="28144" builtinId="9" hidden="1"/>
    <cellStyle name="Hipervínculo visitado" xfId="26298" builtinId="9" hidden="1"/>
    <cellStyle name="Hipervínculo visitado" xfId="27442" builtinId="9" hidden="1"/>
    <cellStyle name="Hipervínculo visitado" xfId="25997" builtinId="9" hidden="1"/>
    <cellStyle name="Hipervínculo visitado" xfId="27847" builtinId="9" hidden="1"/>
    <cellStyle name="Hipervínculo visitado" xfId="28235" builtinId="9" hidden="1"/>
    <cellStyle name="Hipervínculo visitado" xfId="27975" builtinId="9" hidden="1"/>
    <cellStyle name="Hipervínculo visitado" xfId="27723" builtinId="9" hidden="1"/>
    <cellStyle name="Hipervínculo visitado" xfId="28041" builtinId="9" hidden="1"/>
    <cellStyle name="Hipervínculo visitado" xfId="28225" builtinId="9" hidden="1"/>
    <cellStyle name="Hipervínculo visitado" xfId="27681" builtinId="9" hidden="1"/>
    <cellStyle name="Hipervínculo visitado" xfId="28195" builtinId="9" hidden="1"/>
    <cellStyle name="Hipervínculo visitado" xfId="28083" builtinId="9" hidden="1"/>
    <cellStyle name="Hipervínculo visitado" xfId="27906" builtinId="9" hidden="1"/>
    <cellStyle name="Hipervínculo visitado" xfId="27879" builtinId="9" hidden="1"/>
    <cellStyle name="Hipervínculo visitado" xfId="27738" builtinId="9" hidden="1"/>
    <cellStyle name="Hipervínculo visitado" xfId="27478" builtinId="9" hidden="1"/>
    <cellStyle name="Hipervínculo visitado" xfId="27691" builtinId="9" hidden="1"/>
    <cellStyle name="Hipervínculo visitado" xfId="28210" builtinId="9" hidden="1"/>
    <cellStyle name="Hipervínculo visitado" xfId="27750" builtinId="9" hidden="1"/>
    <cellStyle name="Hipervínculo visitado" xfId="28174" builtinId="9" hidden="1"/>
    <cellStyle name="Hipervínculo visitado" xfId="28070" builtinId="9" hidden="1"/>
    <cellStyle name="Hipervínculo visitado" xfId="27814" builtinId="9" hidden="1"/>
    <cellStyle name="Hipervínculo visitado" xfId="27560" builtinId="9" hidden="1"/>
    <cellStyle name="Hipervínculo visitado" xfId="28149" builtinId="9" hidden="1"/>
    <cellStyle name="Hipervínculo visitado" xfId="27658" builtinId="9" hidden="1"/>
    <cellStyle name="Hipervínculo visitado" xfId="27487" builtinId="9" hidden="1"/>
    <cellStyle name="Hipervínculo visitado" xfId="26128" builtinId="9" hidden="1"/>
    <cellStyle name="Hipervínculo visitado" xfId="27860" builtinId="9" hidden="1"/>
    <cellStyle name="Hipervínculo visitado" xfId="28138" builtinId="9" hidden="1"/>
    <cellStyle name="Hipervínculo visitado" xfId="27713" builtinId="9" hidden="1"/>
    <cellStyle name="Hipervínculo visitado" xfId="26097" builtinId="9" hidden="1"/>
    <cellStyle name="Hipervínculo visitado" xfId="27794" builtinId="9" hidden="1"/>
    <cellStyle name="Hipervínculo visitado" xfId="26169" builtinId="9" hidden="1"/>
    <cellStyle name="Hipervínculo visitado" xfId="26253" builtinId="9" hidden="1"/>
    <cellStyle name="Hipervínculo visitado" xfId="28204" builtinId="9" hidden="1"/>
    <cellStyle name="Hipervínculo visitado" xfId="27720" builtinId="9" hidden="1"/>
    <cellStyle name="Hipervínculo visitado" xfId="27711" builtinId="9" hidden="1"/>
    <cellStyle name="Hipervínculo visitado" xfId="26105" builtinId="9" hidden="1"/>
    <cellStyle name="Hipervínculo visitado" xfId="27434" builtinId="9" hidden="1"/>
    <cellStyle name="Hipervínculo visitado" xfId="26109" builtinId="9" hidden="1"/>
    <cellStyle name="Hipervínculo visitado" xfId="28202" builtinId="9" hidden="1"/>
    <cellStyle name="Hipervínculo visitado" xfId="27724" builtinId="9" hidden="1"/>
    <cellStyle name="Hipervínculo visitado" xfId="27832" builtinId="9" hidden="1"/>
    <cellStyle name="Hipervínculo visitado" xfId="27509" builtinId="9" hidden="1"/>
    <cellStyle name="Hipervínculo visitado" xfId="27589" builtinId="9" hidden="1"/>
    <cellStyle name="Hipervínculo visitado" xfId="28160" builtinId="9" hidden="1"/>
    <cellStyle name="Hipervínculo visitado" xfId="28200" builtinId="9" hidden="1"/>
    <cellStyle name="Hipervínculo visitado" xfId="27726" builtinId="9" hidden="1"/>
    <cellStyle name="Hipervínculo visitado" xfId="27519" builtinId="9" hidden="1"/>
    <cellStyle name="Hipervínculo visitado" xfId="27911" builtinId="9" hidden="1"/>
    <cellStyle name="Hipervínculo visitado" xfId="27514" builtinId="9" hidden="1"/>
    <cellStyle name="Hipervínculo visitado" xfId="27462" builtinId="9" hidden="1"/>
    <cellStyle name="Hipervínculo visitado" xfId="27490" builtinId="9" hidden="1"/>
    <cellStyle name="Hipervínculo visitado" xfId="27469" builtinId="9" hidden="1"/>
    <cellStyle name="Hipervínculo visitado" xfId="27497" builtinId="9" hidden="1"/>
    <cellStyle name="Hipervínculo visitado" xfId="27440" builtinId="9" hidden="1"/>
    <cellStyle name="Hipervínculo visitado" xfId="27522" builtinId="9" hidden="1"/>
    <cellStyle name="Hipervínculo visitado" xfId="28183" builtinId="9" hidden="1"/>
    <cellStyle name="Hipervínculo visitado" xfId="28207" builtinId="9" hidden="1"/>
    <cellStyle name="Hipervínculo visitado" xfId="27567" builtinId="9" hidden="1"/>
    <cellStyle name="Hipervínculo visitado" xfId="26193" builtinId="9" hidden="1"/>
    <cellStyle name="Hipervínculo visitado" xfId="27838" builtinId="9" hidden="1"/>
    <cellStyle name="Hipervínculo visitado" xfId="27700" builtinId="9" hidden="1"/>
    <cellStyle name="Hipervínculo visitado" xfId="28249" builtinId="9" hidden="1"/>
    <cellStyle name="Hipervínculo visitado" xfId="27733" builtinId="9" hidden="1"/>
    <cellStyle name="Hipervínculo visitado" xfId="27679" builtinId="9" hidden="1"/>
    <cellStyle name="Hipervínculo visitado" xfId="27437" builtinId="9" hidden="1"/>
    <cellStyle name="Hipervínculo visitado" xfId="26101" builtinId="9" hidden="1"/>
    <cellStyle name="Hipervínculo visitado" xfId="27844" builtinId="9" hidden="1"/>
    <cellStyle name="Hipervínculo visitado" xfId="28203" builtinId="9" hidden="1"/>
    <cellStyle name="Hipervínculo visitado" xfId="26189" builtinId="9" hidden="1"/>
    <cellStyle name="Hipervínculo visitado" xfId="27728" builtinId="9" hidden="1"/>
    <cellStyle name="Hipervínculo visitado" xfId="28184" builtinId="9" hidden="1"/>
    <cellStyle name="Hipervínculo visitado" xfId="27499" builtinId="9" hidden="1"/>
    <cellStyle name="Hipervínculo visitado" xfId="27912" builtinId="9" hidden="1"/>
    <cellStyle name="Hipervínculo visitado" xfId="28079" builtinId="9" hidden="1"/>
    <cellStyle name="Hipervínculo visitado" xfId="27684" builtinId="9" hidden="1"/>
    <cellStyle name="Hipervínculo visitado" xfId="28084" builtinId="9" hidden="1"/>
    <cellStyle name="Hipervínculo visitado" xfId="25875" builtinId="9" hidden="1"/>
    <cellStyle name="Hipervínculo visitado" xfId="27486" builtinId="9" hidden="1"/>
    <cellStyle name="Hipervínculo visitado" xfId="28255" builtinId="9" hidden="1"/>
    <cellStyle name="Hipervínculo visitado" xfId="28054" builtinId="9" hidden="1"/>
    <cellStyle name="Hipervínculo visitado" xfId="27996" builtinId="9" hidden="1"/>
    <cellStyle name="Hipervínculo visitado" xfId="27730" builtinId="9" hidden="1"/>
    <cellStyle name="Hipervínculo visitado" xfId="26099" builtinId="9" hidden="1"/>
    <cellStyle name="Hipervínculo visitado" xfId="27559" builtinId="9" hidden="1"/>
    <cellStyle name="Hipervínculo visitado" xfId="26305" builtinId="9" hidden="1"/>
    <cellStyle name="Hipervínculo visitado" xfId="28205" builtinId="9" hidden="1"/>
    <cellStyle name="Hipervínculo visitado" xfId="27521" builtinId="9" hidden="1"/>
    <cellStyle name="Hipervínculo visitado" xfId="28188" builtinId="9" hidden="1"/>
    <cellStyle name="Hipervínculo visitado" xfId="27890" builtinId="9" hidden="1"/>
    <cellStyle name="Hipervínculo visitado" xfId="26272" builtinId="9" hidden="1"/>
    <cellStyle name="Hipervínculo visitado" xfId="26174" builtinId="9" hidden="1"/>
    <cellStyle name="Hipervínculo visitado" xfId="27524" builtinId="9" hidden="1"/>
    <cellStyle name="Hipervínculo visitado" xfId="27546" builtinId="9" hidden="1"/>
    <cellStyle name="Hipervínculo visitado" xfId="28297" builtinId="9" hidden="1"/>
    <cellStyle name="Hipervínculo visitado" xfId="26092" builtinId="9" hidden="1"/>
    <cellStyle name="Hipervínculo visitado" xfId="27834" builtinId="9" hidden="1"/>
    <cellStyle name="Hipervínculo visitado" xfId="28142" builtinId="9" hidden="1"/>
    <cellStyle name="Hipervínculo visitado" xfId="27862" builtinId="9" hidden="1"/>
    <cellStyle name="Hipervínculo visitado" xfId="27718" builtinId="9" hidden="1"/>
    <cellStyle name="Hipervínculo visitado" xfId="27495" builtinId="9" hidden="1"/>
    <cellStyle name="Hipervínculo visitado" xfId="27878" builtinId="9" hidden="1"/>
    <cellStyle name="Hipervínculo visitado" xfId="27712" builtinId="9" hidden="1"/>
    <cellStyle name="Hipervínculo visitado" xfId="26086" builtinId="9" hidden="1"/>
    <cellStyle name="Hipervínculo visitado" xfId="28206" builtinId="9" hidden="1"/>
    <cellStyle name="Hipervínculo visitado" xfId="28213" builtinId="9" hidden="1"/>
    <cellStyle name="Hipervínculo visitado" xfId="25941" builtinId="9" hidden="1"/>
    <cellStyle name="Hipervínculo visitado" xfId="27444" builtinId="9" hidden="1"/>
    <cellStyle name="Hipervínculo visitado" xfId="28049" builtinId="9" hidden="1"/>
    <cellStyle name="Hipervínculo visitado" xfId="28248" builtinId="9" hidden="1"/>
    <cellStyle name="Hipervínculo visitado" xfId="28247" builtinId="9" hidden="1"/>
    <cellStyle name="Hipervínculo visitado" xfId="27475" builtinId="9" hidden="1"/>
    <cellStyle name="Hipervínculo visitado" xfId="27805" builtinId="9" hidden="1"/>
    <cellStyle name="Hipervínculo visitado" xfId="27536" builtinId="9" hidden="1"/>
    <cellStyle name="Hipervínculo visitado" xfId="27692" builtinId="9" hidden="1"/>
    <cellStyle name="Hipervínculo visitado" xfId="26089" builtinId="9" hidden="1"/>
    <cellStyle name="Hipervínculo visitado" xfId="25991" builtinId="9" hidden="1"/>
    <cellStyle name="Hipervínculo visitado" xfId="28077" builtinId="9" hidden="1"/>
    <cellStyle name="Hipervínculo visitado" xfId="26191" builtinId="9" hidden="1"/>
    <cellStyle name="Hipervínculo visitado" xfId="28068" builtinId="9" hidden="1"/>
    <cellStyle name="Hipervínculo visitado" xfId="27766" builtinId="9" hidden="1"/>
    <cellStyle name="Hipervínculo visitado" xfId="27562" builtinId="9" hidden="1"/>
    <cellStyle name="Hipervínculo visitado" xfId="28280" builtinId="9" hidden="1"/>
    <cellStyle name="Hipervínculo visitado" xfId="28226" builtinId="9" hidden="1"/>
    <cellStyle name="Hipervínculo visitado" xfId="28252" builtinId="9" hidden="1"/>
    <cellStyle name="Hipervínculo visitado" xfId="28060" builtinId="9" hidden="1"/>
    <cellStyle name="Hipervínculo visitado" xfId="27907" builtinId="9" hidden="1"/>
    <cellStyle name="Hipervínculo visitado" xfId="28082" builtinId="9" hidden="1"/>
    <cellStyle name="Hipervínculo visitado" xfId="28130" builtinId="9" hidden="1"/>
    <cellStyle name="Hipervínculo visitado" xfId="27765" builtinId="9" hidden="1"/>
    <cellStyle name="Hipervínculo visitado" xfId="28275" builtinId="9" hidden="1"/>
    <cellStyle name="Hipervínculo visitado" xfId="28003" builtinId="9" hidden="1"/>
    <cellStyle name="Hipervínculo visitado" xfId="27963" builtinId="9" hidden="1"/>
    <cellStyle name="Hipervínculo visitado" xfId="27813" builtinId="9" hidden="1"/>
    <cellStyle name="Hipervínculo visitado" xfId="28038" builtinId="9" hidden="1"/>
    <cellStyle name="Hipervínculo visitado" xfId="28066" builtinId="9" hidden="1"/>
    <cellStyle name="Hipervínculo visitado" xfId="27885" builtinId="9" hidden="1"/>
    <cellStyle name="Hipervínculo visitado" xfId="27435" builtinId="9" hidden="1"/>
    <cellStyle name="Hipervínculo visitado" xfId="27788" builtinId="9" hidden="1"/>
    <cellStyle name="Hipervínculo visitado" xfId="27877" builtinId="9" hidden="1"/>
    <cellStyle name="Hipervínculo visitado" xfId="26186" builtinId="9" hidden="1"/>
    <cellStyle name="Hipervínculo visitado" xfId="28293" builtinId="9" hidden="1"/>
    <cellStyle name="Hipervínculo visitado" xfId="28030" builtinId="9" hidden="1"/>
    <cellStyle name="Hipervínculo visitado" xfId="27453" builtinId="9" hidden="1"/>
    <cellStyle name="Hipervínculo visitado" xfId="27857" builtinId="9" hidden="1"/>
    <cellStyle name="Hipervínculo visitado" xfId="28199" builtinId="9" hidden="1"/>
    <cellStyle name="Hipervínculo visitado" xfId="27980" builtinId="9" hidden="1"/>
    <cellStyle name="Hipervínculo visitado" xfId="27566" builtinId="9" hidden="1"/>
    <cellStyle name="Hipervínculo visitado" xfId="28057" builtinId="9" hidden="1"/>
    <cellStyle name="Hipervínculo visitado" xfId="28167" builtinId="9" hidden="1"/>
    <cellStyle name="Hipervínculo visitado" xfId="28287" builtinId="9" hidden="1"/>
    <cellStyle name="Hipervínculo visitado" xfId="28192" builtinId="9" hidden="1"/>
    <cellStyle name="Hipervínculo visitado" xfId="27448" builtinId="9" hidden="1"/>
    <cellStyle name="Hipervínculo visitado" xfId="27678" builtinId="9" hidden="1"/>
    <cellStyle name="Hipervínculo visitado" xfId="28279" builtinId="9" hidden="1"/>
    <cellStyle name="Hipervínculo visitado" xfId="28258" builtinId="9" hidden="1"/>
    <cellStyle name="Hipervínculo visitado" xfId="27895" builtinId="9" hidden="1"/>
    <cellStyle name="Hipervínculo visitado" xfId="27734" builtinId="9" hidden="1"/>
    <cellStyle name="Hipervínculo visitado" xfId="27473" builtinId="9" hidden="1"/>
    <cellStyle name="Hipervínculo visitado" xfId="27541" builtinId="9" hidden="1"/>
    <cellStyle name="Hipervínculo visitado" xfId="27515" builtinId="9" hidden="1"/>
    <cellStyle name="Hipervínculo visitado" xfId="27431" builtinId="9" hidden="1"/>
    <cellStyle name="Hipervínculo visitado" xfId="28045" builtinId="9" hidden="1"/>
    <cellStyle name="Hipervínculo visitado" xfId="27892" builtinId="9" hidden="1"/>
    <cellStyle name="Hipervínculo visitado" xfId="27512" builtinId="9" hidden="1"/>
    <cellStyle name="Hipervínculo visitado" xfId="28245" builtinId="9" hidden="1"/>
    <cellStyle name="Hipervínculo visitado" xfId="28265" builtinId="9" hidden="1"/>
    <cellStyle name="Hipervínculo visitado" xfId="27489" builtinId="9" hidden="1"/>
    <cellStyle name="Hipervínculo visitado" xfId="27561" builtinId="9" hidden="1"/>
    <cellStyle name="Hipervínculo visitado" xfId="26160" builtinId="9" hidden="1"/>
    <cellStyle name="Hipervínculo visitado" xfId="27884" builtinId="9" hidden="1"/>
    <cellStyle name="Hipervínculo visitado" xfId="28246" builtinId="9" hidden="1"/>
    <cellStyle name="Hipervínculo visitado" xfId="28263" builtinId="9" hidden="1"/>
    <cellStyle name="Hipervínculo visitado" xfId="27483" builtinId="9" hidden="1"/>
    <cellStyle name="Hipervínculo visitado" xfId="27471" builtinId="9" hidden="1"/>
    <cellStyle name="Hipervínculo visitado" xfId="26077" builtinId="9" hidden="1"/>
    <cellStyle name="Hipervínculo visitado" xfId="27820" builtinId="9" hidden="1"/>
    <cellStyle name="Hipervínculo visitado" xfId="28250" builtinId="9" hidden="1"/>
    <cellStyle name="Hipervínculo visitado" xfId="28262" builtinId="9" hidden="1"/>
    <cellStyle name="Hipervínculo visitado" xfId="27774" builtinId="9" hidden="1"/>
    <cellStyle name="Hipervínculo visitado" xfId="26194" builtinId="9" hidden="1"/>
    <cellStyle name="Hipervínculo visitado" xfId="26139" builtinId="9" hidden="1"/>
    <cellStyle name="Hipervínculo visitado" xfId="26102" builtinId="9" hidden="1"/>
    <cellStyle name="Hipervínculo visitado" xfId="27456" builtinId="9" hidden="1"/>
    <cellStyle name="Hipervínculo visitado" xfId="28260" builtinId="9" hidden="1"/>
    <cellStyle name="Hipervínculo visitado" xfId="28182" builtinId="9" hidden="1"/>
    <cellStyle name="Hipervínculo visitado" xfId="27810" builtinId="9" hidden="1"/>
    <cellStyle name="Hipervínculo visitado" xfId="25959" builtinId="9" hidden="1"/>
    <cellStyle name="Hipervínculo visitado" xfId="28154" builtinId="9" hidden="1"/>
    <cellStyle name="Hipervínculo visitado" xfId="27538" builtinId="9" hidden="1"/>
    <cellStyle name="Hipervínculo visitado" xfId="27908" builtinId="9" hidden="1"/>
    <cellStyle name="Hipervínculo visitado" xfId="28307" builtinId="9" hidden="1"/>
    <cellStyle name="Hipervínculo visitado" xfId="27983" builtinId="9" hidden="1"/>
    <cellStyle name="Hipervínculo visitado" xfId="27984" builtinId="9" hidden="1"/>
    <cellStyle name="Hipervínculo visitado" xfId="27801" builtinId="9" hidden="1"/>
    <cellStyle name="Hipervínculo visitado" xfId="26090" builtinId="9" hidden="1"/>
    <cellStyle name="Hipervínculo visitado" xfId="27488" builtinId="9" hidden="1"/>
    <cellStyle name="Hipervínculo visitado" xfId="27887" builtinId="9" hidden="1"/>
    <cellStyle name="Hipervínculo visitado" xfId="27445" builtinId="9" hidden="1"/>
    <cellStyle name="Hipervínculo visitado" xfId="27585" builtinId="9" hidden="1"/>
    <cellStyle name="Hipervínculo visitado" xfId="27482" builtinId="9" hidden="1"/>
    <cellStyle name="Hipervínculo visitado" xfId="27754" builtinId="9" hidden="1"/>
    <cellStyle name="Hipervínculo visitado" xfId="27752" builtinId="9" hidden="1"/>
    <cellStyle name="Hipervínculo visitado" xfId="27732" builtinId="9" hidden="1"/>
    <cellStyle name="Hipervínculo visitado" xfId="25996" builtinId="9" hidden="1"/>
    <cellStyle name="Hipervínculo visitado" xfId="28074" builtinId="9" hidden="1"/>
    <cellStyle name="Hipervínculo visitado" xfId="28076" builtinId="9" hidden="1"/>
    <cellStyle name="Hipervínculo visitado" xfId="28300" builtinId="9" hidden="1"/>
    <cellStyle name="Hipervínculo visitado" xfId="28313" builtinId="9" hidden="1"/>
    <cellStyle name="Hipervínculo visitado" xfId="27993" builtinId="9" hidden="1"/>
    <cellStyle name="Hipervínculo visitado" xfId="25942" builtinId="9" hidden="1"/>
    <cellStyle name="Hipervínculo visitado" xfId="28146" builtinId="9" hidden="1"/>
    <cellStyle name="Hipervínculo visitado" xfId="27845" builtinId="9" hidden="1"/>
    <cellStyle name="Hipervínculo visitado" xfId="27839" builtinId="9" hidden="1"/>
    <cellStyle name="Hipervínculo visitado" xfId="27535" builtinId="9" hidden="1"/>
    <cellStyle name="Hipervínculo visitado" xfId="27978" builtinId="9" hidden="1"/>
    <cellStyle name="Hipervínculo visitado" xfId="28035" builtinId="9" hidden="1"/>
    <cellStyle name="Hipervínculo visitado" xfId="28157" builtinId="9" hidden="1"/>
    <cellStyle name="Hipervínculo visitado" xfId="27492" builtinId="9" hidden="1"/>
    <cellStyle name="Hipervínculo visitado" xfId="28257" builtinId="9" hidden="1"/>
    <cellStyle name="Hipervínculo visitado" xfId="28062" builtinId="9" hidden="1"/>
    <cellStyle name="Hipervínculo visitado" xfId="21941" builtinId="9" hidden="1"/>
    <cellStyle name="Hipervínculo visitado" xfId="28016" builtinId="9" hidden="1"/>
    <cellStyle name="Hipervínculo visitado" xfId="28345" builtinId="9" hidden="1"/>
    <cellStyle name="Hipervínculo visitado" xfId="25994" builtinId="9" hidden="1"/>
    <cellStyle name="Hipervínculo visitado" xfId="27779" builtinId="9" hidden="1"/>
    <cellStyle name="Hipervínculo visitado" xfId="27459" builtinId="9" hidden="1"/>
    <cellStyle name="Hipervínculo visitado" xfId="27552" builtinId="9" hidden="1"/>
    <cellStyle name="Hipervínculo visitado" xfId="28259" builtinId="9" hidden="1"/>
    <cellStyle name="Hipervínculo visitado" xfId="27427" builtinId="9" hidden="1"/>
    <cellStyle name="Hipervínculo visitado" xfId="27563" builtinId="9" hidden="1"/>
    <cellStyle name="Hipervínculo visitado" xfId="27688" builtinId="9" hidden="1"/>
    <cellStyle name="Hipervínculo visitado" xfId="28033" builtinId="9" hidden="1"/>
    <cellStyle name="Hipervínculo visitado" xfId="27799" builtinId="9" hidden="1"/>
    <cellStyle name="Hipervínculo visitado" xfId="27889" builtinId="9" hidden="1"/>
    <cellStyle name="Hipervínculo visitado" xfId="28061" builtinId="9" hidden="1"/>
    <cellStyle name="Hipervínculo visitado" xfId="27977" builtinId="9" hidden="1"/>
    <cellStyle name="Hipervínculo visitado" xfId="27500" builtinId="9" hidden="1"/>
    <cellStyle name="Hipervínculo visitado" xfId="28306" builtinId="9" hidden="1"/>
    <cellStyle name="Hipervínculo visitado" xfId="28305" builtinId="9" hidden="1"/>
    <cellStyle name="Hipervínculo visitado" xfId="28301" builtinId="9" hidden="1"/>
    <cellStyle name="Hipervínculo visitado" xfId="27741" builtinId="9" hidden="1"/>
    <cellStyle name="Hipervínculo visitado" xfId="27531" builtinId="9" hidden="1"/>
    <cellStyle name="Hipervínculo visitado" xfId="28224" builtinId="9" hidden="1"/>
    <cellStyle name="Hipervínculo visitado" xfId="27898" builtinId="9" hidden="1"/>
    <cellStyle name="Hipervínculo visitado" xfId="28001" builtinId="9" hidden="1"/>
    <cellStyle name="Hipervínculo visitado" xfId="27680" builtinId="9" hidden="1"/>
    <cellStyle name="Hipervínculo visitado" xfId="28193" builtinId="9" hidden="1"/>
    <cellStyle name="Hipervínculo visitado" xfId="28085" builtinId="9" hidden="1"/>
    <cellStyle name="Hipervínculo visitado" xfId="26184" builtinId="9" hidden="1"/>
    <cellStyle name="Hipervínculo visitado" xfId="26175" builtinId="9" hidden="1"/>
    <cellStyle name="Hipervínculo visitado" xfId="28332" builtinId="9" hidden="1"/>
    <cellStyle name="Hipervínculo visitado" xfId="27474" builtinId="9" hidden="1"/>
    <cellStyle name="Hipervínculo visitado" xfId="28311" builtinId="9" hidden="1"/>
    <cellStyle name="Hipervínculo visitado" xfId="27586" builtinId="9" hidden="1"/>
    <cellStyle name="Hipervínculo visitado" xfId="28017" builtinId="9" hidden="1"/>
    <cellStyle name="Hipervínculo visitado" xfId="27534" builtinId="9" hidden="1"/>
    <cellStyle name="Hipervínculo visitado" xfId="27525" builtinId="9" hidden="1"/>
    <cellStyle name="Hipervínculo visitado" xfId="27992" builtinId="9" hidden="1"/>
    <cellStyle name="Hipervínculo visitado" xfId="28328" builtinId="9" hidden="1"/>
    <cellStyle name="Hipervínculo visitado" xfId="27557" builtinId="9" hidden="1"/>
    <cellStyle name="Hipervínculo visitado" xfId="28298" builtinId="9" hidden="1"/>
    <cellStyle name="Hipervínculo visitado" xfId="27511" builtinId="9" hidden="1"/>
    <cellStyle name="Hipervínculo visitado" xfId="27548" builtinId="9" hidden="1"/>
    <cellStyle name="Hipervínculo visitado" xfId="28078" builtinId="9" hidden="1"/>
    <cellStyle name="Hipervínculo visitado" xfId="27457" builtinId="9" hidden="1"/>
    <cellStyle name="Hipervínculo visitado" xfId="28179" builtinId="9" hidden="1"/>
    <cellStyle name="Hipervínculo visitado" xfId="28208" builtinId="9" hidden="1"/>
    <cellStyle name="Hipervínculo visitado" xfId="28037" builtinId="9" hidden="1"/>
    <cellStyle name="Hipervínculo visitado" xfId="28233" builtinId="9" hidden="1"/>
    <cellStyle name="Hipervínculo visitado" xfId="28344" builtinId="9" hidden="1"/>
    <cellStyle name="Hipervínculo visitado" xfId="28294" builtinId="9" hidden="1"/>
    <cellStyle name="Hipervínculo visitado" xfId="27542" builtinId="9" hidden="1"/>
    <cellStyle name="Hipervínculo visitado" xfId="27998" builtinId="9" hidden="1"/>
    <cellStyle name="Hipervínculo visitado" xfId="28006" builtinId="9" hidden="1"/>
    <cellStyle name="Hipervínculo visitado" xfId="27555" builtinId="9" hidden="1"/>
    <cellStyle name="Hipervínculo visitado" xfId="27464" builtinId="9" hidden="1"/>
    <cellStyle name="Hipervínculo visitado" xfId="28244" builtinId="9" hidden="1"/>
    <cellStyle name="Hipervínculo visitado" xfId="27518" builtinId="9" hidden="1"/>
    <cellStyle name="Hipervínculo visitado" xfId="28337" builtinId="9" hidden="1"/>
    <cellStyle name="Hipervínculo visitado" xfId="26196" builtinId="9" hidden="1"/>
    <cellStyle name="Hipervínculo visitado" xfId="28053" builtinId="9" hidden="1"/>
    <cellStyle name="Hipervínculo visitado" xfId="28209" builtinId="9" hidden="1"/>
    <cellStyle name="Hipervínculo visitado" xfId="28331" builtinId="9" hidden="1"/>
    <cellStyle name="Hipervínculo visitado" xfId="27501" builtinId="9" hidden="1"/>
    <cellStyle name="Hipervínculo visitado" xfId="25993" builtinId="9" hidden="1"/>
    <cellStyle name="Hipervínculo visitado" xfId="28046" builtinId="9" hidden="1"/>
    <cellStyle name="Hipervínculo visitado" xfId="27470" builtinId="9" hidden="1"/>
    <cellStyle name="Hipervínculo visitado" xfId="28318" builtinId="9" hidden="1"/>
    <cellStyle name="Hipervínculo visitado" xfId="25860" builtinId="9" hidden="1"/>
    <cellStyle name="Hipervínculo visitado" xfId="27855" builtinId="9" hidden="1"/>
    <cellStyle name="Hipervínculo visitado" xfId="27985" builtinId="9" hidden="1"/>
    <cellStyle name="Hipervínculo visitado" xfId="22015" builtinId="9" hidden="1"/>
    <cellStyle name="Hipervínculo visitado" xfId="28228" builtinId="9" hidden="1"/>
    <cellStyle name="Hipervínculo visitado" xfId="28317" builtinId="9" hidden="1"/>
    <cellStyle name="Hipervínculo visitado" xfId="27454" builtinId="9" hidden="1"/>
    <cellStyle name="Hipervínculo visitado" xfId="27545" builtinId="9" hidden="1"/>
    <cellStyle name="Hipervínculo visitado" xfId="28295" builtinId="9" hidden="1"/>
    <cellStyle name="Hipervínculo visitado" xfId="27423" builtinId="9" hidden="1"/>
    <cellStyle name="Hipervínculo visitado" xfId="27690" builtinId="9" hidden="1"/>
    <cellStyle name="Hipervínculo visitado" xfId="28316" builtinId="9" hidden="1"/>
    <cellStyle name="Hipervínculo visitado" xfId="28029" builtinId="9" hidden="1"/>
    <cellStyle name="Hipervínculo visitado" xfId="27579" builtinId="9" hidden="1"/>
    <cellStyle name="Hipervínculo visitado" xfId="28171" builtinId="9" hidden="1"/>
    <cellStyle name="Hipervínculo visitado" xfId="27746" builtinId="9" hidden="1"/>
    <cellStyle name="Hipervínculo visitado" xfId="27729" builtinId="9" hidden="1"/>
    <cellStyle name="Hipervínculo visitado" xfId="28315" builtinId="9" hidden="1"/>
    <cellStyle name="Hipervínculo visitado" xfId="27505" builtinId="9" hidden="1"/>
    <cellStyle name="Hipervínculo visitado" xfId="28034" builtinId="9" hidden="1"/>
    <cellStyle name="Hipervínculo visitado" xfId="27736" builtinId="9" hidden="1"/>
    <cellStyle name="Hipervínculo visitado" xfId="27818" builtinId="9" hidden="1"/>
    <cellStyle name="Hipervínculo visitado" xfId="27461" builtinId="9" hidden="1"/>
    <cellStyle name="Hipervínculo visitado" xfId="28148" builtinId="9" hidden="1"/>
    <cellStyle name="Hipervínculo visitado" xfId="27540" builtinId="9" hidden="1"/>
    <cellStyle name="Hipervínculo visitado" xfId="27755" builtinId="9" hidden="1"/>
    <cellStyle name="Hipervínculo visitado" xfId="27697" builtinId="9" hidden="1"/>
    <cellStyle name="Hipervínculo visitado" xfId="28196" builtinId="9" hidden="1"/>
    <cellStyle name="Hipervínculo visitado" xfId="28302" builtinId="9" hidden="1"/>
    <cellStyle name="Hipervínculo visitado" xfId="28321" builtinId="9" hidden="1"/>
    <cellStyle name="Hipervínculo visitado" xfId="27761" builtinId="9" hidden="1"/>
    <cellStyle name="Hipervínculo visitado" xfId="28352" builtinId="9" hidden="1"/>
    <cellStyle name="Hipervínculo visitado" xfId="28036" builtinId="9" hidden="1"/>
    <cellStyle name="Hipervínculo visitado" xfId="28229" builtinId="9" hidden="1"/>
    <cellStyle name="Hipervínculo visitado" xfId="27432" builtinId="9" hidden="1"/>
    <cellStyle name="Hipervínculo visitado" xfId="27800" builtinId="9" hidden="1"/>
    <cellStyle name="Hipervínculo visitado" xfId="28283" builtinId="9" hidden="1"/>
    <cellStyle name="Hipervínculo visitado" xfId="27556" builtinId="9" hidden="1"/>
    <cellStyle name="Hipervínculo visitado" xfId="28151" builtinId="9" hidden="1"/>
    <cellStyle name="Hipervínculo visitado" xfId="28326" builtinId="9" hidden="1"/>
    <cellStyle name="Hipervínculo visitado" xfId="27806" builtinId="9" hidden="1"/>
    <cellStyle name="Hipervínculo visitado" xfId="27869" builtinId="9" hidden="1"/>
    <cellStyle name="Hipervínculo visitado" xfId="27876" builtinId="9" hidden="1"/>
    <cellStyle name="Hipervínculo visitado" xfId="28067" builtinId="9" hidden="1"/>
    <cellStyle name="Hipervínculo visitado" xfId="25945" builtinId="9" hidden="1"/>
    <cellStyle name="Hipervínculo visitado" xfId="28276" builtinId="9" hidden="1"/>
    <cellStyle name="Hipervínculo visitado" xfId="26284" builtinId="9" hidden="1"/>
    <cellStyle name="Hipervínculo visitado" xfId="27508" builtinId="9" hidden="1"/>
    <cellStyle name="Hipervínculo visitado" xfId="28358" builtinId="9" hidden="1"/>
    <cellStyle name="Hipervínculo visitado" xfId="28058" builtinId="9" hidden="1"/>
    <cellStyle name="Hipervínculo visitado" xfId="27901" builtinId="9" hidden="1"/>
    <cellStyle name="Hipervínculo visitado" xfId="27550" builtinId="9" hidden="1"/>
    <cellStyle name="Hipervínculo visitado" xfId="27503" builtinId="9" hidden="1"/>
    <cellStyle name="Hipervínculo visitado" xfId="27687" builtinId="9" hidden="1"/>
    <cellStyle name="Hipervínculo visitado" xfId="27704" builtinId="9" hidden="1"/>
    <cellStyle name="Hipervínculo visitado" xfId="27868" builtinId="9" hidden="1"/>
    <cellStyle name="Hipervínculo visitado" xfId="27880" builtinId="9" hidden="1"/>
    <cellStyle name="Hipervínculo visitado" xfId="28072" builtinId="9" hidden="1"/>
    <cellStyle name="Hipervínculo visitado" xfId="28050" builtinId="9" hidden="1"/>
    <cellStyle name="Hipervínculo visitado" xfId="27782" builtinId="9" hidden="1"/>
    <cellStyle name="Hipervínculo visitado" xfId="28264" builtinId="9" hidden="1"/>
    <cellStyle name="Hipervínculo visitado" xfId="27533" builtinId="9" hidden="1"/>
    <cellStyle name="Hipervínculo visitado" xfId="28232" builtinId="9" hidden="1"/>
    <cellStyle name="Hipervínculo visitado" xfId="28378" builtinId="9" hidden="1"/>
    <cellStyle name="Hipervínculo visitado" xfId="27888" builtinId="9" hidden="1"/>
    <cellStyle name="Hipervínculo visitado" xfId="25966" builtinId="9" hidden="1"/>
    <cellStyle name="Hipervínculo visitado" xfId="27472" builtinId="9" hidden="1"/>
    <cellStyle name="Hipervínculo visitado" xfId="28304" builtinId="9" hidden="1"/>
    <cellStyle name="Hipervínculo visitado" xfId="27683" builtinId="9" hidden="1"/>
    <cellStyle name="Hipervínculo visitado" xfId="27836" builtinId="9" hidden="1"/>
    <cellStyle name="Hipervínculo visitado" xfId="28319" builtinId="9" hidden="1"/>
    <cellStyle name="Hipervínculo visitado" xfId="28303" builtinId="9" hidden="1"/>
    <cellStyle name="Hipervínculo visitado" xfId="28043" builtinId="9" hidden="1"/>
    <cellStyle name="Hipervínculo visitado" xfId="28273" builtinId="9" hidden="1"/>
    <cellStyle name="Hipervínculo visitado" xfId="28239" builtinId="9" hidden="1"/>
    <cellStyle name="Hipervínculo visitado" xfId="27819" builtinId="9" hidden="1"/>
    <cellStyle name="Hipervínculo visitado" xfId="27796" builtinId="9" hidden="1"/>
    <cellStyle name="Hipervínculo visitado" xfId="27807" builtinId="9" hidden="1"/>
    <cellStyle name="Hipervínculo visitado" xfId="28351" builtinId="9" hidden="1"/>
    <cellStyle name="Hipervínculo visitado" xfId="28350" builtinId="9" hidden="1"/>
    <cellStyle name="Hipervínculo visitado" xfId="27670" builtinId="9" hidden="1"/>
    <cellStyle name="Hipervínculo visitado" xfId="27798" builtinId="9" hidden="1"/>
    <cellStyle name="Hipervínculo visitado" xfId="27582" builtinId="9" hidden="1"/>
    <cellStyle name="Hipervínculo visitado" xfId="28241" builtinId="9" hidden="1"/>
    <cellStyle name="Hipervínculo visitado" xfId="27686" builtinId="9" hidden="1"/>
    <cellStyle name="Hipervínculo visitado" xfId="27913" builtinId="9" hidden="1"/>
    <cellStyle name="Hipervínculo visitado" xfId="27727" builtinId="9" hidden="1"/>
    <cellStyle name="Hipervínculo visitado" xfId="27990" builtinId="9" hidden="1"/>
    <cellStyle name="Hipervínculo visitado" xfId="27837" builtinId="9" hidden="1"/>
    <cellStyle name="Hipervínculo visitado" xfId="28143" builtinId="9" hidden="1"/>
    <cellStyle name="Hipervínculo visitado" xfId="27725" builtinId="9" hidden="1"/>
    <cellStyle name="Hipervínculo visitado" xfId="26080" builtinId="9" hidden="1"/>
    <cellStyle name="Hipervínculo visitado" xfId="28198" builtinId="9" hidden="1"/>
    <cellStyle name="Hipervínculo visitado" xfId="28190" builtinId="9" hidden="1"/>
    <cellStyle name="Hipervínculo visitado" xfId="28376" builtinId="9" hidden="1"/>
    <cellStyle name="Hipervínculo visitado" xfId="28335" builtinId="9" hidden="1"/>
    <cellStyle name="Hipervínculo visitado" xfId="28031" builtinId="9" hidden="1"/>
    <cellStyle name="Hipervínculo visitado" xfId="27424" builtinId="9" hidden="1"/>
    <cellStyle name="Hipervínculo visitado" xfId="28221" builtinId="9" hidden="1"/>
    <cellStyle name="Hipervínculo visitado" xfId="28212" builtinId="9" hidden="1"/>
    <cellStyle name="Hipervínculo visitado" xfId="27504" builtinId="9" hidden="1"/>
    <cellStyle name="Hipervínculo visitado" xfId="27763" builtinId="9" hidden="1"/>
    <cellStyle name="Hipervínculo visitado" xfId="28375" builtinId="9" hidden="1"/>
    <cellStyle name="Hipervínculo visitado" xfId="28253" builtinId="9" hidden="1"/>
    <cellStyle name="Hipervínculo visitado" xfId="28075" builtinId="9" hidden="1"/>
    <cellStyle name="Hipervínculo visitado" xfId="27588" builtinId="9" hidden="1"/>
    <cellStyle name="Hipervínculo visitado" xfId="28372" builtinId="9" hidden="1"/>
    <cellStyle name="Hipervínculo visitado" xfId="27840" builtinId="9" hidden="1"/>
    <cellStyle name="Hipervínculo visitado" xfId="28355" builtinId="9" hidden="1"/>
    <cellStyle name="Hipervínculo visitado" xfId="26290" builtinId="9" hidden="1"/>
    <cellStyle name="Hipervínculo visitado" xfId="25958" builtinId="9" hidden="1"/>
    <cellStyle name="Hipervínculo visitado" xfId="28292" builtinId="9" hidden="1"/>
    <cellStyle name="Hipervínculo visitado" xfId="26134" builtinId="9" hidden="1"/>
    <cellStyle name="Hipervínculo visitado" xfId="27558" builtinId="9" hidden="1"/>
    <cellStyle name="Hipervínculo visitado" xfId="27685" builtinId="9" hidden="1"/>
    <cellStyle name="Hipervínculo visitado" xfId="28367" builtinId="9" hidden="1"/>
    <cellStyle name="Hipervínculo visitado" xfId="27709" builtinId="9" hidden="1"/>
    <cellStyle name="Hipervínculo visitado" xfId="27449" builtinId="9" hidden="1"/>
    <cellStyle name="Hipervínculo visitado" xfId="27477" builtinId="9" hidden="1"/>
    <cellStyle name="Hipervínculo visitado" xfId="27466" builtinId="9" hidden="1"/>
    <cellStyle name="Hipervínculo visitado" xfId="28330" builtinId="9" hidden="1"/>
    <cellStyle name="Hipervínculo visitado" xfId="28026" builtinId="9" hidden="1"/>
    <cellStyle name="Hipervínculo visitado" xfId="28266" builtinId="9" hidden="1"/>
    <cellStyle name="Hipervínculo visitado" xfId="28325" builtinId="9" hidden="1"/>
    <cellStyle name="Hipervínculo visitado" xfId="28039" builtinId="9" hidden="1"/>
    <cellStyle name="Hipervínculo visitado" xfId="27987" builtinId="9" hidden="1"/>
    <cellStyle name="Hipervínculo visitado" xfId="27873" builtinId="9" hidden="1"/>
    <cellStyle name="Hipervínculo visitado" xfId="25960" builtinId="9" hidden="1"/>
    <cellStyle name="Hipervínculo visitado" xfId="26250" builtinId="9" hidden="1"/>
    <cellStyle name="Hipervínculo visitado" xfId="28215" builtinId="9" hidden="1"/>
    <cellStyle name="Hipervínculo visitado" xfId="26159" builtinId="9" hidden="1"/>
    <cellStyle name="Hipervínculo visitado" xfId="27904" builtinId="9" hidden="1"/>
    <cellStyle name="Hipervínculo visitado" xfId="27549" builtinId="9" hidden="1"/>
    <cellStyle name="Hipervínculo visitado" xfId="28347" builtinId="9" hidden="1"/>
    <cellStyle name="Hipervínculo visitado" xfId="28366" builtinId="9" hidden="1"/>
    <cellStyle name="Hipervínculo visitado" xfId="27675" builtinId="9" hidden="1"/>
    <cellStyle name="Hipervínculo visitado" xfId="27660" builtinId="9" hidden="1"/>
    <cellStyle name="Hipervínculo visitado" xfId="28323" builtinId="9" hidden="1"/>
    <cellStyle name="Hipervínculo visitado" xfId="28333" builtinId="9" hidden="1"/>
    <cellStyle name="Hipervínculo visitado" xfId="28348" builtinId="9" hidden="1"/>
    <cellStyle name="Hipervínculo visitado" xfId="28365" builtinId="9" hidden="1"/>
    <cellStyle name="Hipervínculo visitado" xfId="28040" builtinId="9" hidden="1"/>
    <cellStyle name="Hipervínculo visitado" xfId="28069" builtinId="9" hidden="1"/>
    <cellStyle name="Hipervínculo visitado" xfId="27757" builtinId="9" hidden="1"/>
    <cellStyle name="Hipervínculo visitado" xfId="25983" builtinId="9" hidden="1"/>
    <cellStyle name="Hipervínculo visitado" xfId="28353" builtinId="9" hidden="1"/>
    <cellStyle name="Hipervínculo visitado" xfId="28363" builtinId="9" hidden="1"/>
    <cellStyle name="Hipervínculo visitado" xfId="28010" builtinId="9" hidden="1"/>
    <cellStyle name="Hipervínculo visitado" xfId="26301" builtinId="9" hidden="1"/>
    <cellStyle name="Hipervínculo visitado" xfId="27959" builtinId="9" hidden="1"/>
    <cellStyle name="Hipervínculo visitado" xfId="27894" builtinId="9" hidden="1"/>
    <cellStyle name="Hipervínculo visitado" xfId="27439" builtinId="9" hidden="1"/>
    <cellStyle name="Hipervínculo visitado" xfId="28362" builtinId="9" hidden="1"/>
    <cellStyle name="Hipervínculo visitado" xfId="27864" builtinId="9" hidden="1"/>
    <cellStyle name="Hipervínculo visitado" xfId="27716" builtinId="9" hidden="1"/>
    <cellStyle name="Hipervínculo visitado" xfId="27547" builtinId="9" hidden="1"/>
    <cellStyle name="Hipervínculo visitado" xfId="28282" builtinId="9" hidden="1"/>
    <cellStyle name="Hipervínculo visitado" xfId="28214" builtinId="9" hidden="1"/>
    <cellStyle name="Hipervínculo visitado" xfId="28361" builtinId="9" hidden="1"/>
    <cellStyle name="Hipervínculo visitado" xfId="27578" builtinId="9" hidden="1"/>
    <cellStyle name="Hipervínculo visitado" xfId="28388" builtinId="9" hidden="1"/>
    <cellStyle name="Hipervínculo visitado" xfId="28267" builtinId="9" hidden="1"/>
    <cellStyle name="Hipervínculo visitado" xfId="27900" builtinId="9" hidden="1"/>
    <cellStyle name="Hipervínculo visitado" xfId="28243" builtinId="9" hidden="1"/>
    <cellStyle name="Hipervínculo visitado" xfId="28219" builtinId="9" hidden="1"/>
    <cellStyle name="Hipervínculo visitado" xfId="28274" builtinId="9" hidden="1"/>
    <cellStyle name="Hipervínculo visitado" xfId="27575" builtinId="9" hidden="1"/>
    <cellStyle name="Hipervínculo visitado" xfId="26123" builtinId="9" hidden="1"/>
    <cellStyle name="Hipervínculo visitado" xfId="28349" builtinId="9" hidden="1"/>
    <cellStyle name="Hipervínculo visitado" xfId="27573" builtinId="9" hidden="1"/>
    <cellStyle name="Hipervínculo visitado" xfId="27701" builtinId="9" hidden="1"/>
    <cellStyle name="Hipervínculo visitado" xfId="28018" builtinId="9" hidden="1"/>
    <cellStyle name="Hipervínculo visitado" xfId="28168" builtinId="9" hidden="1"/>
    <cellStyle name="Hipervínculo visitado" xfId="28340" builtinId="9" hidden="1"/>
    <cellStyle name="Hipervínculo visitado" xfId="28270" builtinId="9" hidden="1"/>
    <cellStyle name="Hipervínculo visitado" xfId="28025" builtinId="9" hidden="1"/>
    <cellStyle name="Hipervínculo visitado" xfId="28381" builtinId="9" hidden="1"/>
    <cellStyle name="Hipervínculo visitado" xfId="28391" builtinId="9" hidden="1"/>
    <cellStyle name="Hipervínculo visitado" xfId="27789" builtinId="9" hidden="1"/>
    <cellStyle name="Hipervínculo visitado" xfId="27853" builtinId="9" hidden="1"/>
    <cellStyle name="Hipervínculo visitado" xfId="28056" builtinId="9" hidden="1"/>
    <cellStyle name="Hipervínculo visitado" xfId="27698" builtinId="9" hidden="1"/>
    <cellStyle name="Hipervínculo visitado" xfId="27571" builtinId="9" hidden="1"/>
    <cellStyle name="Hipervínculo visitado" xfId="28172" builtinId="9" hidden="1"/>
    <cellStyle name="Hipervínculo visitado" xfId="28189" builtinId="9" hidden="1"/>
    <cellStyle name="Hipervínculo visitado" xfId="28324" builtinId="9" hidden="1"/>
    <cellStyle name="Hipervínculo visitado" xfId="28024" builtinId="9" hidden="1"/>
    <cellStyle name="Hipervínculo visitado" xfId="28135" builtinId="9" hidden="1"/>
    <cellStyle name="Hipervínculo visitado" xfId="25965" builtinId="9" hidden="1"/>
    <cellStyle name="Hipervínculo visitado" xfId="28071" builtinId="9" hidden="1"/>
    <cellStyle name="Hipervínculo visitado" xfId="27480" builtinId="9" hidden="1"/>
    <cellStyle name="Hipervínculo visitado" xfId="28308" builtinId="9" hidden="1"/>
    <cellStyle name="Hipervínculo visitado" xfId="28408" builtinId="9" hidden="1"/>
    <cellStyle name="Hipervínculo visitado" xfId="27759" builtinId="9" hidden="1"/>
    <cellStyle name="Hipervínculo visitado" xfId="27747" builtinId="9" hidden="1"/>
    <cellStyle name="Hipervínculo visitado" xfId="28284" builtinId="9" hidden="1"/>
    <cellStyle name="Hipervínculo visitado" xfId="27797" builtinId="9" hidden="1"/>
    <cellStyle name="Hipervínculo visitado" xfId="28145" builtinId="9" hidden="1"/>
    <cellStyle name="Hipervínculo visitado" xfId="28169" builtinId="9" hidden="1"/>
    <cellStyle name="Hipervínculo visitado" xfId="28360" builtinId="9" hidden="1"/>
    <cellStyle name="Hipervínculo visitado" xfId="27809" builtinId="9" hidden="1"/>
    <cellStyle name="Hipervínculo visitado" xfId="28134" builtinId="9" hidden="1"/>
    <cellStyle name="Hipervínculo visitado" xfId="28234" builtinId="9" hidden="1"/>
    <cellStyle name="Hipervínculo visitado" xfId="27903" builtinId="9" hidden="1"/>
    <cellStyle name="Hipervínculo visitado" xfId="26068" builtinId="9" hidden="1"/>
    <cellStyle name="Hipervínculo visitado" xfId="28220" builtinId="9" hidden="1"/>
    <cellStyle name="Hipervínculo visitado" xfId="28227" builtinId="9" hidden="1"/>
    <cellStyle name="Hipervínculo visitado" xfId="28387" builtinId="9" hidden="1"/>
    <cellStyle name="Hipervínculo visitado" xfId="28386" builtinId="9" hidden="1"/>
    <cellStyle name="Hipervínculo visitado" xfId="28382" builtinId="9" hidden="1"/>
    <cellStyle name="Hipervínculo visitado" xfId="28327" builtinId="9" hidden="1"/>
    <cellStyle name="Hipervínculo visitado" xfId="27695" builtinId="9" hidden="1"/>
    <cellStyle name="Hipervínculo visitado" xfId="28000" builtinId="9" hidden="1"/>
    <cellStyle name="Hipervínculo visitado" xfId="27760" builtinId="9" hidden="1"/>
    <cellStyle name="Hipervínculo visitado" xfId="28343" builtinId="9" hidden="1"/>
    <cellStyle name="Hipervínculo visitado" xfId="27739" builtinId="9" hidden="1"/>
    <cellStyle name="Hipervínculo visitado" xfId="27429" builtinId="9" hidden="1"/>
    <cellStyle name="Hipervínculo visitado" xfId="28254" builtinId="9" hidden="1"/>
    <cellStyle name="Hipervínculo visitado" xfId="28194" builtinId="9" hidden="1"/>
    <cellStyle name="Hipervínculo visitado" xfId="27584" builtinId="9" hidden="1"/>
    <cellStyle name="Hipervínculo visitado" xfId="28402" builtinId="9" hidden="1"/>
    <cellStyle name="Hipervínculo visitado" xfId="27762" builtinId="9" hidden="1"/>
    <cellStyle name="Hipervínculo visitado" xfId="28389" builtinId="9" hidden="1"/>
    <cellStyle name="Hipervínculo visitado" xfId="28364" builtinId="9" hidden="1"/>
    <cellStyle name="Hipervínculo visitado" xfId="28371" builtinId="9" hidden="1"/>
    <cellStyle name="Hipervínculo visitado" xfId="28354" builtinId="9" hidden="1"/>
    <cellStyle name="Hipervínculo visitado" xfId="27781" builtinId="9" hidden="1"/>
    <cellStyle name="Hipervínculo visitado" xfId="28377" builtinId="9" hidden="1"/>
    <cellStyle name="Hipervínculo visitado" xfId="28400" builtinId="9" hidden="1"/>
    <cellStyle name="Hipervínculo visitado" xfId="28368" builtinId="9" hidden="1"/>
    <cellStyle name="Hipervínculo visitado" xfId="28380" builtinId="9" hidden="1"/>
    <cellStyle name="Hipervínculo visitado" xfId="28336" builtinId="9" hidden="1"/>
    <cellStyle name="Hipervínculo visitado" xfId="27767" builtinId="9" hidden="1"/>
    <cellStyle name="Hipervínculo visitado" xfId="27745" builtinId="9" hidden="1"/>
    <cellStyle name="Hipervínculo visitado" xfId="28178" builtinId="9" hidden="1"/>
    <cellStyle name="Hipervínculo visitado" xfId="27979" builtinId="9" hidden="1"/>
    <cellStyle name="Hipervínculo visitado" xfId="27893" builtinId="9" hidden="1"/>
    <cellStyle name="Hipervínculo visitado" xfId="28147" builtinId="9" hidden="1"/>
    <cellStyle name="Hipervínculo visitado" xfId="27970" builtinId="9" hidden="1"/>
    <cellStyle name="Hipervínculo visitado" xfId="28407" builtinId="9" hidden="1"/>
    <cellStyle name="Hipervínculo visitado" xfId="27694" builtinId="9" hidden="1"/>
    <cellStyle name="Hipervínculo visitado" xfId="26254" builtinId="9" hidden="1"/>
    <cellStyle name="Hipervínculo visitado" xfId="27731" builtinId="9" hidden="1"/>
    <cellStyle name="Hipervínculo visitado" xfId="27422" builtinId="9" hidden="1"/>
    <cellStyle name="Hipervínculo visitado" xfId="27753" builtinId="9" hidden="1"/>
    <cellStyle name="Hipervínculo visitado" xfId="27668" builtinId="9" hidden="1"/>
    <cellStyle name="Hipervínculo visitado" xfId="27667" builtinId="9" hidden="1"/>
    <cellStyle name="Hipervínculo visitado" xfId="27463" builtinId="9" hidden="1"/>
    <cellStyle name="Hipervínculo visitado" xfId="28404" builtinId="9" hidden="1"/>
    <cellStyle name="Hipervínculo visitado" xfId="27513" builtinId="9" hidden="1"/>
    <cellStyle name="Hipervínculo visitado" xfId="27715" builtinId="9" hidden="1"/>
    <cellStyle name="Hipervínculo visitado" xfId="27881" builtinId="9" hidden="1"/>
    <cellStyle name="Hipervínculo visitado" xfId="28401" builtinId="9" hidden="1"/>
    <cellStyle name="Hipervínculo visitado" xfId="27986" builtinId="9" hidden="1"/>
    <cellStyle name="Hipervínculo visitado" xfId="27896" builtinId="9" hidden="1"/>
    <cellStyle name="Hipervínculo visitado" xfId="27539" builtinId="9" hidden="1"/>
    <cellStyle name="Hipervínculo visitado" xfId="27455" builtinId="9" hidden="1"/>
    <cellStyle name="Hipervínculo visitado" xfId="28395" builtinId="9" hidden="1"/>
    <cellStyle name="Hipervínculo visitado" xfId="27447" builtinId="9" hidden="1"/>
    <cellStyle name="Hipervínculo visitado" xfId="28211" builtinId="9" hidden="1"/>
    <cellStyle name="Hipervínculo visitado" xfId="27544" builtinId="9" hidden="1"/>
    <cellStyle name="Hipervínculo visitado" xfId="27910" builtinId="9" hidden="1"/>
    <cellStyle name="Hipervínculo visitado" xfId="28288" builtinId="9" hidden="1"/>
    <cellStyle name="Hipervínculo visitado" xfId="28394" builtinId="9" hidden="1"/>
    <cellStyle name="Hipervínculo visitado" xfId="27859" builtinId="9" hidden="1"/>
    <cellStyle name="Hipervínculo visitado" xfId="28161" builtinId="9" hidden="1"/>
    <cellStyle name="Hipervínculo visitado" xfId="27875" builtinId="9" hidden="1"/>
    <cellStyle name="Hipervínculo visitado" xfId="28370" builtinId="9" hidden="1"/>
    <cellStyle name="Hipervínculo visitado" xfId="25984" builtinId="9" hidden="1"/>
    <cellStyle name="Hipervínculo visitado" xfId="28393" builtinId="9" hidden="1"/>
    <cellStyle name="Hipervínculo visitado" xfId="27689" builtinId="9" hidden="1"/>
    <cellStyle name="Hipervínculo visitado" xfId="27825" builtinId="9" hidden="1"/>
    <cellStyle name="Hipervínculo visitado" xfId="28356" builtinId="9" hidden="1"/>
    <cellStyle name="Hipervínculo visitado" xfId="27706" builtinId="9" hidden="1"/>
    <cellStyle name="Hipervínculo visitado" xfId="27905" builtinId="9" hidden="1"/>
    <cellStyle name="Hipervínculo visitado" xfId="28392" builtinId="9" hidden="1"/>
    <cellStyle name="Hipervínculo visitado" xfId="27962" builtinId="9" hidden="1"/>
    <cellStyle name="Hipervínculo visitado" xfId="27526" builtinId="9" hidden="1"/>
    <cellStyle name="Hipervínculo visitado" xfId="28373" builtinId="9" hidden="1"/>
    <cellStyle name="Hipervínculo visitado" xfId="26093" builtinId="9" hidden="1"/>
    <cellStyle name="Hipervínculo visitado" xfId="27968" builtinId="9" hidden="1"/>
    <cellStyle name="Hipervínculo visitado" xfId="27851" builtinId="9" hidden="1"/>
    <cellStyle name="Hipervínculo visitado" xfId="28281" builtinId="9" hidden="1"/>
    <cellStyle name="Hipervínculo visitado" xfId="27537" builtinId="9" hidden="1"/>
    <cellStyle name="Hipervínculo visitado" xfId="28164" builtinId="9" hidden="1"/>
    <cellStyle name="Hipervínculo visitado" xfId="27502" builtinId="9" hidden="1"/>
    <cellStyle name="Hipervínculo visitado" xfId="28383" builtinId="9" hidden="1"/>
    <cellStyle name="Hipervínculo visitado" xfId="28397" builtinId="9" hidden="1"/>
    <cellStyle name="Hipervínculo visitado" xfId="28019" builtinId="9" hidden="1"/>
    <cellStyle name="Hipervínculo visitado" xfId="28411" builtinId="9" hidden="1"/>
    <cellStyle name="Hipervínculo visitado" xfId="28028" builtinId="9" hidden="1"/>
    <cellStyle name="Hipervínculo visitado" xfId="28042" builtinId="9" hidden="1"/>
    <cellStyle name="Hipervínculo visitado" xfId="28346" builtinId="9" hidden="1"/>
    <cellStyle name="Hipervínculo visitado" xfId="27450" builtinId="9" hidden="1"/>
    <cellStyle name="Hipervínculo visitado" xfId="27569" builtinId="9" hidden="1"/>
    <cellStyle name="Hipervínculo visitado" xfId="27811" builtinId="9" hidden="1"/>
    <cellStyle name="Hipervínculo visitado" xfId="28162" builtinId="9" hidden="1"/>
    <cellStyle name="Hipervínculo visitado" xfId="28399" builtinId="9" hidden="1"/>
    <cellStyle name="Hipervínculo visitado" xfId="26299" builtinId="9" hidden="1"/>
    <cellStyle name="Hipervínculo visitado" xfId="27872" builtinId="9" hidden="1"/>
    <cellStyle name="Hipervínculo visitado" xfId="28320" builtinId="9" hidden="1"/>
    <cellStyle name="Hipervínculo visitado" xfId="27981" builtinId="9" hidden="1"/>
    <cellStyle name="Hipervínculo visitado" xfId="28339" builtinId="9" hidden="1"/>
    <cellStyle name="Hipervínculo visitado" xfId="27707" builtinId="9" hidden="1"/>
    <cellStyle name="Hipervínculo visitado" xfId="27742" builtinId="9" hidden="1"/>
    <cellStyle name="Hipervínculo visitado" xfId="27693" builtinId="9" hidden="1"/>
    <cellStyle name="Hipervínculo visitado" xfId="28412" builtinId="9" hidden="1"/>
    <cellStyle name="Hipervínculo visitado" xfId="27743" builtinId="9" hidden="1"/>
    <cellStyle name="Hipervínculo visitado" xfId="27676" builtinId="9" hidden="1"/>
    <cellStyle name="Hipervínculo visitado" xfId="27749" builtinId="9" hidden="1"/>
    <cellStyle name="Hipervínculo visitado" xfId="28141" builtinId="9" hidden="1"/>
    <cellStyle name="Hipervínculo visitado" xfId="27756" builtinId="9" hidden="1"/>
    <cellStyle name="Hipervínculo visitado" xfId="26286" builtinId="9" hidden="1"/>
    <cellStyle name="Hipervínculo visitado" xfId="28314" builtinId="9" hidden="1"/>
    <cellStyle name="Hipervínculo visitado" xfId="27587" builtinId="9" hidden="1"/>
    <cellStyle name="Hipervínculo visitado" xfId="27530" builtinId="9" hidden="1"/>
    <cellStyle name="Hipervínculo visitado" xfId="28289" builtinId="9" hidden="1"/>
    <cellStyle name="Hipervínculo visitado" xfId="28152" builtinId="9" hidden="1"/>
    <cellStyle name="Hipervínculo visitado" xfId="27574" builtinId="9" hidden="1"/>
    <cellStyle name="Hipervínculo visitado" xfId="28341" builtinId="9" hidden="1"/>
    <cellStyle name="Hipervínculo visitado" xfId="27520" builtinId="9" hidden="1"/>
    <cellStyle name="Hipervínculo visitado" xfId="28413" builtinId="9" hidden="1"/>
    <cellStyle name="Hipervínculo visitado" xfId="26182" builtinId="9" hidden="1"/>
    <cellStyle name="Hipervínculo visitado" xfId="27865" builtinId="9" hidden="1"/>
    <cellStyle name="Hipervínculo visitado" xfId="28357" builtinId="9" hidden="1"/>
    <cellStyle name="Hipervínculo visitado" xfId="28385" builtinId="9" hidden="1"/>
    <cellStyle name="Hipervínculo visitado" xfId="28201" builtinId="9" hidden="1"/>
    <cellStyle name="Hipervínculo visitado" xfId="27969" builtinId="9" hidden="1"/>
    <cellStyle name="Hipervínculo visitado" xfId="28396" builtinId="9" hidden="1"/>
    <cellStyle name="Hipervínculo visitado" xfId="28384" builtinId="9" hidden="1"/>
    <cellStyle name="Hipervínculo visitado" xfId="27661" builtinId="9" hidden="1"/>
    <cellStyle name="Hipervínculo visitado" xfId="28150" builtinId="9" hidden="1"/>
    <cellStyle name="Hipervínculo visitado" xfId="28155" builtinId="9" hidden="1"/>
    <cellStyle name="Hipervínculo visitado" xfId="28176" builtinId="9" hidden="1"/>
    <cellStyle name="Hipervínculo visitado" xfId="27467" builtinId="9" hidden="1"/>
    <cellStyle name="Hipervínculo visitado" xfId="28080" builtinId="9" hidden="1"/>
    <cellStyle name="Hipervínculo visitado" xfId="28410" builtinId="9" hidden="1"/>
    <cellStyle name="Hipervínculo visitado" xfId="28409" builtinId="9" hidden="1"/>
    <cellStyle name="Hipervínculo visitado" xfId="28175" builtinId="9" hidden="1"/>
    <cellStyle name="Hipervínculo visitado" xfId="27428" builtinId="9" hidden="1"/>
    <cellStyle name="Hipervínculo visitado" xfId="27468" builtinId="9" hidden="1"/>
    <cellStyle name="Hipervínculo visitado" xfId="27543" builtinId="9" hidden="1"/>
    <cellStyle name="Hipervínculo visitado" xfId="28291" builtinId="9" hidden="1"/>
    <cellStyle name="Hipervínculo visitado" xfId="27982" builtinId="9" hidden="1"/>
    <cellStyle name="Hipervínculo visitado" xfId="28218" builtinId="9" hidden="1"/>
    <cellStyle name="Hipervínculo visitado" xfId="28153" builtinId="9" hidden="1"/>
    <cellStyle name="Hipervínculo visitado" xfId="28329" builtinId="9" hidden="1"/>
    <cellStyle name="Hipervínculo visitado" xfId="28425" builtinId="9" hidden="1"/>
    <cellStyle name="Hipervínculo visitado" xfId="28426" builtinId="9" hidden="1"/>
    <cellStyle name="Hipervínculo visitado" xfId="28427" builtinId="9" hidden="1"/>
    <cellStyle name="Hipervínculo visitado" xfId="28428" builtinId="9" hidden="1"/>
    <cellStyle name="Hipervínculo visitado" xfId="28429" builtinId="9" hidden="1"/>
    <cellStyle name="Hipervínculo visitado" xfId="28430" builtinId="9" hidden="1"/>
    <cellStyle name="Hipervínculo visitado" xfId="28436" builtinId="9" hidden="1"/>
    <cellStyle name="Hipervínculo visitado" xfId="28437" builtinId="9" hidden="1"/>
    <cellStyle name="Hipervínculo visitado" xfId="28438" builtinId="9" hidden="1"/>
    <cellStyle name="Hipervínculo visitado" xfId="28439" builtinId="9" hidden="1"/>
    <cellStyle name="Hipervínculo visitado" xfId="28440" builtinId="9" hidden="1"/>
    <cellStyle name="Hipervínculo visitado" xfId="28441" builtinId="9" hidden="1"/>
    <cellStyle name="Hipervínculo visitado" xfId="28447" builtinId="9" hidden="1"/>
    <cellStyle name="Hipervínculo visitado" xfId="28448" builtinId="9" hidden="1"/>
    <cellStyle name="Hipervínculo visitado" xfId="28449" builtinId="9" hidden="1"/>
    <cellStyle name="Hipervínculo visitado" xfId="28450" builtinId="9" hidden="1"/>
    <cellStyle name="Hipervínculo visitado" xfId="28451" builtinId="9" hidden="1"/>
    <cellStyle name="Hipervínculo visitado" xfId="28452" builtinId="9" hidden="1"/>
    <cellStyle name="Hipervínculo visitado" xfId="28453" builtinId="9" hidden="1"/>
    <cellStyle name="Hipervínculo visitado" xfId="28454" builtinId="9" hidden="1"/>
    <cellStyle name="Hipervínculo visitado" xfId="28455" builtinId="9" hidden="1"/>
    <cellStyle name="Hipervínculo visitado" xfId="28456" builtinId="9" hidden="1"/>
    <cellStyle name="Hipervínculo visitado" xfId="28457" builtinId="9" hidden="1"/>
    <cellStyle name="Hipervínculo visitado" xfId="28459" builtinId="9" hidden="1"/>
    <cellStyle name="Incorrecto" xfId="143" builtinId="27" customBuiltin="1"/>
    <cellStyle name="Incorrecto 2" xfId="120"/>
    <cellStyle name="Incorrecto 3" xfId="3042"/>
    <cellStyle name="Incorrecto 3 2" xfId="3346"/>
    <cellStyle name="Incorrecto 3 3" xfId="4588"/>
    <cellStyle name="Input" xfId="51"/>
    <cellStyle name="Input 10" xfId="905"/>
    <cellStyle name="Input 10 2" xfId="13885"/>
    <cellStyle name="Input 10 2 2" xfId="28421"/>
    <cellStyle name="Input 10 3" xfId="16167"/>
    <cellStyle name="Input 11" xfId="837"/>
    <cellStyle name="Input 11 2" xfId="14383"/>
    <cellStyle name="Input 11 2 2" xfId="28912"/>
    <cellStyle name="Input 11 3" xfId="16110"/>
    <cellStyle name="Input 12" xfId="1028"/>
    <cellStyle name="Input 12 2" xfId="16281"/>
    <cellStyle name="Input 13" xfId="15439"/>
    <cellStyle name="Input 2" xfId="52"/>
    <cellStyle name="Input 2 10" xfId="957"/>
    <cellStyle name="Input 2 10 2" xfId="14579"/>
    <cellStyle name="Input 2 10 2 2" xfId="29108"/>
    <cellStyle name="Input 2 10 3" xfId="16216"/>
    <cellStyle name="Input 2 11" xfId="541"/>
    <cellStyle name="Input 2 11 2" xfId="15818"/>
    <cellStyle name="Input 2 12" xfId="15440"/>
    <cellStyle name="Input 2 2" xfId="74"/>
    <cellStyle name="Input 2 2 10" xfId="954"/>
    <cellStyle name="Input 2 2 10 2" xfId="16213"/>
    <cellStyle name="Input 2 2 11" xfId="13948"/>
    <cellStyle name="Input 2 2 11 2" xfId="28484"/>
    <cellStyle name="Input 2 2 12" xfId="15452"/>
    <cellStyle name="Input 2 2 2" xfId="271"/>
    <cellStyle name="Input 2 2 2 2" xfId="455"/>
    <cellStyle name="Input 2 2 2 2 2" xfId="671"/>
    <cellStyle name="Input 2 2 2 2 2 2" xfId="1242"/>
    <cellStyle name="Input 2 2 2 2 2 2 2" xfId="14790"/>
    <cellStyle name="Input 2 2 2 2 2 2 2 2" xfId="29319"/>
    <cellStyle name="Input 2 2 2 2 2 2 3" xfId="5350"/>
    <cellStyle name="Input 2 2 2 2 2 2 3 2" xfId="20006"/>
    <cellStyle name="Input 2 2 2 2 2 2 4" xfId="16491"/>
    <cellStyle name="Input 2 2 2 2 2 3" xfId="1789"/>
    <cellStyle name="Input 2 2 2 2 2 3 2" xfId="15273"/>
    <cellStyle name="Input 2 2 2 2 2 3 2 2" xfId="29802"/>
    <cellStyle name="Input 2 2 2 2 2 3 3" xfId="4578"/>
    <cellStyle name="Input 2 2 2 2 2 3 3 2" xfId="19297"/>
    <cellStyle name="Input 2 2 2 2 2 3 4" xfId="17028"/>
    <cellStyle name="Input 2 2 2 2 2 4" xfId="2335"/>
    <cellStyle name="Input 2 2 2 2 2 4 2" xfId="17565"/>
    <cellStyle name="Input 2 2 2 2 2 5" xfId="14397"/>
    <cellStyle name="Input 2 2 2 2 2 5 2" xfId="28926"/>
    <cellStyle name="Input 2 2 2 2 2 6" xfId="15946"/>
    <cellStyle name="Input 2 2 2 2 3" xfId="840"/>
    <cellStyle name="Input 2 2 2 2 3 2" xfId="14386"/>
    <cellStyle name="Input 2 2 2 2 3 2 2" xfId="28915"/>
    <cellStyle name="Input 2 2 2 2 3 3" xfId="4206"/>
    <cellStyle name="Input 2 2 2 2 3 3 2" xfId="18932"/>
    <cellStyle name="Input 2 2 2 2 3 4" xfId="16113"/>
    <cellStyle name="Input 2 2 2 2 4" xfId="1602"/>
    <cellStyle name="Input 2 2 2 2 4 2" xfId="15107"/>
    <cellStyle name="Input 2 2 2 2 4 2 2" xfId="29636"/>
    <cellStyle name="Input 2 2 2 2 4 3" xfId="16841"/>
    <cellStyle name="Input 2 2 2 2 5" xfId="2148"/>
    <cellStyle name="Input 2 2 2 2 5 2" xfId="17378"/>
    <cellStyle name="Input 2 2 2 2 6" xfId="14196"/>
    <cellStyle name="Input 2 2 2 2 6 2" xfId="28725"/>
    <cellStyle name="Input 2 2 2 2 7" xfId="15732"/>
    <cellStyle name="Input 2 2 2 3" xfId="677"/>
    <cellStyle name="Input 2 2 2 3 2" xfId="1248"/>
    <cellStyle name="Input 2 2 2 3 2 2" xfId="5320"/>
    <cellStyle name="Input 2 2 2 3 2 2 2" xfId="19976"/>
    <cellStyle name="Input 2 2 2 3 2 3" xfId="4510"/>
    <cellStyle name="Input 2 2 2 3 2 3 2" xfId="19229"/>
    <cellStyle name="Input 2 2 2 3 2 4" xfId="14796"/>
    <cellStyle name="Input 2 2 2 3 2 4 2" xfId="29325"/>
    <cellStyle name="Input 2 2 2 3 2 5" xfId="3010"/>
    <cellStyle name="Input 2 2 2 3 2 5 2" xfId="18018"/>
    <cellStyle name="Input 2 2 2 3 2 6" xfId="16497"/>
    <cellStyle name="Input 2 2 2 3 3" xfId="1795"/>
    <cellStyle name="Input 2 2 2 3 3 2" xfId="15279"/>
    <cellStyle name="Input 2 2 2 3 3 2 2" xfId="29808"/>
    <cellStyle name="Input 2 2 2 3 3 3" xfId="4165"/>
    <cellStyle name="Input 2 2 2 3 3 3 2" xfId="18894"/>
    <cellStyle name="Input 2 2 2 3 3 4" xfId="17034"/>
    <cellStyle name="Input 2 2 2 3 4" xfId="2341"/>
    <cellStyle name="Input 2 2 2 3 4 2" xfId="17571"/>
    <cellStyle name="Input 2 2 2 3 5" xfId="14405"/>
    <cellStyle name="Input 2 2 2 3 5 2" xfId="28934"/>
    <cellStyle name="Input 2 2 2 3 6" xfId="15952"/>
    <cellStyle name="Input 2 2 2 4" xfId="998"/>
    <cellStyle name="Input 2 2 2 4 2" xfId="5253"/>
    <cellStyle name="Input 2 2 2 4 2 2" xfId="19909"/>
    <cellStyle name="Input 2 2 2 4 3" xfId="4413"/>
    <cellStyle name="Input 2 2 2 4 3 2" xfId="19132"/>
    <cellStyle name="Input 2 2 2 4 4" xfId="14613"/>
    <cellStyle name="Input 2 2 2 4 4 2" xfId="29142"/>
    <cellStyle name="Input 2 2 2 4 5" xfId="2950"/>
    <cellStyle name="Input 2 2 2 4 5 2" xfId="17967"/>
    <cellStyle name="Input 2 2 2 4 6" xfId="16254"/>
    <cellStyle name="Input 2 2 2 5" xfId="1440"/>
    <cellStyle name="Input 2 2 2 5 2" xfId="14961"/>
    <cellStyle name="Input 2 2 2 5 2 2" xfId="29490"/>
    <cellStyle name="Input 2 2 2 5 3" xfId="4087"/>
    <cellStyle name="Input 2 2 2 5 3 2" xfId="18821"/>
    <cellStyle name="Input 2 2 2 5 4" xfId="16679"/>
    <cellStyle name="Input 2 2 2 6" xfId="1986"/>
    <cellStyle name="Input 2 2 2 6 2" xfId="17216"/>
    <cellStyle name="Input 2 2 2 7" xfId="14014"/>
    <cellStyle name="Input 2 2 2 7 2" xfId="28545"/>
    <cellStyle name="Input 2 2 2 8" xfId="15551"/>
    <cellStyle name="Input 2 2 3" xfId="304"/>
    <cellStyle name="Input 2 2 3 2" xfId="487"/>
    <cellStyle name="Input 2 2 3 2 2" xfId="556"/>
    <cellStyle name="Input 2 2 3 2 2 2" xfId="1143"/>
    <cellStyle name="Input 2 2 3 2 2 2 2" xfId="14707"/>
    <cellStyle name="Input 2 2 3 2 2 2 2 2" xfId="29236"/>
    <cellStyle name="Input 2 2 3 2 2 2 3" xfId="16392"/>
    <cellStyle name="Input 2 2 3 2 2 3" xfId="1690"/>
    <cellStyle name="Input 2 2 3 2 2 3 2" xfId="15190"/>
    <cellStyle name="Input 2 2 3 2 2 3 2 2" xfId="29719"/>
    <cellStyle name="Input 2 2 3 2 2 3 3" xfId="16929"/>
    <cellStyle name="Input 2 2 3 2 2 4" xfId="2236"/>
    <cellStyle name="Input 2 2 3 2 2 4 2" xfId="17466"/>
    <cellStyle name="Input 2 2 3 2 2 5" xfId="13961"/>
    <cellStyle name="Input 2 2 3 2 2 5 2" xfId="28492"/>
    <cellStyle name="Input 2 2 3 2 2 6" xfId="15832"/>
    <cellStyle name="Input 2 2 3 2 3" xfId="1087"/>
    <cellStyle name="Input 2 2 3 2 3 2" xfId="14668"/>
    <cellStyle name="Input 2 2 3 2 3 2 2" xfId="29197"/>
    <cellStyle name="Input 2 2 3 2 3 3" xfId="4530"/>
    <cellStyle name="Input 2 2 3 2 3 3 2" xfId="19249"/>
    <cellStyle name="Input 2 2 3 2 3 4" xfId="16336"/>
    <cellStyle name="Input 2 2 3 2 4" xfId="1634"/>
    <cellStyle name="Input 2 2 3 2 4 2" xfId="15139"/>
    <cellStyle name="Input 2 2 3 2 4 2 2" xfId="29668"/>
    <cellStyle name="Input 2 2 3 2 4 3" xfId="16873"/>
    <cellStyle name="Input 2 2 3 2 5" xfId="2180"/>
    <cellStyle name="Input 2 2 3 2 5 2" xfId="17410"/>
    <cellStyle name="Input 2 2 3 2 6" xfId="14229"/>
    <cellStyle name="Input 2 2 3 2 6 2" xfId="28758"/>
    <cellStyle name="Input 2 2 3 2 7" xfId="15764"/>
    <cellStyle name="Input 2 2 3 3" xfId="641"/>
    <cellStyle name="Input 2 2 3 3 2" xfId="1212"/>
    <cellStyle name="Input 2 2 3 3 2 2" xfId="14765"/>
    <cellStyle name="Input 2 2 3 3 2 2 2" xfId="29294"/>
    <cellStyle name="Input 2 2 3 3 2 3" xfId="16461"/>
    <cellStyle name="Input 2 2 3 3 3" xfId="1759"/>
    <cellStyle name="Input 2 2 3 3 3 2" xfId="15248"/>
    <cellStyle name="Input 2 2 3 3 3 2 2" xfId="29777"/>
    <cellStyle name="Input 2 2 3 3 3 3" xfId="16998"/>
    <cellStyle name="Input 2 2 3 3 4" xfId="2305"/>
    <cellStyle name="Input 2 2 3 3 4 2" xfId="17535"/>
    <cellStyle name="Input 2 2 3 3 5" xfId="14343"/>
    <cellStyle name="Input 2 2 3 3 5 2" xfId="28872"/>
    <cellStyle name="Input 2 2 3 3 6" xfId="15916"/>
    <cellStyle name="Input 2 2 3 4" xfId="820"/>
    <cellStyle name="Input 2 2 3 4 2" xfId="14138"/>
    <cellStyle name="Input 2 2 3 4 2 2" xfId="28669"/>
    <cellStyle name="Input 2 2 3 4 3" xfId="16093"/>
    <cellStyle name="Input 2 2 3 5" xfId="1472"/>
    <cellStyle name="Input 2 2 3 5 2" xfId="14993"/>
    <cellStyle name="Input 2 2 3 5 2 2" xfId="29522"/>
    <cellStyle name="Input 2 2 3 5 3" xfId="16711"/>
    <cellStyle name="Input 2 2 3 6" xfId="2018"/>
    <cellStyle name="Input 2 2 3 6 2" xfId="17248"/>
    <cellStyle name="Input 2 2 3 7" xfId="14073"/>
    <cellStyle name="Input 2 2 3 7 2" xfId="28604"/>
    <cellStyle name="Input 2 2 3 8" xfId="15583"/>
    <cellStyle name="Input 2 2 4" xfId="323"/>
    <cellStyle name="Input 2 2 4 2" xfId="506"/>
    <cellStyle name="Input 2 2 4 2 2" xfId="352"/>
    <cellStyle name="Input 2 2 4 2 2 2" xfId="1050"/>
    <cellStyle name="Input 2 2 4 2 2 2 2" xfId="14642"/>
    <cellStyle name="Input 2 2 4 2 2 2 2 2" xfId="29171"/>
    <cellStyle name="Input 2 2 4 2 2 2 3" xfId="16300"/>
    <cellStyle name="Input 2 2 4 2 2 3" xfId="1519"/>
    <cellStyle name="Input 2 2 4 2 2 3 2" xfId="15038"/>
    <cellStyle name="Input 2 2 4 2 2 3 2 2" xfId="29567"/>
    <cellStyle name="Input 2 2 4 2 2 3 3" xfId="16758"/>
    <cellStyle name="Input 2 2 4 2 2 4" xfId="2065"/>
    <cellStyle name="Input 2 2 4 2 2 4 2" xfId="17295"/>
    <cellStyle name="Input 2 2 4 2 2 5" xfId="14048"/>
    <cellStyle name="Input 2 2 4 2 2 5 2" xfId="28579"/>
    <cellStyle name="Input 2 2 4 2 2 6" xfId="15631"/>
    <cellStyle name="Input 2 2 4 2 3" xfId="1106"/>
    <cellStyle name="Input 2 2 4 2 3 2" xfId="14683"/>
    <cellStyle name="Input 2 2 4 2 3 2 2" xfId="29212"/>
    <cellStyle name="Input 2 2 4 2 3 3" xfId="4447"/>
    <cellStyle name="Input 2 2 4 2 3 3 2" xfId="19166"/>
    <cellStyle name="Input 2 2 4 2 3 4" xfId="16355"/>
    <cellStyle name="Input 2 2 4 2 4" xfId="1653"/>
    <cellStyle name="Input 2 2 4 2 4 2" xfId="15158"/>
    <cellStyle name="Input 2 2 4 2 4 2 2" xfId="29687"/>
    <cellStyle name="Input 2 2 4 2 4 3" xfId="16892"/>
    <cellStyle name="Input 2 2 4 2 5" xfId="2199"/>
    <cellStyle name="Input 2 2 4 2 5 2" xfId="17429"/>
    <cellStyle name="Input 2 2 4 2 6" xfId="14244"/>
    <cellStyle name="Input 2 2 4 2 6 2" xfId="28773"/>
    <cellStyle name="Input 2 2 4 2 7" xfId="15783"/>
    <cellStyle name="Input 2 2 4 3" xfId="660"/>
    <cellStyle name="Input 2 2 4 3 2" xfId="1231"/>
    <cellStyle name="Input 2 2 4 3 2 2" xfId="14779"/>
    <cellStyle name="Input 2 2 4 3 2 2 2" xfId="29308"/>
    <cellStyle name="Input 2 2 4 3 2 3" xfId="16480"/>
    <cellStyle name="Input 2 2 4 3 3" xfId="1778"/>
    <cellStyle name="Input 2 2 4 3 3 2" xfId="15262"/>
    <cellStyle name="Input 2 2 4 3 3 2 2" xfId="29791"/>
    <cellStyle name="Input 2 2 4 3 3 3" xfId="17017"/>
    <cellStyle name="Input 2 2 4 3 4" xfId="2324"/>
    <cellStyle name="Input 2 2 4 3 4 2" xfId="17554"/>
    <cellStyle name="Input 2 2 4 3 5" xfId="14376"/>
    <cellStyle name="Input 2 2 4 3 5 2" xfId="28905"/>
    <cellStyle name="Input 2 2 4 3 6" xfId="15935"/>
    <cellStyle name="Input 2 2 4 4" xfId="1061"/>
    <cellStyle name="Input 2 2 4 4 2" xfId="14647"/>
    <cellStyle name="Input 2 2 4 4 2 2" xfId="29176"/>
    <cellStyle name="Input 2 2 4 4 3" xfId="16310"/>
    <cellStyle name="Input 2 2 4 5" xfId="1491"/>
    <cellStyle name="Input 2 2 4 5 2" xfId="15012"/>
    <cellStyle name="Input 2 2 4 5 2 2" xfId="29541"/>
    <cellStyle name="Input 2 2 4 5 3" xfId="16730"/>
    <cellStyle name="Input 2 2 4 6" xfId="2037"/>
    <cellStyle name="Input 2 2 4 6 2" xfId="17267"/>
    <cellStyle name="Input 2 2 4 7" xfId="14097"/>
    <cellStyle name="Input 2 2 4 7 2" xfId="28628"/>
    <cellStyle name="Input 2 2 4 8" xfId="15602"/>
    <cellStyle name="Input 2 2 5" xfId="337"/>
    <cellStyle name="Input 2 2 5 2" xfId="520"/>
    <cellStyle name="Input 2 2 5 2 2" xfId="605"/>
    <cellStyle name="Input 2 2 5 2 2 2" xfId="1176"/>
    <cellStyle name="Input 2 2 5 2 2 2 2" xfId="14734"/>
    <cellStyle name="Input 2 2 5 2 2 2 2 2" xfId="29263"/>
    <cellStyle name="Input 2 2 5 2 2 2 3" xfId="16425"/>
    <cellStyle name="Input 2 2 5 2 2 3" xfId="1723"/>
    <cellStyle name="Input 2 2 5 2 2 3 2" xfId="15217"/>
    <cellStyle name="Input 2 2 5 2 2 3 2 2" xfId="29746"/>
    <cellStyle name="Input 2 2 5 2 2 3 3" xfId="16962"/>
    <cellStyle name="Input 2 2 5 2 2 4" xfId="2269"/>
    <cellStyle name="Input 2 2 5 2 2 4 2" xfId="17499"/>
    <cellStyle name="Input 2 2 5 2 2 5" xfId="14285"/>
    <cellStyle name="Input 2 2 5 2 2 5 2" xfId="28814"/>
    <cellStyle name="Input 2 2 5 2 2 6" xfId="15880"/>
    <cellStyle name="Input 2 2 5 2 3" xfId="1120"/>
    <cellStyle name="Input 2 2 5 2 3 2" xfId="14693"/>
    <cellStyle name="Input 2 2 5 2 3 2 2" xfId="29222"/>
    <cellStyle name="Input 2 2 5 2 3 3" xfId="4515"/>
    <cellStyle name="Input 2 2 5 2 3 3 2" xfId="19234"/>
    <cellStyle name="Input 2 2 5 2 3 4" xfId="16369"/>
    <cellStyle name="Input 2 2 5 2 4" xfId="1667"/>
    <cellStyle name="Input 2 2 5 2 4 2" xfId="15172"/>
    <cellStyle name="Input 2 2 5 2 4 2 2" xfId="29701"/>
    <cellStyle name="Input 2 2 5 2 4 3" xfId="16906"/>
    <cellStyle name="Input 2 2 5 2 5" xfId="2213"/>
    <cellStyle name="Input 2 2 5 2 5 2" xfId="17443"/>
    <cellStyle name="Input 2 2 5 2 6" xfId="14254"/>
    <cellStyle name="Input 2 2 5 2 6 2" xfId="28783"/>
    <cellStyle name="Input 2 2 5 2 7" xfId="15797"/>
    <cellStyle name="Input 2 2 5 3" xfId="585"/>
    <cellStyle name="Input 2 2 5 3 2" xfId="1156"/>
    <cellStyle name="Input 2 2 5 3 2 2" xfId="14718"/>
    <cellStyle name="Input 2 2 5 3 2 2 2" xfId="29247"/>
    <cellStyle name="Input 2 2 5 3 2 3" xfId="16405"/>
    <cellStyle name="Input 2 2 5 3 3" xfId="1703"/>
    <cellStyle name="Input 2 2 5 3 3 2" xfId="15201"/>
    <cellStyle name="Input 2 2 5 3 3 2 2" xfId="29730"/>
    <cellStyle name="Input 2 2 5 3 3 3" xfId="16942"/>
    <cellStyle name="Input 2 2 5 3 4" xfId="2249"/>
    <cellStyle name="Input 2 2 5 3 4 2" xfId="17479"/>
    <cellStyle name="Input 2 2 5 3 5" xfId="14261"/>
    <cellStyle name="Input 2 2 5 3 5 2" xfId="28790"/>
    <cellStyle name="Input 2 2 5 3 6" xfId="15860"/>
    <cellStyle name="Input 2 2 5 4" xfId="988"/>
    <cellStyle name="Input 2 2 5 4 2" xfId="14607"/>
    <cellStyle name="Input 2 2 5 4 2 2" xfId="29136"/>
    <cellStyle name="Input 2 2 5 4 3" xfId="16244"/>
    <cellStyle name="Input 2 2 5 5" xfId="1505"/>
    <cellStyle name="Input 2 2 5 5 2" xfId="15026"/>
    <cellStyle name="Input 2 2 5 5 2 2" xfId="29555"/>
    <cellStyle name="Input 2 2 5 5 3" xfId="16744"/>
    <cellStyle name="Input 2 2 5 6" xfId="2051"/>
    <cellStyle name="Input 2 2 5 6 2" xfId="17281"/>
    <cellStyle name="Input 2 2 5 7" xfId="14120"/>
    <cellStyle name="Input 2 2 5 7 2" xfId="28651"/>
    <cellStyle name="Input 2 2 5 8" xfId="15616"/>
    <cellStyle name="Input 2 2 6" xfId="406"/>
    <cellStyle name="Input 2 2 6 2" xfId="714"/>
    <cellStyle name="Input 2 2 6 2 2" xfId="1285"/>
    <cellStyle name="Input 2 2 6 2 2 2" xfId="14828"/>
    <cellStyle name="Input 2 2 6 2 2 2 2" xfId="29357"/>
    <cellStyle name="Input 2 2 6 2 2 3" xfId="5271"/>
    <cellStyle name="Input 2 2 6 2 2 3 2" xfId="19927"/>
    <cellStyle name="Input 2 2 6 2 2 4" xfId="16534"/>
    <cellStyle name="Input 2 2 6 2 3" xfId="1832"/>
    <cellStyle name="Input 2 2 6 2 3 2" xfId="15311"/>
    <cellStyle name="Input 2 2 6 2 3 2 2" xfId="29840"/>
    <cellStyle name="Input 2 2 6 2 3 3" xfId="4430"/>
    <cellStyle name="Input 2 2 6 2 3 3 2" xfId="19149"/>
    <cellStyle name="Input 2 2 6 2 3 4" xfId="17071"/>
    <cellStyle name="Input 2 2 6 2 4" xfId="2378"/>
    <cellStyle name="Input 2 2 6 2 4 2" xfId="17608"/>
    <cellStyle name="Input 2 2 6 2 5" xfId="14457"/>
    <cellStyle name="Input 2 2 6 2 5 2" xfId="28986"/>
    <cellStyle name="Input 2 2 6 2 6" xfId="15989"/>
    <cellStyle name="Input 2 2 6 3" xfId="1018"/>
    <cellStyle name="Input 2 2 6 3 2" xfId="14623"/>
    <cellStyle name="Input 2 2 6 3 2 2" xfId="29152"/>
    <cellStyle name="Input 2 2 6 3 3" xfId="4107"/>
    <cellStyle name="Input 2 2 6 3 3 2" xfId="18841"/>
    <cellStyle name="Input 2 2 6 3 4" xfId="16271"/>
    <cellStyle name="Input 2 2 6 4" xfId="1554"/>
    <cellStyle name="Input 2 2 6 4 2" xfId="15067"/>
    <cellStyle name="Input 2 2 6 4 2 2" xfId="29596"/>
    <cellStyle name="Input 2 2 6 4 3" xfId="16793"/>
    <cellStyle name="Input 2 2 6 5" xfId="2100"/>
    <cellStyle name="Input 2 2 6 5 2" xfId="17330"/>
    <cellStyle name="Input 2 2 6 6" xfId="14141"/>
    <cellStyle name="Input 2 2 6 6 2" xfId="28672"/>
    <cellStyle name="Input 2 2 6 7" xfId="15683"/>
    <cellStyle name="Input 2 2 7" xfId="633"/>
    <cellStyle name="Input 2 2 7 2" xfId="1204"/>
    <cellStyle name="Input 2 2 7 2 2" xfId="14757"/>
    <cellStyle name="Input 2 2 7 2 2 2" xfId="29286"/>
    <cellStyle name="Input 2 2 7 2 3" xfId="5204"/>
    <cellStyle name="Input 2 2 7 2 3 2" xfId="19860"/>
    <cellStyle name="Input 2 2 7 2 4" xfId="16453"/>
    <cellStyle name="Input 2 2 7 3" xfId="1751"/>
    <cellStyle name="Input 2 2 7 3 2" xfId="15240"/>
    <cellStyle name="Input 2 2 7 3 2 2" xfId="29769"/>
    <cellStyle name="Input 2 2 7 3 3" xfId="4373"/>
    <cellStyle name="Input 2 2 7 3 3 2" xfId="19092"/>
    <cellStyle name="Input 2 2 7 3 4" xfId="16990"/>
    <cellStyle name="Input 2 2 7 4" xfId="2297"/>
    <cellStyle name="Input 2 2 7 4 2" xfId="17527"/>
    <cellStyle name="Input 2 2 7 5" xfId="14334"/>
    <cellStyle name="Input 2 2 7 5 2" xfId="28863"/>
    <cellStyle name="Input 2 2 7 6" xfId="15908"/>
    <cellStyle name="Input 2 2 8" xfId="801"/>
    <cellStyle name="Input 2 2 8 2" xfId="14279"/>
    <cellStyle name="Input 2 2 8 2 2" xfId="28808"/>
    <cellStyle name="Input 2 2 8 3" xfId="3388"/>
    <cellStyle name="Input 2 2 8 3 2" xfId="18279"/>
    <cellStyle name="Input 2 2 8 4" xfId="16076"/>
    <cellStyle name="Input 2 2 9" xfId="1038"/>
    <cellStyle name="Input 2 2 9 2" xfId="14636"/>
    <cellStyle name="Input 2 2 9 2 2" xfId="29165"/>
    <cellStyle name="Input 2 2 9 3" xfId="16290"/>
    <cellStyle name="Input 2 3" xfId="257"/>
    <cellStyle name="Input 2 3 2" xfId="441"/>
    <cellStyle name="Input 2 3 2 2" xfId="716"/>
    <cellStyle name="Input 2 3 2 2 2" xfId="1287"/>
    <cellStyle name="Input 2 3 2 2 2 2" xfId="14830"/>
    <cellStyle name="Input 2 3 2 2 2 2 2" xfId="29359"/>
    <cellStyle name="Input 2 3 2 2 2 3" xfId="5349"/>
    <cellStyle name="Input 2 3 2 2 2 3 2" xfId="20005"/>
    <cellStyle name="Input 2 3 2 2 2 4" xfId="16536"/>
    <cellStyle name="Input 2 3 2 2 3" xfId="1834"/>
    <cellStyle name="Input 2 3 2 2 3 2" xfId="15313"/>
    <cellStyle name="Input 2 3 2 2 3 2 2" xfId="29842"/>
    <cellStyle name="Input 2 3 2 2 3 3" xfId="4577"/>
    <cellStyle name="Input 2 3 2 2 3 3 2" xfId="19296"/>
    <cellStyle name="Input 2 3 2 2 3 4" xfId="17073"/>
    <cellStyle name="Input 2 3 2 2 4" xfId="2380"/>
    <cellStyle name="Input 2 3 2 2 4 2" xfId="17610"/>
    <cellStyle name="Input 2 3 2 2 5" xfId="14460"/>
    <cellStyle name="Input 2 3 2 2 5 2" xfId="28989"/>
    <cellStyle name="Input 2 3 2 2 6" xfId="15991"/>
    <cellStyle name="Input 2 3 2 3" xfId="944"/>
    <cellStyle name="Input 2 3 2 3 2" xfId="14554"/>
    <cellStyle name="Input 2 3 2 3 2 2" xfId="29083"/>
    <cellStyle name="Input 2 3 2 3 3" xfId="4204"/>
    <cellStyle name="Input 2 3 2 3 3 2" xfId="18930"/>
    <cellStyle name="Input 2 3 2 3 4" xfId="16203"/>
    <cellStyle name="Input 2 3 2 4" xfId="1588"/>
    <cellStyle name="Input 2 3 2 4 2" xfId="15095"/>
    <cellStyle name="Input 2 3 2 4 2 2" xfId="29624"/>
    <cellStyle name="Input 2 3 2 4 3" xfId="16827"/>
    <cellStyle name="Input 2 3 2 5" xfId="2134"/>
    <cellStyle name="Input 2 3 2 5 2" xfId="17364"/>
    <cellStyle name="Input 2 3 2 6" xfId="14184"/>
    <cellStyle name="Input 2 3 2 6 2" xfId="28713"/>
    <cellStyle name="Input 2 3 2 7" xfId="15718"/>
    <cellStyle name="Input 2 3 3" xfId="602"/>
    <cellStyle name="Input 2 3 3 2" xfId="1173"/>
    <cellStyle name="Input 2 3 3 2 2" xfId="5298"/>
    <cellStyle name="Input 2 3 3 2 2 2" xfId="19954"/>
    <cellStyle name="Input 2 3 3 2 3" xfId="4472"/>
    <cellStyle name="Input 2 3 3 2 3 2" xfId="19191"/>
    <cellStyle name="Input 2 3 3 2 4" xfId="14731"/>
    <cellStyle name="Input 2 3 3 2 4 2" xfId="29260"/>
    <cellStyle name="Input 2 3 3 2 5" xfId="2978"/>
    <cellStyle name="Input 2 3 3 2 5 2" xfId="17988"/>
    <cellStyle name="Input 2 3 3 2 6" xfId="16422"/>
    <cellStyle name="Input 2 3 3 3" xfId="1720"/>
    <cellStyle name="Input 2 3 3 3 2" xfId="15214"/>
    <cellStyle name="Input 2 3 3 3 2 2" xfId="29743"/>
    <cellStyle name="Input 2 3 3 3 3" xfId="4140"/>
    <cellStyle name="Input 2 3 3 3 3 2" xfId="18871"/>
    <cellStyle name="Input 2 3 3 3 4" xfId="16959"/>
    <cellStyle name="Input 2 3 3 4" xfId="2266"/>
    <cellStyle name="Input 2 3 3 4 2" xfId="17496"/>
    <cellStyle name="Input 2 3 3 5" xfId="14276"/>
    <cellStyle name="Input 2 3 3 5 2" xfId="28805"/>
    <cellStyle name="Input 2 3 3 6" xfId="15877"/>
    <cellStyle name="Input 2 3 4" xfId="1076"/>
    <cellStyle name="Input 2 3 4 2" xfId="5252"/>
    <cellStyle name="Input 2 3 4 2 2" xfId="19908"/>
    <cellStyle name="Input 2 3 4 3" xfId="4412"/>
    <cellStyle name="Input 2 3 4 3 2" xfId="19131"/>
    <cellStyle name="Input 2 3 4 4" xfId="14657"/>
    <cellStyle name="Input 2 3 4 4 2" xfId="29186"/>
    <cellStyle name="Input 2 3 4 5" xfId="2949"/>
    <cellStyle name="Input 2 3 4 5 2" xfId="17966"/>
    <cellStyle name="Input 2 3 4 6" xfId="16325"/>
    <cellStyle name="Input 2 3 5" xfId="1426"/>
    <cellStyle name="Input 2 3 5 2" xfId="14949"/>
    <cellStyle name="Input 2 3 5 2 2" xfId="29478"/>
    <cellStyle name="Input 2 3 5 3" xfId="3304"/>
    <cellStyle name="Input 2 3 5 3 2" xfId="18215"/>
    <cellStyle name="Input 2 3 5 4" xfId="16665"/>
    <cellStyle name="Input 2 3 6" xfId="1972"/>
    <cellStyle name="Input 2 3 6 2" xfId="17202"/>
    <cellStyle name="Input 2 3 7" xfId="13999"/>
    <cellStyle name="Input 2 3 7 2" xfId="28530"/>
    <cellStyle name="Input 2 3 8" xfId="15537"/>
    <cellStyle name="Input 2 4" xfId="240"/>
    <cellStyle name="Input 2 4 2" xfId="425"/>
    <cellStyle name="Input 2 4 2 2" xfId="566"/>
    <cellStyle name="Input 2 4 2 2 2" xfId="1149"/>
    <cellStyle name="Input 2 4 2 2 2 2" xfId="14712"/>
    <cellStyle name="Input 2 4 2 2 2 2 2" xfId="29241"/>
    <cellStyle name="Input 2 4 2 2 2 3" xfId="16398"/>
    <cellStyle name="Input 2 4 2 2 3" xfId="1696"/>
    <cellStyle name="Input 2 4 2 2 3 2" xfId="15195"/>
    <cellStyle name="Input 2 4 2 2 3 2 2" xfId="29724"/>
    <cellStyle name="Input 2 4 2 2 3 3" xfId="16935"/>
    <cellStyle name="Input 2 4 2 2 4" xfId="2242"/>
    <cellStyle name="Input 2 4 2 2 4 2" xfId="17472"/>
    <cellStyle name="Input 2 4 2 2 5" xfId="14149"/>
    <cellStyle name="Input 2 4 2 2 5 2" xfId="28680"/>
    <cellStyle name="Input 2 4 2 2 6" xfId="15841"/>
    <cellStyle name="Input 2 4 2 3" xfId="821"/>
    <cellStyle name="Input 2 4 2 3 2" xfId="14286"/>
    <cellStyle name="Input 2 4 2 3 2 2" xfId="28815"/>
    <cellStyle name="Input 2 4 2 3 3" xfId="4475"/>
    <cellStyle name="Input 2 4 2 3 3 2" xfId="19194"/>
    <cellStyle name="Input 2 4 2 3 4" xfId="16094"/>
    <cellStyle name="Input 2 4 2 4" xfId="1572"/>
    <cellStyle name="Input 2 4 2 4 2" xfId="15081"/>
    <cellStyle name="Input 2 4 2 4 2 2" xfId="29610"/>
    <cellStyle name="Input 2 4 2 4 3" xfId="16811"/>
    <cellStyle name="Input 2 4 2 5" xfId="2118"/>
    <cellStyle name="Input 2 4 2 5 2" xfId="17348"/>
    <cellStyle name="Input 2 4 2 6" xfId="14169"/>
    <cellStyle name="Input 2 4 2 6 2" xfId="28698"/>
    <cellStyle name="Input 2 4 2 7" xfId="15702"/>
    <cellStyle name="Input 2 4 3" xfId="399"/>
    <cellStyle name="Input 2 4 3 2" xfId="580"/>
    <cellStyle name="Input 2 4 3 2 2" xfId="14150"/>
    <cellStyle name="Input 2 4 3 2 2 2" xfId="28681"/>
    <cellStyle name="Input 2 4 3 2 3" xfId="15855"/>
    <cellStyle name="Input 2 4 3 3" xfId="1549"/>
    <cellStyle name="Input 2 4 3 3 2" xfId="15062"/>
    <cellStyle name="Input 2 4 3 3 2 2" xfId="29591"/>
    <cellStyle name="Input 2 4 3 3 3" xfId="16788"/>
    <cellStyle name="Input 2 4 3 4" xfId="2095"/>
    <cellStyle name="Input 2 4 3 4 2" xfId="17325"/>
    <cellStyle name="Input 2 4 3 5" xfId="13962"/>
    <cellStyle name="Input 2 4 3 5 2" xfId="28493"/>
    <cellStyle name="Input 2 4 3 6" xfId="15676"/>
    <cellStyle name="Input 2 4 4" xfId="183"/>
    <cellStyle name="Input 2 4 4 2" xfId="14290"/>
    <cellStyle name="Input 2 4 4 2 2" xfId="28819"/>
    <cellStyle name="Input 2 4 4 3" xfId="15467"/>
    <cellStyle name="Input 2 4 5" xfId="1409"/>
    <cellStyle name="Input 2 4 5 2" xfId="14935"/>
    <cellStyle name="Input 2 4 5 2 2" xfId="29464"/>
    <cellStyle name="Input 2 4 5 3" xfId="16649"/>
    <cellStyle name="Input 2 4 6" xfId="1956"/>
    <cellStyle name="Input 2 4 6 2" xfId="17186"/>
    <cellStyle name="Input 2 4 7" xfId="13980"/>
    <cellStyle name="Input 2 4 7 2" xfId="28511"/>
    <cellStyle name="Input 2 4 8" xfId="15521"/>
    <cellStyle name="Input 2 5" xfId="245"/>
    <cellStyle name="Input 2 5 2" xfId="430"/>
    <cellStyle name="Input 2 5 2 2" xfId="610"/>
    <cellStyle name="Input 2 5 2 2 2" xfId="1181"/>
    <cellStyle name="Input 2 5 2 2 2 2" xfId="14739"/>
    <cellStyle name="Input 2 5 2 2 2 2 2" xfId="29268"/>
    <cellStyle name="Input 2 5 2 2 2 3" xfId="16430"/>
    <cellStyle name="Input 2 5 2 2 3" xfId="1728"/>
    <cellStyle name="Input 2 5 2 2 3 2" xfId="15222"/>
    <cellStyle name="Input 2 5 2 2 3 2 2" xfId="29751"/>
    <cellStyle name="Input 2 5 2 2 3 3" xfId="16967"/>
    <cellStyle name="Input 2 5 2 2 4" xfId="2274"/>
    <cellStyle name="Input 2 5 2 2 4 2" xfId="17504"/>
    <cellStyle name="Input 2 5 2 2 5" xfId="14295"/>
    <cellStyle name="Input 2 5 2 2 5 2" xfId="28824"/>
    <cellStyle name="Input 2 5 2 2 6" xfId="15885"/>
    <cellStyle name="Input 2 5 2 3" xfId="832"/>
    <cellStyle name="Input 2 5 2 3 2" xfId="14370"/>
    <cellStyle name="Input 2 5 2 3 2 2" xfId="28899"/>
    <cellStyle name="Input 2 5 2 3 3" xfId="4490"/>
    <cellStyle name="Input 2 5 2 3 3 2" xfId="19209"/>
    <cellStyle name="Input 2 5 2 3 4" xfId="16105"/>
    <cellStyle name="Input 2 5 2 4" xfId="1577"/>
    <cellStyle name="Input 2 5 2 4 2" xfId="15086"/>
    <cellStyle name="Input 2 5 2 4 2 2" xfId="29615"/>
    <cellStyle name="Input 2 5 2 4 3" xfId="16816"/>
    <cellStyle name="Input 2 5 2 5" xfId="2123"/>
    <cellStyle name="Input 2 5 2 5 2" xfId="17353"/>
    <cellStyle name="Input 2 5 2 6" xfId="14174"/>
    <cellStyle name="Input 2 5 2 6 2" xfId="28703"/>
    <cellStyle name="Input 2 5 2 7" xfId="15707"/>
    <cellStyle name="Input 2 5 3" xfId="604"/>
    <cellStyle name="Input 2 5 3 2" xfId="1175"/>
    <cellStyle name="Input 2 5 3 2 2" xfId="14733"/>
    <cellStyle name="Input 2 5 3 2 2 2" xfId="29262"/>
    <cellStyle name="Input 2 5 3 2 3" xfId="16424"/>
    <cellStyle name="Input 2 5 3 3" xfId="1722"/>
    <cellStyle name="Input 2 5 3 3 2" xfId="15216"/>
    <cellStyle name="Input 2 5 3 3 2 2" xfId="29745"/>
    <cellStyle name="Input 2 5 3 3 3" xfId="16961"/>
    <cellStyle name="Input 2 5 3 4" xfId="2268"/>
    <cellStyle name="Input 2 5 3 4 2" xfId="17498"/>
    <cellStyle name="Input 2 5 3 5" xfId="14284"/>
    <cellStyle name="Input 2 5 3 5 2" xfId="28813"/>
    <cellStyle name="Input 2 5 3 6" xfId="15879"/>
    <cellStyle name="Input 2 5 4" xfId="799"/>
    <cellStyle name="Input 2 5 4 2" xfId="14105"/>
    <cellStyle name="Input 2 5 4 2 2" xfId="28636"/>
    <cellStyle name="Input 2 5 4 3" xfId="16074"/>
    <cellStyle name="Input 2 5 5" xfId="1414"/>
    <cellStyle name="Input 2 5 5 2" xfId="14940"/>
    <cellStyle name="Input 2 5 5 2 2" xfId="29469"/>
    <cellStyle name="Input 2 5 5 3" xfId="16654"/>
    <cellStyle name="Input 2 5 6" xfId="1961"/>
    <cellStyle name="Input 2 5 6 2" xfId="17191"/>
    <cellStyle name="Input 2 5 7" xfId="13988"/>
    <cellStyle name="Input 2 5 7 2" xfId="28519"/>
    <cellStyle name="Input 2 5 8" xfId="15526"/>
    <cellStyle name="Input 2 6" xfId="236"/>
    <cellStyle name="Input 2 6 2" xfId="421"/>
    <cellStyle name="Input 2 6 2 2" xfId="361"/>
    <cellStyle name="Input 2 6 2 2 2" xfId="208"/>
    <cellStyle name="Input 2 6 2 2 2 2" xfId="14345"/>
    <cellStyle name="Input 2 6 2 2 2 2 2" xfId="28874"/>
    <cellStyle name="Input 2 6 2 2 2 3" xfId="15492"/>
    <cellStyle name="Input 2 6 2 2 3" xfId="1525"/>
    <cellStyle name="Input 2 6 2 2 3 2" xfId="15043"/>
    <cellStyle name="Input 2 6 2 2 3 2 2" xfId="29572"/>
    <cellStyle name="Input 2 6 2 2 3 3" xfId="16764"/>
    <cellStyle name="Input 2 6 2 2 4" xfId="2071"/>
    <cellStyle name="Input 2 6 2 2 4 2" xfId="17301"/>
    <cellStyle name="Input 2 6 2 2 5" xfId="13983"/>
    <cellStyle name="Input 2 6 2 2 5 2" xfId="28514"/>
    <cellStyle name="Input 2 6 2 2 6" xfId="15639"/>
    <cellStyle name="Input 2 6 2 3" xfId="846"/>
    <cellStyle name="Input 2 6 2 3 2" xfId="14394"/>
    <cellStyle name="Input 2 6 2 3 2 2" xfId="28923"/>
    <cellStyle name="Input 2 6 2 3 3" xfId="4551"/>
    <cellStyle name="Input 2 6 2 3 3 2" xfId="19270"/>
    <cellStyle name="Input 2 6 2 3 4" xfId="16118"/>
    <cellStyle name="Input 2 6 2 4" xfId="1568"/>
    <cellStyle name="Input 2 6 2 4 2" xfId="15077"/>
    <cellStyle name="Input 2 6 2 4 2 2" xfId="29606"/>
    <cellStyle name="Input 2 6 2 4 3" xfId="16807"/>
    <cellStyle name="Input 2 6 2 5" xfId="2114"/>
    <cellStyle name="Input 2 6 2 5 2" xfId="17344"/>
    <cellStyle name="Input 2 6 2 6" xfId="14165"/>
    <cellStyle name="Input 2 6 2 6 2" xfId="28694"/>
    <cellStyle name="Input 2 6 2 7" xfId="15698"/>
    <cellStyle name="Input 2 6 3" xfId="600"/>
    <cellStyle name="Input 2 6 3 2" xfId="1171"/>
    <cellStyle name="Input 2 6 3 2 2" xfId="14729"/>
    <cellStyle name="Input 2 6 3 2 2 2" xfId="29258"/>
    <cellStyle name="Input 2 6 3 2 3" xfId="16420"/>
    <cellStyle name="Input 2 6 3 3" xfId="1718"/>
    <cellStyle name="Input 2 6 3 3 2" xfId="15212"/>
    <cellStyle name="Input 2 6 3 3 2 2" xfId="29741"/>
    <cellStyle name="Input 2 6 3 3 3" xfId="16957"/>
    <cellStyle name="Input 2 6 3 4" xfId="2264"/>
    <cellStyle name="Input 2 6 3 4 2" xfId="17494"/>
    <cellStyle name="Input 2 6 3 5" xfId="14274"/>
    <cellStyle name="Input 2 6 3 5 2" xfId="28803"/>
    <cellStyle name="Input 2 6 3 6" xfId="15875"/>
    <cellStyle name="Input 2 6 4" xfId="895"/>
    <cellStyle name="Input 2 6 4 2" xfId="14470"/>
    <cellStyle name="Input 2 6 4 2 2" xfId="28999"/>
    <cellStyle name="Input 2 6 4 3" xfId="16157"/>
    <cellStyle name="Input 2 6 5" xfId="1405"/>
    <cellStyle name="Input 2 6 5 2" xfId="14931"/>
    <cellStyle name="Input 2 6 5 2 2" xfId="29460"/>
    <cellStyle name="Input 2 6 5 3" xfId="16645"/>
    <cellStyle name="Input 2 6 6" xfId="1952"/>
    <cellStyle name="Input 2 6 6 2" xfId="17182"/>
    <cellStyle name="Input 2 6 7" xfId="13968"/>
    <cellStyle name="Input 2 6 7 2" xfId="28499"/>
    <cellStyle name="Input 2 6 8" xfId="15517"/>
    <cellStyle name="Input 2 7" xfId="371"/>
    <cellStyle name="Input 2 7 2" xfId="719"/>
    <cellStyle name="Input 2 7 2 2" xfId="1290"/>
    <cellStyle name="Input 2 7 2 2 2" xfId="14833"/>
    <cellStyle name="Input 2 7 2 2 2 2" xfId="29362"/>
    <cellStyle name="Input 2 7 2 2 3" xfId="5261"/>
    <cellStyle name="Input 2 7 2 2 3 2" xfId="19917"/>
    <cellStyle name="Input 2 7 2 2 4" xfId="16539"/>
    <cellStyle name="Input 2 7 2 3" xfId="1837"/>
    <cellStyle name="Input 2 7 2 3 2" xfId="15316"/>
    <cellStyle name="Input 2 7 2 3 2 2" xfId="29845"/>
    <cellStyle name="Input 2 7 2 3 3" xfId="4420"/>
    <cellStyle name="Input 2 7 2 3 3 2" xfId="19139"/>
    <cellStyle name="Input 2 7 2 3 4" xfId="17076"/>
    <cellStyle name="Input 2 7 2 4" xfId="2383"/>
    <cellStyle name="Input 2 7 2 4 2" xfId="17613"/>
    <cellStyle name="Input 2 7 2 5" xfId="14465"/>
    <cellStyle name="Input 2 7 2 5 2" xfId="28994"/>
    <cellStyle name="Input 2 7 2 6" xfId="15994"/>
    <cellStyle name="Input 2 7 3" xfId="1029"/>
    <cellStyle name="Input 2 7 3 2" xfId="14631"/>
    <cellStyle name="Input 2 7 3 2 2" xfId="29160"/>
    <cellStyle name="Input 2 7 3 3" xfId="4096"/>
    <cellStyle name="Input 2 7 3 3 2" xfId="18830"/>
    <cellStyle name="Input 2 7 3 4" xfId="16282"/>
    <cellStyle name="Input 2 7 4" xfId="1533"/>
    <cellStyle name="Input 2 7 4 2" xfId="15048"/>
    <cellStyle name="Input 2 7 4 2 2" xfId="29577"/>
    <cellStyle name="Input 2 7 4 3" xfId="16772"/>
    <cellStyle name="Input 2 7 5" xfId="2079"/>
    <cellStyle name="Input 2 7 5 2" xfId="17309"/>
    <cellStyle name="Input 2 7 6" xfId="14039"/>
    <cellStyle name="Input 2 7 6 2" xfId="28570"/>
    <cellStyle name="Input 2 7 7" xfId="15649"/>
    <cellStyle name="Input 2 8" xfId="673"/>
    <cellStyle name="Input 2 8 2" xfId="1244"/>
    <cellStyle name="Input 2 8 2 2" xfId="14792"/>
    <cellStyle name="Input 2 8 2 2 2" xfId="29321"/>
    <cellStyle name="Input 2 8 2 3" xfId="5197"/>
    <cellStyle name="Input 2 8 2 3 2" xfId="19853"/>
    <cellStyle name="Input 2 8 2 4" xfId="16493"/>
    <cellStyle name="Input 2 8 3" xfId="1791"/>
    <cellStyle name="Input 2 8 3 2" xfId="15275"/>
    <cellStyle name="Input 2 8 3 2 2" xfId="29804"/>
    <cellStyle name="Input 2 8 3 3" xfId="4366"/>
    <cellStyle name="Input 2 8 3 3 2" xfId="19085"/>
    <cellStyle name="Input 2 8 3 4" xfId="17030"/>
    <cellStyle name="Input 2 8 4" xfId="2337"/>
    <cellStyle name="Input 2 8 4 2" xfId="17567"/>
    <cellStyle name="Input 2 8 5" xfId="14400"/>
    <cellStyle name="Input 2 8 5 2" xfId="28929"/>
    <cellStyle name="Input 2 8 6" xfId="15948"/>
    <cellStyle name="Input 2 9" xfId="993"/>
    <cellStyle name="Input 2 9 2" xfId="13896"/>
    <cellStyle name="Input 2 9 2 2" xfId="28432"/>
    <cellStyle name="Input 2 9 3" xfId="16249"/>
    <cellStyle name="Input 3" xfId="73"/>
    <cellStyle name="Input 3 10" xfId="946"/>
    <cellStyle name="Input 3 10 2" xfId="16205"/>
    <cellStyle name="Input 3 11" xfId="15451"/>
    <cellStyle name="Input 3 2" xfId="270"/>
    <cellStyle name="Input 3 2 2" xfId="454"/>
    <cellStyle name="Input 3 2 2 2" xfId="571"/>
    <cellStyle name="Input 3 2 2 2 2" xfId="1153"/>
    <cellStyle name="Input 3 2 2 2 2 2" xfId="14715"/>
    <cellStyle name="Input 3 2 2 2 2 2 2" xfId="29244"/>
    <cellStyle name="Input 3 2 2 2 2 3" xfId="5346"/>
    <cellStyle name="Input 3 2 2 2 2 3 2" xfId="20002"/>
    <cellStyle name="Input 3 2 2 2 2 4" xfId="16402"/>
    <cellStyle name="Input 3 2 2 2 3" xfId="1700"/>
    <cellStyle name="Input 3 2 2 2 3 2" xfId="15198"/>
    <cellStyle name="Input 3 2 2 2 3 2 2" xfId="29727"/>
    <cellStyle name="Input 3 2 2 2 3 3" xfId="4574"/>
    <cellStyle name="Input 3 2 2 2 3 3 2" xfId="19293"/>
    <cellStyle name="Input 3 2 2 2 3 4" xfId="16939"/>
    <cellStyle name="Input 3 2 2 2 4" xfId="2246"/>
    <cellStyle name="Input 3 2 2 2 4 2" xfId="17476"/>
    <cellStyle name="Input 3 2 2 2 5" xfId="14088"/>
    <cellStyle name="Input 3 2 2 2 5 2" xfId="28619"/>
    <cellStyle name="Input 3 2 2 2 6" xfId="15846"/>
    <cellStyle name="Input 3 2 2 3" xfId="907"/>
    <cellStyle name="Input 3 2 2 3 2" xfId="14484"/>
    <cellStyle name="Input 3 2 2 3 2 2" xfId="29013"/>
    <cellStyle name="Input 3 2 2 3 3" xfId="4201"/>
    <cellStyle name="Input 3 2 2 3 3 2" xfId="18927"/>
    <cellStyle name="Input 3 2 2 3 4" xfId="16169"/>
    <cellStyle name="Input 3 2 2 4" xfId="1601"/>
    <cellStyle name="Input 3 2 2 4 2" xfId="15106"/>
    <cellStyle name="Input 3 2 2 4 2 2" xfId="29635"/>
    <cellStyle name="Input 3 2 2 4 3" xfId="16840"/>
    <cellStyle name="Input 3 2 2 5" xfId="2147"/>
    <cellStyle name="Input 3 2 2 5 2" xfId="17377"/>
    <cellStyle name="Input 3 2 2 6" xfId="14195"/>
    <cellStyle name="Input 3 2 2 6 2" xfId="28724"/>
    <cellStyle name="Input 3 2 2 7" xfId="15731"/>
    <cellStyle name="Input 3 2 3" xfId="665"/>
    <cellStyle name="Input 3 2 3 2" xfId="1236"/>
    <cellStyle name="Input 3 2 3 2 2" xfId="5315"/>
    <cellStyle name="Input 3 2 3 2 2 2" xfId="19971"/>
    <cellStyle name="Input 3 2 3 2 3" xfId="4499"/>
    <cellStyle name="Input 3 2 3 2 3 2" xfId="19218"/>
    <cellStyle name="Input 3 2 3 2 4" xfId="14784"/>
    <cellStyle name="Input 3 2 3 2 4 2" xfId="29313"/>
    <cellStyle name="Input 3 2 3 2 5" xfId="3005"/>
    <cellStyle name="Input 3 2 3 2 5 2" xfId="18013"/>
    <cellStyle name="Input 3 2 3 2 6" xfId="16485"/>
    <cellStyle name="Input 3 2 3 3" xfId="1783"/>
    <cellStyle name="Input 3 2 3 3 2" xfId="15267"/>
    <cellStyle name="Input 3 2 3 3 2 2" xfId="29796"/>
    <cellStyle name="Input 3 2 3 3 3" xfId="4159"/>
    <cellStyle name="Input 3 2 3 3 3 2" xfId="18888"/>
    <cellStyle name="Input 3 2 3 3 4" xfId="17022"/>
    <cellStyle name="Input 3 2 3 4" xfId="2329"/>
    <cellStyle name="Input 3 2 3 4 2" xfId="17559"/>
    <cellStyle name="Input 3 2 3 5" xfId="14382"/>
    <cellStyle name="Input 3 2 3 5 2" xfId="28911"/>
    <cellStyle name="Input 3 2 3 6" xfId="15940"/>
    <cellStyle name="Input 3 2 4" xfId="924"/>
    <cellStyle name="Input 3 2 4 2" xfId="5249"/>
    <cellStyle name="Input 3 2 4 2 2" xfId="19905"/>
    <cellStyle name="Input 3 2 4 3" xfId="4409"/>
    <cellStyle name="Input 3 2 4 3 2" xfId="19128"/>
    <cellStyle name="Input 3 2 4 4" xfId="14512"/>
    <cellStyle name="Input 3 2 4 4 2" xfId="29041"/>
    <cellStyle name="Input 3 2 4 5" xfId="2946"/>
    <cellStyle name="Input 3 2 4 5 2" xfId="17963"/>
    <cellStyle name="Input 3 2 4 6" xfId="16185"/>
    <cellStyle name="Input 3 2 5" xfId="1439"/>
    <cellStyle name="Input 3 2 5 2" xfId="14960"/>
    <cellStyle name="Input 3 2 5 2 2" xfId="29489"/>
    <cellStyle name="Input 3 2 5 3" xfId="4083"/>
    <cellStyle name="Input 3 2 5 3 2" xfId="18817"/>
    <cellStyle name="Input 3 2 5 4" xfId="16678"/>
    <cellStyle name="Input 3 2 6" xfId="1985"/>
    <cellStyle name="Input 3 2 6 2" xfId="17215"/>
    <cellStyle name="Input 3 2 7" xfId="14013"/>
    <cellStyle name="Input 3 2 7 2" xfId="28544"/>
    <cellStyle name="Input 3 2 8" xfId="15550"/>
    <cellStyle name="Input 3 3" xfId="305"/>
    <cellStyle name="Input 3 3 2" xfId="488"/>
    <cellStyle name="Input 3 3 2 2" xfId="219"/>
    <cellStyle name="Input 3 3 2 2 2" xfId="582"/>
    <cellStyle name="Input 3 3 2 2 2 2" xfId="13976"/>
    <cellStyle name="Input 3 3 2 2 2 2 2" xfId="28507"/>
    <cellStyle name="Input 3 3 2 2 2 3" xfId="15857"/>
    <cellStyle name="Input 3 3 2 2 3" xfId="1395"/>
    <cellStyle name="Input 3 3 2 2 3 2" xfId="14923"/>
    <cellStyle name="Input 3 3 2 2 3 2 2" xfId="29452"/>
    <cellStyle name="Input 3 3 2 2 3 3" xfId="16636"/>
    <cellStyle name="Input 3 3 2 2 4" xfId="1943"/>
    <cellStyle name="Input 3 3 2 2 4 2" xfId="17173"/>
    <cellStyle name="Input 3 3 2 2 5" xfId="14134"/>
    <cellStyle name="Input 3 3 2 2 5 2" xfId="28665"/>
    <cellStyle name="Input 3 3 2 2 6" xfId="15501"/>
    <cellStyle name="Input 3 3 2 3" xfId="1088"/>
    <cellStyle name="Input 3 3 2 3 2" xfId="14669"/>
    <cellStyle name="Input 3 3 2 3 2 2" xfId="29198"/>
    <cellStyle name="Input 3 3 2 3 3" xfId="4521"/>
    <cellStyle name="Input 3 3 2 3 3 2" xfId="19240"/>
    <cellStyle name="Input 3 3 2 3 4" xfId="16337"/>
    <cellStyle name="Input 3 3 2 4" xfId="1635"/>
    <cellStyle name="Input 3 3 2 4 2" xfId="15140"/>
    <cellStyle name="Input 3 3 2 4 2 2" xfId="29669"/>
    <cellStyle name="Input 3 3 2 4 3" xfId="16874"/>
    <cellStyle name="Input 3 3 2 5" xfId="2181"/>
    <cellStyle name="Input 3 3 2 5 2" xfId="17411"/>
    <cellStyle name="Input 3 3 2 6" xfId="14230"/>
    <cellStyle name="Input 3 3 2 6 2" xfId="28759"/>
    <cellStyle name="Input 3 3 2 7" xfId="15765"/>
    <cellStyle name="Input 3 3 3" xfId="686"/>
    <cellStyle name="Input 3 3 3 2" xfId="1257"/>
    <cellStyle name="Input 3 3 3 2 2" xfId="14803"/>
    <cellStyle name="Input 3 3 3 2 2 2" xfId="29332"/>
    <cellStyle name="Input 3 3 3 2 3" xfId="16506"/>
    <cellStyle name="Input 3 3 3 3" xfId="1804"/>
    <cellStyle name="Input 3 3 3 3 2" xfId="15286"/>
    <cellStyle name="Input 3 3 3 3 2 2" xfId="29815"/>
    <cellStyle name="Input 3 3 3 3 3" xfId="17043"/>
    <cellStyle name="Input 3 3 3 4" xfId="2350"/>
    <cellStyle name="Input 3 3 3 4 2" xfId="17580"/>
    <cellStyle name="Input 3 3 3 5" xfId="14421"/>
    <cellStyle name="Input 3 3 3 5 2" xfId="28950"/>
    <cellStyle name="Input 3 3 3 6" xfId="15961"/>
    <cellStyle name="Input 3 3 4" xfId="994"/>
    <cellStyle name="Input 3 3 4 2" xfId="14610"/>
    <cellStyle name="Input 3 3 4 2 2" xfId="29139"/>
    <cellStyle name="Input 3 3 4 3" xfId="16250"/>
    <cellStyle name="Input 3 3 5" xfId="1473"/>
    <cellStyle name="Input 3 3 5 2" xfId="14994"/>
    <cellStyle name="Input 3 3 5 2 2" xfId="29523"/>
    <cellStyle name="Input 3 3 5 3" xfId="16712"/>
    <cellStyle name="Input 3 3 6" xfId="2019"/>
    <cellStyle name="Input 3 3 6 2" xfId="17249"/>
    <cellStyle name="Input 3 3 7" xfId="14074"/>
    <cellStyle name="Input 3 3 7 2" xfId="28605"/>
    <cellStyle name="Input 3 3 8" xfId="15584"/>
    <cellStyle name="Input 3 4" xfId="324"/>
    <cellStyle name="Input 3 4 2" xfId="507"/>
    <cellStyle name="Input 3 4 2 2" xfId="558"/>
    <cellStyle name="Input 3 4 2 2 2" xfId="1145"/>
    <cellStyle name="Input 3 4 2 2 2 2" xfId="14709"/>
    <cellStyle name="Input 3 4 2 2 2 2 2" xfId="29238"/>
    <cellStyle name="Input 3 4 2 2 2 3" xfId="16394"/>
    <cellStyle name="Input 3 4 2 2 3" xfId="1692"/>
    <cellStyle name="Input 3 4 2 2 3 2" xfId="15192"/>
    <cellStyle name="Input 3 4 2 2 3 2 2" xfId="29721"/>
    <cellStyle name="Input 3 4 2 2 3 3" xfId="16931"/>
    <cellStyle name="Input 3 4 2 2 4" xfId="2238"/>
    <cellStyle name="Input 3 4 2 2 4 2" xfId="17468"/>
    <cellStyle name="Input 3 4 2 2 5" xfId="14032"/>
    <cellStyle name="Input 3 4 2 2 5 2" xfId="28563"/>
    <cellStyle name="Input 3 4 2 2 6" xfId="15834"/>
    <cellStyle name="Input 3 4 2 3" xfId="1107"/>
    <cellStyle name="Input 3 4 2 3 2" xfId="14684"/>
    <cellStyle name="Input 3 4 2 3 2 2" xfId="29213"/>
    <cellStyle name="Input 3 4 2 3 3" xfId="4507"/>
    <cellStyle name="Input 3 4 2 3 3 2" xfId="19226"/>
    <cellStyle name="Input 3 4 2 3 4" xfId="16356"/>
    <cellStyle name="Input 3 4 2 4" xfId="1654"/>
    <cellStyle name="Input 3 4 2 4 2" xfId="15159"/>
    <cellStyle name="Input 3 4 2 4 2 2" xfId="29688"/>
    <cellStyle name="Input 3 4 2 4 3" xfId="16893"/>
    <cellStyle name="Input 3 4 2 5" xfId="2200"/>
    <cellStyle name="Input 3 4 2 5 2" xfId="17430"/>
    <cellStyle name="Input 3 4 2 6" xfId="14245"/>
    <cellStyle name="Input 3 4 2 6 2" xfId="28774"/>
    <cellStyle name="Input 3 4 2 7" xfId="15784"/>
    <cellStyle name="Input 3 4 3" xfId="692"/>
    <cellStyle name="Input 3 4 3 2" xfId="1263"/>
    <cellStyle name="Input 3 4 3 2 2" xfId="14809"/>
    <cellStyle name="Input 3 4 3 2 2 2" xfId="29338"/>
    <cellStyle name="Input 3 4 3 2 3" xfId="16512"/>
    <cellStyle name="Input 3 4 3 3" xfId="1810"/>
    <cellStyle name="Input 3 4 3 3 2" xfId="15292"/>
    <cellStyle name="Input 3 4 3 3 2 2" xfId="29821"/>
    <cellStyle name="Input 3 4 3 3 3" xfId="17049"/>
    <cellStyle name="Input 3 4 3 4" xfId="2356"/>
    <cellStyle name="Input 3 4 3 4 2" xfId="17586"/>
    <cellStyle name="Input 3 4 3 5" xfId="14428"/>
    <cellStyle name="Input 3 4 3 5 2" xfId="28957"/>
    <cellStyle name="Input 3 4 3 6" xfId="15967"/>
    <cellStyle name="Input 3 4 4" xfId="822"/>
    <cellStyle name="Input 3 4 4 2" xfId="14128"/>
    <cellStyle name="Input 3 4 4 2 2" xfId="28659"/>
    <cellStyle name="Input 3 4 4 3" xfId="16095"/>
    <cellStyle name="Input 3 4 5" xfId="1492"/>
    <cellStyle name="Input 3 4 5 2" xfId="15013"/>
    <cellStyle name="Input 3 4 5 2 2" xfId="29542"/>
    <cellStyle name="Input 3 4 5 3" xfId="16731"/>
    <cellStyle name="Input 3 4 6" xfId="2038"/>
    <cellStyle name="Input 3 4 6 2" xfId="17268"/>
    <cellStyle name="Input 3 4 7" xfId="14098"/>
    <cellStyle name="Input 3 4 7 2" xfId="28629"/>
    <cellStyle name="Input 3 4 8" xfId="15603"/>
    <cellStyle name="Input 3 5" xfId="338"/>
    <cellStyle name="Input 3 5 2" xfId="521"/>
    <cellStyle name="Input 3 5 2 2" xfId="560"/>
    <cellStyle name="Input 3 5 2 2 2" xfId="1146"/>
    <cellStyle name="Input 3 5 2 2 2 2" xfId="14710"/>
    <cellStyle name="Input 3 5 2 2 2 2 2" xfId="29239"/>
    <cellStyle name="Input 3 5 2 2 2 3" xfId="16395"/>
    <cellStyle name="Input 3 5 2 2 3" xfId="1693"/>
    <cellStyle name="Input 3 5 2 2 3 2" xfId="15193"/>
    <cellStyle name="Input 3 5 2 2 3 2 2" xfId="29722"/>
    <cellStyle name="Input 3 5 2 2 3 3" xfId="16932"/>
    <cellStyle name="Input 3 5 2 2 4" xfId="2239"/>
    <cellStyle name="Input 3 5 2 2 4 2" xfId="17469"/>
    <cellStyle name="Input 3 5 2 2 5" xfId="14081"/>
    <cellStyle name="Input 3 5 2 2 5 2" xfId="28612"/>
    <cellStyle name="Input 3 5 2 2 6" xfId="15836"/>
    <cellStyle name="Input 3 5 2 3" xfId="1121"/>
    <cellStyle name="Input 3 5 2 3 2" xfId="14694"/>
    <cellStyle name="Input 3 5 2 3 2 2" xfId="29223"/>
    <cellStyle name="Input 3 5 2 3 3" xfId="4527"/>
    <cellStyle name="Input 3 5 2 3 3 2" xfId="19246"/>
    <cellStyle name="Input 3 5 2 3 4" xfId="16370"/>
    <cellStyle name="Input 3 5 2 4" xfId="1668"/>
    <cellStyle name="Input 3 5 2 4 2" xfId="15173"/>
    <cellStyle name="Input 3 5 2 4 2 2" xfId="29702"/>
    <cellStyle name="Input 3 5 2 4 3" xfId="16907"/>
    <cellStyle name="Input 3 5 2 5" xfId="2214"/>
    <cellStyle name="Input 3 5 2 5 2" xfId="17444"/>
    <cellStyle name="Input 3 5 2 6" xfId="14255"/>
    <cellStyle name="Input 3 5 2 6 2" xfId="28784"/>
    <cellStyle name="Input 3 5 2 7" xfId="15798"/>
    <cellStyle name="Input 3 5 3" xfId="584"/>
    <cellStyle name="Input 3 5 3 2" xfId="1155"/>
    <cellStyle name="Input 3 5 3 2 2" xfId="14717"/>
    <cellStyle name="Input 3 5 3 2 2 2" xfId="29246"/>
    <cellStyle name="Input 3 5 3 2 3" xfId="16404"/>
    <cellStyle name="Input 3 5 3 3" xfId="1702"/>
    <cellStyle name="Input 3 5 3 3 2" xfId="15200"/>
    <cellStyle name="Input 3 5 3 3 2 2" xfId="29729"/>
    <cellStyle name="Input 3 5 3 3 3" xfId="16941"/>
    <cellStyle name="Input 3 5 3 4" xfId="2248"/>
    <cellStyle name="Input 3 5 3 4 2" xfId="17478"/>
    <cellStyle name="Input 3 5 3 5" xfId="14260"/>
    <cellStyle name="Input 3 5 3 5 2" xfId="28789"/>
    <cellStyle name="Input 3 5 3 6" xfId="15859"/>
    <cellStyle name="Input 3 5 4" xfId="1081"/>
    <cellStyle name="Input 3 5 4 2" xfId="14662"/>
    <cellStyle name="Input 3 5 4 2 2" xfId="29191"/>
    <cellStyle name="Input 3 5 4 3" xfId="16330"/>
    <cellStyle name="Input 3 5 5" xfId="1506"/>
    <cellStyle name="Input 3 5 5 2" xfId="15027"/>
    <cellStyle name="Input 3 5 5 2 2" xfId="29556"/>
    <cellStyle name="Input 3 5 5 3" xfId="16745"/>
    <cellStyle name="Input 3 5 6" xfId="2052"/>
    <cellStyle name="Input 3 5 6 2" xfId="17282"/>
    <cellStyle name="Input 3 5 7" xfId="14121"/>
    <cellStyle name="Input 3 5 7 2" xfId="28652"/>
    <cellStyle name="Input 3 5 8" xfId="15617"/>
    <cellStyle name="Input 3 6" xfId="407"/>
    <cellStyle name="Input 3 6 2" xfId="648"/>
    <cellStyle name="Input 3 6 2 2" xfId="1219"/>
    <cellStyle name="Input 3 6 2 2 2" xfId="14771"/>
    <cellStyle name="Input 3 6 2 2 2 2" xfId="29300"/>
    <cellStyle name="Input 3 6 2 2 3" xfId="5270"/>
    <cellStyle name="Input 3 6 2 2 3 2" xfId="19926"/>
    <cellStyle name="Input 3 6 2 2 4" xfId="16468"/>
    <cellStyle name="Input 3 6 2 3" xfId="1766"/>
    <cellStyle name="Input 3 6 2 3 2" xfId="15254"/>
    <cellStyle name="Input 3 6 2 3 2 2" xfId="29783"/>
    <cellStyle name="Input 3 6 2 3 3" xfId="4429"/>
    <cellStyle name="Input 3 6 2 3 3 2" xfId="19148"/>
    <cellStyle name="Input 3 6 2 3 4" xfId="17005"/>
    <cellStyle name="Input 3 6 2 4" xfId="2312"/>
    <cellStyle name="Input 3 6 2 4 2" xfId="17542"/>
    <cellStyle name="Input 3 6 2 5" xfId="14354"/>
    <cellStyle name="Input 3 6 2 5 2" xfId="28883"/>
    <cellStyle name="Input 3 6 2 6" xfId="15923"/>
    <cellStyle name="Input 3 6 3" xfId="949"/>
    <cellStyle name="Input 3 6 3 2" xfId="14565"/>
    <cellStyle name="Input 3 6 3 2 2" xfId="29094"/>
    <cellStyle name="Input 3 6 3 3" xfId="4106"/>
    <cellStyle name="Input 3 6 3 3 2" xfId="18840"/>
    <cellStyle name="Input 3 6 3 4" xfId="16208"/>
    <cellStyle name="Input 3 6 4" xfId="1555"/>
    <cellStyle name="Input 3 6 4 2" xfId="15068"/>
    <cellStyle name="Input 3 6 4 2 2" xfId="29597"/>
    <cellStyle name="Input 3 6 4 3" xfId="16794"/>
    <cellStyle name="Input 3 6 5" xfId="2101"/>
    <cellStyle name="Input 3 6 5 2" xfId="17331"/>
    <cellStyle name="Input 3 6 6" xfId="14142"/>
    <cellStyle name="Input 3 6 6 2" xfId="28673"/>
    <cellStyle name="Input 3 6 7" xfId="15684"/>
    <cellStyle name="Input 3 7" xfId="700"/>
    <cellStyle name="Input 3 7 2" xfId="1271"/>
    <cellStyle name="Input 3 7 2 2" xfId="14816"/>
    <cellStyle name="Input 3 7 2 2 2" xfId="29345"/>
    <cellStyle name="Input 3 7 2 3" xfId="5203"/>
    <cellStyle name="Input 3 7 2 3 2" xfId="19859"/>
    <cellStyle name="Input 3 7 2 4" xfId="16520"/>
    <cellStyle name="Input 3 7 3" xfId="1818"/>
    <cellStyle name="Input 3 7 3 2" xfId="15299"/>
    <cellStyle name="Input 3 7 3 2 2" xfId="29828"/>
    <cellStyle name="Input 3 7 3 3" xfId="4372"/>
    <cellStyle name="Input 3 7 3 3 2" xfId="19091"/>
    <cellStyle name="Input 3 7 3 4" xfId="17057"/>
    <cellStyle name="Input 3 7 4" xfId="2364"/>
    <cellStyle name="Input 3 7 4 2" xfId="17594"/>
    <cellStyle name="Input 3 7 5" xfId="14438"/>
    <cellStyle name="Input 3 7 5 2" xfId="28967"/>
    <cellStyle name="Input 3 7 6" xfId="15975"/>
    <cellStyle name="Input 3 8" xfId="1043"/>
    <cellStyle name="Input 3 8 2" xfId="14637"/>
    <cellStyle name="Input 3 8 2 2" xfId="29166"/>
    <cellStyle name="Input 3 8 3" xfId="3233"/>
    <cellStyle name="Input 3 8 3 2" xfId="18168"/>
    <cellStyle name="Input 3 8 4" xfId="16294"/>
    <cellStyle name="Input 3 9" xfId="535"/>
    <cellStyle name="Input 3 9 2" xfId="13936"/>
    <cellStyle name="Input 3 9 2 2" xfId="28472"/>
    <cellStyle name="Input 3 9 3" xfId="15812"/>
    <cellStyle name="Input 4" xfId="256"/>
    <cellStyle name="Input 4 2" xfId="440"/>
    <cellStyle name="Input 4 2 2" xfId="653"/>
    <cellStyle name="Input 4 2 2 2" xfId="1224"/>
    <cellStyle name="Input 4 2 2 2 2" xfId="14774"/>
    <cellStyle name="Input 4 2 2 2 2 2" xfId="29303"/>
    <cellStyle name="Input 4 2 2 2 3" xfId="5336"/>
    <cellStyle name="Input 4 2 2 2 3 2" xfId="19992"/>
    <cellStyle name="Input 4 2 2 2 4" xfId="16473"/>
    <cellStyle name="Input 4 2 2 3" xfId="1771"/>
    <cellStyle name="Input 4 2 2 3 2" xfId="15257"/>
    <cellStyle name="Input 4 2 2 3 2 2" xfId="29786"/>
    <cellStyle name="Input 4 2 2 3 3" xfId="4564"/>
    <cellStyle name="Input 4 2 2 3 3 2" xfId="19283"/>
    <cellStyle name="Input 4 2 2 3 4" xfId="17010"/>
    <cellStyle name="Input 4 2 2 4" xfId="2317"/>
    <cellStyle name="Input 4 2 2 4 2" xfId="17547"/>
    <cellStyle name="Input 4 2 2 5" xfId="14364"/>
    <cellStyle name="Input 4 2 2 5 2" xfId="28893"/>
    <cellStyle name="Input 4 2 2 6" xfId="15928"/>
    <cellStyle name="Input 4 2 3" xfId="218"/>
    <cellStyle name="Input 4 2 3 2" xfId="14302"/>
    <cellStyle name="Input 4 2 3 2 2" xfId="28831"/>
    <cellStyle name="Input 4 2 3 3" xfId="4189"/>
    <cellStyle name="Input 4 2 3 3 2" xfId="18915"/>
    <cellStyle name="Input 4 2 3 4" xfId="15500"/>
    <cellStyle name="Input 4 2 4" xfId="1587"/>
    <cellStyle name="Input 4 2 4 2" xfId="15094"/>
    <cellStyle name="Input 4 2 4 2 2" xfId="29623"/>
    <cellStyle name="Input 4 2 4 3" xfId="16826"/>
    <cellStyle name="Input 4 2 5" xfId="2133"/>
    <cellStyle name="Input 4 2 5 2" xfId="17363"/>
    <cellStyle name="Input 4 2 6" xfId="14183"/>
    <cellStyle name="Input 4 2 6 2" xfId="28712"/>
    <cellStyle name="Input 4 2 7" xfId="15717"/>
    <cellStyle name="Input 4 3" xfId="607"/>
    <cellStyle name="Input 4 3 2" xfId="1178"/>
    <cellStyle name="Input 4 3 2 2" xfId="5297"/>
    <cellStyle name="Input 4 3 2 2 2" xfId="19953"/>
    <cellStyle name="Input 4 3 2 3" xfId="4471"/>
    <cellStyle name="Input 4 3 2 3 2" xfId="19190"/>
    <cellStyle name="Input 4 3 2 4" xfId="14736"/>
    <cellStyle name="Input 4 3 2 4 2" xfId="29265"/>
    <cellStyle name="Input 4 3 2 5" xfId="2977"/>
    <cellStyle name="Input 4 3 2 5 2" xfId="17987"/>
    <cellStyle name="Input 4 3 2 6" xfId="16427"/>
    <cellStyle name="Input 4 3 3" xfId="1725"/>
    <cellStyle name="Input 4 3 3 2" xfId="15219"/>
    <cellStyle name="Input 4 3 3 2 2" xfId="29748"/>
    <cellStyle name="Input 4 3 3 3" xfId="4139"/>
    <cellStyle name="Input 4 3 3 3 2" xfId="18870"/>
    <cellStyle name="Input 4 3 3 4" xfId="16964"/>
    <cellStyle name="Input 4 3 4" xfId="2271"/>
    <cellStyle name="Input 4 3 4 2" xfId="17501"/>
    <cellStyle name="Input 4 3 5" xfId="14289"/>
    <cellStyle name="Input 4 3 5 2" xfId="28818"/>
    <cellStyle name="Input 4 3 6" xfId="15882"/>
    <cellStyle name="Input 4 4" xfId="983"/>
    <cellStyle name="Input 4 4 2" xfId="5239"/>
    <cellStyle name="Input 4 4 2 2" xfId="19895"/>
    <cellStyle name="Input 4 4 3" xfId="4399"/>
    <cellStyle name="Input 4 4 3 2" xfId="19118"/>
    <cellStyle name="Input 4 4 4" xfId="14602"/>
    <cellStyle name="Input 4 4 4 2" xfId="29131"/>
    <cellStyle name="Input 4 4 5" xfId="2936"/>
    <cellStyle name="Input 4 4 5 2" xfId="17953"/>
    <cellStyle name="Input 4 4 6" xfId="16239"/>
    <cellStyle name="Input 4 5" xfId="1425"/>
    <cellStyle name="Input 4 5 2" xfId="14948"/>
    <cellStyle name="Input 4 5 2 2" xfId="29477"/>
    <cellStyle name="Input 4 5 3" xfId="4072"/>
    <cellStyle name="Input 4 5 3 2" xfId="18806"/>
    <cellStyle name="Input 4 5 4" xfId="16664"/>
    <cellStyle name="Input 4 6" xfId="1971"/>
    <cellStyle name="Input 4 6 2" xfId="17201"/>
    <cellStyle name="Input 4 7" xfId="13998"/>
    <cellStyle name="Input 4 7 2" xfId="28529"/>
    <cellStyle name="Input 4 8" xfId="15536"/>
    <cellStyle name="Input 5" xfId="250"/>
    <cellStyle name="Input 5 2" xfId="435"/>
    <cellStyle name="Input 5 2 2" xfId="195"/>
    <cellStyle name="Input 5 2 2 2" xfId="878"/>
    <cellStyle name="Input 5 2 2 2 2" xfId="14441"/>
    <cellStyle name="Input 5 2 2 2 2 2" xfId="28970"/>
    <cellStyle name="Input 5 2 2 2 3" xfId="16141"/>
    <cellStyle name="Input 5 2 2 3" xfId="1381"/>
    <cellStyle name="Input 5 2 2 3 2" xfId="14915"/>
    <cellStyle name="Input 5 2 2 3 2 2" xfId="29444"/>
    <cellStyle name="Input 5 2 2 3 3" xfId="16625"/>
    <cellStyle name="Input 5 2 2 4" xfId="1932"/>
    <cellStyle name="Input 5 2 2 4 2" xfId="17162"/>
    <cellStyle name="Input 5 2 2 5" xfId="14152"/>
    <cellStyle name="Input 5 2 2 5 2" xfId="28683"/>
    <cellStyle name="Input 5 2 2 6" xfId="15479"/>
    <cellStyle name="Input 5 2 3" xfId="830"/>
    <cellStyle name="Input 5 2 3 2" xfId="14368"/>
    <cellStyle name="Input 5 2 3 2 2" xfId="28897"/>
    <cellStyle name="Input 5 2 3 3" xfId="4504"/>
    <cellStyle name="Input 5 2 3 3 2" xfId="19223"/>
    <cellStyle name="Input 5 2 3 4" xfId="16103"/>
    <cellStyle name="Input 5 2 4" xfId="1582"/>
    <cellStyle name="Input 5 2 4 2" xfId="15089"/>
    <cellStyle name="Input 5 2 4 2 2" xfId="29618"/>
    <cellStyle name="Input 5 2 4 3" xfId="16821"/>
    <cellStyle name="Input 5 2 5" xfId="2128"/>
    <cellStyle name="Input 5 2 5 2" xfId="17358"/>
    <cellStyle name="Input 5 2 6" xfId="14177"/>
    <cellStyle name="Input 5 2 6 2" xfId="28706"/>
    <cellStyle name="Input 5 2 7" xfId="15712"/>
    <cellStyle name="Input 5 3" xfId="603"/>
    <cellStyle name="Input 5 3 2" xfId="1174"/>
    <cellStyle name="Input 5 3 2 2" xfId="14732"/>
    <cellStyle name="Input 5 3 2 2 2" xfId="29261"/>
    <cellStyle name="Input 5 3 2 3" xfId="16423"/>
    <cellStyle name="Input 5 3 3" xfId="1721"/>
    <cellStyle name="Input 5 3 3 2" xfId="15215"/>
    <cellStyle name="Input 5 3 3 2 2" xfId="29744"/>
    <cellStyle name="Input 5 3 3 3" xfId="16960"/>
    <cellStyle name="Input 5 3 4" xfId="2267"/>
    <cellStyle name="Input 5 3 4 2" xfId="17497"/>
    <cellStyle name="Input 5 3 5" xfId="14280"/>
    <cellStyle name="Input 5 3 5 2" xfId="28809"/>
    <cellStyle name="Input 5 3 6" xfId="15878"/>
    <cellStyle name="Input 5 4" xfId="997"/>
    <cellStyle name="Input 5 4 2" xfId="14612"/>
    <cellStyle name="Input 5 4 2 2" xfId="29141"/>
    <cellStyle name="Input 5 4 3" xfId="16253"/>
    <cellStyle name="Input 5 5" xfId="1419"/>
    <cellStyle name="Input 5 5 2" xfId="14943"/>
    <cellStyle name="Input 5 5 2 2" xfId="29472"/>
    <cellStyle name="Input 5 5 3" xfId="16659"/>
    <cellStyle name="Input 5 6" xfId="1966"/>
    <cellStyle name="Input 5 6 2" xfId="17196"/>
    <cellStyle name="Input 5 7" xfId="13991"/>
    <cellStyle name="Input 5 7 2" xfId="28522"/>
    <cellStyle name="Input 5 8" xfId="15531"/>
    <cellStyle name="Input 6" xfId="238"/>
    <cellStyle name="Input 6 2" xfId="423"/>
    <cellStyle name="Input 6 2 2" xfId="210"/>
    <cellStyle name="Input 6 2 2 2" xfId="795"/>
    <cellStyle name="Input 6 2 2 2 2" xfId="13971"/>
    <cellStyle name="Input 6 2 2 2 2 2" xfId="28502"/>
    <cellStyle name="Input 6 2 2 2 3" xfId="16070"/>
    <cellStyle name="Input 6 2 2 3" xfId="1390"/>
    <cellStyle name="Input 6 2 2 3 2" xfId="14921"/>
    <cellStyle name="Input 6 2 2 3 2 2" xfId="29450"/>
    <cellStyle name="Input 6 2 2 3 3" xfId="16634"/>
    <cellStyle name="Input 6 2 2 4" xfId="1941"/>
    <cellStyle name="Input 6 2 2 4 2" xfId="17171"/>
    <cellStyle name="Input 6 2 2 5" xfId="14182"/>
    <cellStyle name="Input 6 2 2 5 2" xfId="28711"/>
    <cellStyle name="Input 6 2 2 6" xfId="15494"/>
    <cellStyle name="Input 6 2 3" xfId="835"/>
    <cellStyle name="Input 6 2 3 2" xfId="14374"/>
    <cellStyle name="Input 6 2 3 2 2" xfId="28903"/>
    <cellStyle name="Input 6 2 3 3" xfId="4543"/>
    <cellStyle name="Input 6 2 3 3 2" xfId="19262"/>
    <cellStyle name="Input 6 2 3 4" xfId="16108"/>
    <cellStyle name="Input 6 2 4" xfId="1570"/>
    <cellStyle name="Input 6 2 4 2" xfId="15079"/>
    <cellStyle name="Input 6 2 4 2 2" xfId="29608"/>
    <cellStyle name="Input 6 2 4 3" xfId="16809"/>
    <cellStyle name="Input 6 2 5" xfId="2116"/>
    <cellStyle name="Input 6 2 5 2" xfId="17346"/>
    <cellStyle name="Input 6 2 6" xfId="14167"/>
    <cellStyle name="Input 6 2 6 2" xfId="28696"/>
    <cellStyle name="Input 6 2 7" xfId="15700"/>
    <cellStyle name="Input 6 3" xfId="606"/>
    <cellStyle name="Input 6 3 2" xfId="1177"/>
    <cellStyle name="Input 6 3 2 2" xfId="14735"/>
    <cellStyle name="Input 6 3 2 2 2" xfId="29264"/>
    <cellStyle name="Input 6 3 2 3" xfId="16426"/>
    <cellStyle name="Input 6 3 3" xfId="1724"/>
    <cellStyle name="Input 6 3 3 2" xfId="15218"/>
    <cellStyle name="Input 6 3 3 2 2" xfId="29747"/>
    <cellStyle name="Input 6 3 3 3" xfId="16963"/>
    <cellStyle name="Input 6 3 4" xfId="2270"/>
    <cellStyle name="Input 6 3 4 2" xfId="17500"/>
    <cellStyle name="Input 6 3 5" xfId="14288"/>
    <cellStyle name="Input 6 3 5 2" xfId="28817"/>
    <cellStyle name="Input 6 3 6" xfId="15881"/>
    <cellStyle name="Input 6 4" xfId="911"/>
    <cellStyle name="Input 6 4 2" xfId="14500"/>
    <cellStyle name="Input 6 4 2 2" xfId="29029"/>
    <cellStyle name="Input 6 4 3" xfId="16173"/>
    <cellStyle name="Input 6 5" xfId="1407"/>
    <cellStyle name="Input 6 5 2" xfId="14933"/>
    <cellStyle name="Input 6 5 2 2" xfId="29462"/>
    <cellStyle name="Input 6 5 3" xfId="16647"/>
    <cellStyle name="Input 6 6" xfId="1954"/>
    <cellStyle name="Input 6 6 2" xfId="17184"/>
    <cellStyle name="Input 6 7" xfId="13970"/>
    <cellStyle name="Input 6 7 2" xfId="28501"/>
    <cellStyle name="Input 6 8" xfId="15519"/>
    <cellStyle name="Input 7" xfId="244"/>
    <cellStyle name="Input 7 2" xfId="429"/>
    <cellStyle name="Input 7 2 2" xfId="676"/>
    <cellStyle name="Input 7 2 2 2" xfId="1247"/>
    <cellStyle name="Input 7 2 2 2 2" xfId="14795"/>
    <cellStyle name="Input 7 2 2 2 2 2" xfId="29324"/>
    <cellStyle name="Input 7 2 2 2 3" xfId="16496"/>
    <cellStyle name="Input 7 2 2 3" xfId="1794"/>
    <cellStyle name="Input 7 2 2 3 2" xfId="15278"/>
    <cellStyle name="Input 7 2 2 3 2 2" xfId="29807"/>
    <cellStyle name="Input 7 2 2 3 3" xfId="17033"/>
    <cellStyle name="Input 7 2 2 4" xfId="2340"/>
    <cellStyle name="Input 7 2 2 4 2" xfId="17570"/>
    <cellStyle name="Input 7 2 2 5" xfId="14404"/>
    <cellStyle name="Input 7 2 2 5 2" xfId="28933"/>
    <cellStyle name="Input 7 2 2 6" xfId="15951"/>
    <cellStyle name="Input 7 2 3" xfId="888"/>
    <cellStyle name="Input 7 2 3 2" xfId="14463"/>
    <cellStyle name="Input 7 2 3 2 2" xfId="28992"/>
    <cellStyle name="Input 7 2 3 3" xfId="4544"/>
    <cellStyle name="Input 7 2 3 3 2" xfId="19263"/>
    <cellStyle name="Input 7 2 3 4" xfId="16151"/>
    <cellStyle name="Input 7 2 4" xfId="1576"/>
    <cellStyle name="Input 7 2 4 2" xfId="15085"/>
    <cellStyle name="Input 7 2 4 2 2" xfId="29614"/>
    <cellStyle name="Input 7 2 4 3" xfId="16815"/>
    <cellStyle name="Input 7 2 5" xfId="2122"/>
    <cellStyle name="Input 7 2 5 2" xfId="17352"/>
    <cellStyle name="Input 7 2 6" xfId="14173"/>
    <cellStyle name="Input 7 2 6 2" xfId="28702"/>
    <cellStyle name="Input 7 2 7" xfId="15706"/>
    <cellStyle name="Input 7 3" xfId="197"/>
    <cellStyle name="Input 7 3 2" xfId="834"/>
    <cellStyle name="Input 7 3 2 2" xfId="14373"/>
    <cellStyle name="Input 7 3 2 2 2" xfId="28902"/>
    <cellStyle name="Input 7 3 2 3" xfId="16107"/>
    <cellStyle name="Input 7 3 3" xfId="1383"/>
    <cellStyle name="Input 7 3 3 2" xfId="14916"/>
    <cellStyle name="Input 7 3 3 2 2" xfId="29445"/>
    <cellStyle name="Input 7 3 3 3" xfId="16627"/>
    <cellStyle name="Input 7 3 4" xfId="1934"/>
    <cellStyle name="Input 7 3 4 2" xfId="17164"/>
    <cellStyle name="Input 7 3 5" xfId="13973"/>
    <cellStyle name="Input 7 3 5 2" xfId="28504"/>
    <cellStyle name="Input 7 3 6" xfId="15481"/>
    <cellStyle name="Input 7 4" xfId="403"/>
    <cellStyle name="Input 7 4 2" xfId="14151"/>
    <cellStyle name="Input 7 4 2 2" xfId="28682"/>
    <cellStyle name="Input 7 4 3" xfId="15680"/>
    <cellStyle name="Input 7 5" xfId="1413"/>
    <cellStyle name="Input 7 5 2" xfId="14939"/>
    <cellStyle name="Input 7 5 2 2" xfId="29468"/>
    <cellStyle name="Input 7 5 3" xfId="16653"/>
    <cellStyle name="Input 7 6" xfId="1960"/>
    <cellStyle name="Input 7 6 2" xfId="17190"/>
    <cellStyle name="Input 7 7" xfId="13985"/>
    <cellStyle name="Input 7 7 2" xfId="28516"/>
    <cellStyle name="Input 7 8" xfId="15525"/>
    <cellStyle name="Input 8" xfId="387"/>
    <cellStyle name="Input 8 2" xfId="707"/>
    <cellStyle name="Input 8 2 2" xfId="1278"/>
    <cellStyle name="Input 8 2 2 2" xfId="14822"/>
    <cellStyle name="Input 8 2 2 2 2" xfId="29351"/>
    <cellStyle name="Input 8 2 2 3" xfId="5260"/>
    <cellStyle name="Input 8 2 2 3 2" xfId="19916"/>
    <cellStyle name="Input 8 2 2 4" xfId="16527"/>
    <cellStyle name="Input 8 2 3" xfId="1825"/>
    <cellStyle name="Input 8 2 3 2" xfId="15305"/>
    <cellStyle name="Input 8 2 3 2 2" xfId="29834"/>
    <cellStyle name="Input 8 2 3 3" xfId="4419"/>
    <cellStyle name="Input 8 2 3 3 2" xfId="19138"/>
    <cellStyle name="Input 8 2 3 4" xfId="17064"/>
    <cellStyle name="Input 8 2 4" xfId="2371"/>
    <cellStyle name="Input 8 2 4 2" xfId="17601"/>
    <cellStyle name="Input 8 2 5" xfId="14447"/>
    <cellStyle name="Input 8 2 5 2" xfId="28976"/>
    <cellStyle name="Input 8 2 6" xfId="15982"/>
    <cellStyle name="Input 8 3" xfId="1084"/>
    <cellStyle name="Input 8 3 2" xfId="14665"/>
    <cellStyle name="Input 8 3 2 2" xfId="29194"/>
    <cellStyle name="Input 8 3 3" xfId="4095"/>
    <cellStyle name="Input 8 3 3 2" xfId="18829"/>
    <cellStyle name="Input 8 3 4" xfId="16333"/>
    <cellStyle name="Input 8 4" xfId="1539"/>
    <cellStyle name="Input 8 4 2" xfId="15053"/>
    <cellStyle name="Input 8 4 2 2" xfId="29582"/>
    <cellStyle name="Input 8 4 3" xfId="16778"/>
    <cellStyle name="Input 8 5" xfId="2085"/>
    <cellStyle name="Input 8 5 2" xfId="17315"/>
    <cellStyle name="Input 8 6" xfId="14094"/>
    <cellStyle name="Input 8 6 2" xfId="28625"/>
    <cellStyle name="Input 8 7" xfId="15665"/>
    <cellStyle name="Input 9" xfId="614"/>
    <cellStyle name="Input 9 2" xfId="1185"/>
    <cellStyle name="Input 9 2 2" xfId="14742"/>
    <cellStyle name="Input 9 2 2 2" xfId="29271"/>
    <cellStyle name="Input 9 2 3" xfId="5169"/>
    <cellStyle name="Input 9 2 3 2" xfId="19825"/>
    <cellStyle name="Input 9 2 4" xfId="16434"/>
    <cellStyle name="Input 9 3" xfId="1732"/>
    <cellStyle name="Input 9 3 2" xfId="15225"/>
    <cellStyle name="Input 9 3 2 2" xfId="29754"/>
    <cellStyle name="Input 9 3 3" xfId="4352"/>
    <cellStyle name="Input 9 3 3 2" xfId="19073"/>
    <cellStyle name="Input 9 3 4" xfId="16971"/>
    <cellStyle name="Input 9 4" xfId="2278"/>
    <cellStyle name="Input 9 4 2" xfId="17508"/>
    <cellStyle name="Input 9 5" xfId="14303"/>
    <cellStyle name="Input 9 5 2" xfId="28832"/>
    <cellStyle name="Input 9 6" xfId="15889"/>
    <cellStyle name="Linked Cell" xfId="53"/>
    <cellStyle name="Millares 2" xfId="9"/>
    <cellStyle name="Millares 2 10" xfId="7239"/>
    <cellStyle name="Millares 2 11" xfId="2622"/>
    <cellStyle name="Millares 2 12" xfId="2478"/>
    <cellStyle name="Millares 2 13" xfId="15434"/>
    <cellStyle name="Millares 2 14" xfId="15427"/>
    <cellStyle name="Millares 2 2" xfId="86"/>
    <cellStyle name="Millares 2 2 2" xfId="2507"/>
    <cellStyle name="Millares 2 2 2 2" xfId="2540"/>
    <cellStyle name="Millares 2 2 2 2 2" xfId="2675"/>
    <cellStyle name="Millares 2 2 2 2 2 2" xfId="3125"/>
    <cellStyle name="Millares 2 2 2 2 2 2 2" xfId="3823"/>
    <cellStyle name="Millares 2 2 2 2 2 3" xfId="3476"/>
    <cellStyle name="Millares 2 2 2 2 3" xfId="2917"/>
    <cellStyle name="Millares 2 2 2 2 3 2" xfId="3657"/>
    <cellStyle name="Millares 2 2 2 2 4" xfId="3285"/>
    <cellStyle name="Millares 2 2 2 3" xfId="2646"/>
    <cellStyle name="Millares 2 2 2 3 2" xfId="3096"/>
    <cellStyle name="Millares 2 2 2 3 2 2" xfId="3794"/>
    <cellStyle name="Millares 2 2 2 3 3" xfId="3447"/>
    <cellStyle name="Millares 2 2 2 4" xfId="2884"/>
    <cellStyle name="Millares 2 2 2 4 2" xfId="3627"/>
    <cellStyle name="Millares 2 2 2 5" xfId="3252"/>
    <cellStyle name="Millares 2 2 3" xfId="2526"/>
    <cellStyle name="Millares 2 2 3 2" xfId="2662"/>
    <cellStyle name="Millares 2 2 3 2 2" xfId="3112"/>
    <cellStyle name="Millares 2 2 3 2 2 2" xfId="3810"/>
    <cellStyle name="Millares 2 2 3 2 3" xfId="3463"/>
    <cellStyle name="Millares 2 2 3 3" xfId="2903"/>
    <cellStyle name="Millares 2 2 3 3 2" xfId="3643"/>
    <cellStyle name="Millares 2 2 3 4" xfId="3271"/>
    <cellStyle name="Millares 2 2 4" xfId="2633"/>
    <cellStyle name="Millares 2 2 4 2" xfId="3083"/>
    <cellStyle name="Millares 2 2 4 2 2" xfId="3781"/>
    <cellStyle name="Millares 2 2 4 3" xfId="3434"/>
    <cellStyle name="Millares 2 2 5" xfId="2871"/>
    <cellStyle name="Millares 2 2 5 2" xfId="3609"/>
    <cellStyle name="Millares 2 2 6" xfId="3223"/>
    <cellStyle name="Millares 2 2 7" xfId="13954"/>
    <cellStyle name="Millares 2 2 8" xfId="2484"/>
    <cellStyle name="Millares 2 3" xfId="130"/>
    <cellStyle name="Millares 2 3 10" xfId="2504"/>
    <cellStyle name="Millares 2 3 2" xfId="2536"/>
    <cellStyle name="Millares 2 3 2 2" xfId="2671"/>
    <cellStyle name="Millares 2 3 2 2 2" xfId="3121"/>
    <cellStyle name="Millares 2 3 2 2 2 2" xfId="3819"/>
    <cellStyle name="Millares 2 3 2 2 3" xfId="3472"/>
    <cellStyle name="Millares 2 3 2 3" xfId="2913"/>
    <cellStyle name="Millares 2 3 2 3 2" xfId="3653"/>
    <cellStyle name="Millares 2 3 2 4" xfId="3281"/>
    <cellStyle name="Millares 2 3 3" xfId="2560"/>
    <cellStyle name="Millares 2 3 3 2" xfId="2691"/>
    <cellStyle name="Millares 2 3 3 2 2" xfId="3141"/>
    <cellStyle name="Millares 2 3 3 2 2 2" xfId="3839"/>
    <cellStyle name="Millares 2 3 3 2 3" xfId="3496"/>
    <cellStyle name="Millares 2 3 3 3" xfId="2962"/>
    <cellStyle name="Millares 2 3 3 3 2" xfId="3688"/>
    <cellStyle name="Millares 2 3 3 4" xfId="3327"/>
    <cellStyle name="Millares 2 3 4" xfId="2642"/>
    <cellStyle name="Millares 2 3 4 2" xfId="3092"/>
    <cellStyle name="Millares 2 3 4 2 2" xfId="3790"/>
    <cellStyle name="Millares 2 3 4 3" xfId="3443"/>
    <cellStyle name="Millares 2 3 5" xfId="2880"/>
    <cellStyle name="Millares 2 3 5 2" xfId="3623"/>
    <cellStyle name="Millares 2 3 6" xfId="3248"/>
    <cellStyle name="Millares 2 3 7" xfId="3543"/>
    <cellStyle name="Millares 2 3 8" xfId="4052"/>
    <cellStyle name="Millares 2 3 9" xfId="13956"/>
    <cellStyle name="Millares 2 4" xfId="121"/>
    <cellStyle name="Millares 2 4 2" xfId="227"/>
    <cellStyle name="Millares 2 4 2 2" xfId="2713"/>
    <cellStyle name="Millares 2 4 2 2 2" xfId="3159"/>
    <cellStyle name="Millares 2 4 2 2 2 2" xfId="3857"/>
    <cellStyle name="Millares 2 4 2 2 3" xfId="3518"/>
    <cellStyle name="Millares 2 4 2 3" xfId="3018"/>
    <cellStyle name="Millares 2 4 2 3 2" xfId="3739"/>
    <cellStyle name="Millares 2 4 2 4" xfId="3397"/>
    <cellStyle name="Millares 2 4 2 5" xfId="14160"/>
    <cellStyle name="Millares 2 4 2 6" xfId="2603"/>
    <cellStyle name="Millares 2 4 3" xfId="2658"/>
    <cellStyle name="Millares 2 4 3 2" xfId="3108"/>
    <cellStyle name="Millares 2 4 3 2 2" xfId="3806"/>
    <cellStyle name="Millares 2 4 3 3" xfId="3459"/>
    <cellStyle name="Millares 2 4 4" xfId="2899"/>
    <cellStyle name="Millares 2 4 4 2" xfId="3639"/>
    <cellStyle name="Millares 2 4 5" xfId="3267"/>
    <cellStyle name="Millares 2 4 6" xfId="13955"/>
    <cellStyle name="Millares 2 4 7" xfId="2522"/>
    <cellStyle name="Millares 2 5" xfId="2554"/>
    <cellStyle name="Millares 2 5 2" xfId="2688"/>
    <cellStyle name="Millares 2 5 2 2" xfId="3138"/>
    <cellStyle name="Millares 2 5 2 2 2" xfId="3836"/>
    <cellStyle name="Millares 2 5 2 3" xfId="3489"/>
    <cellStyle name="Millares 2 5 3" xfId="2956"/>
    <cellStyle name="Millares 2 5 3 2" xfId="3677"/>
    <cellStyle name="Millares 2 5 4" xfId="3310"/>
    <cellStyle name="Millares 2 6" xfId="2629"/>
    <cellStyle name="Millares 2 6 2" xfId="3079"/>
    <cellStyle name="Millares 2 6 2 2" xfId="3777"/>
    <cellStyle name="Millares 2 6 3" xfId="3430"/>
    <cellStyle name="Millares 2 7" xfId="2867"/>
    <cellStyle name="Millares 2 7 2" xfId="3605"/>
    <cellStyle name="Millares 2 8" xfId="3218"/>
    <cellStyle name="Millares 2 9" xfId="3350"/>
    <cellStyle name="Millares 3" xfId="8"/>
    <cellStyle name="Millares 3 10" xfId="2623"/>
    <cellStyle name="Millares 3 11" xfId="2483"/>
    <cellStyle name="Millares 3 2" xfId="85"/>
    <cellStyle name="Millares 3 2 2" xfId="2539"/>
    <cellStyle name="Millares 3 2 2 2" xfId="2674"/>
    <cellStyle name="Millares 3 2 2 2 2" xfId="3124"/>
    <cellStyle name="Millares 3 2 2 2 2 2" xfId="3822"/>
    <cellStyle name="Millares 3 2 2 2 3" xfId="3475"/>
    <cellStyle name="Millares 3 2 2 3" xfId="2916"/>
    <cellStyle name="Millares 3 2 2 3 2" xfId="3656"/>
    <cellStyle name="Millares 3 2 2 4" xfId="3284"/>
    <cellStyle name="Millares 3 2 3" xfId="2645"/>
    <cellStyle name="Millares 3 2 3 2" xfId="3095"/>
    <cellStyle name="Millares 3 2 3 2 2" xfId="3793"/>
    <cellStyle name="Millares 3 2 3 3" xfId="3446"/>
    <cellStyle name="Millares 3 2 4" xfId="2883"/>
    <cellStyle name="Millares 3 2 4 2" xfId="3626"/>
    <cellStyle name="Millares 3 2 5" xfId="3251"/>
    <cellStyle name="Millares 3 2 6" xfId="13953"/>
    <cellStyle name="Millares 3 2 7" xfId="2506"/>
    <cellStyle name="Millares 3 3" xfId="2503"/>
    <cellStyle name="Millares 3 3 2" xfId="2535"/>
    <cellStyle name="Millares 3 3 2 2" xfId="2670"/>
    <cellStyle name="Millares 3 3 2 2 2" xfId="3120"/>
    <cellStyle name="Millares 3 3 2 2 2 2" xfId="3818"/>
    <cellStyle name="Millares 3 3 2 2 3" xfId="3471"/>
    <cellStyle name="Millares 3 3 2 3" xfId="2912"/>
    <cellStyle name="Millares 3 3 2 3 2" xfId="3652"/>
    <cellStyle name="Millares 3 3 2 4" xfId="3280"/>
    <cellStyle name="Millares 3 3 3" xfId="2641"/>
    <cellStyle name="Millares 3 3 3 2" xfId="3091"/>
    <cellStyle name="Millares 3 3 3 2 2" xfId="3789"/>
    <cellStyle name="Millares 3 3 3 3" xfId="3442"/>
    <cellStyle name="Millares 3 3 4" xfId="2879"/>
    <cellStyle name="Millares 3 3 4 2" xfId="3622"/>
    <cellStyle name="Millares 3 3 5" xfId="3247"/>
    <cellStyle name="Millares 3 4" xfId="2525"/>
    <cellStyle name="Millares 3 4 2" xfId="2661"/>
    <cellStyle name="Millares 3 4 2 2" xfId="3111"/>
    <cellStyle name="Millares 3 4 2 2 2" xfId="3809"/>
    <cellStyle name="Millares 3 4 2 3" xfId="3462"/>
    <cellStyle name="Millares 3 4 3" xfId="2902"/>
    <cellStyle name="Millares 3 4 3 2" xfId="3642"/>
    <cellStyle name="Millares 3 4 4" xfId="3270"/>
    <cellStyle name="Millares 3 5" xfId="2553"/>
    <cellStyle name="Millares 3 5 2" xfId="2687"/>
    <cellStyle name="Millares 3 5 2 2" xfId="3137"/>
    <cellStyle name="Millares 3 5 2 2 2" xfId="3835"/>
    <cellStyle name="Millares 3 5 2 3" xfId="3488"/>
    <cellStyle name="Millares 3 5 3" xfId="2955"/>
    <cellStyle name="Millares 3 5 3 2" xfId="3676"/>
    <cellStyle name="Millares 3 5 4" xfId="3309"/>
    <cellStyle name="Millares 3 6" xfId="2632"/>
    <cellStyle name="Millares 3 6 2" xfId="3082"/>
    <cellStyle name="Millares 3 6 2 2" xfId="3780"/>
    <cellStyle name="Millares 3 6 3" xfId="3433"/>
    <cellStyle name="Millares 3 7" xfId="2870"/>
    <cellStyle name="Millares 3 7 2" xfId="3608"/>
    <cellStyle name="Millares 3 8" xfId="3222"/>
    <cellStyle name="Millares 3 9" xfId="3700"/>
    <cellStyle name="Millares 4" xfId="2625"/>
    <cellStyle name="Millares 4 2" xfId="3076"/>
    <cellStyle name="Millares 4 2 2" xfId="3774"/>
    <cellStyle name="Millares 4 3" xfId="3426"/>
    <cellStyle name="Millares 5" xfId="7238"/>
    <cellStyle name="Millares 6" xfId="13877"/>
    <cellStyle name="Neutral" xfId="144" builtinId="28" customBuiltin="1"/>
    <cellStyle name="Neutral 2" xfId="54"/>
    <cellStyle name="Neutral 3" xfId="3043"/>
    <cellStyle name="Neutral 3 2" xfId="3695"/>
    <cellStyle name="Neutral 3 3" xfId="4589"/>
    <cellStyle name="Normal" xfId="0" builtinId="0"/>
    <cellStyle name="Normal 10" xfId="87"/>
    <cellStyle name="Normal 10 2" xfId="213"/>
    <cellStyle name="Normal 10 2 2" xfId="3224"/>
    <cellStyle name="Normal 10 2 2 2" xfId="7795"/>
    <cellStyle name="Normal 10 2 2 2 2" xfId="22418"/>
    <cellStyle name="Normal 10 2 2 3" xfId="18161"/>
    <cellStyle name="Normal 10 2 3" xfId="4129"/>
    <cellStyle name="Normal 10 2 4" xfId="2568"/>
    <cellStyle name="Normal 10 2 5" xfId="15497"/>
    <cellStyle name="Normal 10 3" xfId="2557"/>
    <cellStyle name="Normal 10 3 2" xfId="2690"/>
    <cellStyle name="Normal 10 3 2 2" xfId="3140"/>
    <cellStyle name="Normal 10 3 2 2 2" xfId="3838"/>
    <cellStyle name="Normal 10 3 2 2 2 2" xfId="8189"/>
    <cellStyle name="Normal 10 3 2 2 2 2 2" xfId="22805"/>
    <cellStyle name="Normal 10 3 2 2 2 3" xfId="18609"/>
    <cellStyle name="Normal 10 3 2 2 3" xfId="7724"/>
    <cellStyle name="Normal 10 3 2 2 3 2" xfId="22347"/>
    <cellStyle name="Normal 10 3 2 2 4" xfId="18087"/>
    <cellStyle name="Normal 10 3 2 3" xfId="3495"/>
    <cellStyle name="Normal 10 3 2 3 2" xfId="7953"/>
    <cellStyle name="Normal 10 3 2 3 2 2" xfId="22573"/>
    <cellStyle name="Normal 10 3 2 3 3" xfId="18348"/>
    <cellStyle name="Normal 10 3 2 4" xfId="7451"/>
    <cellStyle name="Normal 10 3 2 4 2" xfId="22094"/>
    <cellStyle name="Normal 10 3 2 5" xfId="17798"/>
    <cellStyle name="Normal 10 3 3" xfId="2959"/>
    <cellStyle name="Normal 10 3 3 2" xfId="3685"/>
    <cellStyle name="Normal 10 3 3 2 2" xfId="8093"/>
    <cellStyle name="Normal 10 3 3 2 2 2" xfId="22709"/>
    <cellStyle name="Normal 10 3 3 2 3" xfId="18497"/>
    <cellStyle name="Normal 10 3 3 3" xfId="7606"/>
    <cellStyle name="Normal 10 3 3 3 2" xfId="22237"/>
    <cellStyle name="Normal 10 3 3 4" xfId="17972"/>
    <cellStyle name="Normal 10 3 4" xfId="3323"/>
    <cellStyle name="Normal 10 3 4 2" xfId="7853"/>
    <cellStyle name="Normal 10 3 4 2 2" xfId="22475"/>
    <cellStyle name="Normal 10 3 4 3" xfId="18228"/>
    <cellStyle name="Normal 10 3 5" xfId="7342"/>
    <cellStyle name="Normal 10 3 5 2" xfId="21986"/>
    <cellStyle name="Normal 10 3 6" xfId="17721"/>
    <cellStyle name="Normal 10 4" xfId="2849"/>
    <cellStyle name="Normal 10 5" xfId="2463"/>
    <cellStyle name="Normal 10 6" xfId="15460"/>
    <cellStyle name="Normal 11" xfId="136"/>
    <cellStyle name="Normal 11 2" xfId="233"/>
    <cellStyle name="Normal 11 2 2" xfId="14162"/>
    <cellStyle name="Normal 11 2 2 2" xfId="28691"/>
    <cellStyle name="Normal 11 2 3" xfId="2850"/>
    <cellStyle name="Normal 11 2 4" xfId="15514"/>
    <cellStyle name="Normal 11 3" xfId="13957"/>
    <cellStyle name="Normal 11 3 2" xfId="28488"/>
    <cellStyle name="Normal 11 4" xfId="2464"/>
    <cellStyle name="Normal 11 5" xfId="15463"/>
    <cellStyle name="Normal 12" xfId="178"/>
    <cellStyle name="Normal 12 2" xfId="2851"/>
    <cellStyle name="Normal 13" xfId="177"/>
    <cellStyle name="Normal 13 2" xfId="2852"/>
    <cellStyle name="Normal 13 3" xfId="2738"/>
    <cellStyle name="Normal 13 4" xfId="3957"/>
    <cellStyle name="Normal 13 5" xfId="13958"/>
    <cellStyle name="Normal 13 5 2" xfId="28489"/>
    <cellStyle name="Normal 13 6" xfId="2465"/>
    <cellStyle name="Normal 13 7" xfId="15464"/>
    <cellStyle name="Normal 14" xfId="1922"/>
    <cellStyle name="Normal 14 2" xfId="2813"/>
    <cellStyle name="Normal 14 3" xfId="179"/>
    <cellStyle name="Normal 14 4" xfId="3997"/>
    <cellStyle name="Normal 15" xfId="2492"/>
    <cellStyle name="Normal 15 2" xfId="3413"/>
    <cellStyle name="Normal 15 2 2" xfId="4742"/>
    <cellStyle name="Normal 16" xfId="2494"/>
    <cellStyle name="Normal 16 10" xfId="7299"/>
    <cellStyle name="Normal 16 10 2" xfId="21943"/>
    <cellStyle name="Normal 16 11" xfId="13910"/>
    <cellStyle name="Normal 16 11 2" xfId="28446"/>
    <cellStyle name="Normal 16 12" xfId="17690"/>
    <cellStyle name="Normal 16 2" xfId="2512"/>
    <cellStyle name="Normal 16 2 10" xfId="17697"/>
    <cellStyle name="Normal 16 2 2" xfId="2544"/>
    <cellStyle name="Normal 16 2 2 2" xfId="2612"/>
    <cellStyle name="Normal 16 2 2 2 2" xfId="2721"/>
    <cellStyle name="Normal 16 2 2 2 2 2" xfId="3167"/>
    <cellStyle name="Normal 16 2 2 2 2 2 2" xfId="3865"/>
    <cellStyle name="Normal 16 2 2 2 2 2 2 2" xfId="8214"/>
    <cellStyle name="Normal 16 2 2 2 2 2 2 2 2" xfId="22830"/>
    <cellStyle name="Normal 16 2 2 2 2 2 2 3" xfId="18634"/>
    <cellStyle name="Normal 16 2 2 2 2 2 3" xfId="7749"/>
    <cellStyle name="Normal 16 2 2 2 2 2 3 2" xfId="22372"/>
    <cellStyle name="Normal 16 2 2 2 2 2 4" xfId="18112"/>
    <cellStyle name="Normal 16 2 2 2 2 3" xfId="3526"/>
    <cellStyle name="Normal 16 2 2 2 2 3 2" xfId="7980"/>
    <cellStyle name="Normal 16 2 2 2 2 3 2 2" xfId="22600"/>
    <cellStyle name="Normal 16 2 2 2 2 3 3" xfId="18377"/>
    <cellStyle name="Normal 16 2 2 2 2 4" xfId="7479"/>
    <cellStyle name="Normal 16 2 2 2 2 4 2" xfId="22122"/>
    <cellStyle name="Normal 16 2 2 2 2 5" xfId="17827"/>
    <cellStyle name="Normal 16 2 2 2 3" xfId="3027"/>
    <cellStyle name="Normal 16 2 2 2 3 2" xfId="3748"/>
    <cellStyle name="Normal 16 2 2 2 3 2 2" xfId="8133"/>
    <cellStyle name="Normal 16 2 2 2 3 2 2 2" xfId="22749"/>
    <cellStyle name="Normal 16 2 2 2 3 2 3" xfId="18551"/>
    <cellStyle name="Normal 16 2 2 2 3 3" xfId="7669"/>
    <cellStyle name="Normal 16 2 2 2 3 3 2" xfId="22293"/>
    <cellStyle name="Normal 16 2 2 2 3 4" xfId="18032"/>
    <cellStyle name="Normal 16 2 2 2 4" xfId="3406"/>
    <cellStyle name="Normal 16 2 2 2 4 2" xfId="7905"/>
    <cellStyle name="Normal 16 2 2 2 4 2 2" xfId="22526"/>
    <cellStyle name="Normal 16 2 2 2 4 3" xfId="18292"/>
    <cellStyle name="Normal 16 2 2 2 5" xfId="7391"/>
    <cellStyle name="Normal 16 2 2 2 5 2" xfId="22034"/>
    <cellStyle name="Normal 16 2 2 2 6" xfId="17754"/>
    <cellStyle name="Normal 16 2 2 3" xfId="2679"/>
    <cellStyle name="Normal 16 2 2 3 2" xfId="3129"/>
    <cellStyle name="Normal 16 2 2 3 2 2" xfId="3827"/>
    <cellStyle name="Normal 16 2 2 3 2 2 2" xfId="8181"/>
    <cellStyle name="Normal 16 2 2 3 2 2 2 2" xfId="22797"/>
    <cellStyle name="Normal 16 2 2 3 2 2 3" xfId="18601"/>
    <cellStyle name="Normal 16 2 2 3 2 3" xfId="7716"/>
    <cellStyle name="Normal 16 2 2 3 2 3 2" xfId="22339"/>
    <cellStyle name="Normal 16 2 2 3 2 4" xfId="18079"/>
    <cellStyle name="Normal 16 2 2 3 3" xfId="3480"/>
    <cellStyle name="Normal 16 2 2 3 3 2" xfId="7944"/>
    <cellStyle name="Normal 16 2 2 3 3 2 2" xfId="22564"/>
    <cellStyle name="Normal 16 2 2 3 3 3" xfId="18336"/>
    <cellStyle name="Normal 16 2 2 3 4" xfId="7442"/>
    <cellStyle name="Normal 16 2 2 3 4 2" xfId="22085"/>
    <cellStyle name="Normal 16 2 2 3 5" xfId="17790"/>
    <cellStyle name="Normal 16 2 2 4" xfId="2921"/>
    <cellStyle name="Normal 16 2 2 4 2" xfId="3661"/>
    <cellStyle name="Normal 16 2 2 4 2 2" xfId="8080"/>
    <cellStyle name="Normal 16 2 2 4 2 2 2" xfId="22696"/>
    <cellStyle name="Normal 16 2 2 4 2 3" xfId="18478"/>
    <cellStyle name="Normal 16 2 2 4 3" xfId="7588"/>
    <cellStyle name="Normal 16 2 2 4 3 2" xfId="22220"/>
    <cellStyle name="Normal 16 2 2 4 4" xfId="17938"/>
    <cellStyle name="Normal 16 2 2 5" xfId="3289"/>
    <cellStyle name="Normal 16 2 2 5 2" xfId="7836"/>
    <cellStyle name="Normal 16 2 2 5 2 2" xfId="22458"/>
    <cellStyle name="Normal 16 2 2 5 3" xfId="18202"/>
    <cellStyle name="Normal 16 2 2 6" xfId="7323"/>
    <cellStyle name="Normal 16 2 2 6 2" xfId="21967"/>
    <cellStyle name="Normal 16 2 2 7" xfId="17712"/>
    <cellStyle name="Normal 16 2 3" xfId="2587"/>
    <cellStyle name="Normal 16 2 3 2" xfId="2703"/>
    <cellStyle name="Normal 16 2 3 2 2" xfId="3151"/>
    <cellStyle name="Normal 16 2 3 2 2 2" xfId="3849"/>
    <cellStyle name="Normal 16 2 3 2 2 2 2" xfId="8199"/>
    <cellStyle name="Normal 16 2 3 2 2 2 2 2" xfId="22815"/>
    <cellStyle name="Normal 16 2 3 2 2 2 3" xfId="18619"/>
    <cellStyle name="Normal 16 2 3 2 2 3" xfId="7734"/>
    <cellStyle name="Normal 16 2 3 2 2 3 2" xfId="22357"/>
    <cellStyle name="Normal 16 2 3 2 2 4" xfId="18097"/>
    <cellStyle name="Normal 16 2 3 2 3" xfId="3508"/>
    <cellStyle name="Normal 16 2 3 2 3 2" xfId="7964"/>
    <cellStyle name="Normal 16 2 3 2 3 2 2" xfId="22584"/>
    <cellStyle name="Normal 16 2 3 2 3 3" xfId="18360"/>
    <cellStyle name="Normal 16 2 3 2 4" xfId="7462"/>
    <cellStyle name="Normal 16 2 3 2 4 2" xfId="22105"/>
    <cellStyle name="Normal 16 2 3 2 5" xfId="17810"/>
    <cellStyle name="Normal 16 2 3 3" xfId="2991"/>
    <cellStyle name="Normal 16 2 3 3 2" xfId="3711"/>
    <cellStyle name="Normal 16 2 3 3 2 2" xfId="8109"/>
    <cellStyle name="Normal 16 2 3 3 2 2 2" xfId="22725"/>
    <cellStyle name="Normal 16 2 3 3 2 3" xfId="18519"/>
    <cellStyle name="Normal 16 2 3 3 3" xfId="7633"/>
    <cellStyle name="Normal 16 2 3 3 3 2" xfId="22261"/>
    <cellStyle name="Normal 16 2 3 3 4" xfId="17999"/>
    <cellStyle name="Normal 16 2 3 4" xfId="3363"/>
    <cellStyle name="Normal 16 2 3 4 2" xfId="7877"/>
    <cellStyle name="Normal 16 2 3 4 2 2" xfId="22499"/>
    <cellStyle name="Normal 16 2 3 4 3" xfId="18259"/>
    <cellStyle name="Normal 16 2 3 5" xfId="7360"/>
    <cellStyle name="Normal 16 2 3 5 2" xfId="22004"/>
    <cellStyle name="Normal 16 2 3 6" xfId="17733"/>
    <cellStyle name="Normal 16 2 4" xfId="2650"/>
    <cellStyle name="Normal 16 2 4 2" xfId="3100"/>
    <cellStyle name="Normal 16 2 4 2 2" xfId="3798"/>
    <cellStyle name="Normal 16 2 4 2 2 2" xfId="8165"/>
    <cellStyle name="Normal 16 2 4 2 2 2 2" xfId="22781"/>
    <cellStyle name="Normal 16 2 4 2 2 3" xfId="18585"/>
    <cellStyle name="Normal 16 2 4 2 3" xfId="7700"/>
    <cellStyle name="Normal 16 2 4 2 3 2" xfId="22323"/>
    <cellStyle name="Normal 16 2 4 2 4" xfId="18063"/>
    <cellStyle name="Normal 16 2 4 3" xfId="3451"/>
    <cellStyle name="Normal 16 2 4 3 2" xfId="7927"/>
    <cellStyle name="Normal 16 2 4 3 2 2" xfId="22548"/>
    <cellStyle name="Normal 16 2 4 3 3" xfId="18320"/>
    <cellStyle name="Normal 16 2 4 4" xfId="7426"/>
    <cellStyle name="Normal 16 2 4 4 2" xfId="22069"/>
    <cellStyle name="Normal 16 2 4 5" xfId="17774"/>
    <cellStyle name="Normal 16 2 5" xfId="2890"/>
    <cellStyle name="Normal 16 2 5 2" xfId="3631"/>
    <cellStyle name="Normal 16 2 5 2 2" xfId="8063"/>
    <cellStyle name="Normal 16 2 5 2 2 2" xfId="22679"/>
    <cellStyle name="Normal 16 2 5 2 3" xfId="18461"/>
    <cellStyle name="Normal 16 2 5 3" xfId="7569"/>
    <cellStyle name="Normal 16 2 5 3 2" xfId="22204"/>
    <cellStyle name="Normal 16 2 5 4" xfId="17922"/>
    <cellStyle name="Normal 16 2 6" xfId="3257"/>
    <cellStyle name="Normal 16 2 6 2" xfId="7817"/>
    <cellStyle name="Normal 16 2 6 2 2" xfId="22439"/>
    <cellStyle name="Normal 16 2 6 3" xfId="18183"/>
    <cellStyle name="Normal 16 2 7" xfId="4055"/>
    <cellStyle name="Normal 16 2 7 2" xfId="8379"/>
    <cellStyle name="Normal 16 2 7 2 2" xfId="22990"/>
    <cellStyle name="Normal 16 2 7 3" xfId="18794"/>
    <cellStyle name="Normal 16 2 8" xfId="7307"/>
    <cellStyle name="Normal 16 2 8 2" xfId="21951"/>
    <cellStyle name="Normal 16 2 9" xfId="13928"/>
    <cellStyle name="Normal 16 2 9 2" xfId="28464"/>
    <cellStyle name="Normal 16 3" xfId="2528"/>
    <cellStyle name="Normal 16 3 2" xfId="2605"/>
    <cellStyle name="Normal 16 3 2 2" xfId="2714"/>
    <cellStyle name="Normal 16 3 2 2 2" xfId="3160"/>
    <cellStyle name="Normal 16 3 2 2 2 2" xfId="3858"/>
    <cellStyle name="Normal 16 3 2 2 2 2 2" xfId="8207"/>
    <cellStyle name="Normal 16 3 2 2 2 2 2 2" xfId="22823"/>
    <cellStyle name="Normal 16 3 2 2 2 2 3" xfId="18627"/>
    <cellStyle name="Normal 16 3 2 2 2 3" xfId="7742"/>
    <cellStyle name="Normal 16 3 2 2 2 3 2" xfId="22365"/>
    <cellStyle name="Normal 16 3 2 2 2 4" xfId="18105"/>
    <cellStyle name="Normal 16 3 2 2 3" xfId="3519"/>
    <cellStyle name="Normal 16 3 2 2 3 2" xfId="7973"/>
    <cellStyle name="Normal 16 3 2 2 3 2 2" xfId="22593"/>
    <cellStyle name="Normal 16 3 2 2 3 3" xfId="18370"/>
    <cellStyle name="Normal 16 3 2 2 4" xfId="7472"/>
    <cellStyle name="Normal 16 3 2 2 4 2" xfId="22115"/>
    <cellStyle name="Normal 16 3 2 2 5" xfId="17820"/>
    <cellStyle name="Normal 16 3 2 3" xfId="3020"/>
    <cellStyle name="Normal 16 3 2 3 2" xfId="3741"/>
    <cellStyle name="Normal 16 3 2 3 2 2" xfId="8126"/>
    <cellStyle name="Normal 16 3 2 3 2 2 2" xfId="22742"/>
    <cellStyle name="Normal 16 3 2 3 2 3" xfId="18544"/>
    <cellStyle name="Normal 16 3 2 3 3" xfId="7662"/>
    <cellStyle name="Normal 16 3 2 3 3 2" xfId="22286"/>
    <cellStyle name="Normal 16 3 2 3 4" xfId="18025"/>
    <cellStyle name="Normal 16 3 2 4" xfId="3399"/>
    <cellStyle name="Normal 16 3 2 4 2" xfId="7898"/>
    <cellStyle name="Normal 16 3 2 4 2 2" xfId="22519"/>
    <cellStyle name="Normal 16 3 2 4 3" xfId="18285"/>
    <cellStyle name="Normal 16 3 2 5" xfId="7384"/>
    <cellStyle name="Normal 16 3 2 5 2" xfId="22027"/>
    <cellStyle name="Normal 16 3 2 6" xfId="17747"/>
    <cellStyle name="Normal 16 3 3" xfId="2663"/>
    <cellStyle name="Normal 16 3 3 2" xfId="3113"/>
    <cellStyle name="Normal 16 3 3 2 2" xfId="3811"/>
    <cellStyle name="Normal 16 3 3 2 2 2" xfId="8173"/>
    <cellStyle name="Normal 16 3 3 2 2 2 2" xfId="22789"/>
    <cellStyle name="Normal 16 3 3 2 2 3" xfId="18593"/>
    <cellStyle name="Normal 16 3 3 2 3" xfId="7708"/>
    <cellStyle name="Normal 16 3 3 2 3 2" xfId="22331"/>
    <cellStyle name="Normal 16 3 3 2 4" xfId="18071"/>
    <cellStyle name="Normal 16 3 3 3" xfId="3464"/>
    <cellStyle name="Normal 16 3 3 3 2" xfId="7935"/>
    <cellStyle name="Normal 16 3 3 3 2 2" xfId="22556"/>
    <cellStyle name="Normal 16 3 3 3 3" xfId="18328"/>
    <cellStyle name="Normal 16 3 3 4" xfId="7434"/>
    <cellStyle name="Normal 16 3 3 4 2" xfId="22077"/>
    <cellStyle name="Normal 16 3 3 5" xfId="17782"/>
    <cellStyle name="Normal 16 3 4" xfId="2905"/>
    <cellStyle name="Normal 16 3 4 2" xfId="3645"/>
    <cellStyle name="Normal 16 3 4 2 2" xfId="8072"/>
    <cellStyle name="Normal 16 3 4 2 2 2" xfId="22688"/>
    <cellStyle name="Normal 16 3 4 2 3" xfId="18470"/>
    <cellStyle name="Normal 16 3 4 3" xfId="7579"/>
    <cellStyle name="Normal 16 3 4 3 2" xfId="22212"/>
    <cellStyle name="Normal 16 3 4 4" xfId="17930"/>
    <cellStyle name="Normal 16 3 5" xfId="3273"/>
    <cellStyle name="Normal 16 3 5 2" xfId="7828"/>
    <cellStyle name="Normal 16 3 5 2 2" xfId="22450"/>
    <cellStyle name="Normal 16 3 5 3" xfId="18194"/>
    <cellStyle name="Normal 16 3 6" xfId="7315"/>
    <cellStyle name="Normal 16 3 6 2" xfId="21959"/>
    <cellStyle name="Normal 16 3 7" xfId="17704"/>
    <cellStyle name="Normal 16 4" xfId="2577"/>
    <cellStyle name="Normal 16 4 2" xfId="2695"/>
    <cellStyle name="Normal 16 4 2 2" xfId="3143"/>
    <cellStyle name="Normal 16 4 2 2 2" xfId="3841"/>
    <cellStyle name="Normal 16 4 2 2 2 2" xfId="8191"/>
    <cellStyle name="Normal 16 4 2 2 2 2 2" xfId="22807"/>
    <cellStyle name="Normal 16 4 2 2 2 3" xfId="18611"/>
    <cellStyle name="Normal 16 4 2 2 3" xfId="7726"/>
    <cellStyle name="Normal 16 4 2 2 3 2" xfId="22349"/>
    <cellStyle name="Normal 16 4 2 2 4" xfId="18089"/>
    <cellStyle name="Normal 16 4 2 3" xfId="3500"/>
    <cellStyle name="Normal 16 4 2 3 2" xfId="7956"/>
    <cellStyle name="Normal 16 4 2 3 2 2" xfId="22576"/>
    <cellStyle name="Normal 16 4 2 3 3" xfId="18352"/>
    <cellStyle name="Normal 16 4 2 4" xfId="7454"/>
    <cellStyle name="Normal 16 4 2 4 2" xfId="22097"/>
    <cellStyle name="Normal 16 4 2 5" xfId="17802"/>
    <cellStyle name="Normal 16 4 3" xfId="2981"/>
    <cellStyle name="Normal 16 4 3 2" xfId="3702"/>
    <cellStyle name="Normal 16 4 3 2 2" xfId="8100"/>
    <cellStyle name="Normal 16 4 3 2 2 2" xfId="22716"/>
    <cellStyle name="Normal 16 4 3 2 3" xfId="18510"/>
    <cellStyle name="Normal 16 4 3 3" xfId="7623"/>
    <cellStyle name="Normal 16 4 3 3 2" xfId="22253"/>
    <cellStyle name="Normal 16 4 3 4" xfId="17991"/>
    <cellStyle name="Normal 16 4 4" xfId="3354"/>
    <cellStyle name="Normal 16 4 4 2" xfId="7868"/>
    <cellStyle name="Normal 16 4 4 2 2" xfId="22490"/>
    <cellStyle name="Normal 16 4 4 3" xfId="18250"/>
    <cellStyle name="Normal 16 4 5" xfId="7352"/>
    <cellStyle name="Normal 16 4 5 2" xfId="21996"/>
    <cellStyle name="Normal 16 4 6" xfId="17725"/>
    <cellStyle name="Normal 16 5" xfId="2634"/>
    <cellStyle name="Normal 16 5 2" xfId="3084"/>
    <cellStyle name="Normal 16 5 2 2" xfId="3782"/>
    <cellStyle name="Normal 16 5 2 2 2" xfId="8157"/>
    <cellStyle name="Normal 16 5 2 2 2 2" xfId="22773"/>
    <cellStyle name="Normal 16 5 2 2 3" xfId="18577"/>
    <cellStyle name="Normal 16 5 2 3" xfId="7692"/>
    <cellStyle name="Normal 16 5 2 3 2" xfId="22315"/>
    <cellStyle name="Normal 16 5 2 4" xfId="18055"/>
    <cellStyle name="Normal 16 5 3" xfId="3435"/>
    <cellStyle name="Normal 16 5 3 2" xfId="7919"/>
    <cellStyle name="Normal 16 5 3 2 2" xfId="22540"/>
    <cellStyle name="Normal 16 5 3 3" xfId="18312"/>
    <cellStyle name="Normal 16 5 4" xfId="7418"/>
    <cellStyle name="Normal 16 5 4 2" xfId="22061"/>
    <cellStyle name="Normal 16 5 5" xfId="17766"/>
    <cellStyle name="Normal 16 6" xfId="2872"/>
    <cellStyle name="Normal 16 6 2" xfId="3615"/>
    <cellStyle name="Normal 16 6 2 2" xfId="8054"/>
    <cellStyle name="Normal 16 6 2 2 2" xfId="22671"/>
    <cellStyle name="Normal 16 6 2 3" xfId="18453"/>
    <cellStyle name="Normal 16 6 3" xfId="7559"/>
    <cellStyle name="Normal 16 6 3 2" xfId="22196"/>
    <cellStyle name="Normal 16 6 4" xfId="17914"/>
    <cellStyle name="Normal 16 7" xfId="3240"/>
    <cellStyle name="Normal 16 7 2" xfId="7808"/>
    <cellStyle name="Normal 16 7 2 2" xfId="22430"/>
    <cellStyle name="Normal 16 7 3" xfId="18174"/>
    <cellStyle name="Normal 16 8" xfId="4044"/>
    <cellStyle name="Normal 16 8 2" xfId="8370"/>
    <cellStyle name="Normal 16 8 2 2" xfId="22982"/>
    <cellStyle name="Normal 16 8 3" xfId="18786"/>
    <cellStyle name="Normal 16 9" xfId="7234"/>
    <cellStyle name="Normal 16 9 2" xfId="7254"/>
    <cellStyle name="Normal 16 9 2 2" xfId="11181"/>
    <cellStyle name="Normal 16 9 2 2 2" xfId="25756"/>
    <cellStyle name="Normal 16 9 2 3" xfId="21901"/>
    <cellStyle name="Normal 16 9 3" xfId="11164"/>
    <cellStyle name="Normal 16 9 3 2" xfId="25739"/>
    <cellStyle name="Normal 16 9 4" xfId="21884"/>
    <cellStyle name="Normal 17" xfId="2493"/>
    <cellStyle name="Normal 17 2" xfId="3755"/>
    <cellStyle name="Normal 17 2 2" xfId="8140"/>
    <cellStyle name="Normal 17 2 2 2" xfId="22756"/>
    <cellStyle name="Normal 17 2 3" xfId="18558"/>
    <cellStyle name="Normal 17 3" xfId="4043"/>
    <cellStyle name="Normal 17 4" xfId="13929"/>
    <cellStyle name="Normal 17 4 2" xfId="28465"/>
    <cellStyle name="Normal 18" xfId="2496"/>
    <cellStyle name="Normal 18 10" xfId="13906"/>
    <cellStyle name="Normal 18 10 2" xfId="28442"/>
    <cellStyle name="Normal 18 11" xfId="17691"/>
    <cellStyle name="Normal 18 2" xfId="2513"/>
    <cellStyle name="Normal 18 2 10" xfId="17698"/>
    <cellStyle name="Normal 18 2 2" xfId="2545"/>
    <cellStyle name="Normal 18 2 2 2" xfId="2613"/>
    <cellStyle name="Normal 18 2 2 2 2" xfId="2722"/>
    <cellStyle name="Normal 18 2 2 2 2 2" xfId="3168"/>
    <cellStyle name="Normal 18 2 2 2 2 2 2" xfId="3866"/>
    <cellStyle name="Normal 18 2 2 2 2 2 2 2" xfId="8215"/>
    <cellStyle name="Normal 18 2 2 2 2 2 2 2 2" xfId="22831"/>
    <cellStyle name="Normal 18 2 2 2 2 2 2 3" xfId="18635"/>
    <cellStyle name="Normal 18 2 2 2 2 2 3" xfId="7750"/>
    <cellStyle name="Normal 18 2 2 2 2 2 3 2" xfId="22373"/>
    <cellStyle name="Normal 18 2 2 2 2 2 4" xfId="18113"/>
    <cellStyle name="Normal 18 2 2 2 2 3" xfId="3527"/>
    <cellStyle name="Normal 18 2 2 2 2 3 2" xfId="7981"/>
    <cellStyle name="Normal 18 2 2 2 2 3 2 2" xfId="22601"/>
    <cellStyle name="Normal 18 2 2 2 2 3 3" xfId="18378"/>
    <cellStyle name="Normal 18 2 2 2 2 4" xfId="7480"/>
    <cellStyle name="Normal 18 2 2 2 2 4 2" xfId="22123"/>
    <cellStyle name="Normal 18 2 2 2 2 5" xfId="17828"/>
    <cellStyle name="Normal 18 2 2 2 3" xfId="3028"/>
    <cellStyle name="Normal 18 2 2 2 3 2" xfId="3749"/>
    <cellStyle name="Normal 18 2 2 2 3 2 2" xfId="8134"/>
    <cellStyle name="Normal 18 2 2 2 3 2 2 2" xfId="22750"/>
    <cellStyle name="Normal 18 2 2 2 3 2 3" xfId="18552"/>
    <cellStyle name="Normal 18 2 2 2 3 3" xfId="7670"/>
    <cellStyle name="Normal 18 2 2 2 3 3 2" xfId="22294"/>
    <cellStyle name="Normal 18 2 2 2 3 4" xfId="18033"/>
    <cellStyle name="Normal 18 2 2 2 4" xfId="3407"/>
    <cellStyle name="Normal 18 2 2 2 4 2" xfId="7906"/>
    <cellStyle name="Normal 18 2 2 2 4 2 2" xfId="22527"/>
    <cellStyle name="Normal 18 2 2 2 4 3" xfId="18293"/>
    <cellStyle name="Normal 18 2 2 2 5" xfId="7392"/>
    <cellStyle name="Normal 18 2 2 2 5 2" xfId="22035"/>
    <cellStyle name="Normal 18 2 2 2 6" xfId="17755"/>
    <cellStyle name="Normal 18 2 2 3" xfId="2680"/>
    <cellStyle name="Normal 18 2 2 3 2" xfId="3130"/>
    <cellStyle name="Normal 18 2 2 3 2 2" xfId="3828"/>
    <cellStyle name="Normal 18 2 2 3 2 2 2" xfId="8182"/>
    <cellStyle name="Normal 18 2 2 3 2 2 2 2" xfId="22798"/>
    <cellStyle name="Normal 18 2 2 3 2 2 3" xfId="18602"/>
    <cellStyle name="Normal 18 2 2 3 2 3" xfId="7717"/>
    <cellStyle name="Normal 18 2 2 3 2 3 2" xfId="22340"/>
    <cellStyle name="Normal 18 2 2 3 2 4" xfId="18080"/>
    <cellStyle name="Normal 18 2 2 3 3" xfId="3481"/>
    <cellStyle name="Normal 18 2 2 3 3 2" xfId="7945"/>
    <cellStyle name="Normal 18 2 2 3 3 2 2" xfId="22565"/>
    <cellStyle name="Normal 18 2 2 3 3 3" xfId="18337"/>
    <cellStyle name="Normal 18 2 2 3 4" xfId="7443"/>
    <cellStyle name="Normal 18 2 2 3 4 2" xfId="22086"/>
    <cellStyle name="Normal 18 2 2 3 5" xfId="17791"/>
    <cellStyle name="Normal 18 2 2 4" xfId="2922"/>
    <cellStyle name="Normal 18 2 2 4 2" xfId="3662"/>
    <cellStyle name="Normal 18 2 2 4 2 2" xfId="8081"/>
    <cellStyle name="Normal 18 2 2 4 2 2 2" xfId="22697"/>
    <cellStyle name="Normal 18 2 2 4 2 3" xfId="18479"/>
    <cellStyle name="Normal 18 2 2 4 3" xfId="7589"/>
    <cellStyle name="Normal 18 2 2 4 3 2" xfId="22221"/>
    <cellStyle name="Normal 18 2 2 4 4" xfId="17939"/>
    <cellStyle name="Normal 18 2 2 5" xfId="3290"/>
    <cellStyle name="Normal 18 2 2 5 2" xfId="7837"/>
    <cellStyle name="Normal 18 2 2 5 2 2" xfId="22459"/>
    <cellStyle name="Normal 18 2 2 5 3" xfId="18203"/>
    <cellStyle name="Normal 18 2 2 6" xfId="7324"/>
    <cellStyle name="Normal 18 2 2 6 2" xfId="21968"/>
    <cellStyle name="Normal 18 2 2 7" xfId="17713"/>
    <cellStyle name="Normal 18 2 3" xfId="2588"/>
    <cellStyle name="Normal 18 2 3 2" xfId="2704"/>
    <cellStyle name="Normal 18 2 3 2 2" xfId="3152"/>
    <cellStyle name="Normal 18 2 3 2 2 2" xfId="3850"/>
    <cellStyle name="Normal 18 2 3 2 2 2 2" xfId="8200"/>
    <cellStyle name="Normal 18 2 3 2 2 2 2 2" xfId="22816"/>
    <cellStyle name="Normal 18 2 3 2 2 2 3" xfId="18620"/>
    <cellStyle name="Normal 18 2 3 2 2 3" xfId="7735"/>
    <cellStyle name="Normal 18 2 3 2 2 3 2" xfId="22358"/>
    <cellStyle name="Normal 18 2 3 2 2 4" xfId="18098"/>
    <cellStyle name="Normal 18 2 3 2 3" xfId="3509"/>
    <cellStyle name="Normal 18 2 3 2 3 2" xfId="7965"/>
    <cellStyle name="Normal 18 2 3 2 3 2 2" xfId="22585"/>
    <cellStyle name="Normal 18 2 3 2 3 3" xfId="18361"/>
    <cellStyle name="Normal 18 2 3 2 4" xfId="7463"/>
    <cellStyle name="Normal 18 2 3 2 4 2" xfId="22106"/>
    <cellStyle name="Normal 18 2 3 2 5" xfId="17811"/>
    <cellStyle name="Normal 18 2 3 3" xfId="2992"/>
    <cellStyle name="Normal 18 2 3 3 2" xfId="3712"/>
    <cellStyle name="Normal 18 2 3 3 2 2" xfId="8110"/>
    <cellStyle name="Normal 18 2 3 3 2 2 2" xfId="22726"/>
    <cellStyle name="Normal 18 2 3 3 2 3" xfId="18520"/>
    <cellStyle name="Normal 18 2 3 3 3" xfId="7634"/>
    <cellStyle name="Normal 18 2 3 3 3 2" xfId="22262"/>
    <cellStyle name="Normal 18 2 3 3 4" xfId="18000"/>
    <cellStyle name="Normal 18 2 3 4" xfId="3364"/>
    <cellStyle name="Normal 18 2 3 4 2" xfId="7878"/>
    <cellStyle name="Normal 18 2 3 4 2 2" xfId="22500"/>
    <cellStyle name="Normal 18 2 3 4 3" xfId="18260"/>
    <cellStyle name="Normal 18 2 3 5" xfId="7361"/>
    <cellStyle name="Normal 18 2 3 5 2" xfId="22005"/>
    <cellStyle name="Normal 18 2 3 6" xfId="17734"/>
    <cellStyle name="Normal 18 2 4" xfId="2651"/>
    <cellStyle name="Normal 18 2 4 2" xfId="3101"/>
    <cellStyle name="Normal 18 2 4 2 2" xfId="3799"/>
    <cellStyle name="Normal 18 2 4 2 2 2" xfId="8166"/>
    <cellStyle name="Normal 18 2 4 2 2 2 2" xfId="22782"/>
    <cellStyle name="Normal 18 2 4 2 2 3" xfId="18586"/>
    <cellStyle name="Normal 18 2 4 2 3" xfId="7701"/>
    <cellStyle name="Normal 18 2 4 2 3 2" xfId="22324"/>
    <cellStyle name="Normal 18 2 4 2 4" xfId="18064"/>
    <cellStyle name="Normal 18 2 4 3" xfId="3452"/>
    <cellStyle name="Normal 18 2 4 3 2" xfId="7928"/>
    <cellStyle name="Normal 18 2 4 3 2 2" xfId="22549"/>
    <cellStyle name="Normal 18 2 4 3 3" xfId="18321"/>
    <cellStyle name="Normal 18 2 4 4" xfId="7427"/>
    <cellStyle name="Normal 18 2 4 4 2" xfId="22070"/>
    <cellStyle name="Normal 18 2 4 5" xfId="17775"/>
    <cellStyle name="Normal 18 2 5" xfId="2891"/>
    <cellStyle name="Normal 18 2 5 2" xfId="3632"/>
    <cellStyle name="Normal 18 2 5 2 2" xfId="8064"/>
    <cellStyle name="Normal 18 2 5 2 2 2" xfId="22680"/>
    <cellStyle name="Normal 18 2 5 2 3" xfId="18462"/>
    <cellStyle name="Normal 18 2 5 3" xfId="7570"/>
    <cellStyle name="Normal 18 2 5 3 2" xfId="22205"/>
    <cellStyle name="Normal 18 2 5 4" xfId="17923"/>
    <cellStyle name="Normal 18 2 6" xfId="3258"/>
    <cellStyle name="Normal 18 2 6 2" xfId="7818"/>
    <cellStyle name="Normal 18 2 6 2 2" xfId="22440"/>
    <cellStyle name="Normal 18 2 6 3" xfId="18184"/>
    <cellStyle name="Normal 18 2 7" xfId="4056"/>
    <cellStyle name="Normal 18 2 7 2" xfId="8380"/>
    <cellStyle name="Normal 18 2 7 2 2" xfId="22991"/>
    <cellStyle name="Normal 18 2 7 3" xfId="18795"/>
    <cellStyle name="Normal 18 2 8" xfId="7308"/>
    <cellStyle name="Normal 18 2 8 2" xfId="21952"/>
    <cellStyle name="Normal 18 2 9" xfId="13924"/>
    <cellStyle name="Normal 18 2 9 2" xfId="28460"/>
    <cellStyle name="Normal 18 3" xfId="2529"/>
    <cellStyle name="Normal 18 3 2" xfId="2606"/>
    <cellStyle name="Normal 18 3 2 2" xfId="2715"/>
    <cellStyle name="Normal 18 3 2 2 2" xfId="3161"/>
    <cellStyle name="Normal 18 3 2 2 2 2" xfId="3859"/>
    <cellStyle name="Normal 18 3 2 2 2 2 2" xfId="8208"/>
    <cellStyle name="Normal 18 3 2 2 2 2 2 2" xfId="22824"/>
    <cellStyle name="Normal 18 3 2 2 2 2 3" xfId="18628"/>
    <cellStyle name="Normal 18 3 2 2 2 3" xfId="7743"/>
    <cellStyle name="Normal 18 3 2 2 2 3 2" xfId="22366"/>
    <cellStyle name="Normal 18 3 2 2 2 4" xfId="18106"/>
    <cellStyle name="Normal 18 3 2 2 3" xfId="3520"/>
    <cellStyle name="Normal 18 3 2 2 3 2" xfId="7974"/>
    <cellStyle name="Normal 18 3 2 2 3 2 2" xfId="22594"/>
    <cellStyle name="Normal 18 3 2 2 3 3" xfId="18371"/>
    <cellStyle name="Normal 18 3 2 2 4" xfId="7473"/>
    <cellStyle name="Normal 18 3 2 2 4 2" xfId="22116"/>
    <cellStyle name="Normal 18 3 2 2 5" xfId="17821"/>
    <cellStyle name="Normal 18 3 2 3" xfId="3021"/>
    <cellStyle name="Normal 18 3 2 3 2" xfId="3742"/>
    <cellStyle name="Normal 18 3 2 3 2 2" xfId="8127"/>
    <cellStyle name="Normal 18 3 2 3 2 2 2" xfId="22743"/>
    <cellStyle name="Normal 18 3 2 3 2 3" xfId="18545"/>
    <cellStyle name="Normal 18 3 2 3 3" xfId="7663"/>
    <cellStyle name="Normal 18 3 2 3 3 2" xfId="22287"/>
    <cellStyle name="Normal 18 3 2 3 4" xfId="18026"/>
    <cellStyle name="Normal 18 3 2 4" xfId="3400"/>
    <cellStyle name="Normal 18 3 2 4 2" xfId="7899"/>
    <cellStyle name="Normal 18 3 2 4 2 2" xfId="22520"/>
    <cellStyle name="Normal 18 3 2 4 3" xfId="18286"/>
    <cellStyle name="Normal 18 3 2 5" xfId="7385"/>
    <cellStyle name="Normal 18 3 2 5 2" xfId="22028"/>
    <cellStyle name="Normal 18 3 2 6" xfId="17748"/>
    <cellStyle name="Normal 18 3 3" xfId="2664"/>
    <cellStyle name="Normal 18 3 3 2" xfId="3114"/>
    <cellStyle name="Normal 18 3 3 2 2" xfId="3812"/>
    <cellStyle name="Normal 18 3 3 2 2 2" xfId="8174"/>
    <cellStyle name="Normal 18 3 3 2 2 2 2" xfId="22790"/>
    <cellStyle name="Normal 18 3 3 2 2 3" xfId="18594"/>
    <cellStyle name="Normal 18 3 3 2 3" xfId="7709"/>
    <cellStyle name="Normal 18 3 3 2 3 2" xfId="22332"/>
    <cellStyle name="Normal 18 3 3 2 4" xfId="18072"/>
    <cellStyle name="Normal 18 3 3 3" xfId="3465"/>
    <cellStyle name="Normal 18 3 3 3 2" xfId="7936"/>
    <cellStyle name="Normal 18 3 3 3 2 2" xfId="22557"/>
    <cellStyle name="Normal 18 3 3 3 3" xfId="18329"/>
    <cellStyle name="Normal 18 3 3 4" xfId="7435"/>
    <cellStyle name="Normal 18 3 3 4 2" xfId="22078"/>
    <cellStyle name="Normal 18 3 3 5" xfId="17783"/>
    <cellStyle name="Normal 18 3 4" xfId="2906"/>
    <cellStyle name="Normal 18 3 4 2" xfId="3646"/>
    <cellStyle name="Normal 18 3 4 2 2" xfId="8073"/>
    <cellStyle name="Normal 18 3 4 2 2 2" xfId="22689"/>
    <cellStyle name="Normal 18 3 4 2 3" xfId="18471"/>
    <cellStyle name="Normal 18 3 4 3" xfId="7580"/>
    <cellStyle name="Normal 18 3 4 3 2" xfId="22213"/>
    <cellStyle name="Normal 18 3 4 4" xfId="17931"/>
    <cellStyle name="Normal 18 3 5" xfId="3274"/>
    <cellStyle name="Normal 18 3 5 2" xfId="7829"/>
    <cellStyle name="Normal 18 3 5 2 2" xfId="22451"/>
    <cellStyle name="Normal 18 3 5 3" xfId="18195"/>
    <cellStyle name="Normal 18 3 6" xfId="7316"/>
    <cellStyle name="Normal 18 3 6 2" xfId="21960"/>
    <cellStyle name="Normal 18 3 7" xfId="17705"/>
    <cellStyle name="Normal 18 4" xfId="2578"/>
    <cellStyle name="Normal 18 4 2" xfId="2696"/>
    <cellStyle name="Normal 18 4 2 2" xfId="3144"/>
    <cellStyle name="Normal 18 4 2 2 2" xfId="3842"/>
    <cellStyle name="Normal 18 4 2 2 2 2" xfId="8192"/>
    <cellStyle name="Normal 18 4 2 2 2 2 2" xfId="22808"/>
    <cellStyle name="Normal 18 4 2 2 2 3" xfId="18612"/>
    <cellStyle name="Normal 18 4 2 2 3" xfId="7727"/>
    <cellStyle name="Normal 18 4 2 2 3 2" xfId="22350"/>
    <cellStyle name="Normal 18 4 2 2 4" xfId="18090"/>
    <cellStyle name="Normal 18 4 2 3" xfId="3501"/>
    <cellStyle name="Normal 18 4 2 3 2" xfId="7957"/>
    <cellStyle name="Normal 18 4 2 3 2 2" xfId="22577"/>
    <cellStyle name="Normal 18 4 2 3 3" xfId="18353"/>
    <cellStyle name="Normal 18 4 2 4" xfId="7455"/>
    <cellStyle name="Normal 18 4 2 4 2" xfId="22098"/>
    <cellStyle name="Normal 18 4 2 5" xfId="17803"/>
    <cellStyle name="Normal 18 4 3" xfId="2982"/>
    <cellStyle name="Normal 18 4 3 2" xfId="3703"/>
    <cellStyle name="Normal 18 4 3 2 2" xfId="8101"/>
    <cellStyle name="Normal 18 4 3 2 2 2" xfId="22717"/>
    <cellStyle name="Normal 18 4 3 2 3" xfId="18511"/>
    <cellStyle name="Normal 18 4 3 3" xfId="7624"/>
    <cellStyle name="Normal 18 4 3 3 2" xfId="22254"/>
    <cellStyle name="Normal 18 4 3 4" xfId="17992"/>
    <cellStyle name="Normal 18 4 4" xfId="3355"/>
    <cellStyle name="Normal 18 4 4 2" xfId="7869"/>
    <cellStyle name="Normal 18 4 4 2 2" xfId="22491"/>
    <cellStyle name="Normal 18 4 4 3" xfId="18251"/>
    <cellStyle name="Normal 18 4 5" xfId="7353"/>
    <cellStyle name="Normal 18 4 5 2" xfId="21997"/>
    <cellStyle name="Normal 18 4 6" xfId="17726"/>
    <cellStyle name="Normal 18 5" xfId="2635"/>
    <cellStyle name="Normal 18 5 2" xfId="3085"/>
    <cellStyle name="Normal 18 5 2 2" xfId="3783"/>
    <cellStyle name="Normal 18 5 2 2 2" xfId="8158"/>
    <cellStyle name="Normal 18 5 2 2 2 2" xfId="22774"/>
    <cellStyle name="Normal 18 5 2 2 3" xfId="18578"/>
    <cellStyle name="Normal 18 5 2 3" xfId="7693"/>
    <cellStyle name="Normal 18 5 2 3 2" xfId="22316"/>
    <cellStyle name="Normal 18 5 2 4" xfId="18056"/>
    <cellStyle name="Normal 18 5 3" xfId="3436"/>
    <cellStyle name="Normal 18 5 3 2" xfId="7920"/>
    <cellStyle name="Normal 18 5 3 2 2" xfId="22541"/>
    <cellStyle name="Normal 18 5 3 3" xfId="18313"/>
    <cellStyle name="Normal 18 5 4" xfId="7419"/>
    <cellStyle name="Normal 18 5 4 2" xfId="22062"/>
    <cellStyle name="Normal 18 5 5" xfId="17767"/>
    <cellStyle name="Normal 18 6" xfId="2873"/>
    <cellStyle name="Normal 18 6 2" xfId="3616"/>
    <cellStyle name="Normal 18 6 2 2" xfId="8055"/>
    <cellStyle name="Normal 18 6 2 2 2" xfId="22672"/>
    <cellStyle name="Normal 18 6 2 3" xfId="18454"/>
    <cellStyle name="Normal 18 6 3" xfId="7560"/>
    <cellStyle name="Normal 18 6 3 2" xfId="22197"/>
    <cellStyle name="Normal 18 6 4" xfId="17915"/>
    <cellStyle name="Normal 18 7" xfId="3241"/>
    <cellStyle name="Normal 18 7 2" xfId="7809"/>
    <cellStyle name="Normal 18 7 2 2" xfId="22431"/>
    <cellStyle name="Normal 18 7 3" xfId="18175"/>
    <cellStyle name="Normal 18 8" xfId="4045"/>
    <cellStyle name="Normal 18 8 2" xfId="8371"/>
    <cellStyle name="Normal 18 8 2 2" xfId="22983"/>
    <cellStyle name="Normal 18 8 3" xfId="18787"/>
    <cellStyle name="Normal 18 9" xfId="7300"/>
    <cellStyle name="Normal 18 9 2" xfId="21944"/>
    <cellStyle name="Normal 19" xfId="2497"/>
    <cellStyle name="Normal 19 10" xfId="7260"/>
    <cellStyle name="Normal 19 10 2" xfId="11187"/>
    <cellStyle name="Normal 19 10 2 2" xfId="25762"/>
    <cellStyle name="Normal 19 10 3" xfId="21907"/>
    <cellStyle name="Normal 19 11" xfId="7301"/>
    <cellStyle name="Normal 19 11 2" xfId="21945"/>
    <cellStyle name="Normal 19 12" xfId="13909"/>
    <cellStyle name="Normal 19 12 2" xfId="28445"/>
    <cellStyle name="Normal 19 13" xfId="17692"/>
    <cellStyle name="Normal 19 2" xfId="2514"/>
    <cellStyle name="Normal 19 2 10" xfId="17699"/>
    <cellStyle name="Normal 19 2 2" xfId="2546"/>
    <cellStyle name="Normal 19 2 2 2" xfId="2614"/>
    <cellStyle name="Normal 19 2 2 2 2" xfId="2723"/>
    <cellStyle name="Normal 19 2 2 2 2 2" xfId="3169"/>
    <cellStyle name="Normal 19 2 2 2 2 2 2" xfId="3867"/>
    <cellStyle name="Normal 19 2 2 2 2 2 2 2" xfId="8216"/>
    <cellStyle name="Normal 19 2 2 2 2 2 2 2 2" xfId="22832"/>
    <cellStyle name="Normal 19 2 2 2 2 2 2 3" xfId="18636"/>
    <cellStyle name="Normal 19 2 2 2 2 2 3" xfId="7751"/>
    <cellStyle name="Normal 19 2 2 2 2 2 3 2" xfId="22374"/>
    <cellStyle name="Normal 19 2 2 2 2 2 4" xfId="18114"/>
    <cellStyle name="Normal 19 2 2 2 2 3" xfId="3528"/>
    <cellStyle name="Normal 19 2 2 2 2 3 2" xfId="7982"/>
    <cellStyle name="Normal 19 2 2 2 2 3 2 2" xfId="22602"/>
    <cellStyle name="Normal 19 2 2 2 2 3 3" xfId="18379"/>
    <cellStyle name="Normal 19 2 2 2 2 4" xfId="7481"/>
    <cellStyle name="Normal 19 2 2 2 2 4 2" xfId="22124"/>
    <cellStyle name="Normal 19 2 2 2 2 5" xfId="17829"/>
    <cellStyle name="Normal 19 2 2 2 3" xfId="3029"/>
    <cellStyle name="Normal 19 2 2 2 3 2" xfId="3750"/>
    <cellStyle name="Normal 19 2 2 2 3 2 2" xfId="8135"/>
    <cellStyle name="Normal 19 2 2 2 3 2 2 2" xfId="22751"/>
    <cellStyle name="Normal 19 2 2 2 3 2 3" xfId="18553"/>
    <cellStyle name="Normal 19 2 2 2 3 3" xfId="7671"/>
    <cellStyle name="Normal 19 2 2 2 3 3 2" xfId="22295"/>
    <cellStyle name="Normal 19 2 2 2 3 4" xfId="18034"/>
    <cellStyle name="Normal 19 2 2 2 4" xfId="3408"/>
    <cellStyle name="Normal 19 2 2 2 4 2" xfId="7907"/>
    <cellStyle name="Normal 19 2 2 2 4 2 2" xfId="22528"/>
    <cellStyle name="Normal 19 2 2 2 4 3" xfId="18294"/>
    <cellStyle name="Normal 19 2 2 2 5" xfId="7393"/>
    <cellStyle name="Normal 19 2 2 2 5 2" xfId="22036"/>
    <cellStyle name="Normal 19 2 2 2 6" xfId="17756"/>
    <cellStyle name="Normal 19 2 2 3" xfId="2681"/>
    <cellStyle name="Normal 19 2 2 3 2" xfId="3131"/>
    <cellStyle name="Normal 19 2 2 3 2 2" xfId="3829"/>
    <cellStyle name="Normal 19 2 2 3 2 2 2" xfId="8183"/>
    <cellStyle name="Normal 19 2 2 3 2 2 2 2" xfId="22799"/>
    <cellStyle name="Normal 19 2 2 3 2 2 3" xfId="18603"/>
    <cellStyle name="Normal 19 2 2 3 2 3" xfId="7718"/>
    <cellStyle name="Normal 19 2 2 3 2 3 2" xfId="22341"/>
    <cellStyle name="Normal 19 2 2 3 2 4" xfId="18081"/>
    <cellStyle name="Normal 19 2 2 3 3" xfId="3482"/>
    <cellStyle name="Normal 19 2 2 3 3 2" xfId="7946"/>
    <cellStyle name="Normal 19 2 2 3 3 2 2" xfId="22566"/>
    <cellStyle name="Normal 19 2 2 3 3 3" xfId="18338"/>
    <cellStyle name="Normal 19 2 2 3 4" xfId="7444"/>
    <cellStyle name="Normal 19 2 2 3 4 2" xfId="22087"/>
    <cellStyle name="Normal 19 2 2 3 5" xfId="17792"/>
    <cellStyle name="Normal 19 2 2 4" xfId="2923"/>
    <cellStyle name="Normal 19 2 2 4 2" xfId="3663"/>
    <cellStyle name="Normal 19 2 2 4 2 2" xfId="8082"/>
    <cellStyle name="Normal 19 2 2 4 2 2 2" xfId="22698"/>
    <cellStyle name="Normal 19 2 2 4 2 3" xfId="18480"/>
    <cellStyle name="Normal 19 2 2 4 3" xfId="7590"/>
    <cellStyle name="Normal 19 2 2 4 3 2" xfId="22222"/>
    <cellStyle name="Normal 19 2 2 4 4" xfId="17940"/>
    <cellStyle name="Normal 19 2 2 5" xfId="3291"/>
    <cellStyle name="Normal 19 2 2 5 2" xfId="7838"/>
    <cellStyle name="Normal 19 2 2 5 2 2" xfId="22460"/>
    <cellStyle name="Normal 19 2 2 5 3" xfId="18204"/>
    <cellStyle name="Normal 19 2 2 6" xfId="7325"/>
    <cellStyle name="Normal 19 2 2 6 2" xfId="21969"/>
    <cellStyle name="Normal 19 2 2 7" xfId="17714"/>
    <cellStyle name="Normal 19 2 3" xfId="2589"/>
    <cellStyle name="Normal 19 2 3 2" xfId="2705"/>
    <cellStyle name="Normal 19 2 3 2 2" xfId="3153"/>
    <cellStyle name="Normal 19 2 3 2 2 2" xfId="3851"/>
    <cellStyle name="Normal 19 2 3 2 2 2 2" xfId="8201"/>
    <cellStyle name="Normal 19 2 3 2 2 2 2 2" xfId="22817"/>
    <cellStyle name="Normal 19 2 3 2 2 2 3" xfId="18621"/>
    <cellStyle name="Normal 19 2 3 2 2 3" xfId="7736"/>
    <cellStyle name="Normal 19 2 3 2 2 3 2" xfId="22359"/>
    <cellStyle name="Normal 19 2 3 2 2 4" xfId="18099"/>
    <cellStyle name="Normal 19 2 3 2 3" xfId="3510"/>
    <cellStyle name="Normal 19 2 3 2 3 2" xfId="7966"/>
    <cellStyle name="Normal 19 2 3 2 3 2 2" xfId="22586"/>
    <cellStyle name="Normal 19 2 3 2 3 3" xfId="18362"/>
    <cellStyle name="Normal 19 2 3 2 4" xfId="7464"/>
    <cellStyle name="Normal 19 2 3 2 4 2" xfId="22107"/>
    <cellStyle name="Normal 19 2 3 2 5" xfId="17812"/>
    <cellStyle name="Normal 19 2 3 3" xfId="2993"/>
    <cellStyle name="Normal 19 2 3 3 2" xfId="3713"/>
    <cellStyle name="Normal 19 2 3 3 2 2" xfId="8111"/>
    <cellStyle name="Normal 19 2 3 3 2 2 2" xfId="22727"/>
    <cellStyle name="Normal 19 2 3 3 2 3" xfId="18521"/>
    <cellStyle name="Normal 19 2 3 3 3" xfId="7635"/>
    <cellStyle name="Normal 19 2 3 3 3 2" xfId="22263"/>
    <cellStyle name="Normal 19 2 3 3 4" xfId="18001"/>
    <cellStyle name="Normal 19 2 3 4" xfId="3365"/>
    <cellStyle name="Normal 19 2 3 4 2" xfId="7879"/>
    <cellStyle name="Normal 19 2 3 4 2 2" xfId="22501"/>
    <cellStyle name="Normal 19 2 3 4 3" xfId="18261"/>
    <cellStyle name="Normal 19 2 3 5" xfId="7362"/>
    <cellStyle name="Normal 19 2 3 5 2" xfId="22006"/>
    <cellStyle name="Normal 19 2 3 6" xfId="17735"/>
    <cellStyle name="Normal 19 2 4" xfId="2652"/>
    <cellStyle name="Normal 19 2 4 2" xfId="3102"/>
    <cellStyle name="Normal 19 2 4 2 2" xfId="3800"/>
    <cellStyle name="Normal 19 2 4 2 2 2" xfId="8167"/>
    <cellStyle name="Normal 19 2 4 2 2 2 2" xfId="22783"/>
    <cellStyle name="Normal 19 2 4 2 2 3" xfId="18587"/>
    <cellStyle name="Normal 19 2 4 2 3" xfId="7702"/>
    <cellStyle name="Normal 19 2 4 2 3 2" xfId="22325"/>
    <cellStyle name="Normal 19 2 4 2 4" xfId="18065"/>
    <cellStyle name="Normal 19 2 4 3" xfId="3453"/>
    <cellStyle name="Normal 19 2 4 3 2" xfId="7929"/>
    <cellStyle name="Normal 19 2 4 3 2 2" xfId="22550"/>
    <cellStyle name="Normal 19 2 4 3 3" xfId="18322"/>
    <cellStyle name="Normal 19 2 4 4" xfId="7428"/>
    <cellStyle name="Normal 19 2 4 4 2" xfId="22071"/>
    <cellStyle name="Normal 19 2 4 5" xfId="17776"/>
    <cellStyle name="Normal 19 2 5" xfId="2892"/>
    <cellStyle name="Normal 19 2 5 2" xfId="3633"/>
    <cellStyle name="Normal 19 2 5 2 2" xfId="8065"/>
    <cellStyle name="Normal 19 2 5 2 2 2" xfId="22681"/>
    <cellStyle name="Normal 19 2 5 2 3" xfId="18463"/>
    <cellStyle name="Normal 19 2 5 3" xfId="7571"/>
    <cellStyle name="Normal 19 2 5 3 2" xfId="22206"/>
    <cellStyle name="Normal 19 2 5 4" xfId="17924"/>
    <cellStyle name="Normal 19 2 6" xfId="3259"/>
    <cellStyle name="Normal 19 2 6 2" xfId="7819"/>
    <cellStyle name="Normal 19 2 6 2 2" xfId="22441"/>
    <cellStyle name="Normal 19 2 6 3" xfId="18185"/>
    <cellStyle name="Normal 19 2 7" xfId="4057"/>
    <cellStyle name="Normal 19 2 7 2" xfId="8381"/>
    <cellStyle name="Normal 19 2 7 2 2" xfId="22992"/>
    <cellStyle name="Normal 19 2 7 3" xfId="18796"/>
    <cellStyle name="Normal 19 2 8" xfId="7309"/>
    <cellStyle name="Normal 19 2 8 2" xfId="21953"/>
    <cellStyle name="Normal 19 2 9" xfId="13927"/>
    <cellStyle name="Normal 19 2 9 2" xfId="28463"/>
    <cellStyle name="Normal 19 3" xfId="2530"/>
    <cellStyle name="Normal 19 3 2" xfId="2607"/>
    <cellStyle name="Normal 19 3 2 2" xfId="2716"/>
    <cellStyle name="Normal 19 3 2 2 2" xfId="3162"/>
    <cellStyle name="Normal 19 3 2 2 2 2" xfId="3860"/>
    <cellStyle name="Normal 19 3 2 2 2 2 2" xfId="8209"/>
    <cellStyle name="Normal 19 3 2 2 2 2 2 2" xfId="22825"/>
    <cellStyle name="Normal 19 3 2 2 2 2 3" xfId="18629"/>
    <cellStyle name="Normal 19 3 2 2 2 3" xfId="7744"/>
    <cellStyle name="Normal 19 3 2 2 2 3 2" xfId="22367"/>
    <cellStyle name="Normal 19 3 2 2 2 4" xfId="18107"/>
    <cellStyle name="Normal 19 3 2 2 3" xfId="3521"/>
    <cellStyle name="Normal 19 3 2 2 3 2" xfId="7975"/>
    <cellStyle name="Normal 19 3 2 2 3 2 2" xfId="22595"/>
    <cellStyle name="Normal 19 3 2 2 3 3" xfId="18372"/>
    <cellStyle name="Normal 19 3 2 2 4" xfId="7474"/>
    <cellStyle name="Normal 19 3 2 2 4 2" xfId="22117"/>
    <cellStyle name="Normal 19 3 2 2 5" xfId="17822"/>
    <cellStyle name="Normal 19 3 2 3" xfId="3022"/>
    <cellStyle name="Normal 19 3 2 3 2" xfId="3743"/>
    <cellStyle name="Normal 19 3 2 3 2 2" xfId="8128"/>
    <cellStyle name="Normal 19 3 2 3 2 2 2" xfId="22744"/>
    <cellStyle name="Normal 19 3 2 3 2 3" xfId="18546"/>
    <cellStyle name="Normal 19 3 2 3 3" xfId="7664"/>
    <cellStyle name="Normal 19 3 2 3 3 2" xfId="22288"/>
    <cellStyle name="Normal 19 3 2 3 4" xfId="18027"/>
    <cellStyle name="Normal 19 3 2 4" xfId="3401"/>
    <cellStyle name="Normal 19 3 2 4 2" xfId="7900"/>
    <cellStyle name="Normal 19 3 2 4 2 2" xfId="22521"/>
    <cellStyle name="Normal 19 3 2 4 3" xfId="18287"/>
    <cellStyle name="Normal 19 3 2 5" xfId="7386"/>
    <cellStyle name="Normal 19 3 2 5 2" xfId="22029"/>
    <cellStyle name="Normal 19 3 2 6" xfId="17749"/>
    <cellStyle name="Normal 19 3 3" xfId="2665"/>
    <cellStyle name="Normal 19 3 3 2" xfId="3115"/>
    <cellStyle name="Normal 19 3 3 2 2" xfId="3813"/>
    <cellStyle name="Normal 19 3 3 2 2 2" xfId="8175"/>
    <cellStyle name="Normal 19 3 3 2 2 2 2" xfId="22791"/>
    <cellStyle name="Normal 19 3 3 2 2 3" xfId="18595"/>
    <cellStyle name="Normal 19 3 3 2 3" xfId="7710"/>
    <cellStyle name="Normal 19 3 3 2 3 2" xfId="22333"/>
    <cellStyle name="Normal 19 3 3 2 4" xfId="18073"/>
    <cellStyle name="Normal 19 3 3 3" xfId="3466"/>
    <cellStyle name="Normal 19 3 3 3 2" xfId="7937"/>
    <cellStyle name="Normal 19 3 3 3 2 2" xfId="22558"/>
    <cellStyle name="Normal 19 3 3 3 3" xfId="18330"/>
    <cellStyle name="Normal 19 3 3 4" xfId="7436"/>
    <cellStyle name="Normal 19 3 3 4 2" xfId="22079"/>
    <cellStyle name="Normal 19 3 3 5" xfId="17784"/>
    <cellStyle name="Normal 19 3 4" xfId="2907"/>
    <cellStyle name="Normal 19 3 4 2" xfId="3647"/>
    <cellStyle name="Normal 19 3 4 2 2" xfId="8074"/>
    <cellStyle name="Normal 19 3 4 2 2 2" xfId="22690"/>
    <cellStyle name="Normal 19 3 4 2 3" xfId="18472"/>
    <cellStyle name="Normal 19 3 4 3" xfId="7581"/>
    <cellStyle name="Normal 19 3 4 3 2" xfId="22214"/>
    <cellStyle name="Normal 19 3 4 4" xfId="17932"/>
    <cellStyle name="Normal 19 3 5" xfId="3275"/>
    <cellStyle name="Normal 19 3 5 2" xfId="7830"/>
    <cellStyle name="Normal 19 3 5 2 2" xfId="22452"/>
    <cellStyle name="Normal 19 3 5 3" xfId="18196"/>
    <cellStyle name="Normal 19 3 6" xfId="7317"/>
    <cellStyle name="Normal 19 3 6 2" xfId="21961"/>
    <cellStyle name="Normal 19 3 7" xfId="17706"/>
    <cellStyle name="Normal 19 4" xfId="2579"/>
    <cellStyle name="Normal 19 4 2" xfId="2697"/>
    <cellStyle name="Normal 19 4 2 2" xfId="3145"/>
    <cellStyle name="Normal 19 4 2 2 2" xfId="3843"/>
    <cellStyle name="Normal 19 4 2 2 2 2" xfId="8193"/>
    <cellStyle name="Normal 19 4 2 2 2 2 2" xfId="22809"/>
    <cellStyle name="Normal 19 4 2 2 2 3" xfId="18613"/>
    <cellStyle name="Normal 19 4 2 2 3" xfId="7728"/>
    <cellStyle name="Normal 19 4 2 2 3 2" xfId="22351"/>
    <cellStyle name="Normal 19 4 2 2 4" xfId="18091"/>
    <cellStyle name="Normal 19 4 2 3" xfId="3502"/>
    <cellStyle name="Normal 19 4 2 3 2" xfId="7958"/>
    <cellStyle name="Normal 19 4 2 3 2 2" xfId="22578"/>
    <cellStyle name="Normal 19 4 2 3 3" xfId="18354"/>
    <cellStyle name="Normal 19 4 2 4" xfId="7456"/>
    <cellStyle name="Normal 19 4 2 4 2" xfId="22099"/>
    <cellStyle name="Normal 19 4 2 5" xfId="17804"/>
    <cellStyle name="Normal 19 4 3" xfId="2983"/>
    <cellStyle name="Normal 19 4 3 2" xfId="3704"/>
    <cellStyle name="Normal 19 4 3 2 2" xfId="8102"/>
    <cellStyle name="Normal 19 4 3 2 2 2" xfId="22718"/>
    <cellStyle name="Normal 19 4 3 2 3" xfId="18512"/>
    <cellStyle name="Normal 19 4 3 3" xfId="7625"/>
    <cellStyle name="Normal 19 4 3 3 2" xfId="22255"/>
    <cellStyle name="Normal 19 4 3 4" xfId="17993"/>
    <cellStyle name="Normal 19 4 4" xfId="3356"/>
    <cellStyle name="Normal 19 4 4 2" xfId="7870"/>
    <cellStyle name="Normal 19 4 4 2 2" xfId="22492"/>
    <cellStyle name="Normal 19 4 4 3" xfId="18252"/>
    <cellStyle name="Normal 19 4 5" xfId="7354"/>
    <cellStyle name="Normal 19 4 5 2" xfId="21998"/>
    <cellStyle name="Normal 19 4 6" xfId="17727"/>
    <cellStyle name="Normal 19 5" xfId="2636"/>
    <cellStyle name="Normal 19 5 2" xfId="3086"/>
    <cellStyle name="Normal 19 5 2 2" xfId="3784"/>
    <cellStyle name="Normal 19 5 2 2 2" xfId="8159"/>
    <cellStyle name="Normal 19 5 2 2 2 2" xfId="22775"/>
    <cellStyle name="Normal 19 5 2 2 3" xfId="18579"/>
    <cellStyle name="Normal 19 5 2 3" xfId="7694"/>
    <cellStyle name="Normal 19 5 2 3 2" xfId="22317"/>
    <cellStyle name="Normal 19 5 2 4" xfId="18057"/>
    <cellStyle name="Normal 19 5 3" xfId="3437"/>
    <cellStyle name="Normal 19 5 3 2" xfId="7921"/>
    <cellStyle name="Normal 19 5 3 2 2" xfId="22542"/>
    <cellStyle name="Normal 19 5 3 3" xfId="18314"/>
    <cellStyle name="Normal 19 5 4" xfId="7420"/>
    <cellStyle name="Normal 19 5 4 2" xfId="22063"/>
    <cellStyle name="Normal 19 5 5" xfId="17768"/>
    <cellStyle name="Normal 19 6" xfId="2874"/>
    <cellStyle name="Normal 19 6 2" xfId="3617"/>
    <cellStyle name="Normal 19 6 2 2" xfId="8056"/>
    <cellStyle name="Normal 19 6 2 2 2" xfId="22673"/>
    <cellStyle name="Normal 19 6 2 3" xfId="18455"/>
    <cellStyle name="Normal 19 6 3" xfId="7561"/>
    <cellStyle name="Normal 19 6 3 2" xfId="22198"/>
    <cellStyle name="Normal 19 6 4" xfId="17916"/>
    <cellStyle name="Normal 19 7" xfId="3242"/>
    <cellStyle name="Normal 19 7 2" xfId="7810"/>
    <cellStyle name="Normal 19 7 2 2" xfId="22432"/>
    <cellStyle name="Normal 19 7 3" xfId="18176"/>
    <cellStyle name="Normal 19 8" xfId="4046"/>
    <cellStyle name="Normal 19 8 2" xfId="8372"/>
    <cellStyle name="Normal 19 8 2 2" xfId="22984"/>
    <cellStyle name="Normal 19 8 3" xfId="18788"/>
    <cellStyle name="Normal 19 9" xfId="7233"/>
    <cellStyle name="Normal 19 9 2" xfId="11163"/>
    <cellStyle name="Normal 19 9 2 2" xfId="25738"/>
    <cellStyle name="Normal 19 9 3" xfId="21883"/>
    <cellStyle name="Normal 2" xfId="1"/>
    <cellStyle name="Normal 2 2" xfId="10"/>
    <cellStyle name="Normal 2 2 2" xfId="2479"/>
    <cellStyle name="Normal 2 3" xfId="2491"/>
    <cellStyle name="Normal 20" xfId="2498"/>
    <cellStyle name="Normal 20 10" xfId="7257"/>
    <cellStyle name="Normal 20 10 2" xfId="11184"/>
    <cellStyle name="Normal 20 10 2 2" xfId="25759"/>
    <cellStyle name="Normal 20 10 3" xfId="21904"/>
    <cellStyle name="Normal 20 11" xfId="7302"/>
    <cellStyle name="Normal 20 11 2" xfId="21946"/>
    <cellStyle name="Normal 20 12" xfId="13908"/>
    <cellStyle name="Normal 20 12 2" xfId="28444"/>
    <cellStyle name="Normal 20 13" xfId="17693"/>
    <cellStyle name="Normal 20 2" xfId="2515"/>
    <cellStyle name="Normal 20 2 10" xfId="17700"/>
    <cellStyle name="Normal 20 2 2" xfId="2547"/>
    <cellStyle name="Normal 20 2 2 2" xfId="2615"/>
    <cellStyle name="Normal 20 2 2 2 2" xfId="2724"/>
    <cellStyle name="Normal 20 2 2 2 2 2" xfId="3170"/>
    <cellStyle name="Normal 20 2 2 2 2 2 2" xfId="3868"/>
    <cellStyle name="Normal 20 2 2 2 2 2 2 2" xfId="8217"/>
    <cellStyle name="Normal 20 2 2 2 2 2 2 2 2" xfId="22833"/>
    <cellStyle name="Normal 20 2 2 2 2 2 2 3" xfId="18637"/>
    <cellStyle name="Normal 20 2 2 2 2 2 3" xfId="7752"/>
    <cellStyle name="Normal 20 2 2 2 2 2 3 2" xfId="22375"/>
    <cellStyle name="Normal 20 2 2 2 2 2 4" xfId="18115"/>
    <cellStyle name="Normal 20 2 2 2 2 3" xfId="3529"/>
    <cellStyle name="Normal 20 2 2 2 2 3 2" xfId="7983"/>
    <cellStyle name="Normal 20 2 2 2 2 3 2 2" xfId="22603"/>
    <cellStyle name="Normal 20 2 2 2 2 3 3" xfId="18380"/>
    <cellStyle name="Normal 20 2 2 2 2 4" xfId="7482"/>
    <cellStyle name="Normal 20 2 2 2 2 4 2" xfId="22125"/>
    <cellStyle name="Normal 20 2 2 2 2 5" xfId="17830"/>
    <cellStyle name="Normal 20 2 2 2 3" xfId="3030"/>
    <cellStyle name="Normal 20 2 2 2 3 2" xfId="3751"/>
    <cellStyle name="Normal 20 2 2 2 3 2 2" xfId="8136"/>
    <cellStyle name="Normal 20 2 2 2 3 2 2 2" xfId="22752"/>
    <cellStyle name="Normal 20 2 2 2 3 2 3" xfId="18554"/>
    <cellStyle name="Normal 20 2 2 2 3 3" xfId="7672"/>
    <cellStyle name="Normal 20 2 2 2 3 3 2" xfId="22296"/>
    <cellStyle name="Normal 20 2 2 2 3 4" xfId="18035"/>
    <cellStyle name="Normal 20 2 2 2 4" xfId="3409"/>
    <cellStyle name="Normal 20 2 2 2 4 2" xfId="7908"/>
    <cellStyle name="Normal 20 2 2 2 4 2 2" xfId="22529"/>
    <cellStyle name="Normal 20 2 2 2 4 3" xfId="18295"/>
    <cellStyle name="Normal 20 2 2 2 5" xfId="7394"/>
    <cellStyle name="Normal 20 2 2 2 5 2" xfId="22037"/>
    <cellStyle name="Normal 20 2 2 2 6" xfId="17757"/>
    <cellStyle name="Normal 20 2 2 3" xfId="2682"/>
    <cellStyle name="Normal 20 2 2 3 2" xfId="3132"/>
    <cellStyle name="Normal 20 2 2 3 2 2" xfId="3830"/>
    <cellStyle name="Normal 20 2 2 3 2 2 2" xfId="8184"/>
    <cellStyle name="Normal 20 2 2 3 2 2 2 2" xfId="22800"/>
    <cellStyle name="Normal 20 2 2 3 2 2 3" xfId="18604"/>
    <cellStyle name="Normal 20 2 2 3 2 3" xfId="7719"/>
    <cellStyle name="Normal 20 2 2 3 2 3 2" xfId="22342"/>
    <cellStyle name="Normal 20 2 2 3 2 4" xfId="18082"/>
    <cellStyle name="Normal 20 2 2 3 3" xfId="3483"/>
    <cellStyle name="Normal 20 2 2 3 3 2" xfId="7947"/>
    <cellStyle name="Normal 20 2 2 3 3 2 2" xfId="22567"/>
    <cellStyle name="Normal 20 2 2 3 3 3" xfId="18339"/>
    <cellStyle name="Normal 20 2 2 3 4" xfId="7445"/>
    <cellStyle name="Normal 20 2 2 3 4 2" xfId="22088"/>
    <cellStyle name="Normal 20 2 2 3 5" xfId="17793"/>
    <cellStyle name="Normal 20 2 2 4" xfId="2924"/>
    <cellStyle name="Normal 20 2 2 4 2" xfId="3664"/>
    <cellStyle name="Normal 20 2 2 4 2 2" xfId="8083"/>
    <cellStyle name="Normal 20 2 2 4 2 2 2" xfId="22699"/>
    <cellStyle name="Normal 20 2 2 4 2 3" xfId="18481"/>
    <cellStyle name="Normal 20 2 2 4 3" xfId="7591"/>
    <cellStyle name="Normal 20 2 2 4 3 2" xfId="22223"/>
    <cellStyle name="Normal 20 2 2 4 4" xfId="17941"/>
    <cellStyle name="Normal 20 2 2 5" xfId="3292"/>
    <cellStyle name="Normal 20 2 2 5 2" xfId="7839"/>
    <cellStyle name="Normal 20 2 2 5 2 2" xfId="22461"/>
    <cellStyle name="Normal 20 2 2 5 3" xfId="18205"/>
    <cellStyle name="Normal 20 2 2 6" xfId="7326"/>
    <cellStyle name="Normal 20 2 2 6 2" xfId="21970"/>
    <cellStyle name="Normal 20 2 2 7" xfId="17715"/>
    <cellStyle name="Normal 20 2 3" xfId="2590"/>
    <cellStyle name="Normal 20 2 3 2" xfId="2706"/>
    <cellStyle name="Normal 20 2 3 2 2" xfId="3154"/>
    <cellStyle name="Normal 20 2 3 2 2 2" xfId="3852"/>
    <cellStyle name="Normal 20 2 3 2 2 2 2" xfId="8202"/>
    <cellStyle name="Normal 20 2 3 2 2 2 2 2" xfId="22818"/>
    <cellStyle name="Normal 20 2 3 2 2 2 3" xfId="18622"/>
    <cellStyle name="Normal 20 2 3 2 2 3" xfId="7737"/>
    <cellStyle name="Normal 20 2 3 2 2 3 2" xfId="22360"/>
    <cellStyle name="Normal 20 2 3 2 2 4" xfId="18100"/>
    <cellStyle name="Normal 20 2 3 2 3" xfId="3511"/>
    <cellStyle name="Normal 20 2 3 2 3 2" xfId="7967"/>
    <cellStyle name="Normal 20 2 3 2 3 2 2" xfId="22587"/>
    <cellStyle name="Normal 20 2 3 2 3 3" xfId="18363"/>
    <cellStyle name="Normal 20 2 3 2 4" xfId="7465"/>
    <cellStyle name="Normal 20 2 3 2 4 2" xfId="22108"/>
    <cellStyle name="Normal 20 2 3 2 5" xfId="17813"/>
    <cellStyle name="Normal 20 2 3 3" xfId="2994"/>
    <cellStyle name="Normal 20 2 3 3 2" xfId="3714"/>
    <cellStyle name="Normal 20 2 3 3 2 2" xfId="8112"/>
    <cellStyle name="Normal 20 2 3 3 2 2 2" xfId="22728"/>
    <cellStyle name="Normal 20 2 3 3 2 3" xfId="18522"/>
    <cellStyle name="Normal 20 2 3 3 3" xfId="7636"/>
    <cellStyle name="Normal 20 2 3 3 3 2" xfId="22264"/>
    <cellStyle name="Normal 20 2 3 3 4" xfId="18002"/>
    <cellStyle name="Normal 20 2 3 4" xfId="3366"/>
    <cellStyle name="Normal 20 2 3 4 2" xfId="7880"/>
    <cellStyle name="Normal 20 2 3 4 2 2" xfId="22502"/>
    <cellStyle name="Normal 20 2 3 4 3" xfId="18262"/>
    <cellStyle name="Normal 20 2 3 5" xfId="7363"/>
    <cellStyle name="Normal 20 2 3 5 2" xfId="22007"/>
    <cellStyle name="Normal 20 2 3 6" xfId="17736"/>
    <cellStyle name="Normal 20 2 4" xfId="2653"/>
    <cellStyle name="Normal 20 2 4 2" xfId="3103"/>
    <cellStyle name="Normal 20 2 4 2 2" xfId="3801"/>
    <cellStyle name="Normal 20 2 4 2 2 2" xfId="8168"/>
    <cellStyle name="Normal 20 2 4 2 2 2 2" xfId="22784"/>
    <cellStyle name="Normal 20 2 4 2 2 3" xfId="18588"/>
    <cellStyle name="Normal 20 2 4 2 3" xfId="7703"/>
    <cellStyle name="Normal 20 2 4 2 3 2" xfId="22326"/>
    <cellStyle name="Normal 20 2 4 2 4" xfId="18066"/>
    <cellStyle name="Normal 20 2 4 3" xfId="3454"/>
    <cellStyle name="Normal 20 2 4 3 2" xfId="7930"/>
    <cellStyle name="Normal 20 2 4 3 2 2" xfId="22551"/>
    <cellStyle name="Normal 20 2 4 3 3" xfId="18323"/>
    <cellStyle name="Normal 20 2 4 4" xfId="7429"/>
    <cellStyle name="Normal 20 2 4 4 2" xfId="22072"/>
    <cellStyle name="Normal 20 2 4 5" xfId="17777"/>
    <cellStyle name="Normal 20 2 5" xfId="2893"/>
    <cellStyle name="Normal 20 2 5 2" xfId="3634"/>
    <cellStyle name="Normal 20 2 5 2 2" xfId="8066"/>
    <cellStyle name="Normal 20 2 5 2 2 2" xfId="22682"/>
    <cellStyle name="Normal 20 2 5 2 3" xfId="18464"/>
    <cellStyle name="Normal 20 2 5 3" xfId="7572"/>
    <cellStyle name="Normal 20 2 5 3 2" xfId="22207"/>
    <cellStyle name="Normal 20 2 5 4" xfId="17925"/>
    <cellStyle name="Normal 20 2 6" xfId="3260"/>
    <cellStyle name="Normal 20 2 6 2" xfId="7820"/>
    <cellStyle name="Normal 20 2 6 2 2" xfId="22442"/>
    <cellStyle name="Normal 20 2 6 3" xfId="18186"/>
    <cellStyle name="Normal 20 2 7" xfId="4058"/>
    <cellStyle name="Normal 20 2 7 2" xfId="8382"/>
    <cellStyle name="Normal 20 2 7 2 2" xfId="22993"/>
    <cellStyle name="Normal 20 2 7 3" xfId="18797"/>
    <cellStyle name="Normal 20 2 8" xfId="7310"/>
    <cellStyle name="Normal 20 2 8 2" xfId="21954"/>
    <cellStyle name="Normal 20 2 9" xfId="13926"/>
    <cellStyle name="Normal 20 2 9 2" xfId="28462"/>
    <cellStyle name="Normal 20 3" xfId="2531"/>
    <cellStyle name="Normal 20 3 2" xfId="2608"/>
    <cellStyle name="Normal 20 3 2 2" xfId="2717"/>
    <cellStyle name="Normal 20 3 2 2 2" xfId="3163"/>
    <cellStyle name="Normal 20 3 2 2 2 2" xfId="3861"/>
    <cellStyle name="Normal 20 3 2 2 2 2 2" xfId="8210"/>
    <cellStyle name="Normal 20 3 2 2 2 2 2 2" xfId="22826"/>
    <cellStyle name="Normal 20 3 2 2 2 2 3" xfId="18630"/>
    <cellStyle name="Normal 20 3 2 2 2 3" xfId="7745"/>
    <cellStyle name="Normal 20 3 2 2 2 3 2" xfId="22368"/>
    <cellStyle name="Normal 20 3 2 2 2 4" xfId="18108"/>
    <cellStyle name="Normal 20 3 2 2 3" xfId="3522"/>
    <cellStyle name="Normal 20 3 2 2 3 2" xfId="7976"/>
    <cellStyle name="Normal 20 3 2 2 3 2 2" xfId="22596"/>
    <cellStyle name="Normal 20 3 2 2 3 3" xfId="18373"/>
    <cellStyle name="Normal 20 3 2 2 4" xfId="7475"/>
    <cellStyle name="Normal 20 3 2 2 4 2" xfId="22118"/>
    <cellStyle name="Normal 20 3 2 2 5" xfId="17823"/>
    <cellStyle name="Normal 20 3 2 3" xfId="3023"/>
    <cellStyle name="Normal 20 3 2 3 2" xfId="3744"/>
    <cellStyle name="Normal 20 3 2 3 2 2" xfId="8129"/>
    <cellStyle name="Normal 20 3 2 3 2 2 2" xfId="22745"/>
    <cellStyle name="Normal 20 3 2 3 2 3" xfId="18547"/>
    <cellStyle name="Normal 20 3 2 3 3" xfId="7665"/>
    <cellStyle name="Normal 20 3 2 3 3 2" xfId="22289"/>
    <cellStyle name="Normal 20 3 2 3 4" xfId="18028"/>
    <cellStyle name="Normal 20 3 2 4" xfId="3402"/>
    <cellStyle name="Normal 20 3 2 4 2" xfId="7901"/>
    <cellStyle name="Normal 20 3 2 4 2 2" xfId="22522"/>
    <cellStyle name="Normal 20 3 2 4 3" xfId="18288"/>
    <cellStyle name="Normal 20 3 2 5" xfId="7387"/>
    <cellStyle name="Normal 20 3 2 5 2" xfId="22030"/>
    <cellStyle name="Normal 20 3 2 6" xfId="17750"/>
    <cellStyle name="Normal 20 3 3" xfId="2666"/>
    <cellStyle name="Normal 20 3 3 2" xfId="3116"/>
    <cellStyle name="Normal 20 3 3 2 2" xfId="3814"/>
    <cellStyle name="Normal 20 3 3 2 2 2" xfId="8176"/>
    <cellStyle name="Normal 20 3 3 2 2 2 2" xfId="22792"/>
    <cellStyle name="Normal 20 3 3 2 2 3" xfId="18596"/>
    <cellStyle name="Normal 20 3 3 2 3" xfId="7711"/>
    <cellStyle name="Normal 20 3 3 2 3 2" xfId="22334"/>
    <cellStyle name="Normal 20 3 3 2 4" xfId="18074"/>
    <cellStyle name="Normal 20 3 3 3" xfId="3467"/>
    <cellStyle name="Normal 20 3 3 3 2" xfId="7938"/>
    <cellStyle name="Normal 20 3 3 3 2 2" xfId="22559"/>
    <cellStyle name="Normal 20 3 3 3 3" xfId="18331"/>
    <cellStyle name="Normal 20 3 3 4" xfId="7437"/>
    <cellStyle name="Normal 20 3 3 4 2" xfId="22080"/>
    <cellStyle name="Normal 20 3 3 5" xfId="17785"/>
    <cellStyle name="Normal 20 3 4" xfId="2908"/>
    <cellStyle name="Normal 20 3 4 2" xfId="3648"/>
    <cellStyle name="Normal 20 3 4 2 2" xfId="8075"/>
    <cellStyle name="Normal 20 3 4 2 2 2" xfId="22691"/>
    <cellStyle name="Normal 20 3 4 2 3" xfId="18473"/>
    <cellStyle name="Normal 20 3 4 3" xfId="7582"/>
    <cellStyle name="Normal 20 3 4 3 2" xfId="22215"/>
    <cellStyle name="Normal 20 3 4 4" xfId="17933"/>
    <cellStyle name="Normal 20 3 5" xfId="3276"/>
    <cellStyle name="Normal 20 3 5 2" xfId="7831"/>
    <cellStyle name="Normal 20 3 5 2 2" xfId="22453"/>
    <cellStyle name="Normal 20 3 5 3" xfId="18197"/>
    <cellStyle name="Normal 20 3 6" xfId="7318"/>
    <cellStyle name="Normal 20 3 6 2" xfId="21962"/>
    <cellStyle name="Normal 20 3 7" xfId="17707"/>
    <cellStyle name="Normal 20 4" xfId="2580"/>
    <cellStyle name="Normal 20 4 2" xfId="2698"/>
    <cellStyle name="Normal 20 4 2 2" xfId="3146"/>
    <cellStyle name="Normal 20 4 2 2 2" xfId="3844"/>
    <cellStyle name="Normal 20 4 2 2 2 2" xfId="8194"/>
    <cellStyle name="Normal 20 4 2 2 2 2 2" xfId="22810"/>
    <cellStyle name="Normal 20 4 2 2 2 3" xfId="18614"/>
    <cellStyle name="Normal 20 4 2 2 3" xfId="7729"/>
    <cellStyle name="Normal 20 4 2 2 3 2" xfId="22352"/>
    <cellStyle name="Normal 20 4 2 2 4" xfId="18092"/>
    <cellStyle name="Normal 20 4 2 3" xfId="3503"/>
    <cellStyle name="Normal 20 4 2 3 2" xfId="7959"/>
    <cellStyle name="Normal 20 4 2 3 2 2" xfId="22579"/>
    <cellStyle name="Normal 20 4 2 3 3" xfId="18355"/>
    <cellStyle name="Normal 20 4 2 4" xfId="7457"/>
    <cellStyle name="Normal 20 4 2 4 2" xfId="22100"/>
    <cellStyle name="Normal 20 4 2 5" xfId="17805"/>
    <cellStyle name="Normal 20 4 3" xfId="2984"/>
    <cellStyle name="Normal 20 4 3 2" xfId="3705"/>
    <cellStyle name="Normal 20 4 3 2 2" xfId="8103"/>
    <cellStyle name="Normal 20 4 3 2 2 2" xfId="22719"/>
    <cellStyle name="Normal 20 4 3 2 3" xfId="18513"/>
    <cellStyle name="Normal 20 4 3 3" xfId="7626"/>
    <cellStyle name="Normal 20 4 3 3 2" xfId="22256"/>
    <cellStyle name="Normal 20 4 3 4" xfId="17994"/>
    <cellStyle name="Normal 20 4 4" xfId="3357"/>
    <cellStyle name="Normal 20 4 4 2" xfId="7871"/>
    <cellStyle name="Normal 20 4 4 2 2" xfId="22493"/>
    <cellStyle name="Normal 20 4 4 3" xfId="18253"/>
    <cellStyle name="Normal 20 4 5" xfId="7355"/>
    <cellStyle name="Normal 20 4 5 2" xfId="21999"/>
    <cellStyle name="Normal 20 4 6" xfId="17728"/>
    <cellStyle name="Normal 20 5" xfId="2637"/>
    <cellStyle name="Normal 20 5 2" xfId="3087"/>
    <cellStyle name="Normal 20 5 2 2" xfId="3785"/>
    <cellStyle name="Normal 20 5 2 2 2" xfId="8160"/>
    <cellStyle name="Normal 20 5 2 2 2 2" xfId="22776"/>
    <cellStyle name="Normal 20 5 2 2 3" xfId="18580"/>
    <cellStyle name="Normal 20 5 2 3" xfId="7695"/>
    <cellStyle name="Normal 20 5 2 3 2" xfId="22318"/>
    <cellStyle name="Normal 20 5 2 4" xfId="18058"/>
    <cellStyle name="Normal 20 5 3" xfId="3438"/>
    <cellStyle name="Normal 20 5 3 2" xfId="7922"/>
    <cellStyle name="Normal 20 5 3 2 2" xfId="22543"/>
    <cellStyle name="Normal 20 5 3 3" xfId="18315"/>
    <cellStyle name="Normal 20 5 4" xfId="7421"/>
    <cellStyle name="Normal 20 5 4 2" xfId="22064"/>
    <cellStyle name="Normal 20 5 5" xfId="17769"/>
    <cellStyle name="Normal 20 6" xfId="2875"/>
    <cellStyle name="Normal 20 6 2" xfId="3618"/>
    <cellStyle name="Normal 20 6 2 2" xfId="8057"/>
    <cellStyle name="Normal 20 6 2 2 2" xfId="22674"/>
    <cellStyle name="Normal 20 6 2 3" xfId="18456"/>
    <cellStyle name="Normal 20 6 3" xfId="7562"/>
    <cellStyle name="Normal 20 6 3 2" xfId="22199"/>
    <cellStyle name="Normal 20 6 4" xfId="17917"/>
    <cellStyle name="Normal 20 7" xfId="3243"/>
    <cellStyle name="Normal 20 7 2" xfId="7811"/>
    <cellStyle name="Normal 20 7 2 2" xfId="22433"/>
    <cellStyle name="Normal 20 7 3" xfId="18177"/>
    <cellStyle name="Normal 20 8" xfId="4047"/>
    <cellStyle name="Normal 20 8 2" xfId="8373"/>
    <cellStyle name="Normal 20 8 2 2" xfId="22985"/>
    <cellStyle name="Normal 20 8 3" xfId="18789"/>
    <cellStyle name="Normal 20 9" xfId="7231"/>
    <cellStyle name="Normal 20 9 2" xfId="11161"/>
    <cellStyle name="Normal 20 9 2 2" xfId="25736"/>
    <cellStyle name="Normal 20 9 3" xfId="21881"/>
    <cellStyle name="Normal 21" xfId="2499"/>
    <cellStyle name="Normal 21 10" xfId="7255"/>
    <cellStyle name="Normal 21 10 2" xfId="11182"/>
    <cellStyle name="Normal 21 10 2 2" xfId="25757"/>
    <cellStyle name="Normal 21 10 3" xfId="21902"/>
    <cellStyle name="Normal 21 11" xfId="7303"/>
    <cellStyle name="Normal 21 11 2" xfId="21947"/>
    <cellStyle name="Normal 21 12" xfId="13907"/>
    <cellStyle name="Normal 21 12 2" xfId="28443"/>
    <cellStyle name="Normal 21 13" xfId="17694"/>
    <cellStyle name="Normal 21 2" xfId="2516"/>
    <cellStyle name="Normal 21 2 10" xfId="17701"/>
    <cellStyle name="Normal 21 2 2" xfId="2548"/>
    <cellStyle name="Normal 21 2 2 2" xfId="2616"/>
    <cellStyle name="Normal 21 2 2 2 2" xfId="2725"/>
    <cellStyle name="Normal 21 2 2 2 2 2" xfId="3171"/>
    <cellStyle name="Normal 21 2 2 2 2 2 2" xfId="3869"/>
    <cellStyle name="Normal 21 2 2 2 2 2 2 2" xfId="8218"/>
    <cellStyle name="Normal 21 2 2 2 2 2 2 2 2" xfId="22834"/>
    <cellStyle name="Normal 21 2 2 2 2 2 2 3" xfId="18638"/>
    <cellStyle name="Normal 21 2 2 2 2 2 3" xfId="7753"/>
    <cellStyle name="Normal 21 2 2 2 2 2 3 2" xfId="22376"/>
    <cellStyle name="Normal 21 2 2 2 2 2 4" xfId="18116"/>
    <cellStyle name="Normal 21 2 2 2 2 3" xfId="3530"/>
    <cellStyle name="Normal 21 2 2 2 2 3 2" xfId="7984"/>
    <cellStyle name="Normal 21 2 2 2 2 3 2 2" xfId="22604"/>
    <cellStyle name="Normal 21 2 2 2 2 3 3" xfId="18381"/>
    <cellStyle name="Normal 21 2 2 2 2 4" xfId="7483"/>
    <cellStyle name="Normal 21 2 2 2 2 4 2" xfId="22126"/>
    <cellStyle name="Normal 21 2 2 2 2 5" xfId="17831"/>
    <cellStyle name="Normal 21 2 2 2 3" xfId="3031"/>
    <cellStyle name="Normal 21 2 2 2 3 2" xfId="3752"/>
    <cellStyle name="Normal 21 2 2 2 3 2 2" xfId="8137"/>
    <cellStyle name="Normal 21 2 2 2 3 2 2 2" xfId="22753"/>
    <cellStyle name="Normal 21 2 2 2 3 2 3" xfId="18555"/>
    <cellStyle name="Normal 21 2 2 2 3 3" xfId="7673"/>
    <cellStyle name="Normal 21 2 2 2 3 3 2" xfId="22297"/>
    <cellStyle name="Normal 21 2 2 2 3 4" xfId="18036"/>
    <cellStyle name="Normal 21 2 2 2 4" xfId="3410"/>
    <cellStyle name="Normal 21 2 2 2 4 2" xfId="7909"/>
    <cellStyle name="Normal 21 2 2 2 4 2 2" xfId="22530"/>
    <cellStyle name="Normal 21 2 2 2 4 3" xfId="18296"/>
    <cellStyle name="Normal 21 2 2 2 5" xfId="7395"/>
    <cellStyle name="Normal 21 2 2 2 5 2" xfId="22038"/>
    <cellStyle name="Normal 21 2 2 2 6" xfId="17758"/>
    <cellStyle name="Normal 21 2 2 3" xfId="2683"/>
    <cellStyle name="Normal 21 2 2 3 2" xfId="3133"/>
    <cellStyle name="Normal 21 2 2 3 2 2" xfId="3831"/>
    <cellStyle name="Normal 21 2 2 3 2 2 2" xfId="8185"/>
    <cellStyle name="Normal 21 2 2 3 2 2 2 2" xfId="22801"/>
    <cellStyle name="Normal 21 2 2 3 2 2 3" xfId="18605"/>
    <cellStyle name="Normal 21 2 2 3 2 3" xfId="7720"/>
    <cellStyle name="Normal 21 2 2 3 2 3 2" xfId="22343"/>
    <cellStyle name="Normal 21 2 2 3 2 4" xfId="18083"/>
    <cellStyle name="Normal 21 2 2 3 3" xfId="3484"/>
    <cellStyle name="Normal 21 2 2 3 3 2" xfId="7948"/>
    <cellStyle name="Normal 21 2 2 3 3 2 2" xfId="22568"/>
    <cellStyle name="Normal 21 2 2 3 3 3" xfId="18340"/>
    <cellStyle name="Normal 21 2 2 3 4" xfId="7446"/>
    <cellStyle name="Normal 21 2 2 3 4 2" xfId="22089"/>
    <cellStyle name="Normal 21 2 2 3 5" xfId="17794"/>
    <cellStyle name="Normal 21 2 2 4" xfId="2925"/>
    <cellStyle name="Normal 21 2 2 4 2" xfId="3665"/>
    <cellStyle name="Normal 21 2 2 4 2 2" xfId="8084"/>
    <cellStyle name="Normal 21 2 2 4 2 2 2" xfId="22700"/>
    <cellStyle name="Normal 21 2 2 4 2 3" xfId="18482"/>
    <cellStyle name="Normal 21 2 2 4 3" xfId="7592"/>
    <cellStyle name="Normal 21 2 2 4 3 2" xfId="22224"/>
    <cellStyle name="Normal 21 2 2 4 4" xfId="17942"/>
    <cellStyle name="Normal 21 2 2 5" xfId="3293"/>
    <cellStyle name="Normal 21 2 2 5 2" xfId="7840"/>
    <cellStyle name="Normal 21 2 2 5 2 2" xfId="22462"/>
    <cellStyle name="Normal 21 2 2 5 3" xfId="18206"/>
    <cellStyle name="Normal 21 2 2 6" xfId="7327"/>
    <cellStyle name="Normal 21 2 2 6 2" xfId="21971"/>
    <cellStyle name="Normal 21 2 2 7" xfId="17716"/>
    <cellStyle name="Normal 21 2 3" xfId="2591"/>
    <cellStyle name="Normal 21 2 3 2" xfId="2707"/>
    <cellStyle name="Normal 21 2 3 2 2" xfId="3155"/>
    <cellStyle name="Normal 21 2 3 2 2 2" xfId="3853"/>
    <cellStyle name="Normal 21 2 3 2 2 2 2" xfId="8203"/>
    <cellStyle name="Normal 21 2 3 2 2 2 2 2" xfId="22819"/>
    <cellStyle name="Normal 21 2 3 2 2 2 3" xfId="18623"/>
    <cellStyle name="Normal 21 2 3 2 2 3" xfId="7738"/>
    <cellStyle name="Normal 21 2 3 2 2 3 2" xfId="22361"/>
    <cellStyle name="Normal 21 2 3 2 2 4" xfId="18101"/>
    <cellStyle name="Normal 21 2 3 2 3" xfId="3512"/>
    <cellStyle name="Normal 21 2 3 2 3 2" xfId="7968"/>
    <cellStyle name="Normal 21 2 3 2 3 2 2" xfId="22588"/>
    <cellStyle name="Normal 21 2 3 2 3 3" xfId="18364"/>
    <cellStyle name="Normal 21 2 3 2 4" xfId="7466"/>
    <cellStyle name="Normal 21 2 3 2 4 2" xfId="22109"/>
    <cellStyle name="Normal 21 2 3 2 5" xfId="17814"/>
    <cellStyle name="Normal 21 2 3 3" xfId="2995"/>
    <cellStyle name="Normal 21 2 3 3 2" xfId="3715"/>
    <cellStyle name="Normal 21 2 3 3 2 2" xfId="8113"/>
    <cellStyle name="Normal 21 2 3 3 2 2 2" xfId="22729"/>
    <cellStyle name="Normal 21 2 3 3 2 3" xfId="18523"/>
    <cellStyle name="Normal 21 2 3 3 3" xfId="7637"/>
    <cellStyle name="Normal 21 2 3 3 3 2" xfId="22265"/>
    <cellStyle name="Normal 21 2 3 3 4" xfId="18003"/>
    <cellStyle name="Normal 21 2 3 4" xfId="3367"/>
    <cellStyle name="Normal 21 2 3 4 2" xfId="7881"/>
    <cellStyle name="Normal 21 2 3 4 2 2" xfId="22503"/>
    <cellStyle name="Normal 21 2 3 4 3" xfId="18263"/>
    <cellStyle name="Normal 21 2 3 5" xfId="7364"/>
    <cellStyle name="Normal 21 2 3 5 2" xfId="22008"/>
    <cellStyle name="Normal 21 2 3 6" xfId="17737"/>
    <cellStyle name="Normal 21 2 4" xfId="2654"/>
    <cellStyle name="Normal 21 2 4 2" xfId="3104"/>
    <cellStyle name="Normal 21 2 4 2 2" xfId="3802"/>
    <cellStyle name="Normal 21 2 4 2 2 2" xfId="8169"/>
    <cellStyle name="Normal 21 2 4 2 2 2 2" xfId="22785"/>
    <cellStyle name="Normal 21 2 4 2 2 3" xfId="18589"/>
    <cellStyle name="Normal 21 2 4 2 3" xfId="7704"/>
    <cellStyle name="Normal 21 2 4 2 3 2" xfId="22327"/>
    <cellStyle name="Normal 21 2 4 2 4" xfId="18067"/>
    <cellStyle name="Normal 21 2 4 3" xfId="3455"/>
    <cellStyle name="Normal 21 2 4 3 2" xfId="7931"/>
    <cellStyle name="Normal 21 2 4 3 2 2" xfId="22552"/>
    <cellStyle name="Normal 21 2 4 3 3" xfId="18324"/>
    <cellStyle name="Normal 21 2 4 4" xfId="7430"/>
    <cellStyle name="Normal 21 2 4 4 2" xfId="22073"/>
    <cellStyle name="Normal 21 2 4 5" xfId="17778"/>
    <cellStyle name="Normal 21 2 5" xfId="2894"/>
    <cellStyle name="Normal 21 2 5 2" xfId="3635"/>
    <cellStyle name="Normal 21 2 5 2 2" xfId="8067"/>
    <cellStyle name="Normal 21 2 5 2 2 2" xfId="22683"/>
    <cellStyle name="Normal 21 2 5 2 3" xfId="18465"/>
    <cellStyle name="Normal 21 2 5 3" xfId="7573"/>
    <cellStyle name="Normal 21 2 5 3 2" xfId="22208"/>
    <cellStyle name="Normal 21 2 5 4" xfId="17926"/>
    <cellStyle name="Normal 21 2 6" xfId="3261"/>
    <cellStyle name="Normal 21 2 6 2" xfId="7821"/>
    <cellStyle name="Normal 21 2 6 2 2" xfId="22443"/>
    <cellStyle name="Normal 21 2 6 3" xfId="18187"/>
    <cellStyle name="Normal 21 2 7" xfId="4059"/>
    <cellStyle name="Normal 21 2 7 2" xfId="8383"/>
    <cellStyle name="Normal 21 2 7 2 2" xfId="22994"/>
    <cellStyle name="Normal 21 2 7 3" xfId="18798"/>
    <cellStyle name="Normal 21 2 8" xfId="7311"/>
    <cellStyle name="Normal 21 2 8 2" xfId="21955"/>
    <cellStyle name="Normal 21 2 9" xfId="13925"/>
    <cellStyle name="Normal 21 2 9 2" xfId="28461"/>
    <cellStyle name="Normal 21 3" xfId="2532"/>
    <cellStyle name="Normal 21 3 2" xfId="2609"/>
    <cellStyle name="Normal 21 3 2 2" xfId="2718"/>
    <cellStyle name="Normal 21 3 2 2 2" xfId="3164"/>
    <cellStyle name="Normal 21 3 2 2 2 2" xfId="3862"/>
    <cellStyle name="Normal 21 3 2 2 2 2 2" xfId="8211"/>
    <cellStyle name="Normal 21 3 2 2 2 2 2 2" xfId="22827"/>
    <cellStyle name="Normal 21 3 2 2 2 2 3" xfId="18631"/>
    <cellStyle name="Normal 21 3 2 2 2 3" xfId="7746"/>
    <cellStyle name="Normal 21 3 2 2 2 3 2" xfId="22369"/>
    <cellStyle name="Normal 21 3 2 2 2 4" xfId="18109"/>
    <cellStyle name="Normal 21 3 2 2 3" xfId="3523"/>
    <cellStyle name="Normal 21 3 2 2 3 2" xfId="7977"/>
    <cellStyle name="Normal 21 3 2 2 3 2 2" xfId="22597"/>
    <cellStyle name="Normal 21 3 2 2 3 3" xfId="18374"/>
    <cellStyle name="Normal 21 3 2 2 4" xfId="7476"/>
    <cellStyle name="Normal 21 3 2 2 4 2" xfId="22119"/>
    <cellStyle name="Normal 21 3 2 2 5" xfId="17824"/>
    <cellStyle name="Normal 21 3 2 3" xfId="3024"/>
    <cellStyle name="Normal 21 3 2 3 2" xfId="3745"/>
    <cellStyle name="Normal 21 3 2 3 2 2" xfId="8130"/>
    <cellStyle name="Normal 21 3 2 3 2 2 2" xfId="22746"/>
    <cellStyle name="Normal 21 3 2 3 2 3" xfId="18548"/>
    <cellStyle name="Normal 21 3 2 3 3" xfId="7666"/>
    <cellStyle name="Normal 21 3 2 3 3 2" xfId="22290"/>
    <cellStyle name="Normal 21 3 2 3 4" xfId="18029"/>
    <cellStyle name="Normal 21 3 2 4" xfId="3403"/>
    <cellStyle name="Normal 21 3 2 4 2" xfId="7902"/>
    <cellStyle name="Normal 21 3 2 4 2 2" xfId="22523"/>
    <cellStyle name="Normal 21 3 2 4 3" xfId="18289"/>
    <cellStyle name="Normal 21 3 2 5" xfId="7388"/>
    <cellStyle name="Normal 21 3 2 5 2" xfId="22031"/>
    <cellStyle name="Normal 21 3 2 6" xfId="17751"/>
    <cellStyle name="Normal 21 3 3" xfId="2667"/>
    <cellStyle name="Normal 21 3 3 2" xfId="3117"/>
    <cellStyle name="Normal 21 3 3 2 2" xfId="3815"/>
    <cellStyle name="Normal 21 3 3 2 2 2" xfId="8177"/>
    <cellStyle name="Normal 21 3 3 2 2 2 2" xfId="22793"/>
    <cellStyle name="Normal 21 3 3 2 2 3" xfId="18597"/>
    <cellStyle name="Normal 21 3 3 2 3" xfId="7712"/>
    <cellStyle name="Normal 21 3 3 2 3 2" xfId="22335"/>
    <cellStyle name="Normal 21 3 3 2 4" xfId="18075"/>
    <cellStyle name="Normal 21 3 3 3" xfId="3468"/>
    <cellStyle name="Normal 21 3 3 3 2" xfId="7939"/>
    <cellStyle name="Normal 21 3 3 3 2 2" xfId="22560"/>
    <cellStyle name="Normal 21 3 3 3 3" xfId="18332"/>
    <cellStyle name="Normal 21 3 3 4" xfId="7438"/>
    <cellStyle name="Normal 21 3 3 4 2" xfId="22081"/>
    <cellStyle name="Normal 21 3 3 5" xfId="17786"/>
    <cellStyle name="Normal 21 3 4" xfId="2909"/>
    <cellStyle name="Normal 21 3 4 2" xfId="3649"/>
    <cellStyle name="Normal 21 3 4 2 2" xfId="8076"/>
    <cellStyle name="Normal 21 3 4 2 2 2" xfId="22692"/>
    <cellStyle name="Normal 21 3 4 2 3" xfId="18474"/>
    <cellStyle name="Normal 21 3 4 3" xfId="7583"/>
    <cellStyle name="Normal 21 3 4 3 2" xfId="22216"/>
    <cellStyle name="Normal 21 3 4 4" xfId="17934"/>
    <cellStyle name="Normal 21 3 5" xfId="3277"/>
    <cellStyle name="Normal 21 3 5 2" xfId="7832"/>
    <cellStyle name="Normal 21 3 5 2 2" xfId="22454"/>
    <cellStyle name="Normal 21 3 5 3" xfId="18198"/>
    <cellStyle name="Normal 21 3 6" xfId="7319"/>
    <cellStyle name="Normal 21 3 6 2" xfId="21963"/>
    <cellStyle name="Normal 21 3 7" xfId="17708"/>
    <cellStyle name="Normal 21 4" xfId="2581"/>
    <cellStyle name="Normal 21 4 2" xfId="2699"/>
    <cellStyle name="Normal 21 4 2 2" xfId="3147"/>
    <cellStyle name="Normal 21 4 2 2 2" xfId="3845"/>
    <cellStyle name="Normal 21 4 2 2 2 2" xfId="8195"/>
    <cellStyle name="Normal 21 4 2 2 2 2 2" xfId="22811"/>
    <cellStyle name="Normal 21 4 2 2 2 3" xfId="18615"/>
    <cellStyle name="Normal 21 4 2 2 3" xfId="7730"/>
    <cellStyle name="Normal 21 4 2 2 3 2" xfId="22353"/>
    <cellStyle name="Normal 21 4 2 2 4" xfId="18093"/>
    <cellStyle name="Normal 21 4 2 3" xfId="3504"/>
    <cellStyle name="Normal 21 4 2 3 2" xfId="7960"/>
    <cellStyle name="Normal 21 4 2 3 2 2" xfId="22580"/>
    <cellStyle name="Normal 21 4 2 3 3" xfId="18356"/>
    <cellStyle name="Normal 21 4 2 4" xfId="7458"/>
    <cellStyle name="Normal 21 4 2 4 2" xfId="22101"/>
    <cellStyle name="Normal 21 4 2 5" xfId="17806"/>
    <cellStyle name="Normal 21 4 3" xfId="2985"/>
    <cellStyle name="Normal 21 4 3 2" xfId="3706"/>
    <cellStyle name="Normal 21 4 3 2 2" xfId="8104"/>
    <cellStyle name="Normal 21 4 3 2 2 2" xfId="22720"/>
    <cellStyle name="Normal 21 4 3 2 3" xfId="18514"/>
    <cellStyle name="Normal 21 4 3 3" xfId="7627"/>
    <cellStyle name="Normal 21 4 3 3 2" xfId="22257"/>
    <cellStyle name="Normal 21 4 3 4" xfId="17995"/>
    <cellStyle name="Normal 21 4 4" xfId="3358"/>
    <cellStyle name="Normal 21 4 4 2" xfId="7872"/>
    <cellStyle name="Normal 21 4 4 2 2" xfId="22494"/>
    <cellStyle name="Normal 21 4 4 3" xfId="18254"/>
    <cellStyle name="Normal 21 4 5" xfId="7356"/>
    <cellStyle name="Normal 21 4 5 2" xfId="22000"/>
    <cellStyle name="Normal 21 4 6" xfId="17729"/>
    <cellStyle name="Normal 21 5" xfId="2638"/>
    <cellStyle name="Normal 21 5 2" xfId="3088"/>
    <cellStyle name="Normal 21 5 2 2" xfId="3786"/>
    <cellStyle name="Normal 21 5 2 2 2" xfId="8161"/>
    <cellStyle name="Normal 21 5 2 2 2 2" xfId="22777"/>
    <cellStyle name="Normal 21 5 2 2 3" xfId="18581"/>
    <cellStyle name="Normal 21 5 2 3" xfId="7696"/>
    <cellStyle name="Normal 21 5 2 3 2" xfId="22319"/>
    <cellStyle name="Normal 21 5 2 4" xfId="18059"/>
    <cellStyle name="Normal 21 5 3" xfId="3439"/>
    <cellStyle name="Normal 21 5 3 2" xfId="7923"/>
    <cellStyle name="Normal 21 5 3 2 2" xfId="22544"/>
    <cellStyle name="Normal 21 5 3 3" xfId="18316"/>
    <cellStyle name="Normal 21 5 4" xfId="7422"/>
    <cellStyle name="Normal 21 5 4 2" xfId="22065"/>
    <cellStyle name="Normal 21 5 5" xfId="17770"/>
    <cellStyle name="Normal 21 6" xfId="2876"/>
    <cellStyle name="Normal 21 6 2" xfId="3619"/>
    <cellStyle name="Normal 21 6 2 2" xfId="8058"/>
    <cellStyle name="Normal 21 6 2 2 2" xfId="22675"/>
    <cellStyle name="Normal 21 6 2 3" xfId="18457"/>
    <cellStyle name="Normal 21 6 3" xfId="7563"/>
    <cellStyle name="Normal 21 6 3 2" xfId="22200"/>
    <cellStyle name="Normal 21 6 4" xfId="17918"/>
    <cellStyle name="Normal 21 7" xfId="3244"/>
    <cellStyle name="Normal 21 7 2" xfId="7812"/>
    <cellStyle name="Normal 21 7 2 2" xfId="22434"/>
    <cellStyle name="Normal 21 7 3" xfId="18178"/>
    <cellStyle name="Normal 21 8" xfId="4048"/>
    <cellStyle name="Normal 21 8 2" xfId="8374"/>
    <cellStyle name="Normal 21 8 2 2" xfId="22986"/>
    <cellStyle name="Normal 21 8 3" xfId="18790"/>
    <cellStyle name="Normal 21 9" xfId="7230"/>
    <cellStyle name="Normal 21 9 2" xfId="11160"/>
    <cellStyle name="Normal 21 9 2 2" xfId="25735"/>
    <cellStyle name="Normal 21 9 3" xfId="21880"/>
    <cellStyle name="Normal 22" xfId="2500"/>
    <cellStyle name="Normal 22 2" xfId="2517"/>
    <cellStyle name="Normal 22 2 2" xfId="2549"/>
    <cellStyle name="Normal 22 2 2 2" xfId="2617"/>
    <cellStyle name="Normal 22 2 2 2 2" xfId="2726"/>
    <cellStyle name="Normal 22 2 2 2 2 2" xfId="3172"/>
    <cellStyle name="Normal 22 2 2 2 2 2 2" xfId="3870"/>
    <cellStyle name="Normal 22 2 2 2 2 2 2 2" xfId="8219"/>
    <cellStyle name="Normal 22 2 2 2 2 2 2 2 2" xfId="22835"/>
    <cellStyle name="Normal 22 2 2 2 2 2 2 3" xfId="18639"/>
    <cellStyle name="Normal 22 2 2 2 2 2 3" xfId="7754"/>
    <cellStyle name="Normal 22 2 2 2 2 2 3 2" xfId="22377"/>
    <cellStyle name="Normal 22 2 2 2 2 2 4" xfId="18117"/>
    <cellStyle name="Normal 22 2 2 2 2 3" xfId="3531"/>
    <cellStyle name="Normal 22 2 2 2 2 3 2" xfId="7985"/>
    <cellStyle name="Normal 22 2 2 2 2 3 2 2" xfId="22605"/>
    <cellStyle name="Normal 22 2 2 2 2 3 3" xfId="18382"/>
    <cellStyle name="Normal 22 2 2 2 2 4" xfId="7484"/>
    <cellStyle name="Normal 22 2 2 2 2 4 2" xfId="22127"/>
    <cellStyle name="Normal 22 2 2 2 2 5" xfId="17832"/>
    <cellStyle name="Normal 22 2 2 2 3" xfId="3032"/>
    <cellStyle name="Normal 22 2 2 2 3 2" xfId="3753"/>
    <cellStyle name="Normal 22 2 2 2 3 2 2" xfId="8138"/>
    <cellStyle name="Normal 22 2 2 2 3 2 2 2" xfId="22754"/>
    <cellStyle name="Normal 22 2 2 2 3 2 3" xfId="18556"/>
    <cellStyle name="Normal 22 2 2 2 3 3" xfId="7674"/>
    <cellStyle name="Normal 22 2 2 2 3 3 2" xfId="22298"/>
    <cellStyle name="Normal 22 2 2 2 3 4" xfId="18037"/>
    <cellStyle name="Normal 22 2 2 2 4" xfId="3411"/>
    <cellStyle name="Normal 22 2 2 2 4 2" xfId="7910"/>
    <cellStyle name="Normal 22 2 2 2 4 2 2" xfId="22531"/>
    <cellStyle name="Normal 22 2 2 2 4 3" xfId="18297"/>
    <cellStyle name="Normal 22 2 2 2 5" xfId="7396"/>
    <cellStyle name="Normal 22 2 2 2 5 2" xfId="22039"/>
    <cellStyle name="Normal 22 2 2 2 6" xfId="17759"/>
    <cellStyle name="Normal 22 2 2 3" xfId="2684"/>
    <cellStyle name="Normal 22 2 2 3 2" xfId="3134"/>
    <cellStyle name="Normal 22 2 2 3 2 2" xfId="3832"/>
    <cellStyle name="Normal 22 2 2 3 2 2 2" xfId="8186"/>
    <cellStyle name="Normal 22 2 2 3 2 2 2 2" xfId="22802"/>
    <cellStyle name="Normal 22 2 2 3 2 2 3" xfId="18606"/>
    <cellStyle name="Normal 22 2 2 3 2 3" xfId="7721"/>
    <cellStyle name="Normal 22 2 2 3 2 3 2" xfId="22344"/>
    <cellStyle name="Normal 22 2 2 3 2 4" xfId="18084"/>
    <cellStyle name="Normal 22 2 2 3 3" xfId="3485"/>
    <cellStyle name="Normal 22 2 2 3 3 2" xfId="7949"/>
    <cellStyle name="Normal 22 2 2 3 3 2 2" xfId="22569"/>
    <cellStyle name="Normal 22 2 2 3 3 3" xfId="18341"/>
    <cellStyle name="Normal 22 2 2 3 4" xfId="7447"/>
    <cellStyle name="Normal 22 2 2 3 4 2" xfId="22090"/>
    <cellStyle name="Normal 22 2 2 3 5" xfId="17795"/>
    <cellStyle name="Normal 22 2 2 4" xfId="2926"/>
    <cellStyle name="Normal 22 2 2 4 2" xfId="3666"/>
    <cellStyle name="Normal 22 2 2 4 2 2" xfId="8085"/>
    <cellStyle name="Normal 22 2 2 4 2 2 2" xfId="22701"/>
    <cellStyle name="Normal 22 2 2 4 2 3" xfId="18483"/>
    <cellStyle name="Normal 22 2 2 4 3" xfId="7593"/>
    <cellStyle name="Normal 22 2 2 4 3 2" xfId="22225"/>
    <cellStyle name="Normal 22 2 2 4 4" xfId="17943"/>
    <cellStyle name="Normal 22 2 2 5" xfId="3294"/>
    <cellStyle name="Normal 22 2 2 5 2" xfId="7841"/>
    <cellStyle name="Normal 22 2 2 5 2 2" xfId="22463"/>
    <cellStyle name="Normal 22 2 2 5 3" xfId="18207"/>
    <cellStyle name="Normal 22 2 2 6" xfId="7328"/>
    <cellStyle name="Normal 22 2 2 6 2" xfId="21972"/>
    <cellStyle name="Normal 22 2 2 7" xfId="17717"/>
    <cellStyle name="Normal 22 2 3" xfId="2592"/>
    <cellStyle name="Normal 22 2 3 2" xfId="2708"/>
    <cellStyle name="Normal 22 2 3 2 2" xfId="3156"/>
    <cellStyle name="Normal 22 2 3 2 2 2" xfId="3854"/>
    <cellStyle name="Normal 22 2 3 2 2 2 2" xfId="8204"/>
    <cellStyle name="Normal 22 2 3 2 2 2 2 2" xfId="22820"/>
    <cellStyle name="Normal 22 2 3 2 2 2 3" xfId="18624"/>
    <cellStyle name="Normal 22 2 3 2 2 3" xfId="7739"/>
    <cellStyle name="Normal 22 2 3 2 2 3 2" xfId="22362"/>
    <cellStyle name="Normal 22 2 3 2 2 4" xfId="18102"/>
    <cellStyle name="Normal 22 2 3 2 3" xfId="3513"/>
    <cellStyle name="Normal 22 2 3 2 3 2" xfId="7969"/>
    <cellStyle name="Normal 22 2 3 2 3 2 2" xfId="22589"/>
    <cellStyle name="Normal 22 2 3 2 3 3" xfId="18365"/>
    <cellStyle name="Normal 22 2 3 2 4" xfId="7467"/>
    <cellStyle name="Normal 22 2 3 2 4 2" xfId="22110"/>
    <cellStyle name="Normal 22 2 3 2 5" xfId="17815"/>
    <cellStyle name="Normal 22 2 3 3" xfId="2996"/>
    <cellStyle name="Normal 22 2 3 3 2" xfId="3716"/>
    <cellStyle name="Normal 22 2 3 3 2 2" xfId="8114"/>
    <cellStyle name="Normal 22 2 3 3 2 2 2" xfId="22730"/>
    <cellStyle name="Normal 22 2 3 3 2 3" xfId="18524"/>
    <cellStyle name="Normal 22 2 3 3 3" xfId="7638"/>
    <cellStyle name="Normal 22 2 3 3 3 2" xfId="22266"/>
    <cellStyle name="Normal 22 2 3 3 4" xfId="18004"/>
    <cellStyle name="Normal 22 2 3 4" xfId="3368"/>
    <cellStyle name="Normal 22 2 3 4 2" xfId="7882"/>
    <cellStyle name="Normal 22 2 3 4 2 2" xfId="22504"/>
    <cellStyle name="Normal 22 2 3 4 3" xfId="18264"/>
    <cellStyle name="Normal 22 2 3 5" xfId="7365"/>
    <cellStyle name="Normal 22 2 3 5 2" xfId="22009"/>
    <cellStyle name="Normal 22 2 3 6" xfId="17738"/>
    <cellStyle name="Normal 22 2 4" xfId="2655"/>
    <cellStyle name="Normal 22 2 4 2" xfId="3105"/>
    <cellStyle name="Normal 22 2 4 2 2" xfId="3803"/>
    <cellStyle name="Normal 22 2 4 2 2 2" xfId="8170"/>
    <cellStyle name="Normal 22 2 4 2 2 2 2" xfId="22786"/>
    <cellStyle name="Normal 22 2 4 2 2 3" xfId="18590"/>
    <cellStyle name="Normal 22 2 4 2 3" xfId="7705"/>
    <cellStyle name="Normal 22 2 4 2 3 2" xfId="22328"/>
    <cellStyle name="Normal 22 2 4 2 4" xfId="18068"/>
    <cellStyle name="Normal 22 2 4 3" xfId="3456"/>
    <cellStyle name="Normal 22 2 4 3 2" xfId="7932"/>
    <cellStyle name="Normal 22 2 4 3 2 2" xfId="22553"/>
    <cellStyle name="Normal 22 2 4 3 3" xfId="18325"/>
    <cellStyle name="Normal 22 2 4 4" xfId="7431"/>
    <cellStyle name="Normal 22 2 4 4 2" xfId="22074"/>
    <cellStyle name="Normal 22 2 4 5" xfId="17779"/>
    <cellStyle name="Normal 22 2 5" xfId="2895"/>
    <cellStyle name="Normal 22 2 5 2" xfId="3636"/>
    <cellStyle name="Normal 22 2 5 2 2" xfId="8068"/>
    <cellStyle name="Normal 22 2 5 2 2 2" xfId="22684"/>
    <cellStyle name="Normal 22 2 5 2 3" xfId="18466"/>
    <cellStyle name="Normal 22 2 5 3" xfId="7574"/>
    <cellStyle name="Normal 22 2 5 3 2" xfId="22209"/>
    <cellStyle name="Normal 22 2 5 4" xfId="17927"/>
    <cellStyle name="Normal 22 2 6" xfId="3262"/>
    <cellStyle name="Normal 22 2 6 2" xfId="7822"/>
    <cellStyle name="Normal 22 2 6 2 2" xfId="22444"/>
    <cellStyle name="Normal 22 2 6 3" xfId="18188"/>
    <cellStyle name="Normal 22 2 7" xfId="7312"/>
    <cellStyle name="Normal 22 2 7 2" xfId="21956"/>
    <cellStyle name="Normal 22 2 8" xfId="17702"/>
    <cellStyle name="Normal 22 3" xfId="2533"/>
    <cellStyle name="Normal 22 3 2" xfId="2610"/>
    <cellStyle name="Normal 22 3 2 2" xfId="2719"/>
    <cellStyle name="Normal 22 3 2 2 2" xfId="3165"/>
    <cellStyle name="Normal 22 3 2 2 2 2" xfId="3863"/>
    <cellStyle name="Normal 22 3 2 2 2 2 2" xfId="8212"/>
    <cellStyle name="Normal 22 3 2 2 2 2 2 2" xfId="22828"/>
    <cellStyle name="Normal 22 3 2 2 2 2 3" xfId="18632"/>
    <cellStyle name="Normal 22 3 2 2 2 3" xfId="7747"/>
    <cellStyle name="Normal 22 3 2 2 2 3 2" xfId="22370"/>
    <cellStyle name="Normal 22 3 2 2 2 4" xfId="18110"/>
    <cellStyle name="Normal 22 3 2 2 3" xfId="3524"/>
    <cellStyle name="Normal 22 3 2 2 3 2" xfId="7978"/>
    <cellStyle name="Normal 22 3 2 2 3 2 2" xfId="22598"/>
    <cellStyle name="Normal 22 3 2 2 3 3" xfId="18375"/>
    <cellStyle name="Normal 22 3 2 2 4" xfId="7477"/>
    <cellStyle name="Normal 22 3 2 2 4 2" xfId="22120"/>
    <cellStyle name="Normal 22 3 2 2 5" xfId="17825"/>
    <cellStyle name="Normal 22 3 2 3" xfId="3025"/>
    <cellStyle name="Normal 22 3 2 3 2" xfId="3746"/>
    <cellStyle name="Normal 22 3 2 3 2 2" xfId="8131"/>
    <cellStyle name="Normal 22 3 2 3 2 2 2" xfId="22747"/>
    <cellStyle name="Normal 22 3 2 3 2 3" xfId="18549"/>
    <cellStyle name="Normal 22 3 2 3 3" xfId="7667"/>
    <cellStyle name="Normal 22 3 2 3 3 2" xfId="22291"/>
    <cellStyle name="Normal 22 3 2 3 4" xfId="18030"/>
    <cellStyle name="Normal 22 3 2 4" xfId="3404"/>
    <cellStyle name="Normal 22 3 2 4 2" xfId="7903"/>
    <cellStyle name="Normal 22 3 2 4 2 2" xfId="22524"/>
    <cellStyle name="Normal 22 3 2 4 3" xfId="18290"/>
    <cellStyle name="Normal 22 3 2 5" xfId="7389"/>
    <cellStyle name="Normal 22 3 2 5 2" xfId="22032"/>
    <cellStyle name="Normal 22 3 2 6" xfId="17752"/>
    <cellStyle name="Normal 22 3 3" xfId="2668"/>
    <cellStyle name="Normal 22 3 3 2" xfId="3118"/>
    <cellStyle name="Normal 22 3 3 2 2" xfId="3816"/>
    <cellStyle name="Normal 22 3 3 2 2 2" xfId="8178"/>
    <cellStyle name="Normal 22 3 3 2 2 2 2" xfId="22794"/>
    <cellStyle name="Normal 22 3 3 2 2 3" xfId="18598"/>
    <cellStyle name="Normal 22 3 3 2 3" xfId="7713"/>
    <cellStyle name="Normal 22 3 3 2 3 2" xfId="22336"/>
    <cellStyle name="Normal 22 3 3 2 4" xfId="18076"/>
    <cellStyle name="Normal 22 3 3 3" xfId="3469"/>
    <cellStyle name="Normal 22 3 3 3 2" xfId="7940"/>
    <cellStyle name="Normal 22 3 3 3 2 2" xfId="22561"/>
    <cellStyle name="Normal 22 3 3 3 3" xfId="18333"/>
    <cellStyle name="Normal 22 3 3 4" xfId="7439"/>
    <cellStyle name="Normal 22 3 3 4 2" xfId="22082"/>
    <cellStyle name="Normal 22 3 3 5" xfId="17787"/>
    <cellStyle name="Normal 22 3 4" xfId="2910"/>
    <cellStyle name="Normal 22 3 4 2" xfId="3650"/>
    <cellStyle name="Normal 22 3 4 2 2" xfId="8077"/>
    <cellStyle name="Normal 22 3 4 2 2 2" xfId="22693"/>
    <cellStyle name="Normal 22 3 4 2 3" xfId="18475"/>
    <cellStyle name="Normal 22 3 4 3" xfId="7584"/>
    <cellStyle name="Normal 22 3 4 3 2" xfId="22217"/>
    <cellStyle name="Normal 22 3 4 4" xfId="17935"/>
    <cellStyle name="Normal 22 3 5" xfId="3278"/>
    <cellStyle name="Normal 22 3 5 2" xfId="7833"/>
    <cellStyle name="Normal 22 3 5 2 2" xfId="22455"/>
    <cellStyle name="Normal 22 3 5 3" xfId="18199"/>
    <cellStyle name="Normal 22 3 6" xfId="7320"/>
    <cellStyle name="Normal 22 3 6 2" xfId="21964"/>
    <cellStyle name="Normal 22 3 7" xfId="17709"/>
    <cellStyle name="Normal 22 4" xfId="2582"/>
    <cellStyle name="Normal 22 4 2" xfId="2700"/>
    <cellStyle name="Normal 22 4 2 2" xfId="3148"/>
    <cellStyle name="Normal 22 4 2 2 2" xfId="3846"/>
    <cellStyle name="Normal 22 4 2 2 2 2" xfId="8196"/>
    <cellStyle name="Normal 22 4 2 2 2 2 2" xfId="22812"/>
    <cellStyle name="Normal 22 4 2 2 2 3" xfId="18616"/>
    <cellStyle name="Normal 22 4 2 2 3" xfId="7731"/>
    <cellStyle name="Normal 22 4 2 2 3 2" xfId="22354"/>
    <cellStyle name="Normal 22 4 2 2 4" xfId="18094"/>
    <cellStyle name="Normal 22 4 2 3" xfId="3505"/>
    <cellStyle name="Normal 22 4 2 3 2" xfId="7961"/>
    <cellStyle name="Normal 22 4 2 3 2 2" xfId="22581"/>
    <cellStyle name="Normal 22 4 2 3 3" xfId="18357"/>
    <cellStyle name="Normal 22 4 2 4" xfId="7459"/>
    <cellStyle name="Normal 22 4 2 4 2" xfId="22102"/>
    <cellStyle name="Normal 22 4 2 5" xfId="17807"/>
    <cellStyle name="Normal 22 4 3" xfId="2986"/>
    <cellStyle name="Normal 22 4 3 2" xfId="3707"/>
    <cellStyle name="Normal 22 4 3 2 2" xfId="8105"/>
    <cellStyle name="Normal 22 4 3 2 2 2" xfId="22721"/>
    <cellStyle name="Normal 22 4 3 2 3" xfId="18515"/>
    <cellStyle name="Normal 22 4 3 3" xfId="7628"/>
    <cellStyle name="Normal 22 4 3 3 2" xfId="22258"/>
    <cellStyle name="Normal 22 4 3 4" xfId="17996"/>
    <cellStyle name="Normal 22 4 4" xfId="3359"/>
    <cellStyle name="Normal 22 4 4 2" xfId="7873"/>
    <cellStyle name="Normal 22 4 4 2 2" xfId="22495"/>
    <cellStyle name="Normal 22 4 4 3" xfId="18255"/>
    <cellStyle name="Normal 22 4 5" xfId="7357"/>
    <cellStyle name="Normal 22 4 5 2" xfId="22001"/>
    <cellStyle name="Normal 22 4 6" xfId="17730"/>
    <cellStyle name="Normal 22 5" xfId="2639"/>
    <cellStyle name="Normal 22 5 2" xfId="3089"/>
    <cellStyle name="Normal 22 5 2 2" xfId="3787"/>
    <cellStyle name="Normal 22 5 2 2 2" xfId="8162"/>
    <cellStyle name="Normal 22 5 2 2 2 2" xfId="22778"/>
    <cellStyle name="Normal 22 5 2 2 3" xfId="18582"/>
    <cellStyle name="Normal 22 5 2 3" xfId="7697"/>
    <cellStyle name="Normal 22 5 2 3 2" xfId="22320"/>
    <cellStyle name="Normal 22 5 2 4" xfId="18060"/>
    <cellStyle name="Normal 22 5 3" xfId="3440"/>
    <cellStyle name="Normal 22 5 3 2" xfId="7924"/>
    <cellStyle name="Normal 22 5 3 2 2" xfId="22545"/>
    <cellStyle name="Normal 22 5 3 3" xfId="18317"/>
    <cellStyle name="Normal 22 5 4" xfId="7423"/>
    <cellStyle name="Normal 22 5 4 2" xfId="22066"/>
    <cellStyle name="Normal 22 5 5" xfId="17771"/>
    <cellStyle name="Normal 22 6" xfId="2877"/>
    <cellStyle name="Normal 22 6 2" xfId="3620"/>
    <cellStyle name="Normal 22 6 2 2" xfId="8059"/>
    <cellStyle name="Normal 22 6 2 2 2" xfId="22676"/>
    <cellStyle name="Normal 22 6 2 3" xfId="18458"/>
    <cellStyle name="Normal 22 6 3" xfId="7564"/>
    <cellStyle name="Normal 22 6 3 2" xfId="22201"/>
    <cellStyle name="Normal 22 6 4" xfId="17919"/>
    <cellStyle name="Normal 22 7" xfId="3245"/>
    <cellStyle name="Normal 22 7 2" xfId="7813"/>
    <cellStyle name="Normal 22 7 2 2" xfId="22435"/>
    <cellStyle name="Normal 22 7 3" xfId="18179"/>
    <cellStyle name="Normal 22 8" xfId="7304"/>
    <cellStyle name="Normal 22 8 2" xfId="21948"/>
    <cellStyle name="Normal 22 9" xfId="17695"/>
    <cellStyle name="Normal 23" xfId="2509"/>
    <cellStyle name="Normal 24" xfId="2508"/>
    <cellStyle name="Normal 24 2" xfId="2541"/>
    <cellStyle name="Normal 24 2 2" xfId="2611"/>
    <cellStyle name="Normal 24 2 2 2" xfId="2720"/>
    <cellStyle name="Normal 24 2 2 2 2" xfId="3166"/>
    <cellStyle name="Normal 24 2 2 2 2 2" xfId="3864"/>
    <cellStyle name="Normal 24 2 2 2 2 2 2" xfId="8213"/>
    <cellStyle name="Normal 24 2 2 2 2 2 2 2" xfId="22829"/>
    <cellStyle name="Normal 24 2 2 2 2 2 3" xfId="18633"/>
    <cellStyle name="Normal 24 2 2 2 2 3" xfId="7748"/>
    <cellStyle name="Normal 24 2 2 2 2 3 2" xfId="22371"/>
    <cellStyle name="Normal 24 2 2 2 2 4" xfId="18111"/>
    <cellStyle name="Normal 24 2 2 2 3" xfId="3525"/>
    <cellStyle name="Normal 24 2 2 2 3 2" xfId="7979"/>
    <cellStyle name="Normal 24 2 2 2 3 2 2" xfId="22599"/>
    <cellStyle name="Normal 24 2 2 2 3 3" xfId="18376"/>
    <cellStyle name="Normal 24 2 2 2 4" xfId="7478"/>
    <cellStyle name="Normal 24 2 2 2 4 2" xfId="22121"/>
    <cellStyle name="Normal 24 2 2 2 5" xfId="17826"/>
    <cellStyle name="Normal 24 2 2 3" xfId="3026"/>
    <cellStyle name="Normal 24 2 2 3 2" xfId="3747"/>
    <cellStyle name="Normal 24 2 2 3 2 2" xfId="8132"/>
    <cellStyle name="Normal 24 2 2 3 2 2 2" xfId="22748"/>
    <cellStyle name="Normal 24 2 2 3 2 3" xfId="18550"/>
    <cellStyle name="Normal 24 2 2 3 3" xfId="7668"/>
    <cellStyle name="Normal 24 2 2 3 3 2" xfId="22292"/>
    <cellStyle name="Normal 24 2 2 3 4" xfId="18031"/>
    <cellStyle name="Normal 24 2 2 4" xfId="3405"/>
    <cellStyle name="Normal 24 2 2 4 2" xfId="7904"/>
    <cellStyle name="Normal 24 2 2 4 2 2" xfId="22525"/>
    <cellStyle name="Normal 24 2 2 4 3" xfId="18291"/>
    <cellStyle name="Normal 24 2 2 5" xfId="7390"/>
    <cellStyle name="Normal 24 2 2 5 2" xfId="22033"/>
    <cellStyle name="Normal 24 2 2 6" xfId="17753"/>
    <cellStyle name="Normal 24 2 3" xfId="2676"/>
    <cellStyle name="Normal 24 2 3 2" xfId="3126"/>
    <cellStyle name="Normal 24 2 3 2 2" xfId="3824"/>
    <cellStyle name="Normal 24 2 3 2 2 2" xfId="8180"/>
    <cellStyle name="Normal 24 2 3 2 2 2 2" xfId="22796"/>
    <cellStyle name="Normal 24 2 3 2 2 3" xfId="18600"/>
    <cellStyle name="Normal 24 2 3 2 3" xfId="7715"/>
    <cellStyle name="Normal 24 2 3 2 3 2" xfId="22338"/>
    <cellStyle name="Normal 24 2 3 2 4" xfId="18078"/>
    <cellStyle name="Normal 24 2 3 3" xfId="3477"/>
    <cellStyle name="Normal 24 2 3 3 2" xfId="7943"/>
    <cellStyle name="Normal 24 2 3 3 2 2" xfId="22563"/>
    <cellStyle name="Normal 24 2 3 3 3" xfId="18335"/>
    <cellStyle name="Normal 24 2 3 4" xfId="7441"/>
    <cellStyle name="Normal 24 2 3 4 2" xfId="22084"/>
    <cellStyle name="Normal 24 2 3 5" xfId="17789"/>
    <cellStyle name="Normal 24 2 4" xfId="2918"/>
    <cellStyle name="Normal 24 2 4 2" xfId="3658"/>
    <cellStyle name="Normal 24 2 4 2 2" xfId="8079"/>
    <cellStyle name="Normal 24 2 4 2 2 2" xfId="22695"/>
    <cellStyle name="Normal 24 2 4 2 3" xfId="18477"/>
    <cellStyle name="Normal 24 2 4 3" xfId="7587"/>
    <cellStyle name="Normal 24 2 4 3 2" xfId="22219"/>
    <cellStyle name="Normal 24 2 4 4" xfId="17937"/>
    <cellStyle name="Normal 24 2 5" xfId="3286"/>
    <cellStyle name="Normal 24 2 5 2" xfId="7835"/>
    <cellStyle name="Normal 24 2 5 2 2" xfId="22457"/>
    <cellStyle name="Normal 24 2 5 3" xfId="18201"/>
    <cellStyle name="Normal 24 2 6" xfId="7322"/>
    <cellStyle name="Normal 24 2 6 2" xfId="21966"/>
    <cellStyle name="Normal 24 2 7" xfId="17711"/>
    <cellStyle name="Normal 24 3" xfId="2584"/>
    <cellStyle name="Normal 24 3 2" xfId="2702"/>
    <cellStyle name="Normal 24 3 2 2" xfId="3150"/>
    <cellStyle name="Normal 24 3 2 2 2" xfId="3848"/>
    <cellStyle name="Normal 24 3 2 2 2 2" xfId="8198"/>
    <cellStyle name="Normal 24 3 2 2 2 2 2" xfId="22814"/>
    <cellStyle name="Normal 24 3 2 2 2 3" xfId="18618"/>
    <cellStyle name="Normal 24 3 2 2 3" xfId="7733"/>
    <cellStyle name="Normal 24 3 2 2 3 2" xfId="22356"/>
    <cellStyle name="Normal 24 3 2 2 4" xfId="18096"/>
    <cellStyle name="Normal 24 3 2 3" xfId="3507"/>
    <cellStyle name="Normal 24 3 2 3 2" xfId="7963"/>
    <cellStyle name="Normal 24 3 2 3 2 2" xfId="22583"/>
    <cellStyle name="Normal 24 3 2 3 3" xfId="18359"/>
    <cellStyle name="Normal 24 3 2 4" xfId="7461"/>
    <cellStyle name="Normal 24 3 2 4 2" xfId="22104"/>
    <cellStyle name="Normal 24 3 2 5" xfId="17809"/>
    <cellStyle name="Normal 24 3 3" xfId="2988"/>
    <cellStyle name="Normal 24 3 3 2" xfId="3709"/>
    <cellStyle name="Normal 24 3 3 2 2" xfId="8107"/>
    <cellStyle name="Normal 24 3 3 2 2 2" xfId="22723"/>
    <cellStyle name="Normal 24 3 3 2 3" xfId="18517"/>
    <cellStyle name="Normal 24 3 3 3" xfId="7630"/>
    <cellStyle name="Normal 24 3 3 3 2" xfId="22260"/>
    <cellStyle name="Normal 24 3 3 4" xfId="17998"/>
    <cellStyle name="Normal 24 3 4" xfId="3361"/>
    <cellStyle name="Normal 24 3 4 2" xfId="7875"/>
    <cellStyle name="Normal 24 3 4 2 2" xfId="22497"/>
    <cellStyle name="Normal 24 3 4 3" xfId="18257"/>
    <cellStyle name="Normal 24 3 5" xfId="7359"/>
    <cellStyle name="Normal 24 3 5 2" xfId="22003"/>
    <cellStyle name="Normal 24 3 6" xfId="17732"/>
    <cellStyle name="Normal 24 4" xfId="2647"/>
    <cellStyle name="Normal 24 4 2" xfId="3097"/>
    <cellStyle name="Normal 24 4 2 2" xfId="3795"/>
    <cellStyle name="Normal 24 4 2 2 2" xfId="8164"/>
    <cellStyle name="Normal 24 4 2 2 2 2" xfId="22780"/>
    <cellStyle name="Normal 24 4 2 2 3" xfId="18584"/>
    <cellStyle name="Normal 24 4 2 3" xfId="7699"/>
    <cellStyle name="Normal 24 4 2 3 2" xfId="22322"/>
    <cellStyle name="Normal 24 4 2 4" xfId="18062"/>
    <cellStyle name="Normal 24 4 3" xfId="3448"/>
    <cellStyle name="Normal 24 4 3 2" xfId="7926"/>
    <cellStyle name="Normal 24 4 3 2 2" xfId="22547"/>
    <cellStyle name="Normal 24 4 3 3" xfId="18319"/>
    <cellStyle name="Normal 24 4 4" xfId="7425"/>
    <cellStyle name="Normal 24 4 4 2" xfId="22068"/>
    <cellStyle name="Normal 24 4 5" xfId="17773"/>
    <cellStyle name="Normal 24 5" xfId="2885"/>
    <cellStyle name="Normal 24 5 2" xfId="3628"/>
    <cellStyle name="Normal 24 5 2 2" xfId="8062"/>
    <cellStyle name="Normal 24 5 2 2 2" xfId="22678"/>
    <cellStyle name="Normal 24 5 2 3" xfId="18460"/>
    <cellStyle name="Normal 24 5 3" xfId="7566"/>
    <cellStyle name="Normal 24 5 3 2" xfId="22203"/>
    <cellStyle name="Normal 24 5 4" xfId="17921"/>
    <cellStyle name="Normal 24 6" xfId="3253"/>
    <cellStyle name="Normal 24 6 2" xfId="7815"/>
    <cellStyle name="Normal 24 6 2 2" xfId="22437"/>
    <cellStyle name="Normal 24 6 3" xfId="18181"/>
    <cellStyle name="Normal 24 7" xfId="7306"/>
    <cellStyle name="Normal 24 7 2" xfId="21950"/>
    <cellStyle name="Normal 24 8" xfId="17696"/>
    <cellStyle name="Normal 25" xfId="2520"/>
    <cellStyle name="Normal 26" xfId="2519"/>
    <cellStyle name="Normal 26 2" xfId="2601"/>
    <cellStyle name="Normal 26 2 2" xfId="2712"/>
    <cellStyle name="Normal 26 2 2 2" xfId="3158"/>
    <cellStyle name="Normal 26 2 2 2 2" xfId="3856"/>
    <cellStyle name="Normal 26 2 2 2 2 2" xfId="8206"/>
    <cellStyle name="Normal 26 2 2 2 2 2 2" xfId="22822"/>
    <cellStyle name="Normal 26 2 2 2 2 3" xfId="18626"/>
    <cellStyle name="Normal 26 2 2 2 3" xfId="7741"/>
    <cellStyle name="Normal 26 2 2 2 3 2" xfId="22364"/>
    <cellStyle name="Normal 26 2 2 2 4" xfId="18104"/>
    <cellStyle name="Normal 26 2 2 3" xfId="3517"/>
    <cellStyle name="Normal 26 2 2 3 2" xfId="7972"/>
    <cellStyle name="Normal 26 2 2 3 2 2" xfId="22592"/>
    <cellStyle name="Normal 26 2 2 3 3" xfId="18369"/>
    <cellStyle name="Normal 26 2 2 4" xfId="7471"/>
    <cellStyle name="Normal 26 2 2 4 2" xfId="22114"/>
    <cellStyle name="Normal 26 2 2 5" xfId="17819"/>
    <cellStyle name="Normal 26 2 3" xfId="3016"/>
    <cellStyle name="Normal 26 2 3 2" xfId="3738"/>
    <cellStyle name="Normal 26 2 3 2 2" xfId="8124"/>
    <cellStyle name="Normal 26 2 3 2 2 2" xfId="22740"/>
    <cellStyle name="Normal 26 2 3 2 3" xfId="18542"/>
    <cellStyle name="Normal 26 2 3 3" xfId="7659"/>
    <cellStyle name="Normal 26 2 3 3 2" xfId="22285"/>
    <cellStyle name="Normal 26 2 3 4" xfId="18024"/>
    <cellStyle name="Normal 26 2 4" xfId="3396"/>
    <cellStyle name="Normal 26 2 4 2" xfId="7896"/>
    <cellStyle name="Normal 26 2 4 2 2" xfId="22517"/>
    <cellStyle name="Normal 26 2 4 3" xfId="18283"/>
    <cellStyle name="Normal 26 2 5" xfId="7383"/>
    <cellStyle name="Normal 26 2 5 2" xfId="22026"/>
    <cellStyle name="Normal 26 2 6" xfId="17746"/>
    <cellStyle name="Normal 26 3" xfId="2657"/>
    <cellStyle name="Normal 26 3 2" xfId="3107"/>
    <cellStyle name="Normal 26 3 2 2" xfId="3805"/>
    <cellStyle name="Normal 26 3 2 2 2" xfId="8172"/>
    <cellStyle name="Normal 26 3 2 2 2 2" xfId="22788"/>
    <cellStyle name="Normal 26 3 2 2 3" xfId="18592"/>
    <cellStyle name="Normal 26 3 2 3" xfId="7707"/>
    <cellStyle name="Normal 26 3 2 3 2" xfId="22330"/>
    <cellStyle name="Normal 26 3 2 4" xfId="18070"/>
    <cellStyle name="Normal 26 3 3" xfId="3458"/>
    <cellStyle name="Normal 26 3 3 2" xfId="7934"/>
    <cellStyle name="Normal 26 3 3 2 2" xfId="22555"/>
    <cellStyle name="Normal 26 3 3 3" xfId="18327"/>
    <cellStyle name="Normal 26 3 4" xfId="7433"/>
    <cellStyle name="Normal 26 3 4 2" xfId="22076"/>
    <cellStyle name="Normal 26 3 5" xfId="17781"/>
    <cellStyle name="Normal 26 4" xfId="2897"/>
    <cellStyle name="Normal 26 4 2" xfId="3638"/>
    <cellStyle name="Normal 26 4 2 2" xfId="8070"/>
    <cellStyle name="Normal 26 4 2 2 2" xfId="22686"/>
    <cellStyle name="Normal 26 4 2 3" xfId="18468"/>
    <cellStyle name="Normal 26 4 3" xfId="7576"/>
    <cellStyle name="Normal 26 4 3 2" xfId="22211"/>
    <cellStyle name="Normal 26 4 4" xfId="17929"/>
    <cellStyle name="Normal 26 5" xfId="3265"/>
    <cellStyle name="Normal 26 5 2" xfId="7825"/>
    <cellStyle name="Normal 26 5 2 2" xfId="22447"/>
    <cellStyle name="Normal 26 5 3" xfId="18191"/>
    <cellStyle name="Normal 26 6" xfId="7314"/>
    <cellStyle name="Normal 26 6 2" xfId="21958"/>
    <cellStyle name="Normal 26 7" xfId="17703"/>
    <cellStyle name="Normal 27" xfId="2626"/>
    <cellStyle name="Normal 27 2" xfId="2628"/>
    <cellStyle name="Normal 27 3" xfId="3077"/>
    <cellStyle name="Normal 27 3 2" xfId="3775"/>
    <cellStyle name="Normal 27 3 2 2" xfId="8155"/>
    <cellStyle name="Normal 27 3 2 2 2" xfId="22771"/>
    <cellStyle name="Normal 27 3 2 3" xfId="18575"/>
    <cellStyle name="Normal 27 3 3" xfId="7690"/>
    <cellStyle name="Normal 27 3 3 2" xfId="22313"/>
    <cellStyle name="Normal 27 3 4" xfId="18053"/>
    <cellStyle name="Normal 27 4" xfId="3427"/>
    <cellStyle name="Normal 27 4 2" xfId="7916"/>
    <cellStyle name="Normal 27 4 2 2" xfId="22537"/>
    <cellStyle name="Normal 27 4 3" xfId="18309"/>
    <cellStyle name="Normal 27 5" xfId="7232"/>
    <cellStyle name="Normal 27 5 2" xfId="11162"/>
    <cellStyle name="Normal 27 5 2 2" xfId="25737"/>
    <cellStyle name="Normal 27 5 3" xfId="21882"/>
    <cellStyle name="Normal 27 6" xfId="7258"/>
    <cellStyle name="Normal 27 6 2" xfId="11185"/>
    <cellStyle name="Normal 27 6 2 2" xfId="25760"/>
    <cellStyle name="Normal 27 6 3" xfId="21905"/>
    <cellStyle name="Normal 27 7" xfId="7416"/>
    <cellStyle name="Normal 27 7 2" xfId="22059"/>
    <cellStyle name="Normal 27 8" xfId="17764"/>
    <cellStyle name="Normal 28" xfId="3174"/>
    <cellStyle name="Normal 29" xfId="180"/>
    <cellStyle name="Normal 3" xfId="55"/>
    <cellStyle name="Normal 3 2" xfId="81"/>
    <cellStyle name="Normal 3 3" xfId="134"/>
    <cellStyle name="Normal 3 4" xfId="88"/>
    <cellStyle name="Normal 3 4 2" xfId="214"/>
    <cellStyle name="Normal 3 4 2 2" xfId="14159"/>
    <cellStyle name="Normal 3 4 2 3" xfId="2594"/>
    <cellStyle name="Normal 3 4 3" xfId="2558"/>
    <cellStyle name="Normal 3 4 4" xfId="4060"/>
    <cellStyle name="Normal 3 4 5" xfId="2518"/>
    <cellStyle name="Normal 3 5" xfId="2569"/>
    <cellStyle name="Normal 3 6" xfId="2853"/>
    <cellStyle name="Normal 3 7" xfId="15441"/>
    <cellStyle name="Normal 3 8" xfId="15423"/>
    <cellStyle name="Normal 30" xfId="3177"/>
    <cellStyle name="Normal 30 2" xfId="7757"/>
    <cellStyle name="Normal 30 2 2" xfId="22380"/>
    <cellStyle name="Normal 30 3" xfId="18120"/>
    <cellStyle name="Normal 31" xfId="7229"/>
    <cellStyle name="Normal 31 2" xfId="7259"/>
    <cellStyle name="Normal 31 2 2" xfId="11186"/>
    <cellStyle name="Normal 31 2 2 2" xfId="25761"/>
    <cellStyle name="Normal 31 2 3" xfId="21906"/>
    <cellStyle name="Normal 31 3" xfId="11159"/>
    <cellStyle name="Normal 31 3 2" xfId="25734"/>
    <cellStyle name="Normal 31 4" xfId="21879"/>
    <cellStyle name="Normal 32" xfId="7235"/>
    <cellStyle name="Normal 32 2" xfId="11165"/>
    <cellStyle name="Normal 32 2 2" xfId="25740"/>
    <cellStyle name="Normal 32 3" xfId="21885"/>
    <cellStyle name="Normal 33" xfId="7236"/>
    <cellStyle name="Normal 33 2" xfId="7256"/>
    <cellStyle name="Normal 33 2 2" xfId="11183"/>
    <cellStyle name="Normal 33 2 2 2" xfId="25758"/>
    <cellStyle name="Normal 33 2 3" xfId="21903"/>
    <cellStyle name="Normal 33 3" xfId="11166"/>
    <cellStyle name="Normal 33 3 2" xfId="25741"/>
    <cellStyle name="Normal 33 4" xfId="21886"/>
    <cellStyle name="Normal 34" xfId="7240"/>
    <cellStyle name="Normal 34 2" xfId="11167"/>
    <cellStyle name="Normal 34 2 2" xfId="25742"/>
    <cellStyle name="Normal 34 3" xfId="21887"/>
    <cellStyle name="Normal 35" xfId="13883"/>
    <cellStyle name="Normal 35 2" xfId="28419"/>
    <cellStyle name="Normal 36" xfId="1392"/>
    <cellStyle name="Normal 37" xfId="15431"/>
    <cellStyle name="Normal 38" xfId="15410"/>
    <cellStyle name="Normal 4" xfId="56"/>
    <cellStyle name="Normal 4 2" xfId="2487"/>
    <cellStyle name="Normal 4 3" xfId="2570"/>
    <cellStyle name="Normal 4 4" xfId="2854"/>
    <cellStyle name="Normal 4 5" xfId="3175"/>
    <cellStyle name="Normal 4 5 2" xfId="3873"/>
    <cellStyle name="Normal 4 5 2 2" xfId="8222"/>
    <cellStyle name="Normal 4 5 2 2 2" xfId="22838"/>
    <cellStyle name="Normal 4 5 2 3" xfId="18642"/>
    <cellStyle name="Normal 4 5 3" xfId="7756"/>
    <cellStyle name="Normal 4 5 3 2" xfId="22379"/>
    <cellStyle name="Normal 4 5 4" xfId="18119"/>
    <cellStyle name="Normal 4 6" xfId="2466"/>
    <cellStyle name="Normal 5" xfId="57"/>
    <cellStyle name="Normal 5 2" xfId="2488"/>
    <cellStyle name="Normal 5 3" xfId="2571"/>
    <cellStyle name="Normal 5 4" xfId="2855"/>
    <cellStyle name="Normal 5 5" xfId="2467"/>
    <cellStyle name="Normal 6" xfId="58"/>
    <cellStyle name="Normal 6 2" xfId="2489"/>
    <cellStyle name="Normal 6 3" xfId="2572"/>
    <cellStyle name="Normal 6 4" xfId="2856"/>
    <cellStyle name="Normal 6 5" xfId="2468"/>
    <cellStyle name="Normal 7" xfId="4"/>
    <cellStyle name="Normal 7 2" xfId="2481"/>
    <cellStyle name="Normal 7 3" xfId="2573"/>
    <cellStyle name="Normal 7 4" xfId="2857"/>
    <cellStyle name="Normal 7 5" xfId="2469"/>
    <cellStyle name="Normal 8" xfId="83"/>
    <cellStyle name="Normal 8 2" xfId="135"/>
    <cellStyle name="Normal 8 2 2" xfId="232"/>
    <cellStyle name="Normal 8 2 2 2" xfId="2550"/>
    <cellStyle name="Normal 8 2 2 2 2" xfId="2618"/>
    <cellStyle name="Normal 8 2 2 2 2 2" xfId="2727"/>
    <cellStyle name="Normal 8 2 2 2 2 2 2" xfId="3173"/>
    <cellStyle name="Normal 8 2 2 2 2 2 2 2" xfId="3871"/>
    <cellStyle name="Normal 8 2 2 2 2 2 2 2 2" xfId="8220"/>
    <cellStyle name="Normal 8 2 2 2 2 2 2 2 2 2" xfId="22836"/>
    <cellStyle name="Normal 8 2 2 2 2 2 2 2 3" xfId="18640"/>
    <cellStyle name="Normal 8 2 2 2 2 2 2 3" xfId="7755"/>
    <cellStyle name="Normal 8 2 2 2 2 2 2 3 2" xfId="22378"/>
    <cellStyle name="Normal 8 2 2 2 2 2 2 4" xfId="18118"/>
    <cellStyle name="Normal 8 2 2 2 2 2 3" xfId="3532"/>
    <cellStyle name="Normal 8 2 2 2 2 2 3 2" xfId="7986"/>
    <cellStyle name="Normal 8 2 2 2 2 2 3 2 2" xfId="22606"/>
    <cellStyle name="Normal 8 2 2 2 2 2 3 3" xfId="18383"/>
    <cellStyle name="Normal 8 2 2 2 2 2 4" xfId="7485"/>
    <cellStyle name="Normal 8 2 2 2 2 2 4 2" xfId="22128"/>
    <cellStyle name="Normal 8 2 2 2 2 2 5" xfId="17833"/>
    <cellStyle name="Normal 8 2 2 2 2 3" xfId="3033"/>
    <cellStyle name="Normal 8 2 2 2 2 3 2" xfId="3754"/>
    <cellStyle name="Normal 8 2 2 2 2 3 2 2" xfId="8139"/>
    <cellStyle name="Normal 8 2 2 2 2 3 2 2 2" xfId="22755"/>
    <cellStyle name="Normal 8 2 2 2 2 3 2 3" xfId="18557"/>
    <cellStyle name="Normal 8 2 2 2 2 3 3" xfId="7675"/>
    <cellStyle name="Normal 8 2 2 2 2 3 3 2" xfId="22299"/>
    <cellStyle name="Normal 8 2 2 2 2 3 4" xfId="18038"/>
    <cellStyle name="Normal 8 2 2 2 2 4" xfId="3412"/>
    <cellStyle name="Normal 8 2 2 2 2 4 2" xfId="7911"/>
    <cellStyle name="Normal 8 2 2 2 2 4 2 2" xfId="22532"/>
    <cellStyle name="Normal 8 2 2 2 2 4 3" xfId="18298"/>
    <cellStyle name="Normal 8 2 2 2 2 5" xfId="7397"/>
    <cellStyle name="Normal 8 2 2 2 2 5 2" xfId="22040"/>
    <cellStyle name="Normal 8 2 2 2 2 6" xfId="17760"/>
    <cellStyle name="Normal 8 2 2 2 3" xfId="2685"/>
    <cellStyle name="Normal 8 2 2 2 3 2" xfId="3135"/>
    <cellStyle name="Normal 8 2 2 2 3 2 2" xfId="3833"/>
    <cellStyle name="Normal 8 2 2 2 3 2 2 2" xfId="8187"/>
    <cellStyle name="Normal 8 2 2 2 3 2 2 2 2" xfId="22803"/>
    <cellStyle name="Normal 8 2 2 2 3 2 2 3" xfId="18607"/>
    <cellStyle name="Normal 8 2 2 2 3 2 3" xfId="7722"/>
    <cellStyle name="Normal 8 2 2 2 3 2 3 2" xfId="22345"/>
    <cellStyle name="Normal 8 2 2 2 3 2 4" xfId="18085"/>
    <cellStyle name="Normal 8 2 2 2 3 3" xfId="3486"/>
    <cellStyle name="Normal 8 2 2 2 3 3 2" xfId="7950"/>
    <cellStyle name="Normal 8 2 2 2 3 3 2 2" xfId="22570"/>
    <cellStyle name="Normal 8 2 2 2 3 3 3" xfId="18342"/>
    <cellStyle name="Normal 8 2 2 2 3 4" xfId="7448"/>
    <cellStyle name="Normal 8 2 2 2 3 4 2" xfId="22091"/>
    <cellStyle name="Normal 8 2 2 2 3 5" xfId="17796"/>
    <cellStyle name="Normal 8 2 2 2 4" xfId="2927"/>
    <cellStyle name="Normal 8 2 2 2 4 2" xfId="3667"/>
    <cellStyle name="Normal 8 2 2 2 4 2 2" xfId="8086"/>
    <cellStyle name="Normal 8 2 2 2 4 2 2 2" xfId="22702"/>
    <cellStyle name="Normal 8 2 2 2 4 2 3" xfId="18484"/>
    <cellStyle name="Normal 8 2 2 2 4 3" xfId="7594"/>
    <cellStyle name="Normal 8 2 2 2 4 3 2" xfId="22226"/>
    <cellStyle name="Normal 8 2 2 2 4 4" xfId="17944"/>
    <cellStyle name="Normal 8 2 2 2 5" xfId="3295"/>
    <cellStyle name="Normal 8 2 2 2 5 2" xfId="7842"/>
    <cellStyle name="Normal 8 2 2 2 5 2 2" xfId="22464"/>
    <cellStyle name="Normal 8 2 2 2 5 3" xfId="18208"/>
    <cellStyle name="Normal 8 2 2 2 6" xfId="7329"/>
    <cellStyle name="Normal 8 2 2 2 6 2" xfId="21973"/>
    <cellStyle name="Normal 8 2 2 2 7" xfId="17718"/>
    <cellStyle name="Normal 8 2 2 3" xfId="2593"/>
    <cellStyle name="Normal 8 2 2 3 2" xfId="2709"/>
    <cellStyle name="Normal 8 2 2 3 2 2" xfId="3157"/>
    <cellStyle name="Normal 8 2 2 3 2 2 2" xfId="3855"/>
    <cellStyle name="Normal 8 2 2 3 2 2 2 2" xfId="8205"/>
    <cellStyle name="Normal 8 2 2 3 2 2 2 2 2" xfId="22821"/>
    <cellStyle name="Normal 8 2 2 3 2 2 2 3" xfId="18625"/>
    <cellStyle name="Normal 8 2 2 3 2 2 3" xfId="7740"/>
    <cellStyle name="Normal 8 2 2 3 2 2 3 2" xfId="22363"/>
    <cellStyle name="Normal 8 2 2 3 2 2 4" xfId="18103"/>
    <cellStyle name="Normal 8 2 2 3 2 3" xfId="3514"/>
    <cellStyle name="Normal 8 2 2 3 2 3 2" xfId="7970"/>
    <cellStyle name="Normal 8 2 2 3 2 3 2 2" xfId="22590"/>
    <cellStyle name="Normal 8 2 2 3 2 3 3" xfId="18366"/>
    <cellStyle name="Normal 8 2 2 3 2 4" xfId="7468"/>
    <cellStyle name="Normal 8 2 2 3 2 4 2" xfId="22111"/>
    <cellStyle name="Normal 8 2 2 3 2 5" xfId="17816"/>
    <cellStyle name="Normal 8 2 2 3 3" xfId="2997"/>
    <cellStyle name="Normal 8 2 2 3 3 2" xfId="3717"/>
    <cellStyle name="Normal 8 2 2 3 3 2 2" xfId="8115"/>
    <cellStyle name="Normal 8 2 2 3 3 2 2 2" xfId="22731"/>
    <cellStyle name="Normal 8 2 2 3 3 2 3" xfId="18525"/>
    <cellStyle name="Normal 8 2 2 3 3 3" xfId="7639"/>
    <cellStyle name="Normal 8 2 2 3 3 3 2" xfId="22267"/>
    <cellStyle name="Normal 8 2 2 3 3 4" xfId="18005"/>
    <cellStyle name="Normal 8 2 2 3 4" xfId="3369"/>
    <cellStyle name="Normal 8 2 2 3 4 2" xfId="7883"/>
    <cellStyle name="Normal 8 2 2 3 4 2 2" xfId="22505"/>
    <cellStyle name="Normal 8 2 2 3 4 3" xfId="18265"/>
    <cellStyle name="Normal 8 2 2 3 5" xfId="7366"/>
    <cellStyle name="Normal 8 2 2 3 5 2" xfId="22010"/>
    <cellStyle name="Normal 8 2 2 3 6" xfId="17739"/>
    <cellStyle name="Normal 8 2 2 4" xfId="2656"/>
    <cellStyle name="Normal 8 2 2 4 2" xfId="3106"/>
    <cellStyle name="Normal 8 2 2 4 2 2" xfId="3804"/>
    <cellStyle name="Normal 8 2 2 4 2 2 2" xfId="8171"/>
    <cellStyle name="Normal 8 2 2 4 2 2 2 2" xfId="22787"/>
    <cellStyle name="Normal 8 2 2 4 2 2 3" xfId="18591"/>
    <cellStyle name="Normal 8 2 2 4 2 3" xfId="7706"/>
    <cellStyle name="Normal 8 2 2 4 2 3 2" xfId="22329"/>
    <cellStyle name="Normal 8 2 2 4 2 4" xfId="18069"/>
    <cellStyle name="Normal 8 2 2 4 3" xfId="3457"/>
    <cellStyle name="Normal 8 2 2 4 3 2" xfId="7933"/>
    <cellStyle name="Normal 8 2 2 4 3 2 2" xfId="22554"/>
    <cellStyle name="Normal 8 2 2 4 3 3" xfId="18326"/>
    <cellStyle name="Normal 8 2 2 4 4" xfId="7432"/>
    <cellStyle name="Normal 8 2 2 4 4 2" xfId="22075"/>
    <cellStyle name="Normal 8 2 2 4 5" xfId="17780"/>
    <cellStyle name="Normal 8 2 2 5" xfId="2896"/>
    <cellStyle name="Normal 8 2 2 5 2" xfId="3637"/>
    <cellStyle name="Normal 8 2 2 5 2 2" xfId="8069"/>
    <cellStyle name="Normal 8 2 2 5 2 2 2" xfId="22685"/>
    <cellStyle name="Normal 8 2 2 5 2 3" xfId="18467"/>
    <cellStyle name="Normal 8 2 2 5 3" xfId="7575"/>
    <cellStyle name="Normal 8 2 2 5 3 2" xfId="22210"/>
    <cellStyle name="Normal 8 2 2 5 4" xfId="17928"/>
    <cellStyle name="Normal 8 2 2 6" xfId="3263"/>
    <cellStyle name="Normal 8 2 2 6 2" xfId="7823"/>
    <cellStyle name="Normal 8 2 2 6 2 2" xfId="22445"/>
    <cellStyle name="Normal 8 2 2 6 3" xfId="18189"/>
    <cellStyle name="Normal 8 2 2 7" xfId="7313"/>
    <cellStyle name="Normal 8 2 2 7 2" xfId="21957"/>
    <cellStyle name="Normal 8 2 2 8" xfId="15513"/>
    <cellStyle name="Normal 8 2 3" xfId="2537"/>
    <cellStyle name="Normal 8 2 3 2" xfId="2583"/>
    <cellStyle name="Normal 8 2 3 2 2" xfId="2701"/>
    <cellStyle name="Normal 8 2 3 2 2 2" xfId="3149"/>
    <cellStyle name="Normal 8 2 3 2 2 2 2" xfId="3847"/>
    <cellStyle name="Normal 8 2 3 2 2 2 2 2" xfId="8197"/>
    <cellStyle name="Normal 8 2 3 2 2 2 2 2 2" xfId="22813"/>
    <cellStyle name="Normal 8 2 3 2 2 2 2 3" xfId="18617"/>
    <cellStyle name="Normal 8 2 3 2 2 2 3" xfId="7732"/>
    <cellStyle name="Normal 8 2 3 2 2 2 3 2" xfId="22355"/>
    <cellStyle name="Normal 8 2 3 2 2 2 4" xfId="18095"/>
    <cellStyle name="Normal 8 2 3 2 2 3" xfId="3506"/>
    <cellStyle name="Normal 8 2 3 2 2 3 2" xfId="7962"/>
    <cellStyle name="Normal 8 2 3 2 2 3 2 2" xfId="22582"/>
    <cellStyle name="Normal 8 2 3 2 2 3 3" xfId="18358"/>
    <cellStyle name="Normal 8 2 3 2 2 4" xfId="7460"/>
    <cellStyle name="Normal 8 2 3 2 2 4 2" xfId="22103"/>
    <cellStyle name="Normal 8 2 3 2 2 5" xfId="17808"/>
    <cellStyle name="Normal 8 2 3 2 3" xfId="2987"/>
    <cellStyle name="Normal 8 2 3 2 3 2" xfId="3708"/>
    <cellStyle name="Normal 8 2 3 2 3 2 2" xfId="8106"/>
    <cellStyle name="Normal 8 2 3 2 3 2 2 2" xfId="22722"/>
    <cellStyle name="Normal 8 2 3 2 3 2 3" xfId="18516"/>
    <cellStyle name="Normal 8 2 3 2 3 3" xfId="7629"/>
    <cellStyle name="Normal 8 2 3 2 3 3 2" xfId="22259"/>
    <cellStyle name="Normal 8 2 3 2 3 4" xfId="17997"/>
    <cellStyle name="Normal 8 2 3 2 4" xfId="3360"/>
    <cellStyle name="Normal 8 2 3 2 4 2" xfId="7874"/>
    <cellStyle name="Normal 8 2 3 2 4 2 2" xfId="22496"/>
    <cellStyle name="Normal 8 2 3 2 4 3" xfId="18256"/>
    <cellStyle name="Normal 8 2 3 2 5" xfId="7358"/>
    <cellStyle name="Normal 8 2 3 2 5 2" xfId="22002"/>
    <cellStyle name="Normal 8 2 3 2 6" xfId="17731"/>
    <cellStyle name="Normal 8 2 3 3" xfId="2672"/>
    <cellStyle name="Normal 8 2 3 3 2" xfId="3122"/>
    <cellStyle name="Normal 8 2 3 3 2 2" xfId="3820"/>
    <cellStyle name="Normal 8 2 3 3 2 2 2" xfId="8179"/>
    <cellStyle name="Normal 8 2 3 3 2 2 2 2" xfId="22795"/>
    <cellStyle name="Normal 8 2 3 3 2 2 3" xfId="18599"/>
    <cellStyle name="Normal 8 2 3 3 2 3" xfId="7714"/>
    <cellStyle name="Normal 8 2 3 3 2 3 2" xfId="22337"/>
    <cellStyle name="Normal 8 2 3 3 2 4" xfId="18077"/>
    <cellStyle name="Normal 8 2 3 3 3" xfId="3473"/>
    <cellStyle name="Normal 8 2 3 3 3 2" xfId="7941"/>
    <cellStyle name="Normal 8 2 3 3 3 2 2" xfId="22562"/>
    <cellStyle name="Normal 8 2 3 3 3 3" xfId="18334"/>
    <cellStyle name="Normal 8 2 3 3 4" xfId="7440"/>
    <cellStyle name="Normal 8 2 3 3 4 2" xfId="22083"/>
    <cellStyle name="Normal 8 2 3 3 5" xfId="17788"/>
    <cellStyle name="Normal 8 2 3 4" xfId="2914"/>
    <cellStyle name="Normal 8 2 3 4 2" xfId="3654"/>
    <cellStyle name="Normal 8 2 3 4 2 2" xfId="8078"/>
    <cellStyle name="Normal 8 2 3 4 2 2 2" xfId="22694"/>
    <cellStyle name="Normal 8 2 3 4 2 3" xfId="18476"/>
    <cellStyle name="Normal 8 2 3 4 3" xfId="7585"/>
    <cellStyle name="Normal 8 2 3 4 3 2" xfId="22218"/>
    <cellStyle name="Normal 8 2 3 4 4" xfId="17936"/>
    <cellStyle name="Normal 8 2 3 5" xfId="3282"/>
    <cellStyle name="Normal 8 2 3 5 2" xfId="7834"/>
    <cellStyle name="Normal 8 2 3 5 2 2" xfId="22456"/>
    <cellStyle name="Normal 8 2 3 5 3" xfId="18200"/>
    <cellStyle name="Normal 8 2 3 6" xfId="7321"/>
    <cellStyle name="Normal 8 2 3 6 2" xfId="21965"/>
    <cellStyle name="Normal 8 2 3 7" xfId="17710"/>
    <cellStyle name="Normal 8 2 4" xfId="2561"/>
    <cellStyle name="Normal 8 2 4 2" xfId="2692"/>
    <cellStyle name="Normal 8 2 4 2 2" xfId="3142"/>
    <cellStyle name="Normal 8 2 4 2 2 2" xfId="3840"/>
    <cellStyle name="Normal 8 2 4 2 2 2 2" xfId="8190"/>
    <cellStyle name="Normal 8 2 4 2 2 2 2 2" xfId="22806"/>
    <cellStyle name="Normal 8 2 4 2 2 2 3" xfId="18610"/>
    <cellStyle name="Normal 8 2 4 2 2 3" xfId="7725"/>
    <cellStyle name="Normal 8 2 4 2 2 3 2" xfId="22348"/>
    <cellStyle name="Normal 8 2 4 2 2 4" xfId="18088"/>
    <cellStyle name="Normal 8 2 4 2 3" xfId="3497"/>
    <cellStyle name="Normal 8 2 4 2 3 2" xfId="7954"/>
    <cellStyle name="Normal 8 2 4 2 3 2 2" xfId="22574"/>
    <cellStyle name="Normal 8 2 4 2 3 3" xfId="18349"/>
    <cellStyle name="Normal 8 2 4 2 4" xfId="7452"/>
    <cellStyle name="Normal 8 2 4 2 4 2" xfId="22095"/>
    <cellStyle name="Normal 8 2 4 2 5" xfId="17799"/>
    <cellStyle name="Normal 8 2 4 3" xfId="2964"/>
    <cellStyle name="Normal 8 2 4 3 2" xfId="3689"/>
    <cellStyle name="Normal 8 2 4 3 2 2" xfId="8096"/>
    <cellStyle name="Normal 8 2 4 3 2 2 2" xfId="22712"/>
    <cellStyle name="Normal 8 2 4 3 2 3" xfId="18500"/>
    <cellStyle name="Normal 8 2 4 3 3" xfId="7609"/>
    <cellStyle name="Normal 8 2 4 3 3 2" xfId="22239"/>
    <cellStyle name="Normal 8 2 4 3 4" xfId="17974"/>
    <cellStyle name="Normal 8 2 4 4" xfId="3329"/>
    <cellStyle name="Normal 8 2 4 4 2" xfId="7857"/>
    <cellStyle name="Normal 8 2 4 4 2 2" xfId="22479"/>
    <cellStyle name="Normal 8 2 4 4 3" xfId="18232"/>
    <cellStyle name="Normal 8 2 4 5" xfId="7346"/>
    <cellStyle name="Normal 8 2 4 5 2" xfId="21990"/>
    <cellStyle name="Normal 8 2 4 6" xfId="17722"/>
    <cellStyle name="Normal 8 2 5" xfId="2643"/>
    <cellStyle name="Normal 8 2 5 2" xfId="3093"/>
    <cellStyle name="Normal 8 2 5 2 2" xfId="3791"/>
    <cellStyle name="Normal 8 2 5 2 2 2" xfId="8163"/>
    <cellStyle name="Normal 8 2 5 2 2 2 2" xfId="22779"/>
    <cellStyle name="Normal 8 2 5 2 2 3" xfId="18583"/>
    <cellStyle name="Normal 8 2 5 2 3" xfId="7698"/>
    <cellStyle name="Normal 8 2 5 2 3 2" xfId="22321"/>
    <cellStyle name="Normal 8 2 5 2 4" xfId="18061"/>
    <cellStyle name="Normal 8 2 5 3" xfId="3444"/>
    <cellStyle name="Normal 8 2 5 3 2" xfId="7925"/>
    <cellStyle name="Normal 8 2 5 3 2 2" xfId="22546"/>
    <cellStyle name="Normal 8 2 5 3 3" xfId="18318"/>
    <cellStyle name="Normal 8 2 5 4" xfId="7424"/>
    <cellStyle name="Normal 8 2 5 4 2" xfId="22067"/>
    <cellStyle name="Normal 8 2 5 5" xfId="17772"/>
    <cellStyle name="Normal 8 2 6" xfId="2881"/>
    <cellStyle name="Normal 8 2 6 2" xfId="3624"/>
    <cellStyle name="Normal 8 2 6 2 2" xfId="8061"/>
    <cellStyle name="Normal 8 2 6 2 2 2" xfId="22677"/>
    <cellStyle name="Normal 8 2 6 2 3" xfId="18459"/>
    <cellStyle name="Normal 8 2 6 3" xfId="7565"/>
    <cellStyle name="Normal 8 2 6 3 2" xfId="22202"/>
    <cellStyle name="Normal 8 2 6 4" xfId="17920"/>
    <cellStyle name="Normal 8 2 7" xfId="3249"/>
    <cellStyle name="Normal 8 2 7 2" xfId="7814"/>
    <cellStyle name="Normal 8 2 7 2 2" xfId="22436"/>
    <cellStyle name="Normal 8 2 7 3" xfId="18180"/>
    <cellStyle name="Normal 8 2 8" xfId="7305"/>
    <cellStyle name="Normal 8 2 8 2" xfId="21949"/>
    <cellStyle name="Normal 8 2 9" xfId="15462"/>
    <cellStyle name="Normal 8 3" xfId="211"/>
    <cellStyle name="Normal 8 3 2" xfId="3424"/>
    <cellStyle name="Normal 8 3 2 2" xfId="7914"/>
    <cellStyle name="Normal 8 3 2 2 2" xfId="22535"/>
    <cellStyle name="Normal 8 3 2 3" xfId="18307"/>
    <cellStyle name="Normal 8 3 3" xfId="4130"/>
    <cellStyle name="Normal 8 3 4" xfId="2574"/>
    <cellStyle name="Normal 8 3 5" xfId="15495"/>
    <cellStyle name="Normal 8 4" xfId="2556"/>
    <cellStyle name="Normal 8 4 2" xfId="2689"/>
    <cellStyle name="Normal 8 4 2 2" xfId="3139"/>
    <cellStyle name="Normal 8 4 2 2 2" xfId="3837"/>
    <cellStyle name="Normal 8 4 2 2 2 2" xfId="8188"/>
    <cellStyle name="Normal 8 4 2 2 2 2 2" xfId="22804"/>
    <cellStyle name="Normal 8 4 2 2 2 3" xfId="18608"/>
    <cellStyle name="Normal 8 4 2 2 3" xfId="7723"/>
    <cellStyle name="Normal 8 4 2 2 3 2" xfId="22346"/>
    <cellStyle name="Normal 8 4 2 2 4" xfId="18086"/>
    <cellStyle name="Normal 8 4 2 3" xfId="3494"/>
    <cellStyle name="Normal 8 4 2 3 2" xfId="7952"/>
    <cellStyle name="Normal 8 4 2 3 2 2" xfId="22572"/>
    <cellStyle name="Normal 8 4 2 3 3" xfId="18347"/>
    <cellStyle name="Normal 8 4 2 4" xfId="7450"/>
    <cellStyle name="Normal 8 4 2 4 2" xfId="22093"/>
    <cellStyle name="Normal 8 4 2 5" xfId="17797"/>
    <cellStyle name="Normal 8 4 3" xfId="2958"/>
    <cellStyle name="Normal 8 4 3 2" xfId="3684"/>
    <cellStyle name="Normal 8 4 3 2 2" xfId="8092"/>
    <cellStyle name="Normal 8 4 3 2 2 2" xfId="22708"/>
    <cellStyle name="Normal 8 4 3 2 3" xfId="18496"/>
    <cellStyle name="Normal 8 4 3 3" xfId="7605"/>
    <cellStyle name="Normal 8 4 3 3 2" xfId="22236"/>
    <cellStyle name="Normal 8 4 3 4" xfId="17971"/>
    <cellStyle name="Normal 8 4 4" xfId="3322"/>
    <cellStyle name="Normal 8 4 4 2" xfId="7852"/>
    <cellStyle name="Normal 8 4 4 2 2" xfId="22474"/>
    <cellStyle name="Normal 8 4 4 3" xfId="18227"/>
    <cellStyle name="Normal 8 4 5" xfId="7341"/>
    <cellStyle name="Normal 8 4 5 2" xfId="21985"/>
    <cellStyle name="Normal 8 4 6" xfId="17720"/>
    <cellStyle name="Normal 8 5" xfId="2858"/>
    <cellStyle name="Normal 8 6" xfId="2470"/>
    <cellStyle name="Normal 8 7" xfId="15459"/>
    <cellStyle name="Normal 9" xfId="133"/>
    <cellStyle name="Normal 9 2" xfId="2501"/>
    <cellStyle name="Normal 9 3" xfId="2575"/>
    <cellStyle name="Normal 9 4" xfId="2859"/>
    <cellStyle name="Normal 9 5" xfId="2471"/>
    <cellStyle name="Notas 2" xfId="122"/>
    <cellStyle name="Notas 2 10" xfId="1369"/>
    <cellStyle name="Notas 2 10 2" xfId="5088"/>
    <cellStyle name="Notas 2 10 2 2" xfId="19766"/>
    <cellStyle name="Notas 2 10 3" xfId="4274"/>
    <cellStyle name="Notas 2 10 3 2" xfId="18996"/>
    <cellStyle name="Notas 2 10 4" xfId="14909"/>
    <cellStyle name="Notas 2 10 4 2" xfId="29438"/>
    <cellStyle name="Notas 2 10 5" xfId="2731"/>
    <cellStyle name="Notas 2 10 5 2" xfId="17837"/>
    <cellStyle name="Notas 2 10 6" xfId="16616"/>
    <cellStyle name="Notas 2 11" xfId="1923"/>
    <cellStyle name="Notas 2 11 2" xfId="15392"/>
    <cellStyle name="Notas 2 11 2 2" xfId="29921"/>
    <cellStyle name="Notas 2 11 3" xfId="17153"/>
    <cellStyle name="Notas 2 12" xfId="13937"/>
    <cellStyle name="Notas 2 12 2" xfId="28473"/>
    <cellStyle name="Notas 2 13" xfId="15461"/>
    <cellStyle name="Notas 2 14" xfId="15428"/>
    <cellStyle name="Notas 2 2" xfId="296"/>
    <cellStyle name="Notas 2 2 10" xfId="13938"/>
    <cellStyle name="Notas 2 2 10 2" xfId="28474"/>
    <cellStyle name="Notas 2 2 11" xfId="15576"/>
    <cellStyle name="Notas 2 2 2" xfId="480"/>
    <cellStyle name="Notas 2 2 2 2" xfId="776"/>
    <cellStyle name="Notas 2 2 2 2 2" xfId="1347"/>
    <cellStyle name="Notas 2 2 2 2 2 2" xfId="5332"/>
    <cellStyle name="Notas 2 2 2 2 2 2 2" xfId="19988"/>
    <cellStyle name="Notas 2 2 2 2 2 3" xfId="4560"/>
    <cellStyle name="Notas 2 2 2 2 2 3 2" xfId="19279"/>
    <cellStyle name="Notas 2 2 2 2 2 4" xfId="14890"/>
    <cellStyle name="Notas 2 2 2 2 2 4 2" xfId="29419"/>
    <cellStyle name="Notas 2 2 2 2 2 5" xfId="3034"/>
    <cellStyle name="Notas 2 2 2 2 2 5 2" xfId="18039"/>
    <cellStyle name="Notas 2 2 2 2 2 6" xfId="16596"/>
    <cellStyle name="Notas 2 2 2 2 3" xfId="1894"/>
    <cellStyle name="Notas 2 2 2 2 3 2" xfId="15373"/>
    <cellStyle name="Notas 2 2 2 2 3 2 2" xfId="29902"/>
    <cellStyle name="Notas 2 2 2 2 3 3" xfId="4185"/>
    <cellStyle name="Notas 2 2 2 2 3 3 2" xfId="18911"/>
    <cellStyle name="Notas 2 2 2 2 3 4" xfId="17133"/>
    <cellStyle name="Notas 2 2 2 2 4" xfId="2440"/>
    <cellStyle name="Notas 2 2 2 2 4 2" xfId="17670"/>
    <cellStyle name="Notas 2 2 2 2 5" xfId="14556"/>
    <cellStyle name="Notas 2 2 2 2 5 2" xfId="29085"/>
    <cellStyle name="Notas 2 2 2 2 6" xfId="16051"/>
    <cellStyle name="Notas 2 2 2 3" xfId="572"/>
    <cellStyle name="Notas 2 2 2 3 2" xfId="3001"/>
    <cellStyle name="Notas 2 2 2 3 2 2" xfId="5311"/>
    <cellStyle name="Notas 2 2 2 3 2 2 2" xfId="19967"/>
    <cellStyle name="Notas 2 2 2 3 2 3" xfId="4492"/>
    <cellStyle name="Notas 2 2 2 3 2 3 2" xfId="19211"/>
    <cellStyle name="Notas 2 2 2 3 2 4" xfId="18009"/>
    <cellStyle name="Notas 2 2 2 3 3" xfId="4155"/>
    <cellStyle name="Notas 2 2 2 3 3 2" xfId="18884"/>
    <cellStyle name="Notas 2 2 2 3 4" xfId="14330"/>
    <cellStyle name="Notas 2 2 2 3 4 2" xfId="28859"/>
    <cellStyle name="Notas 2 2 2 3 5" xfId="2597"/>
    <cellStyle name="Notas 2 2 2 3 5 2" xfId="17742"/>
    <cellStyle name="Notas 2 2 2 3 6" xfId="15847"/>
    <cellStyle name="Notas 2 2 2 4" xfId="1627"/>
    <cellStyle name="Notas 2 2 2 4 2" xfId="5235"/>
    <cellStyle name="Notas 2 2 2 4 2 2" xfId="19891"/>
    <cellStyle name="Notas 2 2 2 4 3" xfId="4395"/>
    <cellStyle name="Notas 2 2 2 4 3 2" xfId="19114"/>
    <cellStyle name="Notas 2 2 2 4 4" xfId="15132"/>
    <cellStyle name="Notas 2 2 2 4 4 2" xfId="29661"/>
    <cellStyle name="Notas 2 2 2 4 5" xfId="2932"/>
    <cellStyle name="Notas 2 2 2 4 5 2" xfId="17949"/>
    <cellStyle name="Notas 2 2 2 4 6" xfId="16866"/>
    <cellStyle name="Notas 2 2 2 5" xfId="2173"/>
    <cellStyle name="Notas 2 2 2 5 2" xfId="15394"/>
    <cellStyle name="Notas 2 2 2 5 2 2" xfId="29923"/>
    <cellStyle name="Notas 2 2 2 5 3" xfId="17403"/>
    <cellStyle name="Notas 2 2 2 6" xfId="14221"/>
    <cellStyle name="Notas 2 2 2 6 2" xfId="28750"/>
    <cellStyle name="Notas 2 2 2 7" xfId="15757"/>
    <cellStyle name="Notas 2 2 3" xfId="647"/>
    <cellStyle name="Notas 2 2 3 2" xfId="1218"/>
    <cellStyle name="Notas 2 2 3 2 2" xfId="5308"/>
    <cellStyle name="Notas 2 2 3 2 2 2" xfId="19964"/>
    <cellStyle name="Notas 2 2 3 2 3" xfId="4485"/>
    <cellStyle name="Notas 2 2 3 2 3 2" xfId="19204"/>
    <cellStyle name="Notas 2 2 3 2 4" xfId="14770"/>
    <cellStyle name="Notas 2 2 3 2 4 2" xfId="29299"/>
    <cellStyle name="Notas 2 2 3 2 5" xfId="2998"/>
    <cellStyle name="Notas 2 2 3 2 5 2" xfId="18006"/>
    <cellStyle name="Notas 2 2 3 2 6" xfId="16467"/>
    <cellStyle name="Notas 2 2 3 3" xfId="1765"/>
    <cellStyle name="Notas 2 2 3 3 2" xfId="15253"/>
    <cellStyle name="Notas 2 2 3 3 2 2" xfId="29782"/>
    <cellStyle name="Notas 2 2 3 3 3" xfId="4149"/>
    <cellStyle name="Notas 2 2 3 3 3 2" xfId="18878"/>
    <cellStyle name="Notas 2 2 3 3 4" xfId="17004"/>
    <cellStyle name="Notas 2 2 3 4" xfId="2311"/>
    <cellStyle name="Notas 2 2 3 4 2" xfId="17541"/>
    <cellStyle name="Notas 2 2 3 5" xfId="14352"/>
    <cellStyle name="Notas 2 2 3 5 2" xfId="28881"/>
    <cellStyle name="Notas 2 2 3 6" xfId="15922"/>
    <cellStyle name="Notas 2 2 4" xfId="819"/>
    <cellStyle name="Notas 2 2 4 2" xfId="3013"/>
    <cellStyle name="Notas 2 2 4 2 2" xfId="5323"/>
    <cellStyle name="Notas 2 2 4 2 2 2" xfId="19979"/>
    <cellStyle name="Notas 2 2 4 2 3" xfId="4528"/>
    <cellStyle name="Notas 2 2 4 2 3 2" xfId="19247"/>
    <cellStyle name="Notas 2 2 4 2 4" xfId="18021"/>
    <cellStyle name="Notas 2 2 4 3" xfId="4170"/>
    <cellStyle name="Notas 2 2 4 3 2" xfId="18899"/>
    <cellStyle name="Notas 2 2 4 4" xfId="14277"/>
    <cellStyle name="Notas 2 2 4 4 2" xfId="28806"/>
    <cellStyle name="Notas 2 2 4 5" xfId="2598"/>
    <cellStyle name="Notas 2 2 4 5 2" xfId="17743"/>
    <cellStyle name="Notas 2 2 4 6" xfId="16092"/>
    <cellStyle name="Notas 2 2 5" xfId="1465"/>
    <cellStyle name="Notas 2 2 5 2" xfId="3000"/>
    <cellStyle name="Notas 2 2 5 2 2" xfId="5310"/>
    <cellStyle name="Notas 2 2 5 2 2 2" xfId="19966"/>
    <cellStyle name="Notas 2 2 5 2 3" xfId="4487"/>
    <cellStyle name="Notas 2 2 5 2 3 2" xfId="19206"/>
    <cellStyle name="Notas 2 2 5 2 4" xfId="18008"/>
    <cellStyle name="Notas 2 2 5 3" xfId="4151"/>
    <cellStyle name="Notas 2 2 5 3 2" xfId="18880"/>
    <cellStyle name="Notas 2 2 5 4" xfId="14986"/>
    <cellStyle name="Notas 2 2 5 4 2" xfId="29515"/>
    <cellStyle name="Notas 2 2 5 5" xfId="2596"/>
    <cellStyle name="Notas 2 2 5 5 2" xfId="17741"/>
    <cellStyle name="Notas 2 2 5 6" xfId="16704"/>
    <cellStyle name="Notas 2 2 6" xfId="2011"/>
    <cellStyle name="Notas 2 2 6 2" xfId="2972"/>
    <cellStyle name="Notas 2 2 6 2 2" xfId="5292"/>
    <cellStyle name="Notas 2 2 6 2 2 2" xfId="19948"/>
    <cellStyle name="Notas 2 2 6 2 3" xfId="4460"/>
    <cellStyle name="Notas 2 2 6 2 3 2" xfId="19179"/>
    <cellStyle name="Notas 2 2 6 2 4" xfId="17982"/>
    <cellStyle name="Notas 2 2 6 3" xfId="4133"/>
    <cellStyle name="Notas 2 2 6 3 2" xfId="18864"/>
    <cellStyle name="Notas 2 2 6 4" xfId="15393"/>
    <cellStyle name="Notas 2 2 6 4 2" xfId="29922"/>
    <cellStyle name="Notas 2 2 6 5" xfId="17241"/>
    <cellStyle name="Notas 2 2 7" xfId="2861"/>
    <cellStyle name="Notas 2 2 7 2" xfId="5192"/>
    <cellStyle name="Notas 2 2 7 2 2" xfId="19848"/>
    <cellStyle name="Notas 2 2 7 3" xfId="4361"/>
    <cellStyle name="Notas 2 2 7 3 2" xfId="19081"/>
    <cellStyle name="Notas 2 2 7 4" xfId="17912"/>
    <cellStyle name="Notas 2 2 8" xfId="2732"/>
    <cellStyle name="Notas 2 2 8 2" xfId="5089"/>
    <cellStyle name="Notas 2 2 8 2 2" xfId="19767"/>
    <cellStyle name="Notas 2 2 8 3" xfId="4275"/>
    <cellStyle name="Notas 2 2 8 3 2" xfId="18997"/>
    <cellStyle name="Notas 2 2 8 4" xfId="17838"/>
    <cellStyle name="Notas 2 2 9" xfId="3387"/>
    <cellStyle name="Notas 2 2 9 2" xfId="18278"/>
    <cellStyle name="Notas 2 3" xfId="282"/>
    <cellStyle name="Notas 2 3 2" xfId="466"/>
    <cellStyle name="Notas 2 3 2 2" xfId="765"/>
    <cellStyle name="Notas 2 3 2 2 2" xfId="1336"/>
    <cellStyle name="Notas 2 3 2 2 2 2" xfId="14879"/>
    <cellStyle name="Notas 2 3 2 2 2 2 2" xfId="29408"/>
    <cellStyle name="Notas 2 3 2 2 2 3" xfId="5353"/>
    <cellStyle name="Notas 2 3 2 2 2 3 2" xfId="20009"/>
    <cellStyle name="Notas 2 3 2 2 2 4" xfId="16585"/>
    <cellStyle name="Notas 2 3 2 2 3" xfId="1883"/>
    <cellStyle name="Notas 2 3 2 2 3 2" xfId="15362"/>
    <cellStyle name="Notas 2 3 2 2 3 2 2" xfId="29891"/>
    <cellStyle name="Notas 2 3 2 2 3 3" xfId="4581"/>
    <cellStyle name="Notas 2 3 2 2 3 3 2" xfId="19300"/>
    <cellStyle name="Notas 2 3 2 2 3 4" xfId="17122"/>
    <cellStyle name="Notas 2 3 2 2 4" xfId="2429"/>
    <cellStyle name="Notas 2 3 2 2 4 2" xfId="17659"/>
    <cellStyle name="Notas 2 3 2 2 5" xfId="14543"/>
    <cellStyle name="Notas 2 3 2 2 5 2" xfId="29072"/>
    <cellStyle name="Notas 2 3 2 2 6" xfId="16040"/>
    <cellStyle name="Notas 2 3 2 3" xfId="225"/>
    <cellStyle name="Notas 2 3 2 3 2" xfId="14314"/>
    <cellStyle name="Notas 2 3 2 3 2 2" xfId="28843"/>
    <cellStyle name="Notas 2 3 2 3 3" xfId="4209"/>
    <cellStyle name="Notas 2 3 2 3 3 2" xfId="18935"/>
    <cellStyle name="Notas 2 3 2 3 4" xfId="15507"/>
    <cellStyle name="Notas 2 3 2 4" xfId="1613"/>
    <cellStyle name="Notas 2 3 2 4 2" xfId="15118"/>
    <cellStyle name="Notas 2 3 2 4 2 2" xfId="29647"/>
    <cellStyle name="Notas 2 3 2 4 3" xfId="16852"/>
    <cellStyle name="Notas 2 3 2 5" xfId="2159"/>
    <cellStyle name="Notas 2 3 2 5 2" xfId="17389"/>
    <cellStyle name="Notas 2 3 2 6" xfId="14207"/>
    <cellStyle name="Notas 2 3 2 6 2" xfId="28736"/>
    <cellStyle name="Notas 2 3 2 7" xfId="15743"/>
    <cellStyle name="Notas 2 3 3" xfId="687"/>
    <cellStyle name="Notas 2 3 3 2" xfId="1258"/>
    <cellStyle name="Notas 2 3 3 2 2" xfId="5291"/>
    <cellStyle name="Notas 2 3 3 2 2 2" xfId="19947"/>
    <cellStyle name="Notas 2 3 3 2 3" xfId="4459"/>
    <cellStyle name="Notas 2 3 3 2 3 2" xfId="19178"/>
    <cellStyle name="Notas 2 3 3 2 4" xfId="14804"/>
    <cellStyle name="Notas 2 3 3 2 4 2" xfId="29333"/>
    <cellStyle name="Notas 2 3 3 2 5" xfId="2971"/>
    <cellStyle name="Notas 2 3 3 2 5 2" xfId="17981"/>
    <cellStyle name="Notas 2 3 3 2 6" xfId="16507"/>
    <cellStyle name="Notas 2 3 3 3" xfId="1805"/>
    <cellStyle name="Notas 2 3 3 3 2" xfId="15287"/>
    <cellStyle name="Notas 2 3 3 3 2 2" xfId="29816"/>
    <cellStyle name="Notas 2 3 3 3 3" xfId="4132"/>
    <cellStyle name="Notas 2 3 3 3 3 2" xfId="18863"/>
    <cellStyle name="Notas 2 3 3 3 4" xfId="17044"/>
    <cellStyle name="Notas 2 3 3 4" xfId="2351"/>
    <cellStyle name="Notas 2 3 3 4 2" xfId="17581"/>
    <cellStyle name="Notas 2 3 3 5" xfId="14422"/>
    <cellStyle name="Notas 2 3 3 5 2" xfId="28951"/>
    <cellStyle name="Notas 2 3 3 6" xfId="15962"/>
    <cellStyle name="Notas 2 3 4" xfId="1023"/>
    <cellStyle name="Notas 2 3 4 2" xfId="5256"/>
    <cellStyle name="Notas 2 3 4 2 2" xfId="19912"/>
    <cellStyle name="Notas 2 3 4 3" xfId="4416"/>
    <cellStyle name="Notas 2 3 4 3 2" xfId="19135"/>
    <cellStyle name="Notas 2 3 4 4" xfId="14627"/>
    <cellStyle name="Notas 2 3 4 4 2" xfId="29156"/>
    <cellStyle name="Notas 2 3 4 5" xfId="2953"/>
    <cellStyle name="Notas 2 3 4 5 2" xfId="17970"/>
    <cellStyle name="Notas 2 3 4 6" xfId="16276"/>
    <cellStyle name="Notas 2 3 5" xfId="1451"/>
    <cellStyle name="Notas 2 3 5 2" xfId="14972"/>
    <cellStyle name="Notas 2 3 5 2 2" xfId="29501"/>
    <cellStyle name="Notas 2 3 5 3" xfId="4090"/>
    <cellStyle name="Notas 2 3 5 3 2" xfId="18824"/>
    <cellStyle name="Notas 2 3 5 4" xfId="16690"/>
    <cellStyle name="Notas 2 3 6" xfId="1997"/>
    <cellStyle name="Notas 2 3 6 2" xfId="17227"/>
    <cellStyle name="Notas 2 3 7" xfId="14029"/>
    <cellStyle name="Notas 2 3 7 2" xfId="28560"/>
    <cellStyle name="Notas 2 3 8" xfId="15562"/>
    <cellStyle name="Notas 2 4" xfId="258"/>
    <cellStyle name="Notas 2 4 2" xfId="442"/>
    <cellStyle name="Notas 2 4 2 2" xfId="749"/>
    <cellStyle name="Notas 2 4 2 2 2" xfId="1320"/>
    <cellStyle name="Notas 2 4 2 2 2 2" xfId="14863"/>
    <cellStyle name="Notas 2 4 2 2 2 2 2" xfId="29392"/>
    <cellStyle name="Notas 2 4 2 2 2 3" xfId="16569"/>
    <cellStyle name="Notas 2 4 2 2 3" xfId="1867"/>
    <cellStyle name="Notas 2 4 2 2 3 2" xfId="15346"/>
    <cellStyle name="Notas 2 4 2 2 3 2 2" xfId="29875"/>
    <cellStyle name="Notas 2 4 2 2 3 3" xfId="17106"/>
    <cellStyle name="Notas 2 4 2 2 4" xfId="2413"/>
    <cellStyle name="Notas 2 4 2 2 4 2" xfId="17643"/>
    <cellStyle name="Notas 2 4 2 2 5" xfId="14524"/>
    <cellStyle name="Notas 2 4 2 2 5 2" xfId="29053"/>
    <cellStyle name="Notas 2 4 2 2 6" xfId="16024"/>
    <cellStyle name="Notas 2 4 2 3" xfId="552"/>
    <cellStyle name="Notas 2 4 2 3 2" xfId="14287"/>
    <cellStyle name="Notas 2 4 2 3 2 2" xfId="28816"/>
    <cellStyle name="Notas 2 4 2 3 3" xfId="4464"/>
    <cellStyle name="Notas 2 4 2 3 3 2" xfId="19183"/>
    <cellStyle name="Notas 2 4 2 3 4" xfId="15828"/>
    <cellStyle name="Notas 2 4 2 4" xfId="1589"/>
    <cellStyle name="Notas 2 4 2 4 2" xfId="15096"/>
    <cellStyle name="Notas 2 4 2 4 2 2" xfId="29625"/>
    <cellStyle name="Notas 2 4 2 4 3" xfId="16828"/>
    <cellStyle name="Notas 2 4 2 5" xfId="2135"/>
    <cellStyle name="Notas 2 4 2 5 2" xfId="17365"/>
    <cellStyle name="Notas 2 4 2 6" xfId="14185"/>
    <cellStyle name="Notas 2 4 2 6 2" xfId="28714"/>
    <cellStyle name="Notas 2 4 2 7" xfId="15719"/>
    <cellStyle name="Notas 2 4 3" xfId="220"/>
    <cellStyle name="Notas 2 4 3 2" xfId="363"/>
    <cellStyle name="Notas 2 4 3 2 2" xfId="14278"/>
    <cellStyle name="Notas 2 4 3 2 2 2" xfId="28807"/>
    <cellStyle name="Notas 2 4 3 2 3" xfId="15641"/>
    <cellStyle name="Notas 2 4 3 3" xfId="1396"/>
    <cellStyle name="Notas 2 4 3 3 2" xfId="14924"/>
    <cellStyle name="Notas 2 4 3 3 2 2" xfId="29453"/>
    <cellStyle name="Notas 2 4 3 3 3" xfId="16637"/>
    <cellStyle name="Notas 2 4 3 4" xfId="1944"/>
    <cellStyle name="Notas 2 4 3 4 2" xfId="17174"/>
    <cellStyle name="Notas 2 4 3 5" xfId="13959"/>
    <cellStyle name="Notas 2 4 3 5 2" xfId="28490"/>
    <cellStyle name="Notas 2 4 3 6" xfId="15502"/>
    <cellStyle name="Notas 2 4 4" xfId="375"/>
    <cellStyle name="Notas 2 4 4 2" xfId="14298"/>
    <cellStyle name="Notas 2 4 4 2 2" xfId="28827"/>
    <cellStyle name="Notas 2 4 4 3" xfId="15653"/>
    <cellStyle name="Notas 2 4 5" xfId="1427"/>
    <cellStyle name="Notas 2 4 5 2" xfId="14950"/>
    <cellStyle name="Notas 2 4 5 2 2" xfId="29479"/>
    <cellStyle name="Notas 2 4 5 3" xfId="16666"/>
    <cellStyle name="Notas 2 4 6" xfId="1973"/>
    <cellStyle name="Notas 2 4 6 2" xfId="17203"/>
    <cellStyle name="Notas 2 4 7" xfId="14000"/>
    <cellStyle name="Notas 2 4 7 2" xfId="28531"/>
    <cellStyle name="Notas 2 4 8" xfId="15538"/>
    <cellStyle name="Notas 2 5" xfId="287"/>
    <cellStyle name="Notas 2 5 2" xfId="471"/>
    <cellStyle name="Notas 2 5 2 2" xfId="769"/>
    <cellStyle name="Notas 2 5 2 2 2" xfId="1340"/>
    <cellStyle name="Notas 2 5 2 2 2 2" xfId="14883"/>
    <cellStyle name="Notas 2 5 2 2 2 2 2" xfId="29412"/>
    <cellStyle name="Notas 2 5 2 2 2 3" xfId="16589"/>
    <cellStyle name="Notas 2 5 2 2 3" xfId="1887"/>
    <cellStyle name="Notas 2 5 2 2 3 2" xfId="15366"/>
    <cellStyle name="Notas 2 5 2 2 3 2 2" xfId="29895"/>
    <cellStyle name="Notas 2 5 2 2 3 3" xfId="17126"/>
    <cellStyle name="Notas 2 5 2 2 4" xfId="2433"/>
    <cellStyle name="Notas 2 5 2 2 4 2" xfId="17663"/>
    <cellStyle name="Notas 2 5 2 2 5" xfId="14548"/>
    <cellStyle name="Notas 2 5 2 2 5 2" xfId="29077"/>
    <cellStyle name="Notas 2 5 2 2 6" xfId="16044"/>
    <cellStyle name="Notas 2 5 2 3" xfId="578"/>
    <cellStyle name="Notas 2 5 2 3 2" xfId="14360"/>
    <cellStyle name="Notas 2 5 2 3 2 2" xfId="28889"/>
    <cellStyle name="Notas 2 5 2 3 3" xfId="4496"/>
    <cellStyle name="Notas 2 5 2 3 3 2" xfId="19215"/>
    <cellStyle name="Notas 2 5 2 3 4" xfId="15853"/>
    <cellStyle name="Notas 2 5 2 4" xfId="1618"/>
    <cellStyle name="Notas 2 5 2 4 2" xfId="15123"/>
    <cellStyle name="Notas 2 5 2 4 2 2" xfId="29652"/>
    <cellStyle name="Notas 2 5 2 4 3" xfId="16857"/>
    <cellStyle name="Notas 2 5 2 5" xfId="2164"/>
    <cellStyle name="Notas 2 5 2 5 2" xfId="17394"/>
    <cellStyle name="Notas 2 5 2 6" xfId="14212"/>
    <cellStyle name="Notas 2 5 2 6 2" xfId="28741"/>
    <cellStyle name="Notas 2 5 2 7" xfId="15748"/>
    <cellStyle name="Notas 2 5 3" xfId="654"/>
    <cellStyle name="Notas 2 5 3 2" xfId="1225"/>
    <cellStyle name="Notas 2 5 3 2 2" xfId="14775"/>
    <cellStyle name="Notas 2 5 3 2 2 2" xfId="29304"/>
    <cellStyle name="Notas 2 5 3 2 3" xfId="16474"/>
    <cellStyle name="Notas 2 5 3 3" xfId="1772"/>
    <cellStyle name="Notas 2 5 3 3 2" xfId="15258"/>
    <cellStyle name="Notas 2 5 3 3 2 2" xfId="29787"/>
    <cellStyle name="Notas 2 5 3 3 3" xfId="17011"/>
    <cellStyle name="Notas 2 5 3 4" xfId="2318"/>
    <cellStyle name="Notas 2 5 3 4 2" xfId="17548"/>
    <cellStyle name="Notas 2 5 3 5" xfId="14365"/>
    <cellStyle name="Notas 2 5 3 5 2" xfId="28894"/>
    <cellStyle name="Notas 2 5 3 6" xfId="15929"/>
    <cellStyle name="Notas 2 5 4" xfId="883"/>
    <cellStyle name="Notas 2 5 4 2" xfId="14451"/>
    <cellStyle name="Notas 2 5 4 2 2" xfId="28980"/>
    <cellStyle name="Notas 2 5 4 3" xfId="16146"/>
    <cellStyle name="Notas 2 5 5" xfId="1456"/>
    <cellStyle name="Notas 2 5 5 2" xfId="14977"/>
    <cellStyle name="Notas 2 5 5 2 2" xfId="29506"/>
    <cellStyle name="Notas 2 5 5 3" xfId="16695"/>
    <cellStyle name="Notas 2 5 6" xfId="2002"/>
    <cellStyle name="Notas 2 5 6 2" xfId="17232"/>
    <cellStyle name="Notas 2 5 7" xfId="14043"/>
    <cellStyle name="Notas 2 5 7 2" xfId="28574"/>
    <cellStyle name="Notas 2 5 8" xfId="15567"/>
    <cellStyle name="Notas 2 6" xfId="228"/>
    <cellStyle name="Notas 2 6 2" xfId="192"/>
    <cellStyle name="Notas 2 6 2 2" xfId="1015"/>
    <cellStyle name="Notas 2 6 2 2 2" xfId="14622"/>
    <cellStyle name="Notas 2 6 2 2 2 2" xfId="29151"/>
    <cellStyle name="Notas 2 6 2 2 3" xfId="5325"/>
    <cellStyle name="Notas 2 6 2 2 3 2" xfId="19981"/>
    <cellStyle name="Notas 2 6 2 2 4" xfId="16269"/>
    <cellStyle name="Notas 2 6 2 3" xfId="1378"/>
    <cellStyle name="Notas 2 6 2 3 2" xfId="14912"/>
    <cellStyle name="Notas 2 6 2 3 2 2" xfId="29441"/>
    <cellStyle name="Notas 2 6 2 3 3" xfId="4539"/>
    <cellStyle name="Notas 2 6 2 3 3 2" xfId="19258"/>
    <cellStyle name="Notas 2 6 2 3 4" xfId="16622"/>
    <cellStyle name="Notas 2 6 2 4" xfId="1929"/>
    <cellStyle name="Notas 2 6 2 4 2" xfId="17159"/>
    <cellStyle name="Notas 2 6 2 5" xfId="14059"/>
    <cellStyle name="Notas 2 6 2 5 2" xfId="28590"/>
    <cellStyle name="Notas 2 6 2 6" xfId="15476"/>
    <cellStyle name="Notas 2 6 3" xfId="859"/>
    <cellStyle name="Notas 2 6 3 2" xfId="14411"/>
    <cellStyle name="Notas 2 6 3 2 2" xfId="28940"/>
    <cellStyle name="Notas 2 6 3 3" xfId="4173"/>
    <cellStyle name="Notas 2 6 3 3 2" xfId="18902"/>
    <cellStyle name="Notas 2 6 3 4" xfId="16127"/>
    <cellStyle name="Notas 2 6 4" xfId="1401"/>
    <cellStyle name="Notas 2 6 4 2" xfId="14928"/>
    <cellStyle name="Notas 2 6 4 2 2" xfId="29457"/>
    <cellStyle name="Notas 2 6 4 3" xfId="16641"/>
    <cellStyle name="Notas 2 6 5" xfId="1948"/>
    <cellStyle name="Notas 2 6 5 2" xfId="17178"/>
    <cellStyle name="Notas 2 6 6" xfId="14161"/>
    <cellStyle name="Notas 2 6 6 2" xfId="28690"/>
    <cellStyle name="Notas 2 6 7" xfId="15509"/>
    <cellStyle name="Notas 2 7" xfId="369"/>
    <cellStyle name="Notas 2 7 2" xfId="727"/>
    <cellStyle name="Notas 2 7 2 2" xfId="1298"/>
    <cellStyle name="Notas 2 7 2 2 2" xfId="14841"/>
    <cellStyle name="Notas 2 7 2 2 2 2" xfId="29370"/>
    <cellStyle name="Notas 2 7 2 2 3" xfId="5301"/>
    <cellStyle name="Notas 2 7 2 2 3 2" xfId="19957"/>
    <cellStyle name="Notas 2 7 2 2 4" xfId="16547"/>
    <cellStyle name="Notas 2 7 2 3" xfId="1845"/>
    <cellStyle name="Notas 2 7 2 3 2" xfId="15324"/>
    <cellStyle name="Notas 2 7 2 3 2 2" xfId="29853"/>
    <cellStyle name="Notas 2 7 2 3 3" xfId="4479"/>
    <cellStyle name="Notas 2 7 2 3 3 2" xfId="19198"/>
    <cellStyle name="Notas 2 7 2 3 4" xfId="17084"/>
    <cellStyle name="Notas 2 7 2 4" xfId="2391"/>
    <cellStyle name="Notas 2 7 2 4 2" xfId="17621"/>
    <cellStyle name="Notas 2 7 2 5" xfId="14486"/>
    <cellStyle name="Notas 2 7 2 5 2" xfId="29015"/>
    <cellStyle name="Notas 2 7 2 6" xfId="16002"/>
    <cellStyle name="Notas 2 7 3" xfId="1001"/>
    <cellStyle name="Notas 2 7 3 2" xfId="14615"/>
    <cellStyle name="Notas 2 7 3 2 2" xfId="29144"/>
    <cellStyle name="Notas 2 7 3 3" xfId="4142"/>
    <cellStyle name="Notas 2 7 3 3 2" xfId="18873"/>
    <cellStyle name="Notas 2 7 3 4" xfId="16257"/>
    <cellStyle name="Notas 2 7 4" xfId="1531"/>
    <cellStyle name="Notas 2 7 4 2" xfId="15046"/>
    <cellStyle name="Notas 2 7 4 2 2" xfId="29575"/>
    <cellStyle name="Notas 2 7 4 3" xfId="16770"/>
    <cellStyle name="Notas 2 7 5" xfId="2077"/>
    <cellStyle name="Notas 2 7 5 2" xfId="17307"/>
    <cellStyle name="Notas 2 7 6" xfId="14034"/>
    <cellStyle name="Notas 2 7 6 2" xfId="28565"/>
    <cellStyle name="Notas 2 7 7" xfId="15647"/>
    <cellStyle name="Notas 2 8" xfId="661"/>
    <cellStyle name="Notas 2 8 2" xfId="1232"/>
    <cellStyle name="Notas 2 8 2 2" xfId="5282"/>
    <cellStyle name="Notas 2 8 2 2 2" xfId="19938"/>
    <cellStyle name="Notas 2 8 2 3" xfId="4440"/>
    <cellStyle name="Notas 2 8 2 3 2" xfId="19159"/>
    <cellStyle name="Notas 2 8 2 4" xfId="14780"/>
    <cellStyle name="Notas 2 8 2 4 2" xfId="29309"/>
    <cellStyle name="Notas 2 8 2 5" xfId="2960"/>
    <cellStyle name="Notas 2 8 2 5 2" xfId="17973"/>
    <cellStyle name="Notas 2 8 2 6" xfId="16481"/>
    <cellStyle name="Notas 2 8 3" xfId="1779"/>
    <cellStyle name="Notas 2 8 3 2" xfId="15263"/>
    <cellStyle name="Notas 2 8 3 2 2" xfId="29792"/>
    <cellStyle name="Notas 2 8 3 3" xfId="4115"/>
    <cellStyle name="Notas 2 8 3 3 2" xfId="18849"/>
    <cellStyle name="Notas 2 8 3 4" xfId="17018"/>
    <cellStyle name="Notas 2 8 4" xfId="2325"/>
    <cellStyle name="Notas 2 8 4 2" xfId="17555"/>
    <cellStyle name="Notas 2 8 5" xfId="14378"/>
    <cellStyle name="Notas 2 8 5 2" xfId="28907"/>
    <cellStyle name="Notas 2 8 6" xfId="15936"/>
    <cellStyle name="Notas 2 9" xfId="376"/>
    <cellStyle name="Notas 2 9 2" xfId="5191"/>
    <cellStyle name="Notas 2 9 2 2" xfId="19847"/>
    <cellStyle name="Notas 2 9 3" xfId="4360"/>
    <cellStyle name="Notas 2 9 3 2" xfId="19080"/>
    <cellStyle name="Notas 2 9 4" xfId="14347"/>
    <cellStyle name="Notas 2 9 4 2" xfId="28876"/>
    <cellStyle name="Notas 2 9 5" xfId="2860"/>
    <cellStyle name="Notas 2 9 5 2" xfId="17911"/>
    <cellStyle name="Notas 2 9 6" xfId="15654"/>
    <cellStyle name="Notas 3" xfId="2472"/>
    <cellStyle name="Notas 3 10" xfId="13939"/>
    <cellStyle name="Notas 3 10 2" xfId="28475"/>
    <cellStyle name="Notas 3 11" xfId="17689"/>
    <cellStyle name="Notas 3 2" xfId="2551"/>
    <cellStyle name="Notas 3 2 2" xfId="2619"/>
    <cellStyle name="Notas 3 2 2 2" xfId="3035"/>
    <cellStyle name="Notas 3 2 2 2 2" xfId="5352"/>
    <cellStyle name="Notas 3 2 2 2 2 2" xfId="20008"/>
    <cellStyle name="Notas 3 2 2 2 3" xfId="4580"/>
    <cellStyle name="Notas 3 2 2 2 3 2" xfId="19299"/>
    <cellStyle name="Notas 3 2 2 2 4" xfId="18040"/>
    <cellStyle name="Notas 3 2 2 3" xfId="4208"/>
    <cellStyle name="Notas 3 2 2 3 2" xfId="18934"/>
    <cellStyle name="Notas 3 2 2 4" xfId="17761"/>
    <cellStyle name="Notas 3 2 3" xfId="2564"/>
    <cellStyle name="Notas 3 2 3 2" xfId="2966"/>
    <cellStyle name="Notas 3 2 3 2 2" xfId="5286"/>
    <cellStyle name="Notas 3 2 3 2 2 2" xfId="19942"/>
    <cellStyle name="Notas 3 2 3 2 3" xfId="4448"/>
    <cellStyle name="Notas 3 2 3 2 3 2" xfId="19167"/>
    <cellStyle name="Notas 3 2 3 2 4" xfId="17976"/>
    <cellStyle name="Notas 3 2 3 3" xfId="4121"/>
    <cellStyle name="Notas 3 2 3 3 2" xfId="18854"/>
    <cellStyle name="Notas 3 2 3 4" xfId="17723"/>
    <cellStyle name="Notas 3 2 4" xfId="2952"/>
    <cellStyle name="Notas 3 2 4 2" xfId="5255"/>
    <cellStyle name="Notas 3 2 4 2 2" xfId="19911"/>
    <cellStyle name="Notas 3 2 4 3" xfId="4415"/>
    <cellStyle name="Notas 3 2 4 3 2" xfId="19134"/>
    <cellStyle name="Notas 3 2 4 4" xfId="17969"/>
    <cellStyle name="Notas 3 2 5" xfId="4089"/>
    <cellStyle name="Notas 3 2 5 2" xfId="18823"/>
    <cellStyle name="Notas 3 2 6" xfId="17719"/>
    <cellStyle name="Notas 3 3" xfId="2595"/>
    <cellStyle name="Notas 3 3 2" xfId="2999"/>
    <cellStyle name="Notas 3 3 2 2" xfId="5309"/>
    <cellStyle name="Notas 3 3 2 2 2" xfId="19965"/>
    <cellStyle name="Notas 3 3 2 3" xfId="4486"/>
    <cellStyle name="Notas 3 3 2 3 2" xfId="19205"/>
    <cellStyle name="Notas 3 3 2 4" xfId="18007"/>
    <cellStyle name="Notas 3 3 3" xfId="4150"/>
    <cellStyle name="Notas 3 3 3 2" xfId="18879"/>
    <cellStyle name="Notas 3 3 4" xfId="17740"/>
    <cellStyle name="Notas 3 4" xfId="2599"/>
    <cellStyle name="Notas 3 4 2" xfId="3014"/>
    <cellStyle name="Notas 3 4 2 2" xfId="5324"/>
    <cellStyle name="Notas 3 4 2 2 2" xfId="19980"/>
    <cellStyle name="Notas 3 4 2 3" xfId="4536"/>
    <cellStyle name="Notas 3 4 2 3 2" xfId="19255"/>
    <cellStyle name="Notas 3 4 2 4" xfId="18022"/>
    <cellStyle name="Notas 3 4 3" xfId="4172"/>
    <cellStyle name="Notas 3 4 3 2" xfId="18901"/>
    <cellStyle name="Notas 3 4 4" xfId="17744"/>
    <cellStyle name="Notas 3 5" xfId="2600"/>
    <cellStyle name="Notas 3 5 2" xfId="3015"/>
    <cellStyle name="Notas 3 5 2 2" xfId="5326"/>
    <cellStyle name="Notas 3 5 2 2 2" xfId="19982"/>
    <cellStyle name="Notas 3 5 2 3" xfId="4550"/>
    <cellStyle name="Notas 3 5 2 3 2" xfId="19269"/>
    <cellStyle name="Notas 3 5 2 4" xfId="18023"/>
    <cellStyle name="Notas 3 5 3" xfId="4176"/>
    <cellStyle name="Notas 3 5 3 2" xfId="18905"/>
    <cellStyle name="Notas 3 5 4" xfId="17745"/>
    <cellStyle name="Notas 3 6" xfId="2576"/>
    <cellStyle name="Notas 3 6 2" xfId="2973"/>
    <cellStyle name="Notas 3 6 2 2" xfId="5293"/>
    <cellStyle name="Notas 3 6 2 2 2" xfId="19949"/>
    <cellStyle name="Notas 3 6 2 3" xfId="4461"/>
    <cellStyle name="Notas 3 6 2 3 2" xfId="19180"/>
    <cellStyle name="Notas 3 6 2 4" xfId="17983"/>
    <cellStyle name="Notas 3 6 3" xfId="4134"/>
    <cellStyle name="Notas 3 6 3 2" xfId="18865"/>
    <cellStyle name="Notas 3 6 4" xfId="17724"/>
    <cellStyle name="Notas 3 7" xfId="2862"/>
    <cellStyle name="Notas 3 7 2" xfId="5193"/>
    <cellStyle name="Notas 3 7 2 2" xfId="19849"/>
    <cellStyle name="Notas 3 7 3" xfId="4362"/>
    <cellStyle name="Notas 3 7 3 2" xfId="19082"/>
    <cellStyle name="Notas 3 7 4" xfId="17913"/>
    <cellStyle name="Notas 3 8" xfId="2733"/>
    <cellStyle name="Notas 3 8 2" xfId="5090"/>
    <cellStyle name="Notas 3 8 2 2" xfId="19768"/>
    <cellStyle name="Notas 3 8 3" xfId="4276"/>
    <cellStyle name="Notas 3 8 3 2" xfId="18998"/>
    <cellStyle name="Notas 3 8 4" xfId="17839"/>
    <cellStyle name="Notas 3 9" xfId="3718"/>
    <cellStyle name="Notas 3 9 2" xfId="18526"/>
    <cellStyle name="Notas 4" xfId="2627"/>
    <cellStyle name="Notas 4 2" xfId="3078"/>
    <cellStyle name="Notas 4 2 2" xfId="3776"/>
    <cellStyle name="Notas 4 2 2 2" xfId="8156"/>
    <cellStyle name="Notas 4 2 2 2 2" xfId="22772"/>
    <cellStyle name="Notas 4 2 2 3" xfId="18576"/>
    <cellStyle name="Notas 4 2 3" xfId="7691"/>
    <cellStyle name="Notas 4 2 3 2" xfId="22314"/>
    <cellStyle name="Notas 4 2 4" xfId="18054"/>
    <cellStyle name="Notas 4 3" xfId="3428"/>
    <cellStyle name="Notas 4 3 2" xfId="7917"/>
    <cellStyle name="Notas 4 3 2 2" xfId="22538"/>
    <cellStyle name="Notas 4 3 3" xfId="18310"/>
    <cellStyle name="Notas 4 4" xfId="3371"/>
    <cellStyle name="Notas 4 4 2" xfId="18266"/>
    <cellStyle name="Notas 4 5" xfId="4224"/>
    <cellStyle name="Notas 4 5 2" xfId="8476"/>
    <cellStyle name="Notas 4 5 2 2" xfId="23076"/>
    <cellStyle name="Notas 4 5 3" xfId="18950"/>
    <cellStyle name="Notas 4 6" xfId="7417"/>
    <cellStyle name="Notas 4 6 2" xfId="22060"/>
    <cellStyle name="Notas 4 7" xfId="13940"/>
    <cellStyle name="Notas 4 7 2" xfId="28476"/>
    <cellStyle name="Notas 4 8" xfId="17765"/>
    <cellStyle name="Notas 5" xfId="2730"/>
    <cellStyle name="Notas 5 2" xfId="5087"/>
    <cellStyle name="Notas 5 2 2" xfId="19765"/>
    <cellStyle name="Notas 5 3" xfId="4273"/>
    <cellStyle name="Notas 5 3 2" xfId="18995"/>
    <cellStyle name="Notas 5 4" xfId="17836"/>
    <cellStyle name="Notas 6" xfId="7241"/>
    <cellStyle name="Notas 6 2" xfId="11168"/>
    <cellStyle name="Notas 6 2 2" xfId="25743"/>
    <cellStyle name="Notas 6 3" xfId="21888"/>
    <cellStyle name="Notas 7" xfId="13880"/>
    <cellStyle name="Notas 7 2" xfId="28416"/>
    <cellStyle name="Note" xfId="59"/>
    <cellStyle name="Note 10" xfId="908"/>
    <cellStyle name="Note 10 2" xfId="13886"/>
    <cellStyle name="Note 10 2 2" xfId="28422"/>
    <cellStyle name="Note 10 3" xfId="16170"/>
    <cellStyle name="Note 11" xfId="868"/>
    <cellStyle name="Note 11 2" xfId="14419"/>
    <cellStyle name="Note 11 2 2" xfId="28948"/>
    <cellStyle name="Note 11 3" xfId="16134"/>
    <cellStyle name="Note 12" xfId="392"/>
    <cellStyle name="Note 12 2" xfId="15670"/>
    <cellStyle name="Note 13" xfId="15442"/>
    <cellStyle name="Note 2" xfId="60"/>
    <cellStyle name="Note 2 10" xfId="1063"/>
    <cellStyle name="Note 2 10 2" xfId="14649"/>
    <cellStyle name="Note 2 10 2 2" xfId="29178"/>
    <cellStyle name="Note 2 10 3" xfId="16312"/>
    <cellStyle name="Note 2 11" xfId="1016"/>
    <cellStyle name="Note 2 11 2" xfId="16270"/>
    <cellStyle name="Note 2 12" xfId="15443"/>
    <cellStyle name="Note 2 2" xfId="76"/>
    <cellStyle name="Note 2 2 10" xfId="893"/>
    <cellStyle name="Note 2 2 10 2" xfId="16155"/>
    <cellStyle name="Note 2 2 11" xfId="13949"/>
    <cellStyle name="Note 2 2 11 2" xfId="28485"/>
    <cellStyle name="Note 2 2 12" xfId="15454"/>
    <cellStyle name="Note 2 2 2" xfId="273"/>
    <cellStyle name="Note 2 2 2 2" xfId="457"/>
    <cellStyle name="Note 2 2 2 2 2" xfId="758"/>
    <cellStyle name="Note 2 2 2 2 2 2" xfId="1329"/>
    <cellStyle name="Note 2 2 2 2 2 2 2" xfId="14872"/>
    <cellStyle name="Note 2 2 2 2 2 2 2 2" xfId="29401"/>
    <cellStyle name="Note 2 2 2 2 2 2 3" xfId="5351"/>
    <cellStyle name="Note 2 2 2 2 2 2 3 2" xfId="20007"/>
    <cellStyle name="Note 2 2 2 2 2 2 4" xfId="16578"/>
    <cellStyle name="Note 2 2 2 2 2 3" xfId="1876"/>
    <cellStyle name="Note 2 2 2 2 2 3 2" xfId="15355"/>
    <cellStyle name="Note 2 2 2 2 2 3 2 2" xfId="29884"/>
    <cellStyle name="Note 2 2 2 2 2 3 3" xfId="4579"/>
    <cellStyle name="Note 2 2 2 2 2 3 3 2" xfId="19298"/>
    <cellStyle name="Note 2 2 2 2 2 3 4" xfId="17115"/>
    <cellStyle name="Note 2 2 2 2 2 4" xfId="2422"/>
    <cellStyle name="Note 2 2 2 2 2 4 2" xfId="17652"/>
    <cellStyle name="Note 2 2 2 2 2 5" xfId="14535"/>
    <cellStyle name="Note 2 2 2 2 2 5 2" xfId="29064"/>
    <cellStyle name="Note 2 2 2 2 2 6" xfId="16033"/>
    <cellStyle name="Note 2 2 2 2 3" xfId="377"/>
    <cellStyle name="Note 2 2 2 2 3 2" xfId="14359"/>
    <cellStyle name="Note 2 2 2 2 3 2 2" xfId="28888"/>
    <cellStyle name="Note 2 2 2 2 3 3" xfId="4207"/>
    <cellStyle name="Note 2 2 2 2 3 3 2" xfId="18933"/>
    <cellStyle name="Note 2 2 2 2 3 4" xfId="15655"/>
    <cellStyle name="Note 2 2 2 2 4" xfId="1604"/>
    <cellStyle name="Note 2 2 2 2 4 2" xfId="15109"/>
    <cellStyle name="Note 2 2 2 2 4 2 2" xfId="29638"/>
    <cellStyle name="Note 2 2 2 2 4 3" xfId="16843"/>
    <cellStyle name="Note 2 2 2 2 5" xfId="2150"/>
    <cellStyle name="Note 2 2 2 2 5 2" xfId="17380"/>
    <cellStyle name="Note 2 2 2 2 6" xfId="14198"/>
    <cellStyle name="Note 2 2 2 2 6 2" xfId="28727"/>
    <cellStyle name="Note 2 2 2 2 7" xfId="15734"/>
    <cellStyle name="Note 2 2 2 3" xfId="592"/>
    <cellStyle name="Note 2 2 2 3 2" xfId="1163"/>
    <cellStyle name="Note 2 2 2 3 2 2" xfId="5319"/>
    <cellStyle name="Note 2 2 2 3 2 2 2" xfId="19975"/>
    <cellStyle name="Note 2 2 2 3 2 3" xfId="4509"/>
    <cellStyle name="Note 2 2 2 3 2 3 2" xfId="19228"/>
    <cellStyle name="Note 2 2 2 3 2 4" xfId="14723"/>
    <cellStyle name="Note 2 2 2 3 2 4 2" xfId="29252"/>
    <cellStyle name="Note 2 2 2 3 2 5" xfId="3009"/>
    <cellStyle name="Note 2 2 2 3 2 5 2" xfId="18017"/>
    <cellStyle name="Note 2 2 2 3 2 6" xfId="16412"/>
    <cellStyle name="Note 2 2 2 3 3" xfId="1710"/>
    <cellStyle name="Note 2 2 2 3 3 2" xfId="15206"/>
    <cellStyle name="Note 2 2 2 3 3 2 2" xfId="29735"/>
    <cellStyle name="Note 2 2 2 3 3 3" xfId="4164"/>
    <cellStyle name="Note 2 2 2 3 3 3 2" xfId="18893"/>
    <cellStyle name="Note 2 2 2 3 3 4" xfId="16949"/>
    <cellStyle name="Note 2 2 2 3 4" xfId="2256"/>
    <cellStyle name="Note 2 2 2 3 4 2" xfId="17486"/>
    <cellStyle name="Note 2 2 2 3 5" xfId="14268"/>
    <cellStyle name="Note 2 2 2 3 5 2" xfId="28797"/>
    <cellStyle name="Note 2 2 2 3 6" xfId="15867"/>
    <cellStyle name="Note 2 2 2 4" xfId="1014"/>
    <cellStyle name="Note 2 2 2 4 2" xfId="5254"/>
    <cellStyle name="Note 2 2 2 4 2 2" xfId="19910"/>
    <cellStyle name="Note 2 2 2 4 3" xfId="4414"/>
    <cellStyle name="Note 2 2 2 4 3 2" xfId="19133"/>
    <cellStyle name="Note 2 2 2 4 4" xfId="14621"/>
    <cellStyle name="Note 2 2 2 4 4 2" xfId="29150"/>
    <cellStyle name="Note 2 2 2 4 5" xfId="2951"/>
    <cellStyle name="Note 2 2 2 4 5 2" xfId="17968"/>
    <cellStyle name="Note 2 2 2 4 6" xfId="16268"/>
    <cellStyle name="Note 2 2 2 5" xfId="1442"/>
    <cellStyle name="Note 2 2 2 5 2" xfId="14963"/>
    <cellStyle name="Note 2 2 2 5 2 2" xfId="29492"/>
    <cellStyle name="Note 2 2 2 5 3" xfId="4088"/>
    <cellStyle name="Note 2 2 2 5 3 2" xfId="18822"/>
    <cellStyle name="Note 2 2 2 5 4" xfId="16681"/>
    <cellStyle name="Note 2 2 2 6" xfId="1988"/>
    <cellStyle name="Note 2 2 2 6 2" xfId="17218"/>
    <cellStyle name="Note 2 2 2 7" xfId="14016"/>
    <cellStyle name="Note 2 2 2 7 2" xfId="28547"/>
    <cellStyle name="Note 2 2 2 8" xfId="15553"/>
    <cellStyle name="Note 2 2 3" xfId="279"/>
    <cellStyle name="Note 2 2 3 2" xfId="463"/>
    <cellStyle name="Note 2 2 3 2 2" xfId="763"/>
    <cellStyle name="Note 2 2 3 2 2 2" xfId="1334"/>
    <cellStyle name="Note 2 2 3 2 2 2 2" xfId="14877"/>
    <cellStyle name="Note 2 2 3 2 2 2 2 2" xfId="29406"/>
    <cellStyle name="Note 2 2 3 2 2 2 3" xfId="16583"/>
    <cellStyle name="Note 2 2 3 2 2 3" xfId="1881"/>
    <cellStyle name="Note 2 2 3 2 2 3 2" xfId="15360"/>
    <cellStyle name="Note 2 2 3 2 2 3 2 2" xfId="29889"/>
    <cellStyle name="Note 2 2 3 2 2 3 3" xfId="17120"/>
    <cellStyle name="Note 2 2 3 2 2 4" xfId="2427"/>
    <cellStyle name="Note 2 2 3 2 2 4 2" xfId="17657"/>
    <cellStyle name="Note 2 2 3 2 2 5" xfId="14540"/>
    <cellStyle name="Note 2 2 3 2 2 5 2" xfId="29069"/>
    <cellStyle name="Note 2 2 3 2 2 6" xfId="16038"/>
    <cellStyle name="Note 2 2 3 2 3" xfId="570"/>
    <cellStyle name="Note 2 2 3 2 3 2" xfId="14309"/>
    <cellStyle name="Note 2 2 3 2 3 2 2" xfId="28838"/>
    <cellStyle name="Note 2 2 3 2 3 3" xfId="4512"/>
    <cellStyle name="Note 2 2 3 2 3 3 2" xfId="19231"/>
    <cellStyle name="Note 2 2 3 2 3 4" xfId="15845"/>
    <cellStyle name="Note 2 2 3 2 4" xfId="1610"/>
    <cellStyle name="Note 2 2 3 2 4 2" xfId="15115"/>
    <cellStyle name="Note 2 2 3 2 4 2 2" xfId="29644"/>
    <cellStyle name="Note 2 2 3 2 4 3" xfId="16849"/>
    <cellStyle name="Note 2 2 3 2 5" xfId="2156"/>
    <cellStyle name="Note 2 2 3 2 5 2" xfId="17386"/>
    <cellStyle name="Note 2 2 3 2 6" xfId="14204"/>
    <cellStyle name="Note 2 2 3 2 6 2" xfId="28733"/>
    <cellStyle name="Note 2 2 3 2 7" xfId="15740"/>
    <cellStyle name="Note 2 2 3 3" xfId="637"/>
    <cellStyle name="Note 2 2 3 3 2" xfId="1208"/>
    <cellStyle name="Note 2 2 3 3 2 2" xfId="14761"/>
    <cellStyle name="Note 2 2 3 3 2 2 2" xfId="29290"/>
    <cellStyle name="Note 2 2 3 3 2 3" xfId="16457"/>
    <cellStyle name="Note 2 2 3 3 3" xfId="1755"/>
    <cellStyle name="Note 2 2 3 3 3 2" xfId="15244"/>
    <cellStyle name="Note 2 2 3 3 3 2 2" xfId="29773"/>
    <cellStyle name="Note 2 2 3 3 3 3" xfId="16994"/>
    <cellStyle name="Note 2 2 3 3 4" xfId="2301"/>
    <cellStyle name="Note 2 2 3 3 4 2" xfId="17531"/>
    <cellStyle name="Note 2 2 3 3 5" xfId="14339"/>
    <cellStyle name="Note 2 2 3 3 5 2" xfId="28868"/>
    <cellStyle name="Note 2 2 3 3 6" xfId="15912"/>
    <cellStyle name="Note 2 2 3 4" xfId="812"/>
    <cellStyle name="Note 2 2 3 4 2" xfId="14095"/>
    <cellStyle name="Note 2 2 3 4 2 2" xfId="28626"/>
    <cellStyle name="Note 2 2 3 4 3" xfId="16086"/>
    <cellStyle name="Note 2 2 3 5" xfId="1448"/>
    <cellStyle name="Note 2 2 3 5 2" xfId="14969"/>
    <cellStyle name="Note 2 2 3 5 2 2" xfId="29498"/>
    <cellStyle name="Note 2 2 3 5 3" xfId="16687"/>
    <cellStyle name="Note 2 2 3 6" xfId="1994"/>
    <cellStyle name="Note 2 2 3 6 2" xfId="17224"/>
    <cellStyle name="Note 2 2 3 7" xfId="14023"/>
    <cellStyle name="Note 2 2 3 7 2" xfId="28554"/>
    <cellStyle name="Note 2 2 3 8" xfId="15559"/>
    <cellStyle name="Note 2 2 4" xfId="301"/>
    <cellStyle name="Note 2 2 4 2" xfId="484"/>
    <cellStyle name="Note 2 2 4 2 2" xfId="779"/>
    <cellStyle name="Note 2 2 4 2 2 2" xfId="1350"/>
    <cellStyle name="Note 2 2 4 2 2 2 2" xfId="14893"/>
    <cellStyle name="Note 2 2 4 2 2 2 2 2" xfId="29422"/>
    <cellStyle name="Note 2 2 4 2 2 2 3" xfId="16599"/>
    <cellStyle name="Note 2 2 4 2 2 3" xfId="1897"/>
    <cellStyle name="Note 2 2 4 2 2 3 2" xfId="15376"/>
    <cellStyle name="Note 2 2 4 2 2 3 2 2" xfId="29905"/>
    <cellStyle name="Note 2 2 4 2 2 3 3" xfId="17136"/>
    <cellStyle name="Note 2 2 4 2 2 4" xfId="2443"/>
    <cellStyle name="Note 2 2 4 2 2 4 2" xfId="17673"/>
    <cellStyle name="Note 2 2 4 2 2 5" xfId="14560"/>
    <cellStyle name="Note 2 2 4 2 2 5 2" xfId="29089"/>
    <cellStyle name="Note 2 2 4 2 2 6" xfId="16054"/>
    <cellStyle name="Note 2 2 4 2 3" xfId="230"/>
    <cellStyle name="Note 2 2 4 2 3 2" xfId="14064"/>
    <cellStyle name="Note 2 2 4 2 3 2 2" xfId="28595"/>
    <cellStyle name="Note 2 2 4 2 3 3" xfId="4467"/>
    <cellStyle name="Note 2 2 4 2 3 3 2" xfId="19186"/>
    <cellStyle name="Note 2 2 4 2 3 4" xfId="15511"/>
    <cellStyle name="Note 2 2 4 2 4" xfId="1631"/>
    <cellStyle name="Note 2 2 4 2 4 2" xfId="15136"/>
    <cellStyle name="Note 2 2 4 2 4 2 2" xfId="29665"/>
    <cellStyle name="Note 2 2 4 2 4 3" xfId="16870"/>
    <cellStyle name="Note 2 2 4 2 5" xfId="2177"/>
    <cellStyle name="Note 2 2 4 2 5 2" xfId="17407"/>
    <cellStyle name="Note 2 2 4 2 6" xfId="14226"/>
    <cellStyle name="Note 2 2 4 2 6 2" xfId="28755"/>
    <cellStyle name="Note 2 2 4 2 7" xfId="15761"/>
    <cellStyle name="Note 2 2 4 3" xfId="639"/>
    <cellStyle name="Note 2 2 4 3 2" xfId="1210"/>
    <cellStyle name="Note 2 2 4 3 2 2" xfId="14763"/>
    <cellStyle name="Note 2 2 4 3 2 2 2" xfId="29292"/>
    <cellStyle name="Note 2 2 4 3 2 3" xfId="16459"/>
    <cellStyle name="Note 2 2 4 3 3" xfId="1757"/>
    <cellStyle name="Note 2 2 4 3 3 2" xfId="15246"/>
    <cellStyle name="Note 2 2 4 3 3 2 2" xfId="29775"/>
    <cellStyle name="Note 2 2 4 3 3 3" xfId="16996"/>
    <cellStyle name="Note 2 2 4 3 4" xfId="2303"/>
    <cellStyle name="Note 2 2 4 3 4 2" xfId="17533"/>
    <cellStyle name="Note 2 2 4 3 5" xfId="14341"/>
    <cellStyle name="Note 2 2 4 3 5 2" xfId="28870"/>
    <cellStyle name="Note 2 2 4 3 6" xfId="15914"/>
    <cellStyle name="Note 2 2 4 4" xfId="1027"/>
    <cellStyle name="Note 2 2 4 4 2" xfId="14630"/>
    <cellStyle name="Note 2 2 4 4 2 2" xfId="29159"/>
    <cellStyle name="Note 2 2 4 4 3" xfId="16280"/>
    <cellStyle name="Note 2 2 4 5" xfId="1469"/>
    <cellStyle name="Note 2 2 4 5 2" xfId="14990"/>
    <cellStyle name="Note 2 2 4 5 2 2" xfId="29519"/>
    <cellStyle name="Note 2 2 4 5 3" xfId="16708"/>
    <cellStyle name="Note 2 2 4 6" xfId="2015"/>
    <cellStyle name="Note 2 2 4 6 2" xfId="17245"/>
    <cellStyle name="Note 2 2 4 7" xfId="14063"/>
    <cellStyle name="Note 2 2 4 7 2" xfId="28594"/>
    <cellStyle name="Note 2 2 4 8" xfId="15580"/>
    <cellStyle name="Note 2 2 5" xfId="317"/>
    <cellStyle name="Note 2 2 5 2" xfId="500"/>
    <cellStyle name="Note 2 2 5 2 2" xfId="789"/>
    <cellStyle name="Note 2 2 5 2 2 2" xfId="1360"/>
    <cellStyle name="Note 2 2 5 2 2 2 2" xfId="14903"/>
    <cellStyle name="Note 2 2 5 2 2 2 2 2" xfId="29432"/>
    <cellStyle name="Note 2 2 5 2 2 2 3" xfId="16609"/>
    <cellStyle name="Note 2 2 5 2 2 3" xfId="1907"/>
    <cellStyle name="Note 2 2 5 2 2 3 2" xfId="15386"/>
    <cellStyle name="Note 2 2 5 2 2 3 2 2" xfId="29915"/>
    <cellStyle name="Note 2 2 5 2 2 3 3" xfId="17146"/>
    <cellStyle name="Note 2 2 5 2 2 4" xfId="2453"/>
    <cellStyle name="Note 2 2 5 2 2 4 2" xfId="17683"/>
    <cellStyle name="Note 2 2 5 2 2 5" xfId="14573"/>
    <cellStyle name="Note 2 2 5 2 2 5 2" xfId="29102"/>
    <cellStyle name="Note 2 2 5 2 2 6" xfId="16064"/>
    <cellStyle name="Note 2 2 5 2 3" xfId="1100"/>
    <cellStyle name="Note 2 2 5 2 3 2" xfId="14679"/>
    <cellStyle name="Note 2 2 5 2 3 2 2" xfId="29208"/>
    <cellStyle name="Note 2 2 5 2 3 3" xfId="4493"/>
    <cellStyle name="Note 2 2 5 2 3 3 2" xfId="19212"/>
    <cellStyle name="Note 2 2 5 2 3 4" xfId="16349"/>
    <cellStyle name="Note 2 2 5 2 4" xfId="1647"/>
    <cellStyle name="Note 2 2 5 2 4 2" xfId="15152"/>
    <cellStyle name="Note 2 2 5 2 4 2 2" xfId="29681"/>
    <cellStyle name="Note 2 2 5 2 4 3" xfId="16886"/>
    <cellStyle name="Note 2 2 5 2 5" xfId="2193"/>
    <cellStyle name="Note 2 2 5 2 5 2" xfId="17423"/>
    <cellStyle name="Note 2 2 5 2 6" xfId="14240"/>
    <cellStyle name="Note 2 2 5 2 6 2" xfId="28769"/>
    <cellStyle name="Note 2 2 5 2 7" xfId="15777"/>
    <cellStyle name="Note 2 2 5 3" xfId="609"/>
    <cellStyle name="Note 2 2 5 3 2" xfId="1180"/>
    <cellStyle name="Note 2 2 5 3 2 2" xfId="14738"/>
    <cellStyle name="Note 2 2 5 3 2 2 2" xfId="29267"/>
    <cellStyle name="Note 2 2 5 3 2 3" xfId="16429"/>
    <cellStyle name="Note 2 2 5 3 3" xfId="1727"/>
    <cellStyle name="Note 2 2 5 3 3 2" xfId="15221"/>
    <cellStyle name="Note 2 2 5 3 3 2 2" xfId="29750"/>
    <cellStyle name="Note 2 2 5 3 3 3" xfId="16966"/>
    <cellStyle name="Note 2 2 5 3 4" xfId="2273"/>
    <cellStyle name="Note 2 2 5 3 4 2" xfId="17503"/>
    <cellStyle name="Note 2 2 5 3 5" xfId="14292"/>
    <cellStyle name="Note 2 2 5 3 5 2" xfId="28821"/>
    <cellStyle name="Note 2 2 5 3 6" xfId="15884"/>
    <cellStyle name="Note 2 2 5 4" xfId="803"/>
    <cellStyle name="Note 2 2 5 4 2" xfId="14132"/>
    <cellStyle name="Note 2 2 5 4 2 2" xfId="28663"/>
    <cellStyle name="Note 2 2 5 4 3" xfId="16078"/>
    <cellStyle name="Note 2 2 5 5" xfId="1485"/>
    <cellStyle name="Note 2 2 5 5 2" xfId="15006"/>
    <cellStyle name="Note 2 2 5 5 2 2" xfId="29535"/>
    <cellStyle name="Note 2 2 5 5 3" xfId="16724"/>
    <cellStyle name="Note 2 2 5 6" xfId="2031"/>
    <cellStyle name="Note 2 2 5 6 2" xfId="17261"/>
    <cellStyle name="Note 2 2 5 7" xfId="14089"/>
    <cellStyle name="Note 2 2 5 7 2" xfId="28620"/>
    <cellStyle name="Note 2 2 5 8" xfId="15596"/>
    <cellStyle name="Note 2 2 6" xfId="396"/>
    <cellStyle name="Note 2 2 6 2" xfId="734"/>
    <cellStyle name="Note 2 2 6 2 2" xfId="1305"/>
    <cellStyle name="Note 2 2 6 2 2 2" xfId="14848"/>
    <cellStyle name="Note 2 2 6 2 2 2 2" xfId="29377"/>
    <cellStyle name="Note 2 2 6 2 2 3" xfId="5273"/>
    <cellStyle name="Note 2 2 6 2 2 3 2" xfId="19929"/>
    <cellStyle name="Note 2 2 6 2 2 4" xfId="16554"/>
    <cellStyle name="Note 2 2 6 2 3" xfId="1852"/>
    <cellStyle name="Note 2 2 6 2 3 2" xfId="15331"/>
    <cellStyle name="Note 2 2 6 2 3 2 2" xfId="29860"/>
    <cellStyle name="Note 2 2 6 2 3 3" xfId="4432"/>
    <cellStyle name="Note 2 2 6 2 3 3 2" xfId="19151"/>
    <cellStyle name="Note 2 2 6 2 3 4" xfId="17091"/>
    <cellStyle name="Note 2 2 6 2 4" xfId="2398"/>
    <cellStyle name="Note 2 2 6 2 4 2" xfId="17628"/>
    <cellStyle name="Note 2 2 6 2 5" xfId="14494"/>
    <cellStyle name="Note 2 2 6 2 5 2" xfId="29023"/>
    <cellStyle name="Note 2 2 6 2 6" xfId="16009"/>
    <cellStyle name="Note 2 2 6 3" xfId="987"/>
    <cellStyle name="Note 2 2 6 3 2" xfId="14606"/>
    <cellStyle name="Note 2 2 6 3 2 2" xfId="29135"/>
    <cellStyle name="Note 2 2 6 3 3" xfId="4109"/>
    <cellStyle name="Note 2 2 6 3 3 2" xfId="18843"/>
    <cellStyle name="Note 2 2 6 3 4" xfId="16243"/>
    <cellStyle name="Note 2 2 6 4" xfId="1547"/>
    <cellStyle name="Note 2 2 6 4 2" xfId="15060"/>
    <cellStyle name="Note 2 2 6 4 2 2" xfId="29589"/>
    <cellStyle name="Note 2 2 6 4 3" xfId="16786"/>
    <cellStyle name="Note 2 2 6 5" xfId="2093"/>
    <cellStyle name="Note 2 2 6 5 2" xfId="17323"/>
    <cellStyle name="Note 2 2 6 6" xfId="14114"/>
    <cellStyle name="Note 2 2 6 6 2" xfId="28645"/>
    <cellStyle name="Note 2 2 6 7" xfId="15674"/>
    <cellStyle name="Note 2 2 7" xfId="608"/>
    <cellStyle name="Note 2 2 7 2" xfId="1179"/>
    <cellStyle name="Note 2 2 7 2 2" xfId="14737"/>
    <cellStyle name="Note 2 2 7 2 2 2" xfId="29266"/>
    <cellStyle name="Note 2 2 7 2 3" xfId="5206"/>
    <cellStyle name="Note 2 2 7 2 3 2" xfId="19862"/>
    <cellStyle name="Note 2 2 7 2 4" xfId="16428"/>
    <cellStyle name="Note 2 2 7 3" xfId="1726"/>
    <cellStyle name="Note 2 2 7 3 2" xfId="15220"/>
    <cellStyle name="Note 2 2 7 3 2 2" xfId="29749"/>
    <cellStyle name="Note 2 2 7 3 3" xfId="4375"/>
    <cellStyle name="Note 2 2 7 3 3 2" xfId="19094"/>
    <cellStyle name="Note 2 2 7 3 4" xfId="16965"/>
    <cellStyle name="Note 2 2 7 4" xfId="2272"/>
    <cellStyle name="Note 2 2 7 4 2" xfId="17502"/>
    <cellStyle name="Note 2 2 7 5" xfId="14291"/>
    <cellStyle name="Note 2 2 7 5 2" xfId="28820"/>
    <cellStyle name="Note 2 2 7 6" xfId="15883"/>
    <cellStyle name="Note 2 2 8" xfId="906"/>
    <cellStyle name="Note 2 2 8 2" xfId="14482"/>
    <cellStyle name="Note 2 2 8 2 2" xfId="29011"/>
    <cellStyle name="Note 2 2 8 3" xfId="3673"/>
    <cellStyle name="Note 2 2 8 3 2" xfId="18489"/>
    <cellStyle name="Note 2 2 8 4" xfId="16168"/>
    <cellStyle name="Note 2 2 9" xfId="1047"/>
    <cellStyle name="Note 2 2 9 2" xfId="14639"/>
    <cellStyle name="Note 2 2 9 2 2" xfId="29168"/>
    <cellStyle name="Note 2 2 9 3" xfId="16297"/>
    <cellStyle name="Note 2 3" xfId="260"/>
    <cellStyle name="Note 2 3 2" xfId="444"/>
    <cellStyle name="Note 2 3 2 2" xfId="751"/>
    <cellStyle name="Note 2 3 2 2 2" xfId="1322"/>
    <cellStyle name="Note 2 3 2 2 2 2" xfId="14865"/>
    <cellStyle name="Note 2 3 2 2 2 2 2" xfId="29394"/>
    <cellStyle name="Note 2 3 2 2 2 3" xfId="5338"/>
    <cellStyle name="Note 2 3 2 2 2 3 2" xfId="19994"/>
    <cellStyle name="Note 2 3 2 2 2 4" xfId="16571"/>
    <cellStyle name="Note 2 3 2 2 3" xfId="1869"/>
    <cellStyle name="Note 2 3 2 2 3 2" xfId="15348"/>
    <cellStyle name="Note 2 3 2 2 3 2 2" xfId="29877"/>
    <cellStyle name="Note 2 3 2 2 3 3" xfId="4566"/>
    <cellStyle name="Note 2 3 2 2 3 3 2" xfId="19285"/>
    <cellStyle name="Note 2 3 2 2 3 4" xfId="17108"/>
    <cellStyle name="Note 2 3 2 2 4" xfId="2415"/>
    <cellStyle name="Note 2 3 2 2 4 2" xfId="17645"/>
    <cellStyle name="Note 2 3 2 2 5" xfId="14526"/>
    <cellStyle name="Note 2 3 2 2 5 2" xfId="29055"/>
    <cellStyle name="Note 2 3 2 2 6" xfId="16026"/>
    <cellStyle name="Note 2 3 2 3" xfId="354"/>
    <cellStyle name="Note 2 3 2 3 2" xfId="14362"/>
    <cellStyle name="Note 2 3 2 3 2 2" xfId="28891"/>
    <cellStyle name="Note 2 3 2 3 3" xfId="4191"/>
    <cellStyle name="Note 2 3 2 3 3 2" xfId="18917"/>
    <cellStyle name="Note 2 3 2 3 4" xfId="15633"/>
    <cellStyle name="Note 2 3 2 4" xfId="1591"/>
    <cellStyle name="Note 2 3 2 4 2" xfId="15098"/>
    <cellStyle name="Note 2 3 2 4 2 2" xfId="29627"/>
    <cellStyle name="Note 2 3 2 4 3" xfId="16830"/>
    <cellStyle name="Note 2 3 2 5" xfId="2137"/>
    <cellStyle name="Note 2 3 2 5 2" xfId="17367"/>
    <cellStyle name="Note 2 3 2 6" xfId="14187"/>
    <cellStyle name="Note 2 3 2 6 2" xfId="28716"/>
    <cellStyle name="Note 2 3 2 7" xfId="15721"/>
    <cellStyle name="Note 2 3 3" xfId="698"/>
    <cellStyle name="Note 2 3 3 2" xfId="1269"/>
    <cellStyle name="Note 2 3 3 2 2" xfId="5285"/>
    <cellStyle name="Note 2 3 3 2 2 2" xfId="19941"/>
    <cellStyle name="Note 2 3 3 2 3" xfId="4446"/>
    <cellStyle name="Note 2 3 3 2 3 2" xfId="19165"/>
    <cellStyle name="Note 2 3 3 2 4" xfId="14814"/>
    <cellStyle name="Note 2 3 3 2 4 2" xfId="29343"/>
    <cellStyle name="Note 2 3 3 2 5" xfId="2965"/>
    <cellStyle name="Note 2 3 3 2 5 2" xfId="17975"/>
    <cellStyle name="Note 2 3 3 2 6" xfId="16518"/>
    <cellStyle name="Note 2 3 3 3" xfId="1816"/>
    <cellStyle name="Note 2 3 3 3 2" xfId="15297"/>
    <cellStyle name="Note 2 3 3 3 2 2" xfId="29826"/>
    <cellStyle name="Note 2 3 3 3 3" xfId="4120"/>
    <cellStyle name="Note 2 3 3 3 3 2" xfId="18853"/>
    <cellStyle name="Note 2 3 3 3 4" xfId="17055"/>
    <cellStyle name="Note 2 3 3 4" xfId="2362"/>
    <cellStyle name="Note 2 3 3 4 2" xfId="17592"/>
    <cellStyle name="Note 2 3 3 5" xfId="14436"/>
    <cellStyle name="Note 2 3 3 5 2" xfId="28965"/>
    <cellStyle name="Note 2 3 3 6" xfId="15973"/>
    <cellStyle name="Note 2 3 4" xfId="858"/>
    <cellStyle name="Note 2 3 4 2" xfId="5241"/>
    <cellStyle name="Note 2 3 4 2 2" xfId="19897"/>
    <cellStyle name="Note 2 3 4 3" xfId="4401"/>
    <cellStyle name="Note 2 3 4 3 2" xfId="19120"/>
    <cellStyle name="Note 2 3 4 4" xfId="14409"/>
    <cellStyle name="Note 2 3 4 4 2" xfId="28938"/>
    <cellStyle name="Note 2 3 4 5" xfId="2938"/>
    <cellStyle name="Note 2 3 4 5 2" xfId="17955"/>
    <cellStyle name="Note 2 3 4 6" xfId="16126"/>
    <cellStyle name="Note 2 3 5" xfId="1429"/>
    <cellStyle name="Note 2 3 5 2" xfId="14952"/>
    <cellStyle name="Note 2 3 5 2 2" xfId="29481"/>
    <cellStyle name="Note 2 3 5 3" xfId="3726"/>
    <cellStyle name="Note 2 3 5 3 2" xfId="18533"/>
    <cellStyle name="Note 2 3 5 4" xfId="16668"/>
    <cellStyle name="Note 2 3 6" xfId="1975"/>
    <cellStyle name="Note 2 3 6 2" xfId="17205"/>
    <cellStyle name="Note 2 3 7" xfId="14005"/>
    <cellStyle name="Note 2 3 7 2" xfId="28536"/>
    <cellStyle name="Note 2 3 8" xfId="15540"/>
    <cellStyle name="Note 2 4" xfId="291"/>
    <cellStyle name="Note 2 4 2" xfId="475"/>
    <cellStyle name="Note 2 4 2 2" xfId="772"/>
    <cellStyle name="Note 2 4 2 2 2" xfId="1343"/>
    <cellStyle name="Note 2 4 2 2 2 2" xfId="14886"/>
    <cellStyle name="Note 2 4 2 2 2 2 2" xfId="29415"/>
    <cellStyle name="Note 2 4 2 2 2 3" xfId="16592"/>
    <cellStyle name="Note 2 4 2 2 3" xfId="1890"/>
    <cellStyle name="Note 2 4 2 2 3 2" xfId="15369"/>
    <cellStyle name="Note 2 4 2 2 3 2 2" xfId="29898"/>
    <cellStyle name="Note 2 4 2 2 3 3" xfId="17129"/>
    <cellStyle name="Note 2 4 2 2 4" xfId="2436"/>
    <cellStyle name="Note 2 4 2 2 4 2" xfId="17666"/>
    <cellStyle name="Note 2 4 2 2 5" xfId="14551"/>
    <cellStyle name="Note 2 4 2 2 5 2" xfId="29080"/>
    <cellStyle name="Note 2 4 2 2 6" xfId="16047"/>
    <cellStyle name="Note 2 4 2 3" xfId="963"/>
    <cellStyle name="Note 2 4 2 3 2" xfId="14589"/>
    <cellStyle name="Note 2 4 2 3 2 2" xfId="29118"/>
    <cellStyle name="Note 2 4 2 3 3" xfId="4532"/>
    <cellStyle name="Note 2 4 2 3 3 2" xfId="19251"/>
    <cellStyle name="Note 2 4 2 3 4" xfId="16222"/>
    <cellStyle name="Note 2 4 2 4" xfId="1622"/>
    <cellStyle name="Note 2 4 2 4 2" xfId="15127"/>
    <cellStyle name="Note 2 4 2 4 2 2" xfId="29656"/>
    <cellStyle name="Note 2 4 2 4 3" xfId="16861"/>
    <cellStyle name="Note 2 4 2 5" xfId="2168"/>
    <cellStyle name="Note 2 4 2 5 2" xfId="17398"/>
    <cellStyle name="Note 2 4 2 6" xfId="14216"/>
    <cellStyle name="Note 2 4 2 6 2" xfId="28745"/>
    <cellStyle name="Note 2 4 2 7" xfId="15752"/>
    <cellStyle name="Note 2 4 3" xfId="682"/>
    <cellStyle name="Note 2 4 3 2" xfId="1253"/>
    <cellStyle name="Note 2 4 3 2 2" xfId="14800"/>
    <cellStyle name="Note 2 4 3 2 2 2" xfId="29329"/>
    <cellStyle name="Note 2 4 3 2 3" xfId="16502"/>
    <cellStyle name="Note 2 4 3 3" xfId="1800"/>
    <cellStyle name="Note 2 4 3 3 2" xfId="15283"/>
    <cellStyle name="Note 2 4 3 3 2 2" xfId="29812"/>
    <cellStyle name="Note 2 4 3 3 3" xfId="17039"/>
    <cellStyle name="Note 2 4 3 4" xfId="2346"/>
    <cellStyle name="Note 2 4 3 4 2" xfId="17576"/>
    <cellStyle name="Note 2 4 3 5" xfId="14415"/>
    <cellStyle name="Note 2 4 3 5 2" xfId="28944"/>
    <cellStyle name="Note 2 4 3 6" xfId="15957"/>
    <cellStyle name="Note 2 4 4" xfId="885"/>
    <cellStyle name="Note 2 4 4 2" xfId="14454"/>
    <cellStyle name="Note 2 4 4 2 2" xfId="28983"/>
    <cellStyle name="Note 2 4 4 3" xfId="16148"/>
    <cellStyle name="Note 2 4 5" xfId="1460"/>
    <cellStyle name="Note 2 4 5 2" xfId="14981"/>
    <cellStyle name="Note 2 4 5 2 2" xfId="29510"/>
    <cellStyle name="Note 2 4 5 3" xfId="16699"/>
    <cellStyle name="Note 2 4 6" xfId="2006"/>
    <cellStyle name="Note 2 4 6 2" xfId="17236"/>
    <cellStyle name="Note 2 4 7" xfId="14050"/>
    <cellStyle name="Note 2 4 7 2" xfId="28581"/>
    <cellStyle name="Note 2 4 8" xfId="15571"/>
    <cellStyle name="Note 2 5" xfId="184"/>
    <cellStyle name="Note 2 5 2" xfId="416"/>
    <cellStyle name="Note 2 5 2 2" xfId="739"/>
    <cellStyle name="Note 2 5 2 2 2" xfId="1310"/>
    <cellStyle name="Note 2 5 2 2 2 2" xfId="14853"/>
    <cellStyle name="Note 2 5 2 2 2 2 2" xfId="29382"/>
    <cellStyle name="Note 2 5 2 2 2 3" xfId="16559"/>
    <cellStyle name="Note 2 5 2 2 3" xfId="1857"/>
    <cellStyle name="Note 2 5 2 2 3 2" xfId="15336"/>
    <cellStyle name="Note 2 5 2 2 3 2 2" xfId="29865"/>
    <cellStyle name="Note 2 5 2 2 3 3" xfId="17096"/>
    <cellStyle name="Note 2 5 2 2 4" xfId="2403"/>
    <cellStyle name="Note 2 5 2 2 4 2" xfId="17633"/>
    <cellStyle name="Note 2 5 2 2 5" xfId="14504"/>
    <cellStyle name="Note 2 5 2 2 5 2" xfId="29033"/>
    <cellStyle name="Note 2 5 2 2 6" xfId="16014"/>
    <cellStyle name="Note 2 5 2 3" xfId="1005"/>
    <cellStyle name="Note 2 5 2 3 2" xfId="14617"/>
    <cellStyle name="Note 2 5 2 3 2 2" xfId="29146"/>
    <cellStyle name="Note 2 5 2 3 3" xfId="4535"/>
    <cellStyle name="Note 2 5 2 3 3 2" xfId="19254"/>
    <cellStyle name="Note 2 5 2 3 4" xfId="16261"/>
    <cellStyle name="Note 2 5 2 4" xfId="1564"/>
    <cellStyle name="Note 2 5 2 4 2" xfId="15073"/>
    <cellStyle name="Note 2 5 2 4 2 2" xfId="29602"/>
    <cellStyle name="Note 2 5 2 4 3" xfId="16803"/>
    <cellStyle name="Note 2 5 2 5" xfId="2110"/>
    <cellStyle name="Note 2 5 2 5 2" xfId="17340"/>
    <cellStyle name="Note 2 5 2 6" xfId="14158"/>
    <cellStyle name="Note 2 5 2 6 2" xfId="28689"/>
    <cellStyle name="Note 2 5 2 7" xfId="15693"/>
    <cellStyle name="Note 2 5 3" xfId="685"/>
    <cellStyle name="Note 2 5 3 2" xfId="1256"/>
    <cellStyle name="Note 2 5 3 2 2" xfId="14802"/>
    <cellStyle name="Note 2 5 3 2 2 2" xfId="29331"/>
    <cellStyle name="Note 2 5 3 2 3" xfId="16505"/>
    <cellStyle name="Note 2 5 3 3" xfId="1803"/>
    <cellStyle name="Note 2 5 3 3 2" xfId="15285"/>
    <cellStyle name="Note 2 5 3 3 2 2" xfId="29814"/>
    <cellStyle name="Note 2 5 3 3 3" xfId="17042"/>
    <cellStyle name="Note 2 5 3 4" xfId="2349"/>
    <cellStyle name="Note 2 5 3 4 2" xfId="17579"/>
    <cellStyle name="Note 2 5 3 5" xfId="14418"/>
    <cellStyle name="Note 2 5 3 5 2" xfId="28947"/>
    <cellStyle name="Note 2 5 3 6" xfId="15960"/>
    <cellStyle name="Note 2 5 4" xfId="956"/>
    <cellStyle name="Note 2 5 4 2" xfId="14578"/>
    <cellStyle name="Note 2 5 4 2 2" xfId="29107"/>
    <cellStyle name="Note 2 5 4 3" xfId="16215"/>
    <cellStyle name="Note 2 5 5" xfId="1375"/>
    <cellStyle name="Note 2 5 5 2" xfId="14910"/>
    <cellStyle name="Note 2 5 5 2 2" xfId="29439"/>
    <cellStyle name="Note 2 5 5 3" xfId="16619"/>
    <cellStyle name="Note 2 5 6" xfId="1926"/>
    <cellStyle name="Note 2 5 6 2" xfId="17156"/>
    <cellStyle name="Note 2 5 7" xfId="2620"/>
    <cellStyle name="Note 2 5 7 2" xfId="17762"/>
    <cellStyle name="Note 2 5 8" xfId="15468"/>
    <cellStyle name="Note 2 6" xfId="313"/>
    <cellStyle name="Note 2 6 2" xfId="496"/>
    <cellStyle name="Note 2 6 2 2" xfId="785"/>
    <cellStyle name="Note 2 6 2 2 2" xfId="1356"/>
    <cellStyle name="Note 2 6 2 2 2 2" xfId="14899"/>
    <cellStyle name="Note 2 6 2 2 2 2 2" xfId="29428"/>
    <cellStyle name="Note 2 6 2 2 2 3" xfId="16605"/>
    <cellStyle name="Note 2 6 2 2 3" xfId="1903"/>
    <cellStyle name="Note 2 6 2 2 3 2" xfId="15382"/>
    <cellStyle name="Note 2 6 2 2 3 2 2" xfId="29911"/>
    <cellStyle name="Note 2 6 2 2 3 3" xfId="17142"/>
    <cellStyle name="Note 2 6 2 2 4" xfId="2449"/>
    <cellStyle name="Note 2 6 2 2 4 2" xfId="17679"/>
    <cellStyle name="Note 2 6 2 2 5" xfId="14569"/>
    <cellStyle name="Note 2 6 2 2 5 2" xfId="29098"/>
    <cellStyle name="Note 2 6 2 2 6" xfId="16060"/>
    <cellStyle name="Note 2 6 2 3" xfId="1096"/>
    <cellStyle name="Note 2 6 2 3 2" xfId="14675"/>
    <cellStyle name="Note 2 6 2 3 2 2" xfId="29204"/>
    <cellStyle name="Note 2 6 2 3 3" xfId="4549"/>
    <cellStyle name="Note 2 6 2 3 3 2" xfId="19268"/>
    <cellStyle name="Note 2 6 2 3 4" xfId="16345"/>
    <cellStyle name="Note 2 6 2 4" xfId="1643"/>
    <cellStyle name="Note 2 6 2 4 2" xfId="15148"/>
    <cellStyle name="Note 2 6 2 4 2 2" xfId="29677"/>
    <cellStyle name="Note 2 6 2 4 3" xfId="16882"/>
    <cellStyle name="Note 2 6 2 5" xfId="2189"/>
    <cellStyle name="Note 2 6 2 5 2" xfId="17419"/>
    <cellStyle name="Note 2 6 2 6" xfId="14236"/>
    <cellStyle name="Note 2 6 2 6 2" xfId="28765"/>
    <cellStyle name="Note 2 6 2 7" xfId="15773"/>
    <cellStyle name="Note 2 6 3" xfId="207"/>
    <cellStyle name="Note 2 6 3 2" xfId="869"/>
    <cellStyle name="Note 2 6 3 2 2" xfId="14420"/>
    <cellStyle name="Note 2 6 3 2 2 2" xfId="28949"/>
    <cellStyle name="Note 2 6 3 2 3" xfId="16135"/>
    <cellStyle name="Note 2 6 3 3" xfId="1389"/>
    <cellStyle name="Note 2 6 3 3 2" xfId="14920"/>
    <cellStyle name="Note 2 6 3 3 2 2" xfId="29449"/>
    <cellStyle name="Note 2 6 3 3 3" xfId="16633"/>
    <cellStyle name="Note 2 6 3 4" xfId="1940"/>
    <cellStyle name="Note 2 6 3 4 2" xfId="17170"/>
    <cellStyle name="Note 2 6 3 5" xfId="14106"/>
    <cellStyle name="Note 2 6 3 5 2" xfId="28637"/>
    <cellStyle name="Note 2 6 3 6" xfId="15491"/>
    <cellStyle name="Note 2 6 4" xfId="897"/>
    <cellStyle name="Note 2 6 4 2" xfId="14472"/>
    <cellStyle name="Note 2 6 4 2 2" xfId="29001"/>
    <cellStyle name="Note 2 6 4 3" xfId="16159"/>
    <cellStyle name="Note 2 6 5" xfId="1481"/>
    <cellStyle name="Note 2 6 5 2" xfId="15002"/>
    <cellStyle name="Note 2 6 5 2 2" xfId="29531"/>
    <cellStyle name="Note 2 6 5 3" xfId="16720"/>
    <cellStyle name="Note 2 6 6" xfId="2027"/>
    <cellStyle name="Note 2 6 6 2" xfId="17257"/>
    <cellStyle name="Note 2 6 7" xfId="14082"/>
    <cellStyle name="Note 2 6 7 2" xfId="28613"/>
    <cellStyle name="Note 2 6 8" xfId="15592"/>
    <cellStyle name="Note 2 7" xfId="394"/>
    <cellStyle name="Note 2 7 2" xfId="732"/>
    <cellStyle name="Note 2 7 2 2" xfId="1303"/>
    <cellStyle name="Note 2 7 2 2 2" xfId="14846"/>
    <cellStyle name="Note 2 7 2 2 2 2" xfId="29375"/>
    <cellStyle name="Note 2 7 2 2 3" xfId="5263"/>
    <cellStyle name="Note 2 7 2 2 3 2" xfId="19919"/>
    <cellStyle name="Note 2 7 2 2 4" xfId="16552"/>
    <cellStyle name="Note 2 7 2 3" xfId="1850"/>
    <cellStyle name="Note 2 7 2 3 2" xfId="15329"/>
    <cellStyle name="Note 2 7 2 3 2 2" xfId="29858"/>
    <cellStyle name="Note 2 7 2 3 3" xfId="4422"/>
    <cellStyle name="Note 2 7 2 3 3 2" xfId="19141"/>
    <cellStyle name="Note 2 7 2 3 4" xfId="17089"/>
    <cellStyle name="Note 2 7 2 4" xfId="2396"/>
    <cellStyle name="Note 2 7 2 4 2" xfId="17626"/>
    <cellStyle name="Note 2 7 2 5" xfId="14492"/>
    <cellStyle name="Note 2 7 2 5 2" xfId="29021"/>
    <cellStyle name="Note 2 7 2 6" xfId="16007"/>
    <cellStyle name="Note 2 7 3" xfId="1004"/>
    <cellStyle name="Note 2 7 3 2" xfId="14616"/>
    <cellStyle name="Note 2 7 3 2 2" xfId="29145"/>
    <cellStyle name="Note 2 7 3 3" xfId="4098"/>
    <cellStyle name="Note 2 7 3 3 2" xfId="18832"/>
    <cellStyle name="Note 2 7 3 4" xfId="16260"/>
    <cellStyle name="Note 2 7 4" xfId="1545"/>
    <cellStyle name="Note 2 7 4 2" xfId="15058"/>
    <cellStyle name="Note 2 7 4 2 2" xfId="29587"/>
    <cellStyle name="Note 2 7 4 3" xfId="16784"/>
    <cellStyle name="Note 2 7 5" xfId="2091"/>
    <cellStyle name="Note 2 7 5 2" xfId="17321"/>
    <cellStyle name="Note 2 7 6" xfId="14107"/>
    <cellStyle name="Note 2 7 6 2" xfId="28638"/>
    <cellStyle name="Note 2 7 7" xfId="15672"/>
    <cellStyle name="Note 2 8" xfId="554"/>
    <cellStyle name="Note 2 8 2" xfId="1141"/>
    <cellStyle name="Note 2 8 2 2" xfId="14706"/>
    <cellStyle name="Note 2 8 2 2 2" xfId="29235"/>
    <cellStyle name="Note 2 8 2 3" xfId="5198"/>
    <cellStyle name="Note 2 8 2 3 2" xfId="19854"/>
    <cellStyle name="Note 2 8 2 4" xfId="16390"/>
    <cellStyle name="Note 2 8 3" xfId="1688"/>
    <cellStyle name="Note 2 8 3 2" xfId="15189"/>
    <cellStyle name="Note 2 8 3 2 2" xfId="29718"/>
    <cellStyle name="Note 2 8 3 3" xfId="4367"/>
    <cellStyle name="Note 2 8 3 3 2" xfId="19086"/>
    <cellStyle name="Note 2 8 3 4" xfId="16927"/>
    <cellStyle name="Note 2 8 4" xfId="2234"/>
    <cellStyle name="Note 2 8 4 2" xfId="17464"/>
    <cellStyle name="Note 2 8 5" xfId="14113"/>
    <cellStyle name="Note 2 8 5 2" xfId="28644"/>
    <cellStyle name="Note 2 8 6" xfId="15830"/>
    <cellStyle name="Note 2 9" xfId="873"/>
    <cellStyle name="Note 2 9 2" xfId="13897"/>
    <cellStyle name="Note 2 9 2 2" xfId="28433"/>
    <cellStyle name="Note 2 9 3" xfId="16138"/>
    <cellStyle name="Note 3" xfId="75"/>
    <cellStyle name="Note 3 10" xfId="564"/>
    <cellStyle name="Note 3 10 2" xfId="15839"/>
    <cellStyle name="Note 3 11" xfId="15453"/>
    <cellStyle name="Note 3 2" xfId="272"/>
    <cellStyle name="Note 3 2 2" xfId="456"/>
    <cellStyle name="Note 3 2 2 2" xfId="757"/>
    <cellStyle name="Note 3 2 2 2 2" xfId="1328"/>
    <cellStyle name="Note 3 2 2 2 2 2" xfId="14871"/>
    <cellStyle name="Note 3 2 2 2 2 2 2" xfId="29400"/>
    <cellStyle name="Note 3 2 2 2 2 3" xfId="5347"/>
    <cellStyle name="Note 3 2 2 2 2 3 2" xfId="20003"/>
    <cellStyle name="Note 3 2 2 2 2 4" xfId="16577"/>
    <cellStyle name="Note 3 2 2 2 3" xfId="1875"/>
    <cellStyle name="Note 3 2 2 2 3 2" xfId="15354"/>
    <cellStyle name="Note 3 2 2 2 3 2 2" xfId="29883"/>
    <cellStyle name="Note 3 2 2 2 3 3" xfId="4575"/>
    <cellStyle name="Note 3 2 2 2 3 3 2" xfId="19294"/>
    <cellStyle name="Note 3 2 2 2 3 4" xfId="17114"/>
    <cellStyle name="Note 3 2 2 2 4" xfId="2421"/>
    <cellStyle name="Note 3 2 2 2 4 2" xfId="17651"/>
    <cellStyle name="Note 3 2 2 2 5" xfId="14534"/>
    <cellStyle name="Note 3 2 2 2 5 2" xfId="29063"/>
    <cellStyle name="Note 3 2 2 2 6" xfId="16032"/>
    <cellStyle name="Note 3 2 2 3" xfId="829"/>
    <cellStyle name="Note 3 2 2 3 2" xfId="14366"/>
    <cellStyle name="Note 3 2 2 3 2 2" xfId="28895"/>
    <cellStyle name="Note 3 2 2 3 3" xfId="4202"/>
    <cellStyle name="Note 3 2 2 3 3 2" xfId="18928"/>
    <cellStyle name="Note 3 2 2 3 4" xfId="16102"/>
    <cellStyle name="Note 3 2 2 4" xfId="1603"/>
    <cellStyle name="Note 3 2 2 4 2" xfId="15108"/>
    <cellStyle name="Note 3 2 2 4 2 2" xfId="29637"/>
    <cellStyle name="Note 3 2 2 4 3" xfId="16842"/>
    <cellStyle name="Note 3 2 2 5" xfId="2149"/>
    <cellStyle name="Note 3 2 2 5 2" xfId="17379"/>
    <cellStyle name="Note 3 2 2 6" xfId="14197"/>
    <cellStyle name="Note 3 2 2 6 2" xfId="28726"/>
    <cellStyle name="Note 3 2 2 7" xfId="15733"/>
    <cellStyle name="Note 3 2 3" xfId="659"/>
    <cellStyle name="Note 3 2 3 2" xfId="1230"/>
    <cellStyle name="Note 3 2 3 2 2" xfId="5314"/>
    <cellStyle name="Note 3 2 3 2 2 2" xfId="19970"/>
    <cellStyle name="Note 3 2 3 2 3" xfId="4498"/>
    <cellStyle name="Note 3 2 3 2 3 2" xfId="19217"/>
    <cellStyle name="Note 3 2 3 2 4" xfId="14778"/>
    <cellStyle name="Note 3 2 3 2 4 2" xfId="29307"/>
    <cellStyle name="Note 3 2 3 2 5" xfId="3004"/>
    <cellStyle name="Note 3 2 3 2 5 2" xfId="18012"/>
    <cellStyle name="Note 3 2 3 2 6" xfId="16479"/>
    <cellStyle name="Note 3 2 3 3" xfId="1777"/>
    <cellStyle name="Note 3 2 3 3 2" xfId="15261"/>
    <cellStyle name="Note 3 2 3 3 2 2" xfId="29790"/>
    <cellStyle name="Note 3 2 3 3 3" xfId="4158"/>
    <cellStyle name="Note 3 2 3 3 3 2" xfId="18887"/>
    <cellStyle name="Note 3 2 3 3 4" xfId="17016"/>
    <cellStyle name="Note 3 2 3 4" xfId="2323"/>
    <cellStyle name="Note 3 2 3 4 2" xfId="17553"/>
    <cellStyle name="Note 3 2 3 5" xfId="14375"/>
    <cellStyle name="Note 3 2 3 5 2" xfId="28904"/>
    <cellStyle name="Note 3 2 3 6" xfId="15934"/>
    <cellStyle name="Note 3 2 4" xfId="186"/>
    <cellStyle name="Note 3 2 4 2" xfId="5250"/>
    <cellStyle name="Note 3 2 4 2 2" xfId="19906"/>
    <cellStyle name="Note 3 2 4 3" xfId="4410"/>
    <cellStyle name="Note 3 2 4 3 2" xfId="19129"/>
    <cellStyle name="Note 3 2 4 4" xfId="14148"/>
    <cellStyle name="Note 3 2 4 4 2" xfId="28679"/>
    <cellStyle name="Note 3 2 4 5" xfId="2947"/>
    <cellStyle name="Note 3 2 4 5 2" xfId="17964"/>
    <cellStyle name="Note 3 2 4 6" xfId="15470"/>
    <cellStyle name="Note 3 2 5" xfId="1441"/>
    <cellStyle name="Note 3 2 5 2" xfId="14962"/>
    <cellStyle name="Note 3 2 5 2 2" xfId="29491"/>
    <cellStyle name="Note 3 2 5 3" xfId="4084"/>
    <cellStyle name="Note 3 2 5 3 2" xfId="18818"/>
    <cellStyle name="Note 3 2 5 4" xfId="16680"/>
    <cellStyle name="Note 3 2 6" xfId="1987"/>
    <cellStyle name="Note 3 2 6 2" xfId="17217"/>
    <cellStyle name="Note 3 2 7" xfId="14015"/>
    <cellStyle name="Note 3 2 7 2" xfId="28546"/>
    <cellStyle name="Note 3 2 8" xfId="15552"/>
    <cellStyle name="Note 3 3" xfId="303"/>
    <cellStyle name="Note 3 3 2" xfId="486"/>
    <cellStyle name="Note 3 3 2 2" xfId="781"/>
    <cellStyle name="Note 3 3 2 2 2" xfId="1352"/>
    <cellStyle name="Note 3 3 2 2 2 2" xfId="14895"/>
    <cellStyle name="Note 3 3 2 2 2 2 2" xfId="29424"/>
    <cellStyle name="Note 3 3 2 2 2 3" xfId="16601"/>
    <cellStyle name="Note 3 3 2 2 3" xfId="1899"/>
    <cellStyle name="Note 3 3 2 2 3 2" xfId="15378"/>
    <cellStyle name="Note 3 3 2 2 3 2 2" xfId="29907"/>
    <cellStyle name="Note 3 3 2 2 3 3" xfId="17138"/>
    <cellStyle name="Note 3 3 2 2 4" xfId="2445"/>
    <cellStyle name="Note 3 3 2 2 4 2" xfId="17675"/>
    <cellStyle name="Note 3 3 2 2 5" xfId="14562"/>
    <cellStyle name="Note 3 3 2 2 5 2" xfId="29091"/>
    <cellStyle name="Note 3 3 2 2 6" xfId="16056"/>
    <cellStyle name="Note 3 3 2 3" xfId="1086"/>
    <cellStyle name="Note 3 3 2 3 2" xfId="14667"/>
    <cellStyle name="Note 3 3 2 3 2 2" xfId="29196"/>
    <cellStyle name="Note 3 3 2 3 3" xfId="4524"/>
    <cellStyle name="Note 3 3 2 3 3 2" xfId="19243"/>
    <cellStyle name="Note 3 3 2 3 4" xfId="16335"/>
    <cellStyle name="Note 3 3 2 4" xfId="1633"/>
    <cellStyle name="Note 3 3 2 4 2" xfId="15138"/>
    <cellStyle name="Note 3 3 2 4 2 2" xfId="29667"/>
    <cellStyle name="Note 3 3 2 4 3" xfId="16872"/>
    <cellStyle name="Note 3 3 2 5" xfId="2179"/>
    <cellStyle name="Note 3 3 2 5 2" xfId="17409"/>
    <cellStyle name="Note 3 3 2 6" xfId="14228"/>
    <cellStyle name="Note 3 3 2 6 2" xfId="28757"/>
    <cellStyle name="Note 3 3 2 7" xfId="15763"/>
    <cellStyle name="Note 3 3 3" xfId="630"/>
    <cellStyle name="Note 3 3 3 2" xfId="1201"/>
    <cellStyle name="Note 3 3 3 2 2" xfId="14755"/>
    <cellStyle name="Note 3 3 3 2 2 2" xfId="29284"/>
    <cellStyle name="Note 3 3 3 2 3" xfId="16450"/>
    <cellStyle name="Note 3 3 3 3" xfId="1748"/>
    <cellStyle name="Note 3 3 3 3 2" xfId="15238"/>
    <cellStyle name="Note 3 3 3 3 2 2" xfId="29767"/>
    <cellStyle name="Note 3 3 3 3 3" xfId="16987"/>
    <cellStyle name="Note 3 3 3 4" xfId="2294"/>
    <cellStyle name="Note 3 3 3 4 2" xfId="17524"/>
    <cellStyle name="Note 3 3 3 5" xfId="14327"/>
    <cellStyle name="Note 3 3 3 5 2" xfId="28856"/>
    <cellStyle name="Note 3 3 3 6" xfId="15905"/>
    <cellStyle name="Note 3 3 4" xfId="1046"/>
    <cellStyle name="Note 3 3 4 2" xfId="14638"/>
    <cellStyle name="Note 3 3 4 2 2" xfId="29167"/>
    <cellStyle name="Note 3 3 4 3" xfId="16296"/>
    <cellStyle name="Note 3 3 5" xfId="1471"/>
    <cellStyle name="Note 3 3 5 2" xfId="14992"/>
    <cellStyle name="Note 3 3 5 2 2" xfId="29521"/>
    <cellStyle name="Note 3 3 5 3" xfId="16710"/>
    <cellStyle name="Note 3 3 6" xfId="2017"/>
    <cellStyle name="Note 3 3 6 2" xfId="17247"/>
    <cellStyle name="Note 3 3 7" xfId="14072"/>
    <cellStyle name="Note 3 3 7 2" xfId="28603"/>
    <cellStyle name="Note 3 3 8" xfId="15582"/>
    <cellStyle name="Note 3 4" xfId="322"/>
    <cellStyle name="Note 3 4 2" xfId="505"/>
    <cellStyle name="Note 3 4 2 2" xfId="790"/>
    <cellStyle name="Note 3 4 2 2 2" xfId="1361"/>
    <cellStyle name="Note 3 4 2 2 2 2" xfId="14904"/>
    <cellStyle name="Note 3 4 2 2 2 2 2" xfId="29433"/>
    <cellStyle name="Note 3 4 2 2 2 3" xfId="16610"/>
    <cellStyle name="Note 3 4 2 2 3" xfId="1908"/>
    <cellStyle name="Note 3 4 2 2 3 2" xfId="15387"/>
    <cellStyle name="Note 3 4 2 2 3 2 2" xfId="29916"/>
    <cellStyle name="Note 3 4 2 2 3 3" xfId="17147"/>
    <cellStyle name="Note 3 4 2 2 4" xfId="2454"/>
    <cellStyle name="Note 3 4 2 2 4 2" xfId="17684"/>
    <cellStyle name="Note 3 4 2 2 5" xfId="14577"/>
    <cellStyle name="Note 3 4 2 2 5 2" xfId="29106"/>
    <cellStyle name="Note 3 4 2 2 6" xfId="16065"/>
    <cellStyle name="Note 3 4 2 3" xfId="1105"/>
    <cellStyle name="Note 3 4 2 3 2" xfId="14682"/>
    <cellStyle name="Note 3 4 2 3 2 2" xfId="29211"/>
    <cellStyle name="Note 3 4 2 3 3" xfId="4453"/>
    <cellStyle name="Note 3 4 2 3 3 2" xfId="19172"/>
    <cellStyle name="Note 3 4 2 3 4" xfId="16354"/>
    <cellStyle name="Note 3 4 2 4" xfId="1652"/>
    <cellStyle name="Note 3 4 2 4 2" xfId="15157"/>
    <cellStyle name="Note 3 4 2 4 2 2" xfId="29686"/>
    <cellStyle name="Note 3 4 2 4 3" xfId="16891"/>
    <cellStyle name="Note 3 4 2 5" xfId="2198"/>
    <cellStyle name="Note 3 4 2 5 2" xfId="17428"/>
    <cellStyle name="Note 3 4 2 6" xfId="14243"/>
    <cellStyle name="Note 3 4 2 6 2" xfId="28772"/>
    <cellStyle name="Note 3 4 2 7" xfId="15782"/>
    <cellStyle name="Note 3 4 3" xfId="222"/>
    <cellStyle name="Note 3 4 3 2" xfId="950"/>
    <cellStyle name="Note 3 4 3 2 2" xfId="14574"/>
    <cellStyle name="Note 3 4 3 2 2 2" xfId="29103"/>
    <cellStyle name="Note 3 4 3 2 3" xfId="16209"/>
    <cellStyle name="Note 3 4 3 3" xfId="1398"/>
    <cellStyle name="Note 3 4 3 3 2" xfId="14926"/>
    <cellStyle name="Note 3 4 3 3 2 2" xfId="29455"/>
    <cellStyle name="Note 3 4 3 3 3" xfId="16639"/>
    <cellStyle name="Note 3 4 3 4" xfId="1946"/>
    <cellStyle name="Note 3 4 3 4 2" xfId="17176"/>
    <cellStyle name="Note 3 4 3 5" xfId="14154"/>
    <cellStyle name="Note 3 4 3 5 2" xfId="28685"/>
    <cellStyle name="Note 3 4 3 6" xfId="15504"/>
    <cellStyle name="Note 3 4 4" xfId="386"/>
    <cellStyle name="Note 3 4 4 2" xfId="14127"/>
    <cellStyle name="Note 3 4 4 2 2" xfId="28658"/>
    <cellStyle name="Note 3 4 4 3" xfId="15664"/>
    <cellStyle name="Note 3 4 5" xfId="1490"/>
    <cellStyle name="Note 3 4 5 2" xfId="15011"/>
    <cellStyle name="Note 3 4 5 2 2" xfId="29540"/>
    <cellStyle name="Note 3 4 5 3" xfId="16729"/>
    <cellStyle name="Note 3 4 6" xfId="2036"/>
    <cellStyle name="Note 3 4 6 2" xfId="17266"/>
    <cellStyle name="Note 3 4 7" xfId="14096"/>
    <cellStyle name="Note 3 4 7 2" xfId="28627"/>
    <cellStyle name="Note 3 4 8" xfId="15601"/>
    <cellStyle name="Note 3 5" xfId="336"/>
    <cellStyle name="Note 3 5 2" xfId="519"/>
    <cellStyle name="Note 3 5 2 2" xfId="794"/>
    <cellStyle name="Note 3 5 2 2 2" xfId="1365"/>
    <cellStyle name="Note 3 5 2 2 2 2" xfId="14908"/>
    <cellStyle name="Note 3 5 2 2 2 2 2" xfId="29437"/>
    <cellStyle name="Note 3 5 2 2 2 3" xfId="16614"/>
    <cellStyle name="Note 3 5 2 2 3" xfId="1912"/>
    <cellStyle name="Note 3 5 2 2 3 2" xfId="15391"/>
    <cellStyle name="Note 3 5 2 2 3 2 2" xfId="29920"/>
    <cellStyle name="Note 3 5 2 2 3 3" xfId="17151"/>
    <cellStyle name="Note 3 5 2 2 4" xfId="2458"/>
    <cellStyle name="Note 3 5 2 2 4 2" xfId="17688"/>
    <cellStyle name="Note 3 5 2 2 5" xfId="14586"/>
    <cellStyle name="Note 3 5 2 2 5 2" xfId="29115"/>
    <cellStyle name="Note 3 5 2 2 6" xfId="16069"/>
    <cellStyle name="Note 3 5 2 3" xfId="1119"/>
    <cellStyle name="Note 3 5 2 3 2" xfId="14692"/>
    <cellStyle name="Note 3 5 2 3 2 2" xfId="29221"/>
    <cellStyle name="Note 3 5 2 3 3" xfId="4520"/>
    <cellStyle name="Note 3 5 2 3 3 2" xfId="19239"/>
    <cellStyle name="Note 3 5 2 3 4" xfId="16368"/>
    <cellStyle name="Note 3 5 2 4" xfId="1666"/>
    <cellStyle name="Note 3 5 2 4 2" xfId="15171"/>
    <cellStyle name="Note 3 5 2 4 2 2" xfId="29700"/>
    <cellStyle name="Note 3 5 2 4 3" xfId="16905"/>
    <cellStyle name="Note 3 5 2 5" xfId="2212"/>
    <cellStyle name="Note 3 5 2 5 2" xfId="17442"/>
    <cellStyle name="Note 3 5 2 6" xfId="14253"/>
    <cellStyle name="Note 3 5 2 6 2" xfId="28782"/>
    <cellStyle name="Note 3 5 2 7" xfId="15796"/>
    <cellStyle name="Note 3 5 3" xfId="662"/>
    <cellStyle name="Note 3 5 3 2" xfId="1233"/>
    <cellStyle name="Note 3 5 3 2 2" xfId="14781"/>
    <cellStyle name="Note 3 5 3 2 2 2" xfId="29310"/>
    <cellStyle name="Note 3 5 3 2 3" xfId="16482"/>
    <cellStyle name="Note 3 5 3 3" xfId="1780"/>
    <cellStyle name="Note 3 5 3 3 2" xfId="15264"/>
    <cellStyle name="Note 3 5 3 3 2 2" xfId="29793"/>
    <cellStyle name="Note 3 5 3 3 3" xfId="17019"/>
    <cellStyle name="Note 3 5 3 4" xfId="2326"/>
    <cellStyle name="Note 3 5 3 4 2" xfId="17556"/>
    <cellStyle name="Note 3 5 3 5" xfId="14379"/>
    <cellStyle name="Note 3 5 3 5 2" xfId="28908"/>
    <cellStyle name="Note 3 5 3 6" xfId="15937"/>
    <cellStyle name="Note 3 5 4" xfId="933"/>
    <cellStyle name="Note 3 5 4 2" xfId="14523"/>
    <cellStyle name="Note 3 5 4 2 2" xfId="29052"/>
    <cellStyle name="Note 3 5 4 3" xfId="16193"/>
    <cellStyle name="Note 3 5 5" xfId="1504"/>
    <cellStyle name="Note 3 5 5 2" xfId="15025"/>
    <cellStyle name="Note 3 5 5 2 2" xfId="29554"/>
    <cellStyle name="Note 3 5 5 3" xfId="16743"/>
    <cellStyle name="Note 3 5 6" xfId="2050"/>
    <cellStyle name="Note 3 5 6 2" xfId="17280"/>
    <cellStyle name="Note 3 5 7" xfId="14119"/>
    <cellStyle name="Note 3 5 7 2" xfId="28650"/>
    <cellStyle name="Note 3 5 8" xfId="15615"/>
    <cellStyle name="Note 3 6" xfId="405"/>
    <cellStyle name="Note 3 6 2" xfId="738"/>
    <cellStyle name="Note 3 6 2 2" xfId="1309"/>
    <cellStyle name="Note 3 6 2 2 2" xfId="14852"/>
    <cellStyle name="Note 3 6 2 2 2 2" xfId="29381"/>
    <cellStyle name="Note 3 6 2 2 3" xfId="5272"/>
    <cellStyle name="Note 3 6 2 2 3 2" xfId="19928"/>
    <cellStyle name="Note 3 6 2 2 4" xfId="16558"/>
    <cellStyle name="Note 3 6 2 3" xfId="1856"/>
    <cellStyle name="Note 3 6 2 3 2" xfId="15335"/>
    <cellStyle name="Note 3 6 2 3 2 2" xfId="29864"/>
    <cellStyle name="Note 3 6 2 3 3" xfId="4431"/>
    <cellStyle name="Note 3 6 2 3 3 2" xfId="19150"/>
    <cellStyle name="Note 3 6 2 3 4" xfId="17095"/>
    <cellStyle name="Note 3 6 2 4" xfId="2402"/>
    <cellStyle name="Note 3 6 2 4 2" xfId="17632"/>
    <cellStyle name="Note 3 6 2 5" xfId="14498"/>
    <cellStyle name="Note 3 6 2 5 2" xfId="29027"/>
    <cellStyle name="Note 3 6 2 6" xfId="16013"/>
    <cellStyle name="Note 3 6 3" xfId="890"/>
    <cellStyle name="Note 3 6 3 2" xfId="14466"/>
    <cellStyle name="Note 3 6 3 2 2" xfId="28995"/>
    <cellStyle name="Note 3 6 3 3" xfId="4108"/>
    <cellStyle name="Note 3 6 3 3 2" xfId="18842"/>
    <cellStyle name="Note 3 6 3 4" xfId="16153"/>
    <cellStyle name="Note 3 6 4" xfId="1553"/>
    <cellStyle name="Note 3 6 4 2" xfId="15066"/>
    <cellStyle name="Note 3 6 4 2 2" xfId="29595"/>
    <cellStyle name="Note 3 6 4 3" xfId="16792"/>
    <cellStyle name="Note 3 6 5" xfId="2099"/>
    <cellStyle name="Note 3 6 5 2" xfId="17329"/>
    <cellStyle name="Note 3 6 6" xfId="14140"/>
    <cellStyle name="Note 3 6 6 2" xfId="28671"/>
    <cellStyle name="Note 3 6 7" xfId="15682"/>
    <cellStyle name="Note 3 7" xfId="720"/>
    <cellStyle name="Note 3 7 2" xfId="1291"/>
    <cellStyle name="Note 3 7 2 2" xfId="14834"/>
    <cellStyle name="Note 3 7 2 2 2" xfId="29363"/>
    <cellStyle name="Note 3 7 2 3" xfId="5205"/>
    <cellStyle name="Note 3 7 2 3 2" xfId="19861"/>
    <cellStyle name="Note 3 7 2 4" xfId="16540"/>
    <cellStyle name="Note 3 7 3" xfId="1838"/>
    <cellStyle name="Note 3 7 3 2" xfId="15317"/>
    <cellStyle name="Note 3 7 3 2 2" xfId="29846"/>
    <cellStyle name="Note 3 7 3 3" xfId="4374"/>
    <cellStyle name="Note 3 7 3 3 2" xfId="19093"/>
    <cellStyle name="Note 3 7 3 4" xfId="17077"/>
    <cellStyle name="Note 3 7 4" xfId="2384"/>
    <cellStyle name="Note 3 7 4 2" xfId="17614"/>
    <cellStyle name="Note 3 7 5" xfId="14468"/>
    <cellStyle name="Note 3 7 5 2" xfId="28997"/>
    <cellStyle name="Note 3 7 6" xfId="15995"/>
    <cellStyle name="Note 3 8" xfId="1000"/>
    <cellStyle name="Note 3 8 2" xfId="14614"/>
    <cellStyle name="Note 3 8 2 2" xfId="29143"/>
    <cellStyle name="Note 3 8 3" xfId="3679"/>
    <cellStyle name="Note 3 8 3 2" xfId="18492"/>
    <cellStyle name="Note 3 8 4" xfId="16256"/>
    <cellStyle name="Note 3 9" xfId="849"/>
    <cellStyle name="Note 3 9 2" xfId="13941"/>
    <cellStyle name="Note 3 9 2 2" xfId="28477"/>
    <cellStyle name="Note 3 9 3" xfId="16121"/>
    <cellStyle name="Note 4" xfId="259"/>
    <cellStyle name="Note 4 2" xfId="443"/>
    <cellStyle name="Note 4 2 2" xfId="750"/>
    <cellStyle name="Note 4 2 2 2" xfId="1321"/>
    <cellStyle name="Note 4 2 2 2 2" xfId="14864"/>
    <cellStyle name="Note 4 2 2 2 2 2" xfId="29393"/>
    <cellStyle name="Note 4 2 2 2 3" xfId="5337"/>
    <cellStyle name="Note 4 2 2 2 3 2" xfId="19993"/>
    <cellStyle name="Note 4 2 2 2 4" xfId="16570"/>
    <cellStyle name="Note 4 2 2 3" xfId="1868"/>
    <cellStyle name="Note 4 2 2 3 2" xfId="15347"/>
    <cellStyle name="Note 4 2 2 3 2 2" xfId="29876"/>
    <cellStyle name="Note 4 2 2 3 3" xfId="4565"/>
    <cellStyle name="Note 4 2 2 3 3 2" xfId="19284"/>
    <cellStyle name="Note 4 2 2 3 4" xfId="17107"/>
    <cellStyle name="Note 4 2 2 4" xfId="2414"/>
    <cellStyle name="Note 4 2 2 4 2" xfId="17644"/>
    <cellStyle name="Note 4 2 2 5" xfId="14525"/>
    <cellStyle name="Note 4 2 2 5 2" xfId="29054"/>
    <cellStyle name="Note 4 2 2 6" xfId="16025"/>
    <cellStyle name="Note 4 2 3" xfId="920"/>
    <cellStyle name="Note 4 2 3 2" xfId="14506"/>
    <cellStyle name="Note 4 2 3 2 2" xfId="29035"/>
    <cellStyle name="Note 4 2 3 3" xfId="4190"/>
    <cellStyle name="Note 4 2 3 3 2" xfId="18916"/>
    <cellStyle name="Note 4 2 3 4" xfId="16181"/>
    <cellStyle name="Note 4 2 4" xfId="1590"/>
    <cellStyle name="Note 4 2 4 2" xfId="15097"/>
    <cellStyle name="Note 4 2 4 2 2" xfId="29626"/>
    <cellStyle name="Note 4 2 4 3" xfId="16829"/>
    <cellStyle name="Note 4 2 5" xfId="2136"/>
    <cellStyle name="Note 4 2 5 2" xfId="17366"/>
    <cellStyle name="Note 4 2 6" xfId="14186"/>
    <cellStyle name="Note 4 2 6 2" xfId="28715"/>
    <cellStyle name="Note 4 2 7" xfId="15720"/>
    <cellStyle name="Note 4 3" xfId="694"/>
    <cellStyle name="Note 4 3 2" xfId="1265"/>
    <cellStyle name="Note 4 3 2 2" xfId="5294"/>
    <cellStyle name="Note 4 3 2 2 2" xfId="19950"/>
    <cellStyle name="Note 4 3 2 3" xfId="4463"/>
    <cellStyle name="Note 4 3 2 3 2" xfId="19182"/>
    <cellStyle name="Note 4 3 2 4" xfId="14811"/>
    <cellStyle name="Note 4 3 2 4 2" xfId="29340"/>
    <cellStyle name="Note 4 3 2 5" xfId="2974"/>
    <cellStyle name="Note 4 3 2 5 2" xfId="17984"/>
    <cellStyle name="Note 4 3 2 6" xfId="16514"/>
    <cellStyle name="Note 4 3 3" xfId="1812"/>
    <cellStyle name="Note 4 3 3 2" xfId="15294"/>
    <cellStyle name="Note 4 3 3 2 2" xfId="29823"/>
    <cellStyle name="Note 4 3 3 3" xfId="4136"/>
    <cellStyle name="Note 4 3 3 3 2" xfId="18867"/>
    <cellStyle name="Note 4 3 3 4" xfId="17051"/>
    <cellStyle name="Note 4 3 4" xfId="2358"/>
    <cellStyle name="Note 4 3 4 2" xfId="17588"/>
    <cellStyle name="Note 4 3 5" xfId="14431"/>
    <cellStyle name="Note 4 3 5 2" xfId="28960"/>
    <cellStyle name="Note 4 3 6" xfId="15969"/>
    <cellStyle name="Note 4 4" xfId="1065"/>
    <cellStyle name="Note 4 4 2" xfId="5240"/>
    <cellStyle name="Note 4 4 2 2" xfId="19896"/>
    <cellStyle name="Note 4 4 3" xfId="4400"/>
    <cellStyle name="Note 4 4 3 2" xfId="19119"/>
    <cellStyle name="Note 4 4 4" xfId="14651"/>
    <cellStyle name="Note 4 4 4 2" xfId="29180"/>
    <cellStyle name="Note 4 4 5" xfId="2937"/>
    <cellStyle name="Note 4 4 5 2" xfId="17954"/>
    <cellStyle name="Note 4 4 6" xfId="16314"/>
    <cellStyle name="Note 4 5" xfId="1428"/>
    <cellStyle name="Note 4 5 2" xfId="14951"/>
    <cellStyle name="Note 4 5 2 2" xfId="29480"/>
    <cellStyle name="Note 4 5 3" xfId="4073"/>
    <cellStyle name="Note 4 5 3 2" xfId="18807"/>
    <cellStyle name="Note 4 5 4" xfId="16667"/>
    <cellStyle name="Note 4 6" xfId="1974"/>
    <cellStyle name="Note 4 6 2" xfId="17204"/>
    <cellStyle name="Note 4 7" xfId="14004"/>
    <cellStyle name="Note 4 7 2" xfId="28535"/>
    <cellStyle name="Note 4 8" xfId="15539"/>
    <cellStyle name="Note 5" xfId="290"/>
    <cellStyle name="Note 5 2" xfId="474"/>
    <cellStyle name="Note 5 2 2" xfId="771"/>
    <cellStyle name="Note 5 2 2 2" xfId="1342"/>
    <cellStyle name="Note 5 2 2 2 2" xfId="14885"/>
    <cellStyle name="Note 5 2 2 2 2 2" xfId="29414"/>
    <cellStyle name="Note 5 2 2 2 3" xfId="16591"/>
    <cellStyle name="Note 5 2 2 3" xfId="1889"/>
    <cellStyle name="Note 5 2 2 3 2" xfId="15368"/>
    <cellStyle name="Note 5 2 2 3 2 2" xfId="29897"/>
    <cellStyle name="Note 5 2 2 3 3" xfId="17128"/>
    <cellStyle name="Note 5 2 2 4" xfId="2435"/>
    <cellStyle name="Note 5 2 2 4 2" xfId="17665"/>
    <cellStyle name="Note 5 2 2 5" xfId="14550"/>
    <cellStyle name="Note 5 2 2 5 2" xfId="29079"/>
    <cellStyle name="Note 5 2 2 6" xfId="16046"/>
    <cellStyle name="Note 5 2 3" xfId="862"/>
    <cellStyle name="Note 5 2 3 2" xfId="14414"/>
    <cellStyle name="Note 5 2 3 2 2" xfId="28943"/>
    <cellStyle name="Note 5 2 3 3" xfId="4525"/>
    <cellStyle name="Note 5 2 3 3 2" xfId="19244"/>
    <cellStyle name="Note 5 2 3 4" xfId="16129"/>
    <cellStyle name="Note 5 2 4" xfId="1621"/>
    <cellStyle name="Note 5 2 4 2" xfId="15126"/>
    <cellStyle name="Note 5 2 4 2 2" xfId="29655"/>
    <cellStyle name="Note 5 2 4 3" xfId="16860"/>
    <cellStyle name="Note 5 2 5" xfId="2167"/>
    <cellStyle name="Note 5 2 5 2" xfId="17397"/>
    <cellStyle name="Note 5 2 6" xfId="14215"/>
    <cellStyle name="Note 5 2 6 2" xfId="28744"/>
    <cellStyle name="Note 5 2 7" xfId="15751"/>
    <cellStyle name="Note 5 3" xfId="667"/>
    <cellStyle name="Note 5 3 2" xfId="1238"/>
    <cellStyle name="Note 5 3 2 2" xfId="14786"/>
    <cellStyle name="Note 5 3 2 2 2" xfId="29315"/>
    <cellStyle name="Note 5 3 2 3" xfId="16487"/>
    <cellStyle name="Note 5 3 3" xfId="1785"/>
    <cellStyle name="Note 5 3 3 2" xfId="15269"/>
    <cellStyle name="Note 5 3 3 2 2" xfId="29798"/>
    <cellStyle name="Note 5 3 3 3" xfId="17024"/>
    <cellStyle name="Note 5 3 4" xfId="2331"/>
    <cellStyle name="Note 5 3 4 2" xfId="17561"/>
    <cellStyle name="Note 5 3 5" xfId="14389"/>
    <cellStyle name="Note 5 3 5 2" xfId="28918"/>
    <cellStyle name="Note 5 3 6" xfId="15942"/>
    <cellStyle name="Note 5 4" xfId="960"/>
    <cellStyle name="Note 5 4 2" xfId="14585"/>
    <cellStyle name="Note 5 4 2 2" xfId="29114"/>
    <cellStyle name="Note 5 4 3" xfId="16219"/>
    <cellStyle name="Note 5 5" xfId="1459"/>
    <cellStyle name="Note 5 5 2" xfId="14980"/>
    <cellStyle name="Note 5 5 2 2" xfId="29509"/>
    <cellStyle name="Note 5 5 3" xfId="16698"/>
    <cellStyle name="Note 5 6" xfId="2005"/>
    <cellStyle name="Note 5 6 2" xfId="17235"/>
    <cellStyle name="Note 5 7" xfId="14049"/>
    <cellStyle name="Note 5 7 2" xfId="28580"/>
    <cellStyle name="Note 5 8" xfId="15570"/>
    <cellStyle name="Note 6" xfId="302"/>
    <cellStyle name="Note 6 2" xfId="485"/>
    <cellStyle name="Note 6 2 2" xfId="780"/>
    <cellStyle name="Note 6 2 2 2" xfId="1351"/>
    <cellStyle name="Note 6 2 2 2 2" xfId="14894"/>
    <cellStyle name="Note 6 2 2 2 2 2" xfId="29423"/>
    <cellStyle name="Note 6 2 2 2 3" xfId="16600"/>
    <cellStyle name="Note 6 2 2 3" xfId="1898"/>
    <cellStyle name="Note 6 2 2 3 2" xfId="15377"/>
    <cellStyle name="Note 6 2 2 3 2 2" xfId="29906"/>
    <cellStyle name="Note 6 2 2 3 3" xfId="17137"/>
    <cellStyle name="Note 6 2 2 4" xfId="2444"/>
    <cellStyle name="Note 6 2 2 4 2" xfId="17674"/>
    <cellStyle name="Note 6 2 2 5" xfId="14561"/>
    <cellStyle name="Note 6 2 2 5 2" xfId="29090"/>
    <cellStyle name="Note 6 2 2 6" xfId="16055"/>
    <cellStyle name="Note 6 2 3" xfId="1085"/>
    <cellStyle name="Note 6 2 3 2" xfId="14666"/>
    <cellStyle name="Note 6 2 3 2 2" xfId="29195"/>
    <cellStyle name="Note 6 2 3 3" xfId="4481"/>
    <cellStyle name="Note 6 2 3 3 2" xfId="19200"/>
    <cellStyle name="Note 6 2 3 4" xfId="16334"/>
    <cellStyle name="Note 6 2 4" xfId="1632"/>
    <cellStyle name="Note 6 2 4 2" xfId="15137"/>
    <cellStyle name="Note 6 2 4 2 2" xfId="29666"/>
    <cellStyle name="Note 6 2 4 3" xfId="16871"/>
    <cellStyle name="Note 6 2 5" xfId="2178"/>
    <cellStyle name="Note 6 2 5 2" xfId="17408"/>
    <cellStyle name="Note 6 2 6" xfId="14227"/>
    <cellStyle name="Note 6 2 6 2" xfId="28756"/>
    <cellStyle name="Note 6 2 7" xfId="15762"/>
    <cellStyle name="Note 6 3" xfId="704"/>
    <cellStyle name="Note 6 3 2" xfId="1275"/>
    <cellStyle name="Note 6 3 2 2" xfId="14819"/>
    <cellStyle name="Note 6 3 2 2 2" xfId="29348"/>
    <cellStyle name="Note 6 3 2 3" xfId="16524"/>
    <cellStyle name="Note 6 3 3" xfId="1822"/>
    <cellStyle name="Note 6 3 3 2" xfId="15302"/>
    <cellStyle name="Note 6 3 3 2 2" xfId="29831"/>
    <cellStyle name="Note 6 3 3 3" xfId="17061"/>
    <cellStyle name="Note 6 3 4" xfId="2368"/>
    <cellStyle name="Note 6 3 4 2" xfId="17598"/>
    <cellStyle name="Note 6 3 5" xfId="14443"/>
    <cellStyle name="Note 6 3 5 2" xfId="28972"/>
    <cellStyle name="Note 6 3 6" xfId="15979"/>
    <cellStyle name="Note 6 4" xfId="928"/>
    <cellStyle name="Note 6 4 2" xfId="14515"/>
    <cellStyle name="Note 6 4 2 2" xfId="29044"/>
    <cellStyle name="Note 6 4 3" xfId="16189"/>
    <cellStyle name="Note 6 5" xfId="1470"/>
    <cellStyle name="Note 6 5 2" xfId="14991"/>
    <cellStyle name="Note 6 5 2 2" xfId="29520"/>
    <cellStyle name="Note 6 5 3" xfId="16709"/>
    <cellStyle name="Note 6 6" xfId="2016"/>
    <cellStyle name="Note 6 6 2" xfId="17246"/>
    <cellStyle name="Note 6 7" xfId="14067"/>
    <cellStyle name="Note 6 7 2" xfId="28598"/>
    <cellStyle name="Note 6 8" xfId="15581"/>
    <cellStyle name="Note 7" xfId="286"/>
    <cellStyle name="Note 7 2" xfId="470"/>
    <cellStyle name="Note 7 2 2" xfId="768"/>
    <cellStyle name="Note 7 2 2 2" xfId="1339"/>
    <cellStyle name="Note 7 2 2 2 2" xfId="14882"/>
    <cellStyle name="Note 7 2 2 2 2 2" xfId="29411"/>
    <cellStyle name="Note 7 2 2 2 3" xfId="16588"/>
    <cellStyle name="Note 7 2 2 3" xfId="1886"/>
    <cellStyle name="Note 7 2 2 3 2" xfId="15365"/>
    <cellStyle name="Note 7 2 2 3 2 2" xfId="29894"/>
    <cellStyle name="Note 7 2 2 3 3" xfId="17125"/>
    <cellStyle name="Note 7 2 2 4" xfId="2432"/>
    <cellStyle name="Note 7 2 2 4 2" xfId="17662"/>
    <cellStyle name="Note 7 2 2 5" xfId="14547"/>
    <cellStyle name="Note 7 2 2 5 2" xfId="29076"/>
    <cellStyle name="Note 7 2 2 6" xfId="16043"/>
    <cellStyle name="Note 7 2 3" xfId="848"/>
    <cellStyle name="Note 7 2 3 2" xfId="14399"/>
    <cellStyle name="Note 7 2 3 2 2" xfId="28928"/>
    <cellStyle name="Note 7 2 3 3" xfId="4537"/>
    <cellStyle name="Note 7 2 3 3 2" xfId="19256"/>
    <cellStyle name="Note 7 2 3 4" xfId="16120"/>
    <cellStyle name="Note 7 2 4" xfId="1617"/>
    <cellStyle name="Note 7 2 4 2" xfId="15122"/>
    <cellStyle name="Note 7 2 4 2 2" xfId="29651"/>
    <cellStyle name="Note 7 2 4 3" xfId="16856"/>
    <cellStyle name="Note 7 2 5" xfId="2163"/>
    <cellStyle name="Note 7 2 5 2" xfId="17393"/>
    <cellStyle name="Note 7 2 6" xfId="14211"/>
    <cellStyle name="Note 7 2 6 2" xfId="28740"/>
    <cellStyle name="Note 7 2 7" xfId="15747"/>
    <cellStyle name="Note 7 3" xfId="717"/>
    <cellStyle name="Note 7 3 2" xfId="1288"/>
    <cellStyle name="Note 7 3 2 2" xfId="14831"/>
    <cellStyle name="Note 7 3 2 2 2" xfId="29360"/>
    <cellStyle name="Note 7 3 2 3" xfId="16537"/>
    <cellStyle name="Note 7 3 3" xfId="1835"/>
    <cellStyle name="Note 7 3 3 2" xfId="15314"/>
    <cellStyle name="Note 7 3 3 2 2" xfId="29843"/>
    <cellStyle name="Note 7 3 3 3" xfId="17074"/>
    <cellStyle name="Note 7 3 4" xfId="2381"/>
    <cellStyle name="Note 7 3 4 2" xfId="17611"/>
    <cellStyle name="Note 7 3 5" xfId="14461"/>
    <cellStyle name="Note 7 3 5 2" xfId="28990"/>
    <cellStyle name="Note 7 3 6" xfId="15992"/>
    <cellStyle name="Note 7 4" xfId="836"/>
    <cellStyle name="Note 7 4 2" xfId="14377"/>
    <cellStyle name="Note 7 4 2 2" xfId="28906"/>
    <cellStyle name="Note 7 4 3" xfId="16109"/>
    <cellStyle name="Note 7 5" xfId="1455"/>
    <cellStyle name="Note 7 5 2" xfId="14976"/>
    <cellStyle name="Note 7 5 2 2" xfId="29505"/>
    <cellStyle name="Note 7 5 3" xfId="16694"/>
    <cellStyle name="Note 7 6" xfId="2001"/>
    <cellStyle name="Note 7 6 2" xfId="17231"/>
    <cellStyle name="Note 7 7" xfId="14037"/>
    <cellStyle name="Note 7 7 2" xfId="28568"/>
    <cellStyle name="Note 7 8" xfId="15566"/>
    <cellStyle name="Note 8" xfId="378"/>
    <cellStyle name="Note 8 2" xfId="729"/>
    <cellStyle name="Note 8 2 2" xfId="1300"/>
    <cellStyle name="Note 8 2 2 2" xfId="14843"/>
    <cellStyle name="Note 8 2 2 2 2" xfId="29372"/>
    <cellStyle name="Note 8 2 2 3" xfId="5262"/>
    <cellStyle name="Note 8 2 2 3 2" xfId="19918"/>
    <cellStyle name="Note 8 2 2 4" xfId="16549"/>
    <cellStyle name="Note 8 2 3" xfId="1847"/>
    <cellStyle name="Note 8 2 3 2" xfId="15326"/>
    <cellStyle name="Note 8 2 3 2 2" xfId="29855"/>
    <cellStyle name="Note 8 2 3 3" xfId="4421"/>
    <cellStyle name="Note 8 2 3 3 2" xfId="19140"/>
    <cellStyle name="Note 8 2 3 4" xfId="17086"/>
    <cellStyle name="Note 8 2 4" xfId="2393"/>
    <cellStyle name="Note 8 2 4 2" xfId="17623"/>
    <cellStyle name="Note 8 2 5" xfId="14488"/>
    <cellStyle name="Note 8 2 5 2" xfId="29017"/>
    <cellStyle name="Note 8 2 6" xfId="16004"/>
    <cellStyle name="Note 8 3" xfId="965"/>
    <cellStyle name="Note 8 3 2" xfId="14591"/>
    <cellStyle name="Note 8 3 2 2" xfId="29120"/>
    <cellStyle name="Note 8 3 3" xfId="4097"/>
    <cellStyle name="Note 8 3 3 2" xfId="18831"/>
    <cellStyle name="Note 8 3 4" xfId="16224"/>
    <cellStyle name="Note 8 4" xfId="1534"/>
    <cellStyle name="Note 8 4 2" xfId="15049"/>
    <cellStyle name="Note 8 4 2 2" xfId="29578"/>
    <cellStyle name="Note 8 4 3" xfId="16773"/>
    <cellStyle name="Note 8 5" xfId="2080"/>
    <cellStyle name="Note 8 5 2" xfId="17310"/>
    <cellStyle name="Note 8 6" xfId="14061"/>
    <cellStyle name="Note 8 6 2" xfId="28592"/>
    <cellStyle name="Note 8 7" xfId="15656"/>
    <cellStyle name="Note 9" xfId="643"/>
    <cellStyle name="Note 9 2" xfId="1214"/>
    <cellStyle name="Note 9 2 2" xfId="14767"/>
    <cellStyle name="Note 9 2 2 2" xfId="29296"/>
    <cellStyle name="Note 9 2 3" xfId="5170"/>
    <cellStyle name="Note 9 2 3 2" xfId="19826"/>
    <cellStyle name="Note 9 2 4" xfId="16463"/>
    <cellStyle name="Note 9 3" xfId="1761"/>
    <cellStyle name="Note 9 3 2" xfId="15250"/>
    <cellStyle name="Note 9 3 2 2" xfId="29779"/>
    <cellStyle name="Note 9 3 3" xfId="4353"/>
    <cellStyle name="Note 9 3 3 2" xfId="19074"/>
    <cellStyle name="Note 9 3 4" xfId="17000"/>
    <cellStyle name="Note 9 4" xfId="2307"/>
    <cellStyle name="Note 9 4 2" xfId="17537"/>
    <cellStyle name="Note 9 5" xfId="14346"/>
    <cellStyle name="Note 9 5 2" xfId="28875"/>
    <cellStyle name="Note 9 6" xfId="15918"/>
    <cellStyle name="Output" xfId="61"/>
    <cellStyle name="Output 10" xfId="976"/>
    <cellStyle name="Output 10 2" xfId="13887"/>
    <cellStyle name="Output 10 2 2" xfId="28423"/>
    <cellStyle name="Output 10 3" xfId="16234"/>
    <cellStyle name="Output 11" xfId="831"/>
    <cellStyle name="Output 11 2" xfId="14369"/>
    <cellStyle name="Output 11 2 2" xfId="28898"/>
    <cellStyle name="Output 11 3" xfId="16104"/>
    <cellStyle name="Output 12" xfId="1041"/>
    <cellStyle name="Output 12 2" xfId="16292"/>
    <cellStyle name="Output 13" xfId="15444"/>
    <cellStyle name="Output 2" xfId="62"/>
    <cellStyle name="Output 2 10" xfId="190"/>
    <cellStyle name="Output 2 10 2" xfId="14333"/>
    <cellStyle name="Output 2 10 2 2" xfId="28862"/>
    <cellStyle name="Output 2 10 3" xfId="15474"/>
    <cellStyle name="Output 2 11" xfId="1031"/>
    <cellStyle name="Output 2 11 2" xfId="16284"/>
    <cellStyle name="Output 2 12" xfId="15445"/>
    <cellStyle name="Output 2 2" xfId="78"/>
    <cellStyle name="Output 2 2 10" xfId="1036"/>
    <cellStyle name="Output 2 2 10 2" xfId="16288"/>
    <cellStyle name="Output 2 2 11" xfId="13950"/>
    <cellStyle name="Output 2 2 11 2" xfId="28486"/>
    <cellStyle name="Output 2 2 12" xfId="15456"/>
    <cellStyle name="Output 2 2 2" xfId="275"/>
    <cellStyle name="Output 2 2 2 2" xfId="459"/>
    <cellStyle name="Output 2 2 2 2 2" xfId="760"/>
    <cellStyle name="Output 2 2 2 2 2 2" xfId="1331"/>
    <cellStyle name="Output 2 2 2 2 2 2 2" xfId="9278"/>
    <cellStyle name="Output 2 2 2 2 2 2 2 2" xfId="23859"/>
    <cellStyle name="Output 2 2 2 2 2 2 3" xfId="14874"/>
    <cellStyle name="Output 2 2 2 2 2 2 3 2" xfId="29403"/>
    <cellStyle name="Output 2 2 2 2 2 2 4" xfId="5330"/>
    <cellStyle name="Output 2 2 2 2 2 2 4 2" xfId="19986"/>
    <cellStyle name="Output 2 2 2 2 2 2 5" xfId="16580"/>
    <cellStyle name="Output 2 2 2 2 2 3" xfId="1878"/>
    <cellStyle name="Output 2 2 2 2 2 3 2" xfId="8670"/>
    <cellStyle name="Output 2 2 2 2 2 3 2 2" xfId="23264"/>
    <cellStyle name="Output 2 2 2 2 2 3 3" xfId="15357"/>
    <cellStyle name="Output 2 2 2 2 2 3 3 2" xfId="29886"/>
    <cellStyle name="Output 2 2 2 2 2 3 4" xfId="4558"/>
    <cellStyle name="Output 2 2 2 2 2 3 4 2" xfId="19277"/>
    <cellStyle name="Output 2 2 2 2 2 3 5" xfId="17117"/>
    <cellStyle name="Output 2 2 2 2 2 4" xfId="2424"/>
    <cellStyle name="Output 2 2 2 2 2 4 2" xfId="15408"/>
    <cellStyle name="Output 2 2 2 2 2 4 2 2" xfId="29937"/>
    <cellStyle name="Output 2 2 2 2 2 4 3" xfId="17654"/>
    <cellStyle name="Output 2 2 2 2 2 5" xfId="14537"/>
    <cellStyle name="Output 2 2 2 2 2 5 2" xfId="29066"/>
    <cellStyle name="Output 2 2 2 2 2 6" xfId="16035"/>
    <cellStyle name="Output 2 2 2 2 3" xfId="833"/>
    <cellStyle name="Output 2 2 2 2 3 2" xfId="14372"/>
    <cellStyle name="Output 2 2 2 2 3 2 2" xfId="28901"/>
    <cellStyle name="Output 2 2 2 2 3 3" xfId="7400"/>
    <cellStyle name="Output 2 2 2 2 3 3 2" xfId="22043"/>
    <cellStyle name="Output 2 2 2 2 3 4" xfId="16106"/>
    <cellStyle name="Output 2 2 2 2 4" xfId="1606"/>
    <cellStyle name="Output 2 2 2 2 4 2" xfId="15111"/>
    <cellStyle name="Output 2 2 2 2 4 2 2" xfId="29640"/>
    <cellStyle name="Output 2 2 2 2 4 3" xfId="16845"/>
    <cellStyle name="Output 2 2 2 2 5" xfId="2152"/>
    <cellStyle name="Output 2 2 2 2 5 2" xfId="17382"/>
    <cellStyle name="Output 2 2 2 2 6" xfId="14200"/>
    <cellStyle name="Output 2 2 2 2 6 2" xfId="28729"/>
    <cellStyle name="Output 2 2 2 2 7" xfId="15736"/>
    <cellStyle name="Output 2 2 2 3" xfId="388"/>
    <cellStyle name="Output 2 2 2 3 2" xfId="968"/>
    <cellStyle name="Output 2 2 2 3 2 2" xfId="5318"/>
    <cellStyle name="Output 2 2 2 3 2 2 2" xfId="9264"/>
    <cellStyle name="Output 2 2 2 3 2 2 2 2" xfId="23845"/>
    <cellStyle name="Output 2 2 2 3 2 2 3" xfId="19974"/>
    <cellStyle name="Output 2 2 2 3 2 3" xfId="4508"/>
    <cellStyle name="Output 2 2 2 3 2 3 2" xfId="8655"/>
    <cellStyle name="Output 2 2 2 3 2 3 2 2" xfId="23249"/>
    <cellStyle name="Output 2 2 2 3 2 3 3" xfId="19227"/>
    <cellStyle name="Output 2 2 2 3 2 4" xfId="7649"/>
    <cellStyle name="Output 2 2 2 3 2 4 2" xfId="22275"/>
    <cellStyle name="Output 2 2 2 3 2 5" xfId="14594"/>
    <cellStyle name="Output 2 2 2 3 2 5 2" xfId="29123"/>
    <cellStyle name="Output 2 2 2 3 2 6" xfId="3008"/>
    <cellStyle name="Output 2 2 2 3 2 6 2" xfId="18016"/>
    <cellStyle name="Output 2 2 2 3 2 7" xfId="16227"/>
    <cellStyle name="Output 2 2 2 3 3" xfId="1540"/>
    <cellStyle name="Output 2 2 2 3 3 2" xfId="15054"/>
    <cellStyle name="Output 2 2 2 3 3 2 2" xfId="29583"/>
    <cellStyle name="Output 2 2 2 3 3 3" xfId="7374"/>
    <cellStyle name="Output 2 2 2 3 3 3 2" xfId="22018"/>
    <cellStyle name="Output 2 2 2 3 3 4" xfId="16779"/>
    <cellStyle name="Output 2 2 2 3 4" xfId="2086"/>
    <cellStyle name="Output 2 2 2 3 4 2" xfId="17316"/>
    <cellStyle name="Output 2 2 2 3 5" xfId="13977"/>
    <cellStyle name="Output 2 2 2 3 5 2" xfId="28508"/>
    <cellStyle name="Output 2 2 2 3 6" xfId="15666"/>
    <cellStyle name="Output 2 2 2 4" xfId="982"/>
    <cellStyle name="Output 2 2 2 4 2" xfId="5233"/>
    <cellStyle name="Output 2 2 2 4 2 2" xfId="9224"/>
    <cellStyle name="Output 2 2 2 4 2 2 2" xfId="23805"/>
    <cellStyle name="Output 2 2 2 4 2 3" xfId="19889"/>
    <cellStyle name="Output 2 2 2 4 3" xfId="4393"/>
    <cellStyle name="Output 2 2 2 4 3 2" xfId="8618"/>
    <cellStyle name="Output 2 2 2 4 3 2 2" xfId="23213"/>
    <cellStyle name="Output 2 2 2 4 3 3" xfId="19112"/>
    <cellStyle name="Output 2 2 2 4 4" xfId="7597"/>
    <cellStyle name="Output 2 2 2 4 4 2" xfId="22229"/>
    <cellStyle name="Output 2 2 2 4 5" xfId="14601"/>
    <cellStyle name="Output 2 2 2 4 5 2" xfId="29130"/>
    <cellStyle name="Output 2 2 2 4 6" xfId="2930"/>
    <cellStyle name="Output 2 2 2 4 6 2" xfId="17947"/>
    <cellStyle name="Output 2 2 2 4 7" xfId="16238"/>
    <cellStyle name="Output 2 2 2 5" xfId="1444"/>
    <cellStyle name="Output 2 2 2 5 2" xfId="14965"/>
    <cellStyle name="Output 2 2 2 5 2 2" xfId="29494"/>
    <cellStyle name="Output 2 2 2 5 3" xfId="7331"/>
    <cellStyle name="Output 2 2 2 5 3 2" xfId="21975"/>
    <cellStyle name="Output 2 2 2 5 4" xfId="16683"/>
    <cellStyle name="Output 2 2 2 6" xfId="1990"/>
    <cellStyle name="Output 2 2 2 6 2" xfId="17220"/>
    <cellStyle name="Output 2 2 2 7" xfId="14018"/>
    <cellStyle name="Output 2 2 2 7 2" xfId="28549"/>
    <cellStyle name="Output 2 2 2 8" xfId="15555"/>
    <cellStyle name="Output 2 2 3" xfId="241"/>
    <cellStyle name="Output 2 2 3 2" xfId="426"/>
    <cellStyle name="Output 2 2 3 2 2" xfId="743"/>
    <cellStyle name="Output 2 2 3 2 2 2" xfId="1314"/>
    <cellStyle name="Output 2 2 3 2 2 2 2" xfId="14857"/>
    <cellStyle name="Output 2 2 3 2 2 2 2 2" xfId="29386"/>
    <cellStyle name="Output 2 2 3 2 2 2 3" xfId="9258"/>
    <cellStyle name="Output 2 2 3 2 2 2 3 2" xfId="23839"/>
    <cellStyle name="Output 2 2 3 2 2 2 4" xfId="16563"/>
    <cellStyle name="Output 2 2 3 2 2 3" xfId="1861"/>
    <cellStyle name="Output 2 2 3 2 2 3 2" xfId="15340"/>
    <cellStyle name="Output 2 2 3 2 2 3 2 2" xfId="29869"/>
    <cellStyle name="Output 2 2 3 2 2 3 3" xfId="17100"/>
    <cellStyle name="Output 2 2 3 2 2 4" xfId="2407"/>
    <cellStyle name="Output 2 2 3 2 2 4 2" xfId="17637"/>
    <cellStyle name="Output 2 2 3 2 2 5" xfId="14510"/>
    <cellStyle name="Output 2 2 3 2 2 5 2" xfId="29039"/>
    <cellStyle name="Output 2 2 3 2 2 6" xfId="16018"/>
    <cellStyle name="Output 2 2 3 2 3" xfId="1019"/>
    <cellStyle name="Output 2 2 3 2 3 2" xfId="8651"/>
    <cellStyle name="Output 2 2 3 2 3 2 2" xfId="23245"/>
    <cellStyle name="Output 2 2 3 2 3 3" xfId="14624"/>
    <cellStyle name="Output 2 2 3 2 3 3 2" xfId="29153"/>
    <cellStyle name="Output 2 2 3 2 3 4" xfId="4491"/>
    <cellStyle name="Output 2 2 3 2 3 4 2" xfId="19210"/>
    <cellStyle name="Output 2 2 3 2 3 5" xfId="16272"/>
    <cellStyle name="Output 2 2 3 2 4" xfId="1573"/>
    <cellStyle name="Output 2 2 3 2 4 2" xfId="15082"/>
    <cellStyle name="Output 2 2 3 2 4 2 2" xfId="29611"/>
    <cellStyle name="Output 2 2 3 2 4 3" xfId="7642"/>
    <cellStyle name="Output 2 2 3 2 4 3 2" xfId="22270"/>
    <cellStyle name="Output 2 2 3 2 4 4" xfId="16812"/>
    <cellStyle name="Output 2 2 3 2 5" xfId="2119"/>
    <cellStyle name="Output 2 2 3 2 5 2" xfId="17349"/>
    <cellStyle name="Output 2 2 3 2 6" xfId="14170"/>
    <cellStyle name="Output 2 2 3 2 6 2" xfId="28699"/>
    <cellStyle name="Output 2 2 3 2 7" xfId="15703"/>
    <cellStyle name="Output 2 2 3 3" xfId="634"/>
    <cellStyle name="Output 2 2 3 3 2" xfId="1205"/>
    <cellStyle name="Output 2 2 3 3 2 2" xfId="14758"/>
    <cellStyle name="Output 2 2 3 3 2 2 2" xfId="29287"/>
    <cellStyle name="Output 2 2 3 3 2 3" xfId="16454"/>
    <cellStyle name="Output 2 2 3 3 3" xfId="1752"/>
    <cellStyle name="Output 2 2 3 3 3 2" xfId="15241"/>
    <cellStyle name="Output 2 2 3 3 3 2 2" xfId="29770"/>
    <cellStyle name="Output 2 2 3 3 3 3" xfId="16991"/>
    <cellStyle name="Output 2 2 3 3 4" xfId="2298"/>
    <cellStyle name="Output 2 2 3 3 4 2" xfId="17528"/>
    <cellStyle name="Output 2 2 3 3 5" xfId="14336"/>
    <cellStyle name="Output 2 2 3 3 5 2" xfId="28865"/>
    <cellStyle name="Output 2 2 3 3 6" xfId="15909"/>
    <cellStyle name="Output 2 2 3 4" xfId="579"/>
    <cellStyle name="Output 2 2 3 4 2" xfId="14353"/>
    <cellStyle name="Output 2 2 3 4 2 2" xfId="28882"/>
    <cellStyle name="Output 2 2 3 4 3" xfId="15854"/>
    <cellStyle name="Output 2 2 3 5" xfId="1410"/>
    <cellStyle name="Output 2 2 3 5 2" xfId="14936"/>
    <cellStyle name="Output 2 2 3 5 2 2" xfId="29465"/>
    <cellStyle name="Output 2 2 3 5 3" xfId="16650"/>
    <cellStyle name="Output 2 2 3 6" xfId="1957"/>
    <cellStyle name="Output 2 2 3 6 2" xfId="17187"/>
    <cellStyle name="Output 2 2 3 7" xfId="13981"/>
    <cellStyle name="Output 2 2 3 7 2" xfId="28512"/>
    <cellStyle name="Output 2 2 3 8" xfId="15522"/>
    <cellStyle name="Output 2 2 4" xfId="288"/>
    <cellStyle name="Output 2 2 4 2" xfId="472"/>
    <cellStyle name="Output 2 2 4 2 2" xfId="770"/>
    <cellStyle name="Output 2 2 4 2 2 2" xfId="1341"/>
    <cellStyle name="Output 2 2 4 2 2 2 2" xfId="14884"/>
    <cellStyle name="Output 2 2 4 2 2 2 2 2" xfId="29413"/>
    <cellStyle name="Output 2 2 4 2 2 2 3" xfId="9248"/>
    <cellStyle name="Output 2 2 4 2 2 2 3 2" xfId="23829"/>
    <cellStyle name="Output 2 2 4 2 2 2 4" xfId="16590"/>
    <cellStyle name="Output 2 2 4 2 2 3" xfId="1888"/>
    <cellStyle name="Output 2 2 4 2 2 3 2" xfId="15367"/>
    <cellStyle name="Output 2 2 4 2 2 3 2 2" xfId="29896"/>
    <cellStyle name="Output 2 2 4 2 2 3 3" xfId="17127"/>
    <cellStyle name="Output 2 2 4 2 2 4" xfId="2434"/>
    <cellStyle name="Output 2 2 4 2 2 4 2" xfId="17664"/>
    <cellStyle name="Output 2 2 4 2 2 5" xfId="14549"/>
    <cellStyle name="Output 2 2 4 2 2 5 2" xfId="29078"/>
    <cellStyle name="Output 2 2 4 2 2 6" xfId="16045"/>
    <cellStyle name="Output 2 2 4 2 3" xfId="811"/>
    <cellStyle name="Output 2 2 4 2 3 2" xfId="8644"/>
    <cellStyle name="Output 2 2 4 2 3 2 2" xfId="23238"/>
    <cellStyle name="Output 2 2 4 2 3 3" xfId="14022"/>
    <cellStyle name="Output 2 2 4 2 3 3 2" xfId="28553"/>
    <cellStyle name="Output 2 2 4 2 3 4" xfId="4474"/>
    <cellStyle name="Output 2 2 4 2 3 4 2" xfId="19193"/>
    <cellStyle name="Output 2 2 4 2 3 5" xfId="16085"/>
    <cellStyle name="Output 2 2 4 2 4" xfId="1619"/>
    <cellStyle name="Output 2 2 4 2 4 2" xfId="15124"/>
    <cellStyle name="Output 2 2 4 2 4 2 2" xfId="29653"/>
    <cellStyle name="Output 2 2 4 2 4 3" xfId="7620"/>
    <cellStyle name="Output 2 2 4 2 4 3 2" xfId="22250"/>
    <cellStyle name="Output 2 2 4 2 4 4" xfId="16858"/>
    <cellStyle name="Output 2 2 4 2 5" xfId="2165"/>
    <cellStyle name="Output 2 2 4 2 5 2" xfId="17395"/>
    <cellStyle name="Output 2 2 4 2 6" xfId="14213"/>
    <cellStyle name="Output 2 2 4 2 6 2" xfId="28742"/>
    <cellStyle name="Output 2 2 4 2 7" xfId="15749"/>
    <cellStyle name="Output 2 2 4 3" xfId="636"/>
    <cellStyle name="Output 2 2 4 3 2" xfId="1207"/>
    <cellStyle name="Output 2 2 4 3 2 2" xfId="14760"/>
    <cellStyle name="Output 2 2 4 3 2 2 2" xfId="29289"/>
    <cellStyle name="Output 2 2 4 3 2 3" xfId="16456"/>
    <cellStyle name="Output 2 2 4 3 3" xfId="1754"/>
    <cellStyle name="Output 2 2 4 3 3 2" xfId="15243"/>
    <cellStyle name="Output 2 2 4 3 3 2 2" xfId="29772"/>
    <cellStyle name="Output 2 2 4 3 3 3" xfId="16993"/>
    <cellStyle name="Output 2 2 4 3 4" xfId="2300"/>
    <cellStyle name="Output 2 2 4 3 4 2" xfId="17530"/>
    <cellStyle name="Output 2 2 4 3 5" xfId="14338"/>
    <cellStyle name="Output 2 2 4 3 5 2" xfId="28867"/>
    <cellStyle name="Output 2 2 4 3 6" xfId="15911"/>
    <cellStyle name="Output 2 2 4 4" xfId="826"/>
    <cellStyle name="Output 2 2 4 4 2" xfId="13997"/>
    <cellStyle name="Output 2 2 4 4 2 2" xfId="28528"/>
    <cellStyle name="Output 2 2 4 4 3" xfId="16099"/>
    <cellStyle name="Output 2 2 4 5" xfId="1457"/>
    <cellStyle name="Output 2 2 4 5 2" xfId="14978"/>
    <cellStyle name="Output 2 2 4 5 2 2" xfId="29507"/>
    <cellStyle name="Output 2 2 4 5 3" xfId="16696"/>
    <cellStyle name="Output 2 2 4 6" xfId="2003"/>
    <cellStyle name="Output 2 2 4 6 2" xfId="17233"/>
    <cellStyle name="Output 2 2 4 7" xfId="14045"/>
    <cellStyle name="Output 2 2 4 7 2" xfId="28576"/>
    <cellStyle name="Output 2 2 4 8" xfId="15568"/>
    <cellStyle name="Output 2 2 5" xfId="237"/>
    <cellStyle name="Output 2 2 5 2" xfId="422"/>
    <cellStyle name="Output 2 2 5 2 2" xfId="741"/>
    <cellStyle name="Output 2 2 5 2 2 2" xfId="1312"/>
    <cellStyle name="Output 2 2 5 2 2 2 2" xfId="14855"/>
    <cellStyle name="Output 2 2 5 2 2 2 2 2" xfId="29384"/>
    <cellStyle name="Output 2 2 5 2 2 2 3" xfId="9240"/>
    <cellStyle name="Output 2 2 5 2 2 2 3 2" xfId="23821"/>
    <cellStyle name="Output 2 2 5 2 2 2 4" xfId="16561"/>
    <cellStyle name="Output 2 2 5 2 2 3" xfId="1859"/>
    <cellStyle name="Output 2 2 5 2 2 3 2" xfId="15338"/>
    <cellStyle name="Output 2 2 5 2 2 3 2 2" xfId="29867"/>
    <cellStyle name="Output 2 2 5 2 2 3 3" xfId="17098"/>
    <cellStyle name="Output 2 2 5 2 2 4" xfId="2405"/>
    <cellStyle name="Output 2 2 5 2 2 4 2" xfId="17635"/>
    <cellStyle name="Output 2 2 5 2 2 5" xfId="14507"/>
    <cellStyle name="Output 2 2 5 2 2 5 2" xfId="29036"/>
    <cellStyle name="Output 2 2 5 2 2 6" xfId="16016"/>
    <cellStyle name="Output 2 2 5 2 3" xfId="1068"/>
    <cellStyle name="Output 2 2 5 2 3 2" xfId="8636"/>
    <cellStyle name="Output 2 2 5 2 3 2 2" xfId="23230"/>
    <cellStyle name="Output 2 2 5 2 3 3" xfId="14653"/>
    <cellStyle name="Output 2 2 5 2 3 3 2" xfId="29182"/>
    <cellStyle name="Output 2 2 5 2 3 4" xfId="4445"/>
    <cellStyle name="Output 2 2 5 2 3 4 2" xfId="19164"/>
    <cellStyle name="Output 2 2 5 2 3 5" xfId="16317"/>
    <cellStyle name="Output 2 2 5 2 4" xfId="1569"/>
    <cellStyle name="Output 2 2 5 2 4 2" xfId="15078"/>
    <cellStyle name="Output 2 2 5 2 4 2 2" xfId="29607"/>
    <cellStyle name="Output 2 2 5 2 4 3" xfId="7610"/>
    <cellStyle name="Output 2 2 5 2 4 3 2" xfId="22240"/>
    <cellStyle name="Output 2 2 5 2 4 4" xfId="16808"/>
    <cellStyle name="Output 2 2 5 2 5" xfId="2115"/>
    <cellStyle name="Output 2 2 5 2 5 2" xfId="17345"/>
    <cellStyle name="Output 2 2 5 2 6" xfId="14166"/>
    <cellStyle name="Output 2 2 5 2 6 2" xfId="28695"/>
    <cellStyle name="Output 2 2 5 2 7" xfId="15699"/>
    <cellStyle name="Output 2 2 5 3" xfId="627"/>
    <cellStyle name="Output 2 2 5 3 2" xfId="1198"/>
    <cellStyle name="Output 2 2 5 3 2 2" xfId="14752"/>
    <cellStyle name="Output 2 2 5 3 2 2 2" xfId="29281"/>
    <cellStyle name="Output 2 2 5 3 2 3" xfId="16447"/>
    <cellStyle name="Output 2 2 5 3 3" xfId="1745"/>
    <cellStyle name="Output 2 2 5 3 3 2" xfId="15235"/>
    <cellStyle name="Output 2 2 5 3 3 2 2" xfId="29764"/>
    <cellStyle name="Output 2 2 5 3 3 3" xfId="16984"/>
    <cellStyle name="Output 2 2 5 3 4" xfId="2291"/>
    <cellStyle name="Output 2 2 5 3 4 2" xfId="17521"/>
    <cellStyle name="Output 2 2 5 3 5" xfId="14322"/>
    <cellStyle name="Output 2 2 5 3 5 2" xfId="28851"/>
    <cellStyle name="Output 2 2 5 3 6" xfId="15902"/>
    <cellStyle name="Output 2 2 5 4" xfId="404"/>
    <cellStyle name="Output 2 2 5 4 2" xfId="14058"/>
    <cellStyle name="Output 2 2 5 4 2 2" xfId="28589"/>
    <cellStyle name="Output 2 2 5 4 3" xfId="15681"/>
    <cellStyle name="Output 2 2 5 5" xfId="1406"/>
    <cellStyle name="Output 2 2 5 5 2" xfId="14932"/>
    <cellStyle name="Output 2 2 5 5 2 2" xfId="29461"/>
    <cellStyle name="Output 2 2 5 5 3" xfId="16646"/>
    <cellStyle name="Output 2 2 5 6" xfId="1953"/>
    <cellStyle name="Output 2 2 5 6 2" xfId="17183"/>
    <cellStyle name="Output 2 2 5 7" xfId="13969"/>
    <cellStyle name="Output 2 2 5 7 2" xfId="28500"/>
    <cellStyle name="Output 2 2 5 8" xfId="15518"/>
    <cellStyle name="Output 2 2 6" xfId="370"/>
    <cellStyle name="Output 2 2 6 2" xfId="728"/>
    <cellStyle name="Output 2 2 6 2 2" xfId="1299"/>
    <cellStyle name="Output 2 2 6 2 2 2" xfId="9235"/>
    <cellStyle name="Output 2 2 6 2 2 2 2" xfId="23816"/>
    <cellStyle name="Output 2 2 6 2 2 3" xfId="14842"/>
    <cellStyle name="Output 2 2 6 2 2 3 2" xfId="29371"/>
    <cellStyle name="Output 2 2 6 2 2 4" xfId="5275"/>
    <cellStyle name="Output 2 2 6 2 2 4 2" xfId="19931"/>
    <cellStyle name="Output 2 2 6 2 2 5" xfId="16548"/>
    <cellStyle name="Output 2 2 6 2 3" xfId="1846"/>
    <cellStyle name="Output 2 2 6 2 3 2" xfId="8630"/>
    <cellStyle name="Output 2 2 6 2 3 2 2" xfId="23225"/>
    <cellStyle name="Output 2 2 6 2 3 3" xfId="15325"/>
    <cellStyle name="Output 2 2 6 2 3 3 2" xfId="29854"/>
    <cellStyle name="Output 2 2 6 2 3 4" xfId="4434"/>
    <cellStyle name="Output 2 2 6 2 3 4 2" xfId="19153"/>
    <cellStyle name="Output 2 2 6 2 3 5" xfId="17085"/>
    <cellStyle name="Output 2 2 6 2 4" xfId="2392"/>
    <cellStyle name="Output 2 2 6 2 4 2" xfId="15401"/>
    <cellStyle name="Output 2 2 6 2 4 2 2" xfId="29930"/>
    <cellStyle name="Output 2 2 6 2 4 3" xfId="17622"/>
    <cellStyle name="Output 2 2 6 2 5" xfId="14487"/>
    <cellStyle name="Output 2 2 6 2 5 2" xfId="29016"/>
    <cellStyle name="Output 2 2 6 2 6" xfId="16003"/>
    <cellStyle name="Output 2 2 6 3" xfId="942"/>
    <cellStyle name="Output 2 2 6 3 2" xfId="14546"/>
    <cellStyle name="Output 2 2 6 3 2 2" xfId="29075"/>
    <cellStyle name="Output 2 2 6 3 3" xfId="7340"/>
    <cellStyle name="Output 2 2 6 3 3 2" xfId="21984"/>
    <cellStyle name="Output 2 2 6 3 4" xfId="16201"/>
    <cellStyle name="Output 2 2 6 4" xfId="1532"/>
    <cellStyle name="Output 2 2 6 4 2" xfId="15047"/>
    <cellStyle name="Output 2 2 6 4 2 2" xfId="29576"/>
    <cellStyle name="Output 2 2 6 4 3" xfId="16771"/>
    <cellStyle name="Output 2 2 6 5" xfId="2078"/>
    <cellStyle name="Output 2 2 6 5 2" xfId="17308"/>
    <cellStyle name="Output 2 2 6 6" xfId="14038"/>
    <cellStyle name="Output 2 2 6 6 2" xfId="28569"/>
    <cellStyle name="Output 2 2 6 7" xfId="15648"/>
    <cellStyle name="Output 2 2 7" xfId="657"/>
    <cellStyle name="Output 2 2 7 2" xfId="1228"/>
    <cellStyle name="Output 2 2 7 2 2" xfId="9201"/>
    <cellStyle name="Output 2 2 7 2 2 2" xfId="23782"/>
    <cellStyle name="Output 2 2 7 2 3" xfId="14777"/>
    <cellStyle name="Output 2 2 7 2 3 2" xfId="29306"/>
    <cellStyle name="Output 2 2 7 2 4" xfId="5208"/>
    <cellStyle name="Output 2 2 7 2 4 2" xfId="19864"/>
    <cellStyle name="Output 2 2 7 2 5" xfId="16477"/>
    <cellStyle name="Output 2 2 7 3" xfId="1775"/>
    <cellStyle name="Output 2 2 7 3 2" xfId="8604"/>
    <cellStyle name="Output 2 2 7 3 2 2" xfId="23199"/>
    <cellStyle name="Output 2 2 7 3 3" xfId="15260"/>
    <cellStyle name="Output 2 2 7 3 3 2" xfId="29789"/>
    <cellStyle name="Output 2 2 7 3 4" xfId="4377"/>
    <cellStyle name="Output 2 2 7 3 4 2" xfId="19096"/>
    <cellStyle name="Output 2 2 7 3 5" xfId="17014"/>
    <cellStyle name="Output 2 2 7 4" xfId="2321"/>
    <cellStyle name="Output 2 2 7 4 2" xfId="15398"/>
    <cellStyle name="Output 2 2 7 4 2 2" xfId="29927"/>
    <cellStyle name="Output 2 2 7 4 3" xfId="17551"/>
    <cellStyle name="Output 2 2 7 5" xfId="14371"/>
    <cellStyle name="Output 2 2 7 5 2" xfId="28900"/>
    <cellStyle name="Output 2 2 7 6" xfId="15932"/>
    <cellStyle name="Output 2 2 8" xfId="958"/>
    <cellStyle name="Output 2 2 8 2" xfId="4878"/>
    <cellStyle name="Output 2 2 8 2 2" xfId="8896"/>
    <cellStyle name="Output 2 2 8 2 2 2" xfId="23480"/>
    <cellStyle name="Output 2 2 8 2 3" xfId="19559"/>
    <cellStyle name="Output 2 2 8 3" xfId="14583"/>
    <cellStyle name="Output 2 2 8 3 2" xfId="29112"/>
    <cellStyle name="Output 2 2 8 4" xfId="3725"/>
    <cellStyle name="Output 2 2 8 4 2" xfId="18532"/>
    <cellStyle name="Output 2 2 8 5" xfId="16217"/>
    <cellStyle name="Output 2 2 9" xfId="1034"/>
    <cellStyle name="Output 2 2 9 2" xfId="14633"/>
    <cellStyle name="Output 2 2 9 2 2" xfId="29162"/>
    <cellStyle name="Output 2 2 9 3" xfId="16286"/>
    <cellStyle name="Output 2 3" xfId="262"/>
    <cellStyle name="Output 2 3 2" xfId="446"/>
    <cellStyle name="Output 2 3 2 2" xfId="753"/>
    <cellStyle name="Output 2 3 2 2 2" xfId="1324"/>
    <cellStyle name="Output 2 3 2 2 2 2" xfId="9276"/>
    <cellStyle name="Output 2 3 2 2 2 2 2" xfId="23857"/>
    <cellStyle name="Output 2 3 2 2 2 3" xfId="14867"/>
    <cellStyle name="Output 2 3 2 2 2 3 2" xfId="29396"/>
    <cellStyle name="Output 2 3 2 2 2 4" xfId="5328"/>
    <cellStyle name="Output 2 3 2 2 2 4 2" xfId="19984"/>
    <cellStyle name="Output 2 3 2 2 2 5" xfId="16573"/>
    <cellStyle name="Output 2 3 2 2 3" xfId="1871"/>
    <cellStyle name="Output 2 3 2 2 3 2" xfId="8668"/>
    <cellStyle name="Output 2 3 2 2 3 2 2" xfId="23262"/>
    <cellStyle name="Output 2 3 2 2 3 3" xfId="15350"/>
    <cellStyle name="Output 2 3 2 2 3 3 2" xfId="29879"/>
    <cellStyle name="Output 2 3 2 2 3 4" xfId="4556"/>
    <cellStyle name="Output 2 3 2 2 3 4 2" xfId="19275"/>
    <cellStyle name="Output 2 3 2 2 3 5" xfId="17110"/>
    <cellStyle name="Output 2 3 2 2 4" xfId="2417"/>
    <cellStyle name="Output 2 3 2 2 4 2" xfId="15406"/>
    <cellStyle name="Output 2 3 2 2 4 2 2" xfId="29935"/>
    <cellStyle name="Output 2 3 2 2 4 3" xfId="17647"/>
    <cellStyle name="Output 2 3 2 2 5" xfId="14528"/>
    <cellStyle name="Output 2 3 2 2 5 2" xfId="29057"/>
    <cellStyle name="Output 2 3 2 2 6" xfId="16028"/>
    <cellStyle name="Output 2 3 2 3" xfId="216"/>
    <cellStyle name="Output 2 3 2 3 2" xfId="14157"/>
    <cellStyle name="Output 2 3 2 3 2 2" xfId="28688"/>
    <cellStyle name="Output 2 3 2 3 3" xfId="7398"/>
    <cellStyle name="Output 2 3 2 3 3 2" xfId="22041"/>
    <cellStyle name="Output 2 3 2 3 4" xfId="15498"/>
    <cellStyle name="Output 2 3 2 4" xfId="1593"/>
    <cellStyle name="Output 2 3 2 4 2" xfId="15100"/>
    <cellStyle name="Output 2 3 2 4 2 2" xfId="29629"/>
    <cellStyle name="Output 2 3 2 4 3" xfId="16832"/>
    <cellStyle name="Output 2 3 2 5" xfId="2139"/>
    <cellStyle name="Output 2 3 2 5 2" xfId="17369"/>
    <cellStyle name="Output 2 3 2 6" xfId="14189"/>
    <cellStyle name="Output 2 3 2 6 2" xfId="28718"/>
    <cellStyle name="Output 2 3 2 7" xfId="15723"/>
    <cellStyle name="Output 2 3 3" xfId="616"/>
    <cellStyle name="Output 2 3 3 2" xfId="1187"/>
    <cellStyle name="Output 2 3 3 2 2" xfId="5312"/>
    <cellStyle name="Output 2 3 3 2 2 2" xfId="9259"/>
    <cellStyle name="Output 2 3 3 2 2 2 2" xfId="23840"/>
    <cellStyle name="Output 2 3 3 2 2 3" xfId="19968"/>
    <cellStyle name="Output 2 3 3 2 3" xfId="4495"/>
    <cellStyle name="Output 2 3 3 2 3 2" xfId="8652"/>
    <cellStyle name="Output 2 3 3 2 3 2 2" xfId="23246"/>
    <cellStyle name="Output 2 3 3 2 3 3" xfId="19214"/>
    <cellStyle name="Output 2 3 3 2 4" xfId="7644"/>
    <cellStyle name="Output 2 3 3 2 4 2" xfId="22271"/>
    <cellStyle name="Output 2 3 3 2 5" xfId="14744"/>
    <cellStyle name="Output 2 3 3 2 5 2" xfId="29273"/>
    <cellStyle name="Output 2 3 3 2 6" xfId="3002"/>
    <cellStyle name="Output 2 3 3 2 6 2" xfId="18010"/>
    <cellStyle name="Output 2 3 3 2 7" xfId="16436"/>
    <cellStyle name="Output 2 3 3 3" xfId="1734"/>
    <cellStyle name="Output 2 3 3 3 2" xfId="15227"/>
    <cellStyle name="Output 2 3 3 3 2 2" xfId="29756"/>
    <cellStyle name="Output 2 3 3 3 3" xfId="7367"/>
    <cellStyle name="Output 2 3 3 3 3 2" xfId="22011"/>
    <cellStyle name="Output 2 3 3 3 4" xfId="16973"/>
    <cellStyle name="Output 2 3 3 4" xfId="2280"/>
    <cellStyle name="Output 2 3 3 4 2" xfId="17510"/>
    <cellStyle name="Output 2 3 3 5" xfId="14307"/>
    <cellStyle name="Output 2 3 3 5 2" xfId="28836"/>
    <cellStyle name="Output 2 3 3 6" xfId="15891"/>
    <cellStyle name="Output 2 3 4" xfId="347"/>
    <cellStyle name="Output 2 3 4 2" xfId="5231"/>
    <cellStyle name="Output 2 3 4 2 2" xfId="9222"/>
    <cellStyle name="Output 2 3 4 2 2 2" xfId="23803"/>
    <cellStyle name="Output 2 3 4 2 3" xfId="19887"/>
    <cellStyle name="Output 2 3 4 3" xfId="4391"/>
    <cellStyle name="Output 2 3 4 3 2" xfId="8616"/>
    <cellStyle name="Output 2 3 4 3 2 2" xfId="23211"/>
    <cellStyle name="Output 2 3 4 3 3" xfId="19110"/>
    <cellStyle name="Output 2 3 4 4" xfId="7595"/>
    <cellStyle name="Output 2 3 4 4 2" xfId="22227"/>
    <cellStyle name="Output 2 3 4 5" xfId="14146"/>
    <cellStyle name="Output 2 3 4 5 2" xfId="28677"/>
    <cellStyle name="Output 2 3 4 6" xfId="2928"/>
    <cellStyle name="Output 2 3 4 6 2" xfId="17945"/>
    <cellStyle name="Output 2 3 4 7" xfId="15626"/>
    <cellStyle name="Output 2 3 5" xfId="1431"/>
    <cellStyle name="Output 2 3 5 2" xfId="4724"/>
    <cellStyle name="Output 2 3 5 2 2" xfId="8772"/>
    <cellStyle name="Output 2 3 5 2 2 2" xfId="23361"/>
    <cellStyle name="Output 2 3 5 2 3" xfId="19411"/>
    <cellStyle name="Output 2 3 5 3" xfId="14954"/>
    <cellStyle name="Output 2 3 5 3 2" xfId="29483"/>
    <cellStyle name="Output 2 3 5 4" xfId="3383"/>
    <cellStyle name="Output 2 3 5 4 2" xfId="18274"/>
    <cellStyle name="Output 2 3 5 5" xfId="16670"/>
    <cellStyle name="Output 2 3 6" xfId="1977"/>
    <cellStyle name="Output 2 3 6 2" xfId="17207"/>
    <cellStyle name="Output 2 3 7" xfId="14007"/>
    <cellStyle name="Output 2 3 7 2" xfId="28538"/>
    <cellStyle name="Output 2 3 8" xfId="15542"/>
    <cellStyle name="Output 2 4" xfId="293"/>
    <cellStyle name="Output 2 4 2" xfId="477"/>
    <cellStyle name="Output 2 4 2 2" xfId="774"/>
    <cellStyle name="Output 2 4 2 2 2" xfId="1345"/>
    <cellStyle name="Output 2 4 2 2 2 2" xfId="14888"/>
    <cellStyle name="Output 2 4 2 2 2 2 2" xfId="29417"/>
    <cellStyle name="Output 2 4 2 2 2 3" xfId="9266"/>
    <cellStyle name="Output 2 4 2 2 2 3 2" xfId="23847"/>
    <cellStyle name="Output 2 4 2 2 2 4" xfId="16594"/>
    <cellStyle name="Output 2 4 2 2 3" xfId="1892"/>
    <cellStyle name="Output 2 4 2 2 3 2" xfId="15371"/>
    <cellStyle name="Output 2 4 2 2 3 2 2" xfId="29900"/>
    <cellStyle name="Output 2 4 2 2 3 3" xfId="17131"/>
    <cellStyle name="Output 2 4 2 2 4" xfId="2438"/>
    <cellStyle name="Output 2 4 2 2 4 2" xfId="17668"/>
    <cellStyle name="Output 2 4 2 2 5" xfId="14553"/>
    <cellStyle name="Output 2 4 2 2 5 2" xfId="29082"/>
    <cellStyle name="Output 2 4 2 2 6" xfId="16049"/>
    <cellStyle name="Output 2 4 2 3" xfId="936"/>
    <cellStyle name="Output 2 4 2 3 2" xfId="8657"/>
    <cellStyle name="Output 2 4 2 3 2 2" xfId="23251"/>
    <cellStyle name="Output 2 4 2 3 3" xfId="14533"/>
    <cellStyle name="Output 2 4 2 3 3 2" xfId="29062"/>
    <cellStyle name="Output 2 4 2 3 4" xfId="4516"/>
    <cellStyle name="Output 2 4 2 3 4 2" xfId="19235"/>
    <cellStyle name="Output 2 4 2 3 5" xfId="16196"/>
    <cellStyle name="Output 2 4 2 4" xfId="1624"/>
    <cellStyle name="Output 2 4 2 4 2" xfId="15129"/>
    <cellStyle name="Output 2 4 2 4 2 2" xfId="29658"/>
    <cellStyle name="Output 2 4 2 4 3" xfId="7650"/>
    <cellStyle name="Output 2 4 2 4 3 2" xfId="22276"/>
    <cellStyle name="Output 2 4 2 4 4" xfId="16863"/>
    <cellStyle name="Output 2 4 2 5" xfId="2170"/>
    <cellStyle name="Output 2 4 2 5 2" xfId="17400"/>
    <cellStyle name="Output 2 4 2 6" xfId="14218"/>
    <cellStyle name="Output 2 4 2 6 2" xfId="28747"/>
    <cellStyle name="Output 2 4 2 7" xfId="15754"/>
    <cellStyle name="Output 2 4 3" xfId="691"/>
    <cellStyle name="Output 2 4 3 2" xfId="1262"/>
    <cellStyle name="Output 2 4 3 2 2" xfId="14808"/>
    <cellStyle name="Output 2 4 3 2 2 2" xfId="29337"/>
    <cellStyle name="Output 2 4 3 2 3" xfId="16511"/>
    <cellStyle name="Output 2 4 3 3" xfId="1809"/>
    <cellStyle name="Output 2 4 3 3 2" xfId="15291"/>
    <cellStyle name="Output 2 4 3 3 2 2" xfId="29820"/>
    <cellStyle name="Output 2 4 3 3 3" xfId="17048"/>
    <cellStyle name="Output 2 4 3 4" xfId="2355"/>
    <cellStyle name="Output 2 4 3 4 2" xfId="17585"/>
    <cellStyle name="Output 2 4 3 5" xfId="14427"/>
    <cellStyle name="Output 2 4 3 5 2" xfId="28956"/>
    <cellStyle name="Output 2 4 3 6" xfId="15966"/>
    <cellStyle name="Output 2 4 4" xfId="374"/>
    <cellStyle name="Output 2 4 4 2" xfId="14311"/>
    <cellStyle name="Output 2 4 4 2 2" xfId="28840"/>
    <cellStyle name="Output 2 4 4 3" xfId="15652"/>
    <cellStyle name="Output 2 4 5" xfId="1462"/>
    <cellStyle name="Output 2 4 5 2" xfId="14983"/>
    <cellStyle name="Output 2 4 5 2 2" xfId="29512"/>
    <cellStyle name="Output 2 4 5 3" xfId="16701"/>
    <cellStyle name="Output 2 4 6" xfId="2008"/>
    <cellStyle name="Output 2 4 6 2" xfId="17238"/>
    <cellStyle name="Output 2 4 7" xfId="14052"/>
    <cellStyle name="Output 2 4 7 2" xfId="28583"/>
    <cellStyle name="Output 2 4 8" xfId="15573"/>
    <cellStyle name="Output 2 5" xfId="315"/>
    <cellStyle name="Output 2 5 2" xfId="498"/>
    <cellStyle name="Output 2 5 2 2" xfId="787"/>
    <cellStyle name="Output 2 5 2 2 2" xfId="1358"/>
    <cellStyle name="Output 2 5 2 2 2 2" xfId="14901"/>
    <cellStyle name="Output 2 5 2 2 2 2 2" xfId="29430"/>
    <cellStyle name="Output 2 5 2 2 2 3" xfId="9244"/>
    <cellStyle name="Output 2 5 2 2 2 3 2" xfId="23825"/>
    <cellStyle name="Output 2 5 2 2 2 4" xfId="16607"/>
    <cellStyle name="Output 2 5 2 2 3" xfId="1905"/>
    <cellStyle name="Output 2 5 2 2 3 2" xfId="15384"/>
    <cellStyle name="Output 2 5 2 2 3 2 2" xfId="29913"/>
    <cellStyle name="Output 2 5 2 2 3 3" xfId="17144"/>
    <cellStyle name="Output 2 5 2 2 4" xfId="2451"/>
    <cellStyle name="Output 2 5 2 2 4 2" xfId="17681"/>
    <cellStyle name="Output 2 5 2 2 5" xfId="14571"/>
    <cellStyle name="Output 2 5 2 2 5 2" xfId="29100"/>
    <cellStyle name="Output 2 5 2 2 6" xfId="16062"/>
    <cellStyle name="Output 2 5 2 3" xfId="1098"/>
    <cellStyle name="Output 2 5 2 3 2" xfId="8640"/>
    <cellStyle name="Output 2 5 2 3 2 2" xfId="23234"/>
    <cellStyle name="Output 2 5 2 3 3" xfId="14677"/>
    <cellStyle name="Output 2 5 2 3 3 2" xfId="29206"/>
    <cellStyle name="Output 2 5 2 3 4" xfId="4458"/>
    <cellStyle name="Output 2 5 2 3 4 2" xfId="19177"/>
    <cellStyle name="Output 2 5 2 3 5" xfId="16347"/>
    <cellStyle name="Output 2 5 2 4" xfId="1645"/>
    <cellStyle name="Output 2 5 2 4 2" xfId="15150"/>
    <cellStyle name="Output 2 5 2 4 2 2" xfId="29679"/>
    <cellStyle name="Output 2 5 2 4 3" xfId="7614"/>
    <cellStyle name="Output 2 5 2 4 3 2" xfId="22244"/>
    <cellStyle name="Output 2 5 2 4 4" xfId="16884"/>
    <cellStyle name="Output 2 5 2 5" xfId="2191"/>
    <cellStyle name="Output 2 5 2 5 2" xfId="17421"/>
    <cellStyle name="Output 2 5 2 6" xfId="14238"/>
    <cellStyle name="Output 2 5 2 6 2" xfId="28767"/>
    <cellStyle name="Output 2 5 2 7" xfId="15775"/>
    <cellStyle name="Output 2 5 3" xfId="623"/>
    <cellStyle name="Output 2 5 3 2" xfId="1194"/>
    <cellStyle name="Output 2 5 3 2 2" xfId="14749"/>
    <cellStyle name="Output 2 5 3 2 2 2" xfId="29278"/>
    <cellStyle name="Output 2 5 3 2 3" xfId="16443"/>
    <cellStyle name="Output 2 5 3 3" xfId="1741"/>
    <cellStyle name="Output 2 5 3 3 2" xfId="15232"/>
    <cellStyle name="Output 2 5 3 3 2 2" xfId="29761"/>
    <cellStyle name="Output 2 5 3 3 3" xfId="16980"/>
    <cellStyle name="Output 2 5 3 4" xfId="2287"/>
    <cellStyle name="Output 2 5 3 4 2" xfId="17517"/>
    <cellStyle name="Output 2 5 3 5" xfId="14319"/>
    <cellStyle name="Output 2 5 3 5 2" xfId="28848"/>
    <cellStyle name="Output 2 5 3 6" xfId="15898"/>
    <cellStyle name="Output 2 5 4" xfId="824"/>
    <cellStyle name="Output 2 5 4 2" xfId="14002"/>
    <cellStyle name="Output 2 5 4 2 2" xfId="28533"/>
    <cellStyle name="Output 2 5 4 3" xfId="16097"/>
    <cellStyle name="Output 2 5 5" xfId="1483"/>
    <cellStyle name="Output 2 5 5 2" xfId="15004"/>
    <cellStyle name="Output 2 5 5 2 2" xfId="29533"/>
    <cellStyle name="Output 2 5 5 3" xfId="16722"/>
    <cellStyle name="Output 2 5 6" xfId="2029"/>
    <cellStyle name="Output 2 5 6 2" xfId="17259"/>
    <cellStyle name="Output 2 5 7" xfId="14085"/>
    <cellStyle name="Output 2 5 7 2" xfId="28616"/>
    <cellStyle name="Output 2 5 8" xfId="15594"/>
    <cellStyle name="Output 2 6" xfId="330"/>
    <cellStyle name="Output 2 6 2" xfId="513"/>
    <cellStyle name="Output 2 6 2 2" xfId="792"/>
    <cellStyle name="Output 2 6 2 2 2" xfId="1363"/>
    <cellStyle name="Output 2 6 2 2 2 2" xfId="14906"/>
    <cellStyle name="Output 2 6 2 2 2 2 2" xfId="29435"/>
    <cellStyle name="Output 2 6 2 2 2 3" xfId="9274"/>
    <cellStyle name="Output 2 6 2 2 2 3 2" xfId="23855"/>
    <cellStyle name="Output 2 6 2 2 2 4" xfId="16612"/>
    <cellStyle name="Output 2 6 2 2 3" xfId="1910"/>
    <cellStyle name="Output 2 6 2 2 3 2" xfId="15389"/>
    <cellStyle name="Output 2 6 2 2 3 2 2" xfId="29918"/>
    <cellStyle name="Output 2 6 2 2 3 3" xfId="17149"/>
    <cellStyle name="Output 2 6 2 2 4" xfId="2456"/>
    <cellStyle name="Output 2 6 2 2 4 2" xfId="17686"/>
    <cellStyle name="Output 2 6 2 2 5" xfId="14581"/>
    <cellStyle name="Output 2 6 2 2 5 2" xfId="29110"/>
    <cellStyle name="Output 2 6 2 2 6" xfId="16067"/>
    <cellStyle name="Output 2 6 2 3" xfId="1113"/>
    <cellStyle name="Output 2 6 2 3 2" xfId="8664"/>
    <cellStyle name="Output 2 6 2 3 2 2" xfId="23258"/>
    <cellStyle name="Output 2 6 2 3 3" xfId="14688"/>
    <cellStyle name="Output 2 6 2 3 3 2" xfId="29217"/>
    <cellStyle name="Output 2 6 2 3 4" xfId="4552"/>
    <cellStyle name="Output 2 6 2 3 4 2" xfId="19271"/>
    <cellStyle name="Output 2 6 2 3 5" xfId="16362"/>
    <cellStyle name="Output 2 6 2 4" xfId="1660"/>
    <cellStyle name="Output 2 6 2 4 2" xfId="15165"/>
    <cellStyle name="Output 2 6 2 4 2 2" xfId="29694"/>
    <cellStyle name="Output 2 6 2 4 3" xfId="7658"/>
    <cellStyle name="Output 2 6 2 4 3 2" xfId="22284"/>
    <cellStyle name="Output 2 6 2 4 4" xfId="16899"/>
    <cellStyle name="Output 2 6 2 5" xfId="2206"/>
    <cellStyle name="Output 2 6 2 5 2" xfId="17436"/>
    <cellStyle name="Output 2 6 2 6" xfId="14249"/>
    <cellStyle name="Output 2 6 2 6 2" xfId="28778"/>
    <cellStyle name="Output 2 6 2 7" xfId="15790"/>
    <cellStyle name="Output 2 6 3" xfId="690"/>
    <cellStyle name="Output 2 6 3 2" xfId="1261"/>
    <cellStyle name="Output 2 6 3 2 2" xfId="14807"/>
    <cellStyle name="Output 2 6 3 2 2 2" xfId="29336"/>
    <cellStyle name="Output 2 6 3 2 3" xfId="16510"/>
    <cellStyle name="Output 2 6 3 3" xfId="1808"/>
    <cellStyle name="Output 2 6 3 3 2" xfId="15290"/>
    <cellStyle name="Output 2 6 3 3 2 2" xfId="29819"/>
    <cellStyle name="Output 2 6 3 3 3" xfId="17047"/>
    <cellStyle name="Output 2 6 3 4" xfId="2354"/>
    <cellStyle name="Output 2 6 3 4 2" xfId="17584"/>
    <cellStyle name="Output 2 6 3 5" xfId="14426"/>
    <cellStyle name="Output 2 6 3 5 2" xfId="28955"/>
    <cellStyle name="Output 2 6 3 6" xfId="15965"/>
    <cellStyle name="Output 2 6 4" xfId="1067"/>
    <cellStyle name="Output 2 6 4 2" xfId="14652"/>
    <cellStyle name="Output 2 6 4 2 2" xfId="29181"/>
    <cellStyle name="Output 2 6 4 3" xfId="16316"/>
    <cellStyle name="Output 2 6 5" xfId="1498"/>
    <cellStyle name="Output 2 6 5 2" xfId="15019"/>
    <cellStyle name="Output 2 6 5 2 2" xfId="29548"/>
    <cellStyle name="Output 2 6 5 3" xfId="16737"/>
    <cellStyle name="Output 2 6 6" xfId="2044"/>
    <cellStyle name="Output 2 6 6 2" xfId="17274"/>
    <cellStyle name="Output 2 6 7" xfId="14110"/>
    <cellStyle name="Output 2 6 7 2" xfId="28641"/>
    <cellStyle name="Output 2 6 8" xfId="15609"/>
    <cellStyle name="Output 2 7" xfId="401"/>
    <cellStyle name="Output 2 7 2" xfId="736"/>
    <cellStyle name="Output 2 7 2 2" xfId="1307"/>
    <cellStyle name="Output 2 7 2 2 2" xfId="9231"/>
    <cellStyle name="Output 2 7 2 2 2 2" xfId="23812"/>
    <cellStyle name="Output 2 7 2 2 3" xfId="14850"/>
    <cellStyle name="Output 2 7 2 2 3 2" xfId="29379"/>
    <cellStyle name="Output 2 7 2 2 4" xfId="5265"/>
    <cellStyle name="Output 2 7 2 2 4 2" xfId="19921"/>
    <cellStyle name="Output 2 7 2 2 5" xfId="16556"/>
    <cellStyle name="Output 2 7 2 3" xfId="1854"/>
    <cellStyle name="Output 2 7 2 3 2" xfId="8627"/>
    <cellStyle name="Output 2 7 2 3 2 2" xfId="23222"/>
    <cellStyle name="Output 2 7 2 3 3" xfId="15333"/>
    <cellStyle name="Output 2 7 2 3 3 2" xfId="29862"/>
    <cellStyle name="Output 2 7 2 3 4" xfId="4424"/>
    <cellStyle name="Output 2 7 2 3 4 2" xfId="19143"/>
    <cellStyle name="Output 2 7 2 3 5" xfId="17093"/>
    <cellStyle name="Output 2 7 2 4" xfId="2400"/>
    <cellStyle name="Output 2 7 2 4 2" xfId="15404"/>
    <cellStyle name="Output 2 7 2 4 2 2" xfId="29933"/>
    <cellStyle name="Output 2 7 2 4 3" xfId="17630"/>
    <cellStyle name="Output 2 7 2 5" xfId="14496"/>
    <cellStyle name="Output 2 7 2 5 2" xfId="29025"/>
    <cellStyle name="Output 2 7 2 6" xfId="16011"/>
    <cellStyle name="Output 2 7 3" xfId="806"/>
    <cellStyle name="Output 2 7 3 2" xfId="14130"/>
    <cellStyle name="Output 2 7 3 2 2" xfId="28661"/>
    <cellStyle name="Output 2 7 3 3" xfId="7336"/>
    <cellStyle name="Output 2 7 3 3 2" xfId="21980"/>
    <cellStyle name="Output 2 7 3 4" xfId="16081"/>
    <cellStyle name="Output 2 7 4" xfId="1551"/>
    <cellStyle name="Output 2 7 4 2" xfId="15064"/>
    <cellStyle name="Output 2 7 4 2 2" xfId="29593"/>
    <cellStyle name="Output 2 7 4 3" xfId="16790"/>
    <cellStyle name="Output 2 7 5" xfId="2097"/>
    <cellStyle name="Output 2 7 5 2" xfId="17327"/>
    <cellStyle name="Output 2 7 6" xfId="14131"/>
    <cellStyle name="Output 2 7 6 2" xfId="28662"/>
    <cellStyle name="Output 2 7 7" xfId="15678"/>
    <cellStyle name="Output 2 8" xfId="651"/>
    <cellStyle name="Output 2 8 2" xfId="1222"/>
    <cellStyle name="Output 2 8 2 2" xfId="9197"/>
    <cellStyle name="Output 2 8 2 2 2" xfId="23778"/>
    <cellStyle name="Output 2 8 2 3" xfId="14773"/>
    <cellStyle name="Output 2 8 2 3 2" xfId="29302"/>
    <cellStyle name="Output 2 8 2 4" xfId="5199"/>
    <cellStyle name="Output 2 8 2 4 2" xfId="19855"/>
    <cellStyle name="Output 2 8 2 5" xfId="16471"/>
    <cellStyle name="Output 2 8 3" xfId="1769"/>
    <cellStyle name="Output 2 8 3 2" xfId="8601"/>
    <cellStyle name="Output 2 8 3 2 2" xfId="23196"/>
    <cellStyle name="Output 2 8 3 3" xfId="15256"/>
    <cellStyle name="Output 2 8 3 3 2" xfId="29785"/>
    <cellStyle name="Output 2 8 3 4" xfId="4368"/>
    <cellStyle name="Output 2 8 3 4 2" xfId="19087"/>
    <cellStyle name="Output 2 8 3 5" xfId="17008"/>
    <cellStyle name="Output 2 8 4" xfId="2315"/>
    <cellStyle name="Output 2 8 4 2" xfId="15397"/>
    <cellStyle name="Output 2 8 4 2 2" xfId="29926"/>
    <cellStyle name="Output 2 8 4 3" xfId="17545"/>
    <cellStyle name="Output 2 8 5" xfId="14361"/>
    <cellStyle name="Output 2 8 5 2" xfId="28890"/>
    <cellStyle name="Output 2 8 6" xfId="15926"/>
    <cellStyle name="Output 2 9" xfId="1054"/>
    <cellStyle name="Output 2 9 2" xfId="13898"/>
    <cellStyle name="Output 2 9 2 2" xfId="28434"/>
    <cellStyle name="Output 2 9 3" xfId="16304"/>
    <cellStyle name="Output 3" xfId="77"/>
    <cellStyle name="Output 3 10" xfId="805"/>
    <cellStyle name="Output 3 10 2" xfId="16080"/>
    <cellStyle name="Output 3 11" xfId="15455"/>
    <cellStyle name="Output 3 2" xfId="274"/>
    <cellStyle name="Output 3 2 2" xfId="458"/>
    <cellStyle name="Output 3 2 2 2" xfId="759"/>
    <cellStyle name="Output 3 2 2 2 2" xfId="1330"/>
    <cellStyle name="Output 3 2 2 2 2 2" xfId="9277"/>
    <cellStyle name="Output 3 2 2 2 2 2 2" xfId="23858"/>
    <cellStyle name="Output 3 2 2 2 2 3" xfId="14873"/>
    <cellStyle name="Output 3 2 2 2 2 3 2" xfId="29402"/>
    <cellStyle name="Output 3 2 2 2 2 4" xfId="5329"/>
    <cellStyle name="Output 3 2 2 2 2 4 2" xfId="19985"/>
    <cellStyle name="Output 3 2 2 2 2 5" xfId="16579"/>
    <cellStyle name="Output 3 2 2 2 3" xfId="1877"/>
    <cellStyle name="Output 3 2 2 2 3 2" xfId="8669"/>
    <cellStyle name="Output 3 2 2 2 3 2 2" xfId="23263"/>
    <cellStyle name="Output 3 2 2 2 3 3" xfId="15356"/>
    <cellStyle name="Output 3 2 2 2 3 3 2" xfId="29885"/>
    <cellStyle name="Output 3 2 2 2 3 4" xfId="4557"/>
    <cellStyle name="Output 3 2 2 2 3 4 2" xfId="19276"/>
    <cellStyle name="Output 3 2 2 2 3 5" xfId="17116"/>
    <cellStyle name="Output 3 2 2 2 4" xfId="2423"/>
    <cellStyle name="Output 3 2 2 2 4 2" xfId="15407"/>
    <cellStyle name="Output 3 2 2 2 4 2 2" xfId="29936"/>
    <cellStyle name="Output 3 2 2 2 4 3" xfId="17653"/>
    <cellStyle name="Output 3 2 2 2 5" xfId="14536"/>
    <cellStyle name="Output 3 2 2 2 5 2" xfId="29065"/>
    <cellStyle name="Output 3 2 2 2 6" xfId="16034"/>
    <cellStyle name="Output 3 2 2 3" xfId="825"/>
    <cellStyle name="Output 3 2 2 3 2" xfId="13986"/>
    <cellStyle name="Output 3 2 2 3 2 2" xfId="28517"/>
    <cellStyle name="Output 3 2 2 3 3" xfId="7399"/>
    <cellStyle name="Output 3 2 2 3 3 2" xfId="22042"/>
    <cellStyle name="Output 3 2 2 3 4" xfId="16098"/>
    <cellStyle name="Output 3 2 2 4" xfId="1605"/>
    <cellStyle name="Output 3 2 2 4 2" xfId="15110"/>
    <cellStyle name="Output 3 2 2 4 2 2" xfId="29639"/>
    <cellStyle name="Output 3 2 2 4 3" xfId="16844"/>
    <cellStyle name="Output 3 2 2 5" xfId="2151"/>
    <cellStyle name="Output 3 2 2 5 2" xfId="17381"/>
    <cellStyle name="Output 3 2 2 6" xfId="14199"/>
    <cellStyle name="Output 3 2 2 6 2" xfId="28728"/>
    <cellStyle name="Output 3 2 2 7" xfId="15735"/>
    <cellStyle name="Output 3 2 3" xfId="593"/>
    <cellStyle name="Output 3 2 3 2" xfId="1164"/>
    <cellStyle name="Output 3 2 3 2 2" xfId="5313"/>
    <cellStyle name="Output 3 2 3 2 2 2" xfId="9260"/>
    <cellStyle name="Output 3 2 3 2 2 2 2" xfId="23841"/>
    <cellStyle name="Output 3 2 3 2 2 3" xfId="19969"/>
    <cellStyle name="Output 3 2 3 2 3" xfId="4497"/>
    <cellStyle name="Output 3 2 3 2 3 2" xfId="8653"/>
    <cellStyle name="Output 3 2 3 2 3 2 2" xfId="23247"/>
    <cellStyle name="Output 3 2 3 2 3 3" xfId="19216"/>
    <cellStyle name="Output 3 2 3 2 4" xfId="7645"/>
    <cellStyle name="Output 3 2 3 2 4 2" xfId="22272"/>
    <cellStyle name="Output 3 2 3 2 5" xfId="14724"/>
    <cellStyle name="Output 3 2 3 2 5 2" xfId="29253"/>
    <cellStyle name="Output 3 2 3 2 6" xfId="3003"/>
    <cellStyle name="Output 3 2 3 2 6 2" xfId="18011"/>
    <cellStyle name="Output 3 2 3 2 7" xfId="16413"/>
    <cellStyle name="Output 3 2 3 3" xfId="1711"/>
    <cellStyle name="Output 3 2 3 3 2" xfId="15207"/>
    <cellStyle name="Output 3 2 3 3 2 2" xfId="29736"/>
    <cellStyle name="Output 3 2 3 3 3" xfId="7369"/>
    <cellStyle name="Output 3 2 3 3 3 2" xfId="22013"/>
    <cellStyle name="Output 3 2 3 3 4" xfId="16950"/>
    <cellStyle name="Output 3 2 3 4" xfId="2257"/>
    <cellStyle name="Output 3 2 3 4 2" xfId="17487"/>
    <cellStyle name="Output 3 2 3 5" xfId="14269"/>
    <cellStyle name="Output 3 2 3 5 2" xfId="28798"/>
    <cellStyle name="Output 3 2 3 6" xfId="15868"/>
    <cellStyle name="Output 3 2 4" xfId="953"/>
    <cellStyle name="Output 3 2 4 2" xfId="5232"/>
    <cellStyle name="Output 3 2 4 2 2" xfId="9223"/>
    <cellStyle name="Output 3 2 4 2 2 2" xfId="23804"/>
    <cellStyle name="Output 3 2 4 2 3" xfId="19888"/>
    <cellStyle name="Output 3 2 4 3" xfId="4392"/>
    <cellStyle name="Output 3 2 4 3 2" xfId="8617"/>
    <cellStyle name="Output 3 2 4 3 2 2" xfId="23212"/>
    <cellStyle name="Output 3 2 4 3 3" xfId="19111"/>
    <cellStyle name="Output 3 2 4 4" xfId="7596"/>
    <cellStyle name="Output 3 2 4 4 2" xfId="22228"/>
    <cellStyle name="Output 3 2 4 5" xfId="14576"/>
    <cellStyle name="Output 3 2 4 5 2" xfId="29105"/>
    <cellStyle name="Output 3 2 4 6" xfId="2929"/>
    <cellStyle name="Output 3 2 4 6 2" xfId="17946"/>
    <cellStyle name="Output 3 2 4 7" xfId="16212"/>
    <cellStyle name="Output 3 2 5" xfId="1443"/>
    <cellStyle name="Output 3 2 5 2" xfId="14964"/>
    <cellStyle name="Output 3 2 5 2 2" xfId="29493"/>
    <cellStyle name="Output 3 2 5 3" xfId="7330"/>
    <cellStyle name="Output 3 2 5 3 2" xfId="21974"/>
    <cellStyle name="Output 3 2 5 4" xfId="16682"/>
    <cellStyle name="Output 3 2 6" xfId="1989"/>
    <cellStyle name="Output 3 2 6 2" xfId="17219"/>
    <cellStyle name="Output 3 2 7" xfId="14017"/>
    <cellStyle name="Output 3 2 7 2" xfId="28548"/>
    <cellStyle name="Output 3 2 8" xfId="15554"/>
    <cellStyle name="Output 3 3" xfId="242"/>
    <cellStyle name="Output 3 3 2" xfId="427"/>
    <cellStyle name="Output 3 3 2 2" xfId="744"/>
    <cellStyle name="Output 3 3 2 2 2" xfId="1315"/>
    <cellStyle name="Output 3 3 2 2 2 2" xfId="14858"/>
    <cellStyle name="Output 3 3 2 2 2 2 2" xfId="29387"/>
    <cellStyle name="Output 3 3 2 2 2 3" xfId="9245"/>
    <cellStyle name="Output 3 3 2 2 2 3 2" xfId="23826"/>
    <cellStyle name="Output 3 3 2 2 2 4" xfId="16564"/>
    <cellStyle name="Output 3 3 2 2 3" xfId="1862"/>
    <cellStyle name="Output 3 3 2 2 3 2" xfId="15341"/>
    <cellStyle name="Output 3 3 2 2 3 2 2" xfId="29870"/>
    <cellStyle name="Output 3 3 2 2 3 3" xfId="17101"/>
    <cellStyle name="Output 3 3 2 2 4" xfId="2408"/>
    <cellStyle name="Output 3 3 2 2 4 2" xfId="17638"/>
    <cellStyle name="Output 3 3 2 2 5" xfId="14511"/>
    <cellStyle name="Output 3 3 2 2 5 2" xfId="29040"/>
    <cellStyle name="Output 3 3 2 2 6" xfId="16019"/>
    <cellStyle name="Output 3 3 2 3" xfId="810"/>
    <cellStyle name="Output 3 3 2 3 2" xfId="8641"/>
    <cellStyle name="Output 3 3 2 3 2 2" xfId="23235"/>
    <cellStyle name="Output 3 3 2 3 3" xfId="14300"/>
    <cellStyle name="Output 3 3 2 3 3 2" xfId="28829"/>
    <cellStyle name="Output 3 3 2 3 4" xfId="4462"/>
    <cellStyle name="Output 3 3 2 3 4 2" xfId="19181"/>
    <cellStyle name="Output 3 3 2 3 5" xfId="16084"/>
    <cellStyle name="Output 3 3 2 4" xfId="1574"/>
    <cellStyle name="Output 3 3 2 4 2" xfId="15083"/>
    <cellStyle name="Output 3 3 2 4 2 2" xfId="29612"/>
    <cellStyle name="Output 3 3 2 4 3" xfId="7615"/>
    <cellStyle name="Output 3 3 2 4 3 2" xfId="22245"/>
    <cellStyle name="Output 3 3 2 4 4" xfId="16813"/>
    <cellStyle name="Output 3 3 2 5" xfId="2120"/>
    <cellStyle name="Output 3 3 2 5 2" xfId="17350"/>
    <cellStyle name="Output 3 3 2 6" xfId="14171"/>
    <cellStyle name="Output 3 3 2 6 2" xfId="28700"/>
    <cellStyle name="Output 3 3 2 7" xfId="15704"/>
    <cellStyle name="Output 3 3 3" xfId="702"/>
    <cellStyle name="Output 3 3 3 2" xfId="1273"/>
    <cellStyle name="Output 3 3 3 2 2" xfId="14818"/>
    <cellStyle name="Output 3 3 3 2 2 2" xfId="29347"/>
    <cellStyle name="Output 3 3 3 2 3" xfId="16522"/>
    <cellStyle name="Output 3 3 3 3" xfId="1820"/>
    <cellStyle name="Output 3 3 3 3 2" xfId="15301"/>
    <cellStyle name="Output 3 3 3 3 2 2" xfId="29830"/>
    <cellStyle name="Output 3 3 3 3 3" xfId="17059"/>
    <cellStyle name="Output 3 3 3 4" xfId="2366"/>
    <cellStyle name="Output 3 3 3 4 2" xfId="17596"/>
    <cellStyle name="Output 3 3 3 5" xfId="14440"/>
    <cellStyle name="Output 3 3 3 5 2" xfId="28969"/>
    <cellStyle name="Output 3 3 3 6" xfId="15977"/>
    <cellStyle name="Output 3 3 4" xfId="952"/>
    <cellStyle name="Output 3 3 4 2" xfId="14575"/>
    <cellStyle name="Output 3 3 4 2 2" xfId="29104"/>
    <cellStyle name="Output 3 3 4 3" xfId="16211"/>
    <cellStyle name="Output 3 3 5" xfId="1411"/>
    <cellStyle name="Output 3 3 5 2" xfId="14937"/>
    <cellStyle name="Output 3 3 5 2 2" xfId="29466"/>
    <cellStyle name="Output 3 3 5 3" xfId="16651"/>
    <cellStyle name="Output 3 3 6" xfId="1958"/>
    <cellStyle name="Output 3 3 6 2" xfId="17188"/>
    <cellStyle name="Output 3 3 7" xfId="13982"/>
    <cellStyle name="Output 3 3 7 2" xfId="28513"/>
    <cellStyle name="Output 3 3 8" xfId="15523"/>
    <cellStyle name="Output 3 4" xfId="295"/>
    <cellStyle name="Output 3 4 2" xfId="479"/>
    <cellStyle name="Output 3 4 2 2" xfId="775"/>
    <cellStyle name="Output 3 4 2 2 2" xfId="1346"/>
    <cellStyle name="Output 3 4 2 2 2 2" xfId="14889"/>
    <cellStyle name="Output 3 4 2 2 2 2 2" xfId="29418"/>
    <cellStyle name="Output 3 4 2 2 2 3" xfId="9257"/>
    <cellStyle name="Output 3 4 2 2 2 3 2" xfId="23838"/>
    <cellStyle name="Output 3 4 2 2 2 4" xfId="16595"/>
    <cellStyle name="Output 3 4 2 2 3" xfId="1893"/>
    <cellStyle name="Output 3 4 2 2 3 2" xfId="15372"/>
    <cellStyle name="Output 3 4 2 2 3 2 2" xfId="29901"/>
    <cellStyle name="Output 3 4 2 2 3 3" xfId="17132"/>
    <cellStyle name="Output 3 4 2 2 4" xfId="2439"/>
    <cellStyle name="Output 3 4 2 2 4 2" xfId="17669"/>
    <cellStyle name="Output 3 4 2 2 5" xfId="14555"/>
    <cellStyle name="Output 3 4 2 2 5 2" xfId="29084"/>
    <cellStyle name="Output 3 4 2 2 6" xfId="16050"/>
    <cellStyle name="Output 3 4 2 3" xfId="205"/>
    <cellStyle name="Output 3 4 2 3 2" xfId="8650"/>
    <cellStyle name="Output 3 4 2 3 2 2" xfId="23244"/>
    <cellStyle name="Output 3 4 2 3 3" xfId="14313"/>
    <cellStyle name="Output 3 4 2 3 3 2" xfId="28842"/>
    <cellStyle name="Output 3 4 2 3 4" xfId="4489"/>
    <cellStyle name="Output 3 4 2 3 4 2" xfId="19208"/>
    <cellStyle name="Output 3 4 2 3 5" xfId="15489"/>
    <cellStyle name="Output 3 4 2 4" xfId="1626"/>
    <cellStyle name="Output 3 4 2 4 2" xfId="15131"/>
    <cellStyle name="Output 3 4 2 4 2 2" xfId="29660"/>
    <cellStyle name="Output 3 4 2 4 3" xfId="7641"/>
    <cellStyle name="Output 3 4 2 4 3 2" xfId="22269"/>
    <cellStyle name="Output 3 4 2 4 4" xfId="16865"/>
    <cellStyle name="Output 3 4 2 5" xfId="2172"/>
    <cellStyle name="Output 3 4 2 5 2" xfId="17402"/>
    <cellStyle name="Output 3 4 2 6" xfId="14220"/>
    <cellStyle name="Output 3 4 2 6 2" xfId="28749"/>
    <cellStyle name="Output 3 4 2 7" xfId="15756"/>
    <cellStyle name="Output 3 4 3" xfId="681"/>
    <cellStyle name="Output 3 4 3 2" xfId="1252"/>
    <cellStyle name="Output 3 4 3 2 2" xfId="14799"/>
    <cellStyle name="Output 3 4 3 2 2 2" xfId="29328"/>
    <cellStyle name="Output 3 4 3 2 3" xfId="16501"/>
    <cellStyle name="Output 3 4 3 3" xfId="1799"/>
    <cellStyle name="Output 3 4 3 3 2" xfId="15282"/>
    <cellStyle name="Output 3 4 3 3 2 2" xfId="29811"/>
    <cellStyle name="Output 3 4 3 3 3" xfId="17038"/>
    <cellStyle name="Output 3 4 3 4" xfId="2345"/>
    <cellStyle name="Output 3 4 3 4 2" xfId="17575"/>
    <cellStyle name="Output 3 4 3 5" xfId="14412"/>
    <cellStyle name="Output 3 4 3 5 2" xfId="28941"/>
    <cellStyle name="Output 3 4 3 6" xfId="15956"/>
    <cellStyle name="Output 3 4 4" xfId="909"/>
    <cellStyle name="Output 3 4 4 2" xfId="14489"/>
    <cellStyle name="Output 3 4 4 2 2" xfId="29018"/>
    <cellStyle name="Output 3 4 4 3" xfId="16171"/>
    <cellStyle name="Output 3 4 5" xfId="1464"/>
    <cellStyle name="Output 3 4 5 2" xfId="14985"/>
    <cellStyle name="Output 3 4 5 2 2" xfId="29514"/>
    <cellStyle name="Output 3 4 5 3" xfId="16703"/>
    <cellStyle name="Output 3 4 6" xfId="2010"/>
    <cellStyle name="Output 3 4 6 2" xfId="17240"/>
    <cellStyle name="Output 3 4 7" xfId="14055"/>
    <cellStyle name="Output 3 4 7 2" xfId="28586"/>
    <cellStyle name="Output 3 4 8" xfId="15575"/>
    <cellStyle name="Output 3 5" xfId="314"/>
    <cellStyle name="Output 3 5 2" xfId="497"/>
    <cellStyle name="Output 3 5 2 2" xfId="786"/>
    <cellStyle name="Output 3 5 2 2 2" xfId="1357"/>
    <cellStyle name="Output 3 5 2 2 2 2" xfId="14900"/>
    <cellStyle name="Output 3 5 2 2 2 2 2" xfId="29429"/>
    <cellStyle name="Output 3 5 2 2 2 3" xfId="9269"/>
    <cellStyle name="Output 3 5 2 2 2 3 2" xfId="23850"/>
    <cellStyle name="Output 3 5 2 2 2 4" xfId="16606"/>
    <cellStyle name="Output 3 5 2 2 3" xfId="1904"/>
    <cellStyle name="Output 3 5 2 2 3 2" xfId="15383"/>
    <cellStyle name="Output 3 5 2 2 3 2 2" xfId="29912"/>
    <cellStyle name="Output 3 5 2 2 3 3" xfId="17143"/>
    <cellStyle name="Output 3 5 2 2 4" xfId="2450"/>
    <cellStyle name="Output 3 5 2 2 4 2" xfId="17680"/>
    <cellStyle name="Output 3 5 2 2 5" xfId="14570"/>
    <cellStyle name="Output 3 5 2 2 5 2" xfId="29099"/>
    <cellStyle name="Output 3 5 2 2 6" xfId="16061"/>
    <cellStyle name="Output 3 5 2 3" xfId="1097"/>
    <cellStyle name="Output 3 5 2 3 2" xfId="8660"/>
    <cellStyle name="Output 3 5 2 3 2 2" xfId="23254"/>
    <cellStyle name="Output 3 5 2 3 3" xfId="14676"/>
    <cellStyle name="Output 3 5 2 3 3 2" xfId="29205"/>
    <cellStyle name="Output 3 5 2 3 4" xfId="4522"/>
    <cellStyle name="Output 3 5 2 3 4 2" xfId="19241"/>
    <cellStyle name="Output 3 5 2 3 5" xfId="16346"/>
    <cellStyle name="Output 3 5 2 4" xfId="1644"/>
    <cellStyle name="Output 3 5 2 4 2" xfId="15149"/>
    <cellStyle name="Output 3 5 2 4 2 2" xfId="29678"/>
    <cellStyle name="Output 3 5 2 4 3" xfId="7653"/>
    <cellStyle name="Output 3 5 2 4 3 2" xfId="22279"/>
    <cellStyle name="Output 3 5 2 4 4" xfId="16883"/>
    <cellStyle name="Output 3 5 2 5" xfId="2190"/>
    <cellStyle name="Output 3 5 2 5 2" xfId="17420"/>
    <cellStyle name="Output 3 5 2 6" xfId="14237"/>
    <cellStyle name="Output 3 5 2 6 2" xfId="28766"/>
    <cellStyle name="Output 3 5 2 7" xfId="15774"/>
    <cellStyle name="Output 3 5 3" xfId="544"/>
    <cellStyle name="Output 3 5 3 2" xfId="1138"/>
    <cellStyle name="Output 3 5 3 2 2" xfId="14704"/>
    <cellStyle name="Output 3 5 3 2 2 2" xfId="29233"/>
    <cellStyle name="Output 3 5 3 2 3" xfId="16387"/>
    <cellStyle name="Output 3 5 3 3" xfId="1685"/>
    <cellStyle name="Output 3 5 3 3 2" xfId="15187"/>
    <cellStyle name="Output 3 5 3 3 2 2" xfId="29716"/>
    <cellStyle name="Output 3 5 3 3 3" xfId="16924"/>
    <cellStyle name="Output 3 5 3 4" xfId="2231"/>
    <cellStyle name="Output 3 5 3 4 2" xfId="17461"/>
    <cellStyle name="Output 3 5 3 5" xfId="14111"/>
    <cellStyle name="Output 3 5 3 5 2" xfId="28642"/>
    <cellStyle name="Output 3 5 3 6" xfId="15820"/>
    <cellStyle name="Output 3 5 4" xfId="187"/>
    <cellStyle name="Output 3 5 4 2" xfId="14145"/>
    <cellStyle name="Output 3 5 4 2 2" xfId="28676"/>
    <cellStyle name="Output 3 5 4 3" xfId="15471"/>
    <cellStyle name="Output 3 5 5" xfId="1482"/>
    <cellStyle name="Output 3 5 5 2" xfId="15003"/>
    <cellStyle name="Output 3 5 5 2 2" xfId="29532"/>
    <cellStyle name="Output 3 5 5 3" xfId="16721"/>
    <cellStyle name="Output 3 5 6" xfId="2028"/>
    <cellStyle name="Output 3 5 6 2" xfId="17258"/>
    <cellStyle name="Output 3 5 7" xfId="14084"/>
    <cellStyle name="Output 3 5 7 2" xfId="28615"/>
    <cellStyle name="Output 3 5 8" xfId="15593"/>
    <cellStyle name="Output 3 6" xfId="395"/>
    <cellStyle name="Output 3 6 2" xfId="733"/>
    <cellStyle name="Output 3 6 2 2" xfId="1304"/>
    <cellStyle name="Output 3 6 2 2 2" xfId="9234"/>
    <cellStyle name="Output 3 6 2 2 2 2" xfId="23815"/>
    <cellStyle name="Output 3 6 2 2 3" xfId="14847"/>
    <cellStyle name="Output 3 6 2 2 3 2" xfId="29376"/>
    <cellStyle name="Output 3 6 2 2 4" xfId="5274"/>
    <cellStyle name="Output 3 6 2 2 4 2" xfId="19930"/>
    <cellStyle name="Output 3 6 2 2 5" xfId="16553"/>
    <cellStyle name="Output 3 6 2 3" xfId="1851"/>
    <cellStyle name="Output 3 6 2 3 2" xfId="8629"/>
    <cellStyle name="Output 3 6 2 3 2 2" xfId="23224"/>
    <cellStyle name="Output 3 6 2 3 3" xfId="15330"/>
    <cellStyle name="Output 3 6 2 3 3 2" xfId="29859"/>
    <cellStyle name="Output 3 6 2 3 4" xfId="4433"/>
    <cellStyle name="Output 3 6 2 3 4 2" xfId="19152"/>
    <cellStyle name="Output 3 6 2 3 5" xfId="17090"/>
    <cellStyle name="Output 3 6 2 4" xfId="2397"/>
    <cellStyle name="Output 3 6 2 4 2" xfId="15403"/>
    <cellStyle name="Output 3 6 2 4 2 2" xfId="29932"/>
    <cellStyle name="Output 3 6 2 4 3" xfId="17627"/>
    <cellStyle name="Output 3 6 2 5" xfId="14493"/>
    <cellStyle name="Output 3 6 2 5 2" xfId="29022"/>
    <cellStyle name="Output 3 6 2 6" xfId="16008"/>
    <cellStyle name="Output 3 6 3" xfId="198"/>
    <cellStyle name="Output 3 6 3 2" xfId="14328"/>
    <cellStyle name="Output 3 6 3 2 2" xfId="28857"/>
    <cellStyle name="Output 3 6 3 3" xfId="7339"/>
    <cellStyle name="Output 3 6 3 3 2" xfId="21983"/>
    <cellStyle name="Output 3 6 3 4" xfId="15482"/>
    <cellStyle name="Output 3 6 4" xfId="1546"/>
    <cellStyle name="Output 3 6 4 2" xfId="15059"/>
    <cellStyle name="Output 3 6 4 2 2" xfId="29588"/>
    <cellStyle name="Output 3 6 4 3" xfId="16785"/>
    <cellStyle name="Output 3 6 5" xfId="2092"/>
    <cellStyle name="Output 3 6 5 2" xfId="17322"/>
    <cellStyle name="Output 3 6 6" xfId="14109"/>
    <cellStyle name="Output 3 6 6 2" xfId="28640"/>
    <cellStyle name="Output 3 6 7" xfId="15673"/>
    <cellStyle name="Output 3 7" xfId="688"/>
    <cellStyle name="Output 3 7 2" xfId="1259"/>
    <cellStyle name="Output 3 7 2 2" xfId="9200"/>
    <cellStyle name="Output 3 7 2 2 2" xfId="23781"/>
    <cellStyle name="Output 3 7 2 3" xfId="14805"/>
    <cellStyle name="Output 3 7 2 3 2" xfId="29334"/>
    <cellStyle name="Output 3 7 2 4" xfId="5207"/>
    <cellStyle name="Output 3 7 2 4 2" xfId="19863"/>
    <cellStyle name="Output 3 7 2 5" xfId="16508"/>
    <cellStyle name="Output 3 7 3" xfId="1806"/>
    <cellStyle name="Output 3 7 3 2" xfId="8603"/>
    <cellStyle name="Output 3 7 3 2 2" xfId="23198"/>
    <cellStyle name="Output 3 7 3 3" xfId="15288"/>
    <cellStyle name="Output 3 7 3 3 2" xfId="29817"/>
    <cellStyle name="Output 3 7 3 4" xfId="4376"/>
    <cellStyle name="Output 3 7 3 4 2" xfId="19095"/>
    <cellStyle name="Output 3 7 3 5" xfId="17045"/>
    <cellStyle name="Output 3 7 4" xfId="2352"/>
    <cellStyle name="Output 3 7 4 2" xfId="15399"/>
    <cellStyle name="Output 3 7 4 2 2" xfId="29928"/>
    <cellStyle name="Output 3 7 4 3" xfId="17582"/>
    <cellStyle name="Output 3 7 5" xfId="14424"/>
    <cellStyle name="Output 3 7 5 2" xfId="28953"/>
    <cellStyle name="Output 3 7 6" xfId="15963"/>
    <cellStyle name="Output 3 8" xfId="1025"/>
    <cellStyle name="Output 3 8 2" xfId="4684"/>
    <cellStyle name="Output 3 8 2 2" xfId="8742"/>
    <cellStyle name="Output 3 8 2 2 2" xfId="23332"/>
    <cellStyle name="Output 3 8 2 3" xfId="19372"/>
    <cellStyle name="Output 3 8 3" xfId="14628"/>
    <cellStyle name="Output 3 8 3 2" xfId="29157"/>
    <cellStyle name="Output 3 8 4" xfId="3314"/>
    <cellStyle name="Output 3 8 4 2" xfId="18220"/>
    <cellStyle name="Output 3 8 5" xfId="16278"/>
    <cellStyle name="Output 3 9" xfId="867"/>
    <cellStyle name="Output 3 9 2" xfId="13942"/>
    <cellStyle name="Output 3 9 2 2" xfId="28478"/>
    <cellStyle name="Output 3 9 3" xfId="16133"/>
    <cellStyle name="Output 4" xfId="261"/>
    <cellStyle name="Output 4 2" xfId="445"/>
    <cellStyle name="Output 4 2 2" xfId="752"/>
    <cellStyle name="Output 4 2 2 2" xfId="1323"/>
    <cellStyle name="Output 4 2 2 2 2" xfId="9281"/>
    <cellStyle name="Output 4 2 2 2 2 2" xfId="23862"/>
    <cellStyle name="Output 4 2 2 2 3" xfId="14866"/>
    <cellStyle name="Output 4 2 2 2 3 2" xfId="29395"/>
    <cellStyle name="Output 4 2 2 2 4" xfId="5339"/>
    <cellStyle name="Output 4 2 2 2 4 2" xfId="19995"/>
    <cellStyle name="Output 4 2 2 2 5" xfId="16572"/>
    <cellStyle name="Output 4 2 2 3" xfId="1870"/>
    <cellStyle name="Output 4 2 2 3 2" xfId="8672"/>
    <cellStyle name="Output 4 2 2 3 2 2" xfId="23266"/>
    <cellStyle name="Output 4 2 2 3 3" xfId="15349"/>
    <cellStyle name="Output 4 2 2 3 3 2" xfId="29878"/>
    <cellStyle name="Output 4 2 2 3 4" xfId="4567"/>
    <cellStyle name="Output 4 2 2 3 4 2" xfId="19286"/>
    <cellStyle name="Output 4 2 2 3 5" xfId="17109"/>
    <cellStyle name="Output 4 2 2 4" xfId="2416"/>
    <cellStyle name="Output 4 2 2 4 2" xfId="15405"/>
    <cellStyle name="Output 4 2 2 4 2 2" xfId="29934"/>
    <cellStyle name="Output 4 2 2 4 3" xfId="17646"/>
    <cellStyle name="Output 4 2 2 5" xfId="14527"/>
    <cellStyle name="Output 4 2 2 5 2" xfId="29056"/>
    <cellStyle name="Output 4 2 2 6" xfId="16027"/>
    <cellStyle name="Output 4 2 3" xfId="798"/>
    <cellStyle name="Output 4 2 3 2" xfId="2621"/>
    <cellStyle name="Output 4 2 3 2 2" xfId="17763"/>
    <cellStyle name="Output 4 2 3 3" xfId="7403"/>
    <cellStyle name="Output 4 2 3 3 2" xfId="22046"/>
    <cellStyle name="Output 4 2 3 4" xfId="16073"/>
    <cellStyle name="Output 4 2 4" xfId="1592"/>
    <cellStyle name="Output 4 2 4 2" xfId="15099"/>
    <cellStyle name="Output 4 2 4 2 2" xfId="29628"/>
    <cellStyle name="Output 4 2 4 3" xfId="16831"/>
    <cellStyle name="Output 4 2 5" xfId="2138"/>
    <cellStyle name="Output 4 2 5 2" xfId="17368"/>
    <cellStyle name="Output 4 2 6" xfId="14188"/>
    <cellStyle name="Output 4 2 6 2" xfId="28717"/>
    <cellStyle name="Output 4 2 7" xfId="15722"/>
    <cellStyle name="Output 4 3" xfId="683"/>
    <cellStyle name="Output 4 3 2" xfId="1254"/>
    <cellStyle name="Output 4 3 2 2" xfId="5299"/>
    <cellStyle name="Output 4 3 2 2 2" xfId="9247"/>
    <cellStyle name="Output 4 3 2 2 2 2" xfId="23828"/>
    <cellStyle name="Output 4 3 2 2 3" xfId="19955"/>
    <cellStyle name="Output 4 3 2 3" xfId="4473"/>
    <cellStyle name="Output 4 3 2 3 2" xfId="8643"/>
    <cellStyle name="Output 4 3 2 3 2 2" xfId="23237"/>
    <cellStyle name="Output 4 3 2 3 3" xfId="19192"/>
    <cellStyle name="Output 4 3 2 4" xfId="7619"/>
    <cellStyle name="Output 4 3 2 4 2" xfId="22249"/>
    <cellStyle name="Output 4 3 2 5" xfId="14801"/>
    <cellStyle name="Output 4 3 2 5 2" xfId="29330"/>
    <cellStyle name="Output 4 3 2 6" xfId="2979"/>
    <cellStyle name="Output 4 3 2 6 2" xfId="17989"/>
    <cellStyle name="Output 4 3 2 7" xfId="16503"/>
    <cellStyle name="Output 4 3 3" xfId="1801"/>
    <cellStyle name="Output 4 3 3 2" xfId="15284"/>
    <cellStyle name="Output 4 3 3 2 2" xfId="29813"/>
    <cellStyle name="Output 4 3 3 3" xfId="7351"/>
    <cellStyle name="Output 4 3 3 3 2" xfId="21995"/>
    <cellStyle name="Output 4 3 3 4" xfId="17040"/>
    <cellStyle name="Output 4 3 4" xfId="2347"/>
    <cellStyle name="Output 4 3 4 2" xfId="17577"/>
    <cellStyle name="Output 4 3 5" xfId="14417"/>
    <cellStyle name="Output 4 3 5 2" xfId="28946"/>
    <cellStyle name="Output 4 3 6" xfId="15958"/>
    <cellStyle name="Output 4 4" xfId="1049"/>
    <cellStyle name="Output 4 4 2" xfId="5242"/>
    <cellStyle name="Output 4 4 2 2" xfId="9226"/>
    <cellStyle name="Output 4 4 2 2 2" xfId="23807"/>
    <cellStyle name="Output 4 4 2 3" xfId="19898"/>
    <cellStyle name="Output 4 4 3" xfId="4402"/>
    <cellStyle name="Output 4 4 3 2" xfId="8621"/>
    <cellStyle name="Output 4 4 3 2 2" xfId="23216"/>
    <cellStyle name="Output 4 4 3 3" xfId="19121"/>
    <cellStyle name="Output 4 4 4" xfId="7600"/>
    <cellStyle name="Output 4 4 4 2" xfId="22232"/>
    <cellStyle name="Output 4 4 5" xfId="14641"/>
    <cellStyle name="Output 4 4 5 2" xfId="29170"/>
    <cellStyle name="Output 4 4 6" xfId="2939"/>
    <cellStyle name="Output 4 4 6 2" xfId="17956"/>
    <cellStyle name="Output 4 4 7" xfId="16299"/>
    <cellStyle name="Output 4 5" xfId="1430"/>
    <cellStyle name="Output 4 5 2" xfId="14953"/>
    <cellStyle name="Output 4 5 2 2" xfId="29482"/>
    <cellStyle name="Output 4 5 3" xfId="7333"/>
    <cellStyle name="Output 4 5 3 2" xfId="21977"/>
    <cellStyle name="Output 4 5 4" xfId="16669"/>
    <cellStyle name="Output 4 6" xfId="1976"/>
    <cellStyle name="Output 4 6 2" xfId="17206"/>
    <cellStyle name="Output 4 7" xfId="14006"/>
    <cellStyle name="Output 4 7 2" xfId="28537"/>
    <cellStyle name="Output 4 8" xfId="15541"/>
    <cellStyle name="Output 5" xfId="292"/>
    <cellStyle name="Output 5 2" xfId="476"/>
    <cellStyle name="Output 5 2 2" xfId="773"/>
    <cellStyle name="Output 5 2 2 2" xfId="1344"/>
    <cellStyle name="Output 5 2 2 2 2" xfId="14887"/>
    <cellStyle name="Output 5 2 2 2 2 2" xfId="29416"/>
    <cellStyle name="Output 5 2 2 2 3" xfId="9256"/>
    <cellStyle name="Output 5 2 2 2 3 2" xfId="23837"/>
    <cellStyle name="Output 5 2 2 2 4" xfId="16593"/>
    <cellStyle name="Output 5 2 2 3" xfId="1891"/>
    <cellStyle name="Output 5 2 2 3 2" xfId="15370"/>
    <cellStyle name="Output 5 2 2 3 2 2" xfId="29899"/>
    <cellStyle name="Output 5 2 2 3 3" xfId="17130"/>
    <cellStyle name="Output 5 2 2 4" xfId="2437"/>
    <cellStyle name="Output 5 2 2 4 2" xfId="17667"/>
    <cellStyle name="Output 5 2 2 5" xfId="14552"/>
    <cellStyle name="Output 5 2 2 5 2" xfId="29081"/>
    <cellStyle name="Output 5 2 2 6" xfId="16048"/>
    <cellStyle name="Output 5 2 3" xfId="857"/>
    <cellStyle name="Output 5 2 3 2" xfId="8649"/>
    <cellStyle name="Output 5 2 3 2 2" xfId="23243"/>
    <cellStyle name="Output 5 2 3 3" xfId="14408"/>
    <cellStyle name="Output 5 2 3 3 2" xfId="28937"/>
    <cellStyle name="Output 5 2 3 4" xfId="4488"/>
    <cellStyle name="Output 5 2 3 4 2" xfId="19207"/>
    <cellStyle name="Output 5 2 3 5" xfId="16125"/>
    <cellStyle name="Output 5 2 4" xfId="1623"/>
    <cellStyle name="Output 5 2 4 2" xfId="15128"/>
    <cellStyle name="Output 5 2 4 2 2" xfId="29657"/>
    <cellStyle name="Output 5 2 4 3" xfId="7640"/>
    <cellStyle name="Output 5 2 4 3 2" xfId="22268"/>
    <cellStyle name="Output 5 2 4 4" xfId="16862"/>
    <cellStyle name="Output 5 2 5" xfId="2169"/>
    <cellStyle name="Output 5 2 5 2" xfId="17399"/>
    <cellStyle name="Output 5 2 6" xfId="14217"/>
    <cellStyle name="Output 5 2 6 2" xfId="28746"/>
    <cellStyle name="Output 5 2 7" xfId="15753"/>
    <cellStyle name="Output 5 3" xfId="625"/>
    <cellStyle name="Output 5 3 2" xfId="1196"/>
    <cellStyle name="Output 5 3 2 2" xfId="14751"/>
    <cellStyle name="Output 5 3 2 2 2" xfId="29280"/>
    <cellStyle name="Output 5 3 2 3" xfId="16445"/>
    <cellStyle name="Output 5 3 3" xfId="1743"/>
    <cellStyle name="Output 5 3 3 2" xfId="15234"/>
    <cellStyle name="Output 5 3 3 2 2" xfId="29763"/>
    <cellStyle name="Output 5 3 3 3" xfId="16982"/>
    <cellStyle name="Output 5 3 4" xfId="2289"/>
    <cellStyle name="Output 5 3 4 2" xfId="17519"/>
    <cellStyle name="Output 5 3 5" xfId="14321"/>
    <cellStyle name="Output 5 3 5 2" xfId="28850"/>
    <cellStyle name="Output 5 3 6" xfId="15900"/>
    <cellStyle name="Output 5 4" xfId="922"/>
    <cellStyle name="Output 5 4 2" xfId="14508"/>
    <cellStyle name="Output 5 4 2 2" xfId="29037"/>
    <cellStyle name="Output 5 4 3" xfId="16183"/>
    <cellStyle name="Output 5 5" xfId="1461"/>
    <cellStyle name="Output 5 5 2" xfId="14982"/>
    <cellStyle name="Output 5 5 2 2" xfId="29511"/>
    <cellStyle name="Output 5 5 3" xfId="16700"/>
    <cellStyle name="Output 5 6" xfId="2007"/>
    <cellStyle name="Output 5 6 2" xfId="17237"/>
    <cellStyle name="Output 5 7" xfId="14051"/>
    <cellStyle name="Output 5 7 2" xfId="28582"/>
    <cellStyle name="Output 5 8" xfId="15572"/>
    <cellStyle name="Output 6" xfId="265"/>
    <cellStyle name="Output 6 2" xfId="449"/>
    <cellStyle name="Output 6 2 2" xfId="756"/>
    <cellStyle name="Output 6 2 2 2" xfId="1327"/>
    <cellStyle name="Output 6 2 2 2 2" xfId="14870"/>
    <cellStyle name="Output 6 2 2 2 2 2" xfId="29399"/>
    <cellStyle name="Output 6 2 2 2 3" xfId="9267"/>
    <cellStyle name="Output 6 2 2 2 3 2" xfId="23848"/>
    <cellStyle name="Output 6 2 2 2 4" xfId="16576"/>
    <cellStyle name="Output 6 2 2 3" xfId="1874"/>
    <cellStyle name="Output 6 2 2 3 2" xfId="15353"/>
    <cellStyle name="Output 6 2 2 3 2 2" xfId="29882"/>
    <cellStyle name="Output 6 2 2 3 3" xfId="17113"/>
    <cellStyle name="Output 6 2 2 4" xfId="2420"/>
    <cellStyle name="Output 6 2 2 4 2" xfId="17650"/>
    <cellStyle name="Output 6 2 2 5" xfId="14531"/>
    <cellStyle name="Output 6 2 2 5 2" xfId="29060"/>
    <cellStyle name="Output 6 2 2 6" xfId="16031"/>
    <cellStyle name="Output 6 2 3" xfId="901"/>
    <cellStyle name="Output 6 2 3 2" xfId="8658"/>
    <cellStyle name="Output 6 2 3 2 2" xfId="23252"/>
    <cellStyle name="Output 6 2 3 3" xfId="14477"/>
    <cellStyle name="Output 6 2 3 3 2" xfId="29006"/>
    <cellStyle name="Output 6 2 3 4" xfId="4519"/>
    <cellStyle name="Output 6 2 3 4 2" xfId="19238"/>
    <cellStyle name="Output 6 2 3 5" xfId="16163"/>
    <cellStyle name="Output 6 2 4" xfId="1596"/>
    <cellStyle name="Output 6 2 4 2" xfId="15103"/>
    <cellStyle name="Output 6 2 4 2 2" xfId="29632"/>
    <cellStyle name="Output 6 2 4 3" xfId="7651"/>
    <cellStyle name="Output 6 2 4 3 2" xfId="22277"/>
    <cellStyle name="Output 6 2 4 4" xfId="16835"/>
    <cellStyle name="Output 6 2 5" xfId="2142"/>
    <cellStyle name="Output 6 2 5 2" xfId="17372"/>
    <cellStyle name="Output 6 2 6" xfId="14192"/>
    <cellStyle name="Output 6 2 6 2" xfId="28721"/>
    <cellStyle name="Output 6 2 7" xfId="15726"/>
    <cellStyle name="Output 6 3" xfId="632"/>
    <cellStyle name="Output 6 3 2" xfId="1203"/>
    <cellStyle name="Output 6 3 2 2" xfId="14756"/>
    <cellStyle name="Output 6 3 2 2 2" xfId="29285"/>
    <cellStyle name="Output 6 3 2 3" xfId="16452"/>
    <cellStyle name="Output 6 3 3" xfId="1750"/>
    <cellStyle name="Output 6 3 3 2" xfId="15239"/>
    <cellStyle name="Output 6 3 3 2 2" xfId="29768"/>
    <cellStyle name="Output 6 3 3 3" xfId="16989"/>
    <cellStyle name="Output 6 3 4" xfId="2296"/>
    <cellStyle name="Output 6 3 4 2" xfId="17526"/>
    <cellStyle name="Output 6 3 5" xfId="14332"/>
    <cellStyle name="Output 6 3 5 2" xfId="28861"/>
    <cellStyle name="Output 6 3 6" xfId="15907"/>
    <cellStyle name="Output 6 4" xfId="910"/>
    <cellStyle name="Output 6 4 2" xfId="14499"/>
    <cellStyle name="Output 6 4 2 2" xfId="29028"/>
    <cellStyle name="Output 6 4 3" xfId="16172"/>
    <cellStyle name="Output 6 5" xfId="1434"/>
    <cellStyle name="Output 6 5 2" xfId="14957"/>
    <cellStyle name="Output 6 5 2 2" xfId="29486"/>
    <cellStyle name="Output 6 5 3" xfId="16673"/>
    <cellStyle name="Output 6 6" xfId="1980"/>
    <cellStyle name="Output 6 6 2" xfId="17210"/>
    <cellStyle name="Output 6 7" xfId="14010"/>
    <cellStyle name="Output 6 7 2" xfId="28541"/>
    <cellStyle name="Output 6 8" xfId="15545"/>
    <cellStyle name="Output 7" xfId="310"/>
    <cellStyle name="Output 7 2" xfId="493"/>
    <cellStyle name="Output 7 2 2" xfId="782"/>
    <cellStyle name="Output 7 2 2 2" xfId="1353"/>
    <cellStyle name="Output 7 2 2 2 2" xfId="14896"/>
    <cellStyle name="Output 7 2 2 2 2 2" xfId="29425"/>
    <cellStyle name="Output 7 2 2 2 3" xfId="9242"/>
    <cellStyle name="Output 7 2 2 2 3 2" xfId="23823"/>
    <cellStyle name="Output 7 2 2 2 4" xfId="16602"/>
    <cellStyle name="Output 7 2 2 3" xfId="1900"/>
    <cellStyle name="Output 7 2 2 3 2" xfId="15379"/>
    <cellStyle name="Output 7 2 2 3 2 2" xfId="29908"/>
    <cellStyle name="Output 7 2 2 3 3" xfId="17139"/>
    <cellStyle name="Output 7 2 2 4" xfId="2446"/>
    <cellStyle name="Output 7 2 2 4 2" xfId="17676"/>
    <cellStyle name="Output 7 2 2 5" xfId="14566"/>
    <cellStyle name="Output 7 2 2 5 2" xfId="29095"/>
    <cellStyle name="Output 7 2 2 6" xfId="16057"/>
    <cellStyle name="Output 7 2 3" xfId="1093"/>
    <cellStyle name="Output 7 2 3 2" xfId="8638"/>
    <cellStyle name="Output 7 2 3 2 2" xfId="23232"/>
    <cellStyle name="Output 7 2 3 3" xfId="14672"/>
    <cellStyle name="Output 7 2 3 3 2" xfId="29201"/>
    <cellStyle name="Output 7 2 3 4" xfId="4455"/>
    <cellStyle name="Output 7 2 3 4 2" xfId="19174"/>
    <cellStyle name="Output 7 2 3 5" xfId="16342"/>
    <cellStyle name="Output 7 2 4" xfId="1640"/>
    <cellStyle name="Output 7 2 4 2" xfId="15145"/>
    <cellStyle name="Output 7 2 4 2 2" xfId="29674"/>
    <cellStyle name="Output 7 2 4 3" xfId="7612"/>
    <cellStyle name="Output 7 2 4 3 2" xfId="22242"/>
    <cellStyle name="Output 7 2 4 4" xfId="16879"/>
    <cellStyle name="Output 7 2 5" xfId="2186"/>
    <cellStyle name="Output 7 2 5 2" xfId="17416"/>
    <cellStyle name="Output 7 2 6" xfId="14233"/>
    <cellStyle name="Output 7 2 6 2" xfId="28762"/>
    <cellStyle name="Output 7 2 7" xfId="15770"/>
    <cellStyle name="Output 7 3" xfId="680"/>
    <cellStyle name="Output 7 3 2" xfId="1251"/>
    <cellStyle name="Output 7 3 2 2" xfId="14798"/>
    <cellStyle name="Output 7 3 2 2 2" xfId="29327"/>
    <cellStyle name="Output 7 3 2 3" xfId="16500"/>
    <cellStyle name="Output 7 3 3" xfId="1798"/>
    <cellStyle name="Output 7 3 3 2" xfId="15281"/>
    <cellStyle name="Output 7 3 3 2 2" xfId="29810"/>
    <cellStyle name="Output 7 3 3 3" xfId="17037"/>
    <cellStyle name="Output 7 3 4" xfId="2344"/>
    <cellStyle name="Output 7 3 4 2" xfId="17574"/>
    <cellStyle name="Output 7 3 5" xfId="14410"/>
    <cellStyle name="Output 7 3 5 2" xfId="28939"/>
    <cellStyle name="Output 7 3 6" xfId="15955"/>
    <cellStyle name="Output 7 4" xfId="904"/>
    <cellStyle name="Output 7 4 2" xfId="14481"/>
    <cellStyle name="Output 7 4 2 2" xfId="29010"/>
    <cellStyle name="Output 7 4 3" xfId="16166"/>
    <cellStyle name="Output 7 5" xfId="1478"/>
    <cellStyle name="Output 7 5 2" xfId="14999"/>
    <cellStyle name="Output 7 5 2 2" xfId="29528"/>
    <cellStyle name="Output 7 5 3" xfId="16717"/>
    <cellStyle name="Output 7 6" xfId="2024"/>
    <cellStyle name="Output 7 6 2" xfId="17254"/>
    <cellStyle name="Output 7 7" xfId="14077"/>
    <cellStyle name="Output 7 7 2" xfId="28608"/>
    <cellStyle name="Output 7 8" xfId="15589"/>
    <cellStyle name="Output 8" xfId="391"/>
    <cellStyle name="Output 8 2" xfId="730"/>
    <cellStyle name="Output 8 2 2" xfId="1301"/>
    <cellStyle name="Output 8 2 2 2" xfId="9230"/>
    <cellStyle name="Output 8 2 2 2 2" xfId="23811"/>
    <cellStyle name="Output 8 2 2 3" xfId="14844"/>
    <cellStyle name="Output 8 2 2 3 2" xfId="29373"/>
    <cellStyle name="Output 8 2 2 4" xfId="5264"/>
    <cellStyle name="Output 8 2 2 4 2" xfId="19920"/>
    <cellStyle name="Output 8 2 2 5" xfId="16550"/>
    <cellStyle name="Output 8 2 3" xfId="1848"/>
    <cellStyle name="Output 8 2 3 2" xfId="8626"/>
    <cellStyle name="Output 8 2 3 2 2" xfId="23221"/>
    <cellStyle name="Output 8 2 3 3" xfId="15327"/>
    <cellStyle name="Output 8 2 3 3 2" xfId="29856"/>
    <cellStyle name="Output 8 2 3 4" xfId="4423"/>
    <cellStyle name="Output 8 2 3 4 2" xfId="19142"/>
    <cellStyle name="Output 8 2 3 5" xfId="17087"/>
    <cellStyle name="Output 8 2 4" xfId="2394"/>
    <cellStyle name="Output 8 2 4 2" xfId="15402"/>
    <cellStyle name="Output 8 2 4 2 2" xfId="29931"/>
    <cellStyle name="Output 8 2 4 3" xfId="17624"/>
    <cellStyle name="Output 8 2 5" xfId="14490"/>
    <cellStyle name="Output 8 2 5 2" xfId="29019"/>
    <cellStyle name="Output 8 2 6" xfId="16005"/>
    <cellStyle name="Output 8 3" xfId="1062"/>
    <cellStyle name="Output 8 3 2" xfId="14648"/>
    <cellStyle name="Output 8 3 2 2" xfId="29177"/>
    <cellStyle name="Output 8 3 3" xfId="7335"/>
    <cellStyle name="Output 8 3 3 2" xfId="21979"/>
    <cellStyle name="Output 8 3 4" xfId="16311"/>
    <cellStyle name="Output 8 4" xfId="1543"/>
    <cellStyle name="Output 8 4 2" xfId="15056"/>
    <cellStyle name="Output 8 4 2 2" xfId="29585"/>
    <cellStyle name="Output 8 4 3" xfId="16782"/>
    <cellStyle name="Output 8 5" xfId="2089"/>
    <cellStyle name="Output 8 5 2" xfId="17319"/>
    <cellStyle name="Output 8 6" xfId="14101"/>
    <cellStyle name="Output 8 6 2" xfId="28632"/>
    <cellStyle name="Output 8 7" xfId="15669"/>
    <cellStyle name="Output 9" xfId="590"/>
    <cellStyle name="Output 9 2" xfId="1161"/>
    <cellStyle name="Output 9 2 2" xfId="9175"/>
    <cellStyle name="Output 9 2 2 2" xfId="23756"/>
    <cellStyle name="Output 9 2 3" xfId="14721"/>
    <cellStyle name="Output 9 2 3 2" xfId="29250"/>
    <cellStyle name="Output 9 2 4" xfId="5171"/>
    <cellStyle name="Output 9 2 4 2" xfId="19827"/>
    <cellStyle name="Output 9 2 5" xfId="16410"/>
    <cellStyle name="Output 9 3" xfId="1708"/>
    <cellStyle name="Output 9 3 2" xfId="8593"/>
    <cellStyle name="Output 9 3 2 2" xfId="23189"/>
    <cellStyle name="Output 9 3 3" xfId="15204"/>
    <cellStyle name="Output 9 3 3 2" xfId="29733"/>
    <cellStyle name="Output 9 3 4" xfId="4354"/>
    <cellStyle name="Output 9 3 4 2" xfId="19075"/>
    <cellStyle name="Output 9 3 5" xfId="16947"/>
    <cellStyle name="Output 9 4" xfId="2254"/>
    <cellStyle name="Output 9 4 2" xfId="15396"/>
    <cellStyle name="Output 9 4 2 2" xfId="29925"/>
    <cellStyle name="Output 9 4 3" xfId="17484"/>
    <cellStyle name="Output 9 5" xfId="14264"/>
    <cellStyle name="Output 9 5 2" xfId="28793"/>
    <cellStyle name="Output 9 6" xfId="15865"/>
    <cellStyle name="pc_canon_ean_unp" xfId="63"/>
    <cellStyle name="Porcentaje 2" xfId="2473"/>
    <cellStyle name="Porcentaje 2 2" xfId="2474"/>
    <cellStyle name="Porcentaje 2 2 2" xfId="2864"/>
    <cellStyle name="Porcentaje 2 3" xfId="2863"/>
    <cellStyle name="Porcentaje 3" xfId="2475"/>
    <cellStyle name="Porcentaje 3 2" xfId="2865"/>
    <cellStyle name="Porcentaje 4" xfId="2476"/>
    <cellStyle name="Porcentaje 4 2" xfId="2866"/>
    <cellStyle name="Porcentaje 5" xfId="2739"/>
    <cellStyle name="Porcentual 2" xfId="2477"/>
    <cellStyle name="refsap_unp" xfId="64"/>
    <cellStyle name="Salida" xfId="146" builtinId="21" customBuiltin="1"/>
    <cellStyle name="Salida 2" xfId="123"/>
    <cellStyle name="Salida 2 10" xfId="1924"/>
    <cellStyle name="Salida 2 10 2" xfId="17154"/>
    <cellStyle name="Salida 2 11" xfId="15429"/>
    <cellStyle name="Salida 2 2" xfId="297"/>
    <cellStyle name="Salida 2 2 2" xfId="481"/>
    <cellStyle name="Salida 2 2 2 2" xfId="777"/>
    <cellStyle name="Salida 2 2 2 2 2" xfId="1348"/>
    <cellStyle name="Salida 2 2 2 2 2 2" xfId="9279"/>
    <cellStyle name="Salida 2 2 2 2 2 2 2" xfId="23860"/>
    <cellStyle name="Salida 2 2 2 2 2 3" xfId="14891"/>
    <cellStyle name="Salida 2 2 2 2 2 3 2" xfId="29420"/>
    <cellStyle name="Salida 2 2 2 2 2 4" xfId="5333"/>
    <cellStyle name="Salida 2 2 2 2 2 4 2" xfId="19989"/>
    <cellStyle name="Salida 2 2 2 2 2 5" xfId="16597"/>
    <cellStyle name="Salida 2 2 2 2 3" xfId="1895"/>
    <cellStyle name="Salida 2 2 2 2 3 2" xfId="8671"/>
    <cellStyle name="Salida 2 2 2 2 3 2 2" xfId="23265"/>
    <cellStyle name="Salida 2 2 2 2 3 3" xfId="15374"/>
    <cellStyle name="Salida 2 2 2 2 3 3 2" xfId="29903"/>
    <cellStyle name="Salida 2 2 2 2 3 4" xfId="4561"/>
    <cellStyle name="Salida 2 2 2 2 3 4 2" xfId="19280"/>
    <cellStyle name="Salida 2 2 2 2 3 5" xfId="17134"/>
    <cellStyle name="Salida 2 2 2 2 4" xfId="2441"/>
    <cellStyle name="Salida 2 2 2 2 4 2" xfId="15409"/>
    <cellStyle name="Salida 2 2 2 2 4 2 2" xfId="29938"/>
    <cellStyle name="Salida 2 2 2 2 4 3" xfId="17671"/>
    <cellStyle name="Salida 2 2 2 2 5" xfId="14557"/>
    <cellStyle name="Salida 2 2 2 2 5 2" xfId="29086"/>
    <cellStyle name="Salida 2 2 2 2 6" xfId="16052"/>
    <cellStyle name="Salida 2 2 2 3" xfId="855"/>
    <cellStyle name="Salida 2 2 2 3 2" xfId="14406"/>
    <cellStyle name="Salida 2 2 2 3 2 2" xfId="28935"/>
    <cellStyle name="Salida 2 2 2 3 3" xfId="7401"/>
    <cellStyle name="Salida 2 2 2 3 3 2" xfId="22044"/>
    <cellStyle name="Salida 2 2 2 3 4" xfId="16124"/>
    <cellStyle name="Salida 2 2 2 4" xfId="1628"/>
    <cellStyle name="Salida 2 2 2 4 2" xfId="15133"/>
    <cellStyle name="Salida 2 2 2 4 2 2" xfId="29662"/>
    <cellStyle name="Salida 2 2 2 4 3" xfId="16867"/>
    <cellStyle name="Salida 2 2 2 5" xfId="2174"/>
    <cellStyle name="Salida 2 2 2 5 2" xfId="17404"/>
    <cellStyle name="Salida 2 2 2 6" xfId="14222"/>
    <cellStyle name="Salida 2 2 2 6 2" xfId="28751"/>
    <cellStyle name="Salida 2 2 2 7" xfId="15758"/>
    <cellStyle name="Salida 2 2 3" xfId="712"/>
    <cellStyle name="Salida 2 2 3 2" xfId="1283"/>
    <cellStyle name="Salida 2 2 3 2 2" xfId="5287"/>
    <cellStyle name="Salida 2 2 3 2 2 2" xfId="9241"/>
    <cellStyle name="Salida 2 2 3 2 2 2 2" xfId="23822"/>
    <cellStyle name="Salida 2 2 3 2 2 3" xfId="19943"/>
    <cellStyle name="Salida 2 2 3 2 3" xfId="4449"/>
    <cellStyle name="Salida 2 2 3 2 3 2" xfId="8637"/>
    <cellStyle name="Salida 2 2 3 2 3 2 2" xfId="23231"/>
    <cellStyle name="Salida 2 2 3 2 3 3" xfId="19168"/>
    <cellStyle name="Salida 2 2 3 2 4" xfId="7611"/>
    <cellStyle name="Salida 2 2 3 2 4 2" xfId="22241"/>
    <cellStyle name="Salida 2 2 3 2 5" xfId="14826"/>
    <cellStyle name="Salida 2 2 3 2 5 2" xfId="29355"/>
    <cellStyle name="Salida 2 2 3 2 6" xfId="2967"/>
    <cellStyle name="Salida 2 2 3 2 6 2" xfId="17977"/>
    <cellStyle name="Salida 2 2 3 2 7" xfId="16532"/>
    <cellStyle name="Salida 2 2 3 3" xfId="1830"/>
    <cellStyle name="Salida 2 2 3 3 2" xfId="15309"/>
    <cellStyle name="Salida 2 2 3 3 2 2" xfId="29838"/>
    <cellStyle name="Salida 2 2 3 3 3" xfId="7349"/>
    <cellStyle name="Salida 2 2 3 3 3 2" xfId="21993"/>
    <cellStyle name="Salida 2 2 3 3 4" xfId="17069"/>
    <cellStyle name="Salida 2 2 3 4" xfId="2376"/>
    <cellStyle name="Salida 2 2 3 4 2" xfId="17606"/>
    <cellStyle name="Salida 2 2 3 5" xfId="14455"/>
    <cellStyle name="Salida 2 2 3 5 2" xfId="28984"/>
    <cellStyle name="Salida 2 2 3 6" xfId="15987"/>
    <cellStyle name="Salida 2 2 4" xfId="550"/>
    <cellStyle name="Salida 2 2 4 2" xfId="5236"/>
    <cellStyle name="Salida 2 2 4 2 2" xfId="9225"/>
    <cellStyle name="Salida 2 2 4 2 2 2" xfId="23806"/>
    <cellStyle name="Salida 2 2 4 2 3" xfId="19892"/>
    <cellStyle name="Salida 2 2 4 3" xfId="4396"/>
    <cellStyle name="Salida 2 2 4 3 2" xfId="8619"/>
    <cellStyle name="Salida 2 2 4 3 2 2" xfId="23214"/>
    <cellStyle name="Salida 2 2 4 3 3" xfId="19115"/>
    <cellStyle name="Salida 2 2 4 4" xfId="7598"/>
    <cellStyle name="Salida 2 2 4 4 2" xfId="22230"/>
    <cellStyle name="Salida 2 2 4 5" xfId="14335"/>
    <cellStyle name="Salida 2 2 4 5 2" xfId="28864"/>
    <cellStyle name="Salida 2 2 4 6" xfId="2933"/>
    <cellStyle name="Salida 2 2 4 6 2" xfId="17950"/>
    <cellStyle name="Salida 2 2 4 7" xfId="15826"/>
    <cellStyle name="Salida 2 2 5" xfId="1466"/>
    <cellStyle name="Salida 2 2 5 2" xfId="14987"/>
    <cellStyle name="Salida 2 2 5 2 2" xfId="29516"/>
    <cellStyle name="Salida 2 2 5 3" xfId="7332"/>
    <cellStyle name="Salida 2 2 5 3 2" xfId="21976"/>
    <cellStyle name="Salida 2 2 5 4" xfId="16705"/>
    <cellStyle name="Salida 2 2 6" xfId="2012"/>
    <cellStyle name="Salida 2 2 6 2" xfId="17242"/>
    <cellStyle name="Salida 2 2 7" xfId="14056"/>
    <cellStyle name="Salida 2 2 7 2" xfId="28587"/>
    <cellStyle name="Salida 2 2 8" xfId="15577"/>
    <cellStyle name="Salida 2 3" xfId="283"/>
    <cellStyle name="Salida 2 3 2" xfId="467"/>
    <cellStyle name="Salida 2 3 2 2" xfId="766"/>
    <cellStyle name="Salida 2 3 2 2 2" xfId="1337"/>
    <cellStyle name="Salida 2 3 2 2 2 2" xfId="14880"/>
    <cellStyle name="Salida 2 3 2 2 2 2 2" xfId="29409"/>
    <cellStyle name="Salida 2 3 2 2 2 3" xfId="9249"/>
    <cellStyle name="Salida 2 3 2 2 2 3 2" xfId="23830"/>
    <cellStyle name="Salida 2 3 2 2 2 4" xfId="16586"/>
    <cellStyle name="Salida 2 3 2 2 3" xfId="1884"/>
    <cellStyle name="Salida 2 3 2 2 3 2" xfId="15363"/>
    <cellStyle name="Salida 2 3 2 2 3 2 2" xfId="29892"/>
    <cellStyle name="Salida 2 3 2 2 3 3" xfId="17123"/>
    <cellStyle name="Salida 2 3 2 2 4" xfId="2430"/>
    <cellStyle name="Salida 2 3 2 2 4 2" xfId="17660"/>
    <cellStyle name="Salida 2 3 2 2 5" xfId="14544"/>
    <cellStyle name="Salida 2 3 2 2 5 2" xfId="29073"/>
    <cellStyle name="Salida 2 3 2 2 6" xfId="16041"/>
    <cellStyle name="Salida 2 3 2 3" xfId="877"/>
    <cellStyle name="Salida 2 3 2 3 2" xfId="8645"/>
    <cellStyle name="Salida 2 3 2 3 2 2" xfId="23239"/>
    <cellStyle name="Salida 2 3 2 3 3" xfId="14435"/>
    <cellStyle name="Salida 2 3 2 3 3 2" xfId="28964"/>
    <cellStyle name="Salida 2 3 2 3 4" xfId="4476"/>
    <cellStyle name="Salida 2 3 2 3 4 2" xfId="19195"/>
    <cellStyle name="Salida 2 3 2 3 5" xfId="16140"/>
    <cellStyle name="Salida 2 3 2 4" xfId="1614"/>
    <cellStyle name="Salida 2 3 2 4 2" xfId="15119"/>
    <cellStyle name="Salida 2 3 2 4 2 2" xfId="29648"/>
    <cellStyle name="Salida 2 3 2 4 3" xfId="7621"/>
    <cellStyle name="Salida 2 3 2 4 3 2" xfId="22251"/>
    <cellStyle name="Salida 2 3 2 4 4" xfId="16853"/>
    <cellStyle name="Salida 2 3 2 5" xfId="2160"/>
    <cellStyle name="Salida 2 3 2 5 2" xfId="17390"/>
    <cellStyle name="Salida 2 3 2 6" xfId="14208"/>
    <cellStyle name="Salida 2 3 2 6 2" xfId="28737"/>
    <cellStyle name="Salida 2 3 2 7" xfId="15744"/>
    <cellStyle name="Salida 2 3 3" xfId="640"/>
    <cellStyle name="Salida 2 3 3 2" xfId="1211"/>
    <cellStyle name="Salida 2 3 3 2 2" xfId="14764"/>
    <cellStyle name="Salida 2 3 3 2 2 2" xfId="29293"/>
    <cellStyle name="Salida 2 3 3 2 3" xfId="16460"/>
    <cellStyle name="Salida 2 3 3 3" xfId="1758"/>
    <cellStyle name="Salida 2 3 3 3 2" xfId="15247"/>
    <cellStyle name="Salida 2 3 3 3 2 2" xfId="29776"/>
    <cellStyle name="Salida 2 3 3 3 3" xfId="16997"/>
    <cellStyle name="Salida 2 3 3 4" xfId="2304"/>
    <cellStyle name="Salida 2 3 3 4 2" xfId="17534"/>
    <cellStyle name="Salida 2 3 3 5" xfId="14342"/>
    <cellStyle name="Salida 2 3 3 5 2" xfId="28871"/>
    <cellStyle name="Salida 2 3 3 6" xfId="15915"/>
    <cellStyle name="Salida 2 3 4" xfId="917"/>
    <cellStyle name="Salida 2 3 4 2" xfId="14502"/>
    <cellStyle name="Salida 2 3 4 2 2" xfId="29031"/>
    <cellStyle name="Salida 2 3 4 3" xfId="16178"/>
    <cellStyle name="Salida 2 3 5" xfId="1452"/>
    <cellStyle name="Salida 2 3 5 2" xfId="14973"/>
    <cellStyle name="Salida 2 3 5 2 2" xfId="29502"/>
    <cellStyle name="Salida 2 3 5 3" xfId="16691"/>
    <cellStyle name="Salida 2 3 6" xfId="1998"/>
    <cellStyle name="Salida 2 3 6 2" xfId="17228"/>
    <cellStyle name="Salida 2 3 7" xfId="14030"/>
    <cellStyle name="Salida 2 3 7 2" xfId="28561"/>
    <cellStyle name="Salida 2 3 8" xfId="15563"/>
    <cellStyle name="Salida 2 4" xfId="234"/>
    <cellStyle name="Salida 2 4 2" xfId="419"/>
    <cellStyle name="Salida 2 4 2 2" xfId="740"/>
    <cellStyle name="Salida 2 4 2 2 2" xfId="1311"/>
    <cellStyle name="Salida 2 4 2 2 2 2" xfId="14854"/>
    <cellStyle name="Salida 2 4 2 2 2 2 2" xfId="29383"/>
    <cellStyle name="Salida 2 4 2 2 2 3" xfId="9243"/>
    <cellStyle name="Salida 2 4 2 2 2 3 2" xfId="23824"/>
    <cellStyle name="Salida 2 4 2 2 2 4" xfId="16560"/>
    <cellStyle name="Salida 2 4 2 2 3" xfId="1858"/>
    <cellStyle name="Salida 2 4 2 2 3 2" xfId="15337"/>
    <cellStyle name="Salida 2 4 2 2 3 2 2" xfId="29866"/>
    <cellStyle name="Salida 2 4 2 2 3 3" xfId="17097"/>
    <cellStyle name="Salida 2 4 2 2 4" xfId="2404"/>
    <cellStyle name="Salida 2 4 2 2 4 2" xfId="17634"/>
    <cellStyle name="Salida 2 4 2 2 5" xfId="14505"/>
    <cellStyle name="Salida 2 4 2 2 5 2" xfId="29034"/>
    <cellStyle name="Salida 2 4 2 2 6" xfId="16015"/>
    <cellStyle name="Salida 2 4 2 3" xfId="986"/>
    <cellStyle name="Salida 2 4 2 3 2" xfId="8639"/>
    <cellStyle name="Salida 2 4 2 3 2 2" xfId="23233"/>
    <cellStyle name="Salida 2 4 2 3 3" xfId="14605"/>
    <cellStyle name="Salida 2 4 2 3 3 2" xfId="29134"/>
    <cellStyle name="Salida 2 4 2 3 4" xfId="4456"/>
    <cellStyle name="Salida 2 4 2 3 4 2" xfId="19175"/>
    <cellStyle name="Salida 2 4 2 3 5" xfId="16242"/>
    <cellStyle name="Salida 2 4 2 4" xfId="1566"/>
    <cellStyle name="Salida 2 4 2 4 2" xfId="15075"/>
    <cellStyle name="Salida 2 4 2 4 2 2" xfId="29604"/>
    <cellStyle name="Salida 2 4 2 4 3" xfId="7613"/>
    <cellStyle name="Salida 2 4 2 4 3 2" xfId="22243"/>
    <cellStyle name="Salida 2 4 2 4 4" xfId="16805"/>
    <cellStyle name="Salida 2 4 2 5" xfId="2112"/>
    <cellStyle name="Salida 2 4 2 5 2" xfId="17342"/>
    <cellStyle name="Salida 2 4 2 6" xfId="14163"/>
    <cellStyle name="Salida 2 4 2 6 2" xfId="28692"/>
    <cellStyle name="Salida 2 4 2 7" xfId="15696"/>
    <cellStyle name="Salida 2 4 3" xfId="638"/>
    <cellStyle name="Salida 2 4 3 2" xfId="1209"/>
    <cellStyle name="Salida 2 4 3 2 2" xfId="14762"/>
    <cellStyle name="Salida 2 4 3 2 2 2" xfId="29291"/>
    <cellStyle name="Salida 2 4 3 2 3" xfId="16458"/>
    <cellStyle name="Salida 2 4 3 3" xfId="1756"/>
    <cellStyle name="Salida 2 4 3 3 2" xfId="15245"/>
    <cellStyle name="Salida 2 4 3 3 2 2" xfId="29774"/>
    <cellStyle name="Salida 2 4 3 3 3" xfId="16995"/>
    <cellStyle name="Salida 2 4 3 4" xfId="2302"/>
    <cellStyle name="Salida 2 4 3 4 2" xfId="17532"/>
    <cellStyle name="Salida 2 4 3 5" xfId="14340"/>
    <cellStyle name="Salida 2 4 3 5 2" xfId="28869"/>
    <cellStyle name="Salida 2 4 3 6" xfId="15913"/>
    <cellStyle name="Salida 2 4 4" xfId="966"/>
    <cellStyle name="Salida 2 4 4 2" xfId="14592"/>
    <cellStyle name="Salida 2 4 4 2 2" xfId="29121"/>
    <cellStyle name="Salida 2 4 4 3" xfId="16225"/>
    <cellStyle name="Salida 2 4 5" xfId="1403"/>
    <cellStyle name="Salida 2 4 5 2" xfId="14929"/>
    <cellStyle name="Salida 2 4 5 2 2" xfId="29458"/>
    <cellStyle name="Salida 2 4 5 3" xfId="16643"/>
    <cellStyle name="Salida 2 4 6" xfId="1950"/>
    <cellStyle name="Salida 2 4 6 2" xfId="17180"/>
    <cellStyle name="Salida 2 4 7" xfId="13965"/>
    <cellStyle name="Salida 2 4 7 2" xfId="28496"/>
    <cellStyle name="Salida 2 4 8" xfId="15515"/>
    <cellStyle name="Salida 2 5" xfId="254"/>
    <cellStyle name="Salida 2 5 2" xfId="439"/>
    <cellStyle name="Salida 2 5 2 2" xfId="748"/>
    <cellStyle name="Salida 2 5 2 2 2" xfId="1319"/>
    <cellStyle name="Salida 2 5 2 2 2 2" xfId="14862"/>
    <cellStyle name="Salida 2 5 2 2 2 2 2" xfId="29391"/>
    <cellStyle name="Salida 2 5 2 2 2 3" xfId="9273"/>
    <cellStyle name="Salida 2 5 2 2 2 3 2" xfId="23854"/>
    <cellStyle name="Salida 2 5 2 2 2 4" xfId="16568"/>
    <cellStyle name="Salida 2 5 2 2 3" xfId="1866"/>
    <cellStyle name="Salida 2 5 2 2 3 2" xfId="15345"/>
    <cellStyle name="Salida 2 5 2 2 3 2 2" xfId="29874"/>
    <cellStyle name="Salida 2 5 2 2 3 3" xfId="17105"/>
    <cellStyle name="Salida 2 5 2 2 4" xfId="2412"/>
    <cellStyle name="Salida 2 5 2 2 4 2" xfId="17642"/>
    <cellStyle name="Salida 2 5 2 2 5" xfId="14521"/>
    <cellStyle name="Salida 2 5 2 2 5 2" xfId="29050"/>
    <cellStyle name="Salida 2 5 2 2 6" xfId="16023"/>
    <cellStyle name="Salida 2 5 2 3" xfId="546"/>
    <cellStyle name="Salida 2 5 2 3 2" xfId="8663"/>
    <cellStyle name="Salida 2 5 2 3 2 2" xfId="23257"/>
    <cellStyle name="Salida 2 5 2 3 3" xfId="14135"/>
    <cellStyle name="Salida 2 5 2 3 3 2" xfId="28666"/>
    <cellStyle name="Salida 2 5 2 3 4" xfId="4548"/>
    <cellStyle name="Salida 2 5 2 3 4 2" xfId="19267"/>
    <cellStyle name="Salida 2 5 2 3 5" xfId="15822"/>
    <cellStyle name="Salida 2 5 2 4" xfId="1586"/>
    <cellStyle name="Salida 2 5 2 4 2" xfId="15093"/>
    <cellStyle name="Salida 2 5 2 4 2 2" xfId="29622"/>
    <cellStyle name="Salida 2 5 2 4 3" xfId="7657"/>
    <cellStyle name="Salida 2 5 2 4 3 2" xfId="22283"/>
    <cellStyle name="Salida 2 5 2 4 4" xfId="16825"/>
    <cellStyle name="Salida 2 5 2 5" xfId="2132"/>
    <cellStyle name="Salida 2 5 2 5 2" xfId="17362"/>
    <cellStyle name="Salida 2 5 2 6" xfId="14181"/>
    <cellStyle name="Salida 2 5 2 6 2" xfId="28710"/>
    <cellStyle name="Salida 2 5 2 7" xfId="15716"/>
    <cellStyle name="Salida 2 5 3" xfId="701"/>
    <cellStyle name="Salida 2 5 3 2" xfId="1272"/>
    <cellStyle name="Salida 2 5 3 2 2" xfId="14817"/>
    <cellStyle name="Salida 2 5 3 2 2 2" xfId="29346"/>
    <cellStyle name="Salida 2 5 3 2 3" xfId="16521"/>
    <cellStyle name="Salida 2 5 3 3" xfId="1819"/>
    <cellStyle name="Salida 2 5 3 3 2" xfId="15300"/>
    <cellStyle name="Salida 2 5 3 3 2 2" xfId="29829"/>
    <cellStyle name="Salida 2 5 3 3 3" xfId="17058"/>
    <cellStyle name="Salida 2 5 3 4" xfId="2365"/>
    <cellStyle name="Salida 2 5 3 4 2" xfId="17595"/>
    <cellStyle name="Salida 2 5 3 5" xfId="14439"/>
    <cellStyle name="Salida 2 5 3 5 2" xfId="28968"/>
    <cellStyle name="Salida 2 5 3 6" xfId="15976"/>
    <cellStyle name="Salida 2 5 4" xfId="1013"/>
    <cellStyle name="Salida 2 5 4 2" xfId="14620"/>
    <cellStyle name="Salida 2 5 4 2 2" xfId="29149"/>
    <cellStyle name="Salida 2 5 4 3" xfId="16267"/>
    <cellStyle name="Salida 2 5 5" xfId="1423"/>
    <cellStyle name="Salida 2 5 5 2" xfId="14947"/>
    <cellStyle name="Salida 2 5 5 2 2" xfId="29476"/>
    <cellStyle name="Salida 2 5 5 3" xfId="16663"/>
    <cellStyle name="Salida 2 5 6" xfId="1970"/>
    <cellStyle name="Salida 2 5 6 2" xfId="17200"/>
    <cellStyle name="Salida 2 5 7" xfId="13995"/>
    <cellStyle name="Salida 2 5 7 2" xfId="28526"/>
    <cellStyle name="Salida 2 5 8" xfId="15535"/>
    <cellStyle name="Salida 2 6" xfId="351"/>
    <cellStyle name="Salida 2 6 2" xfId="725"/>
    <cellStyle name="Salida 2 6 2 2" xfId="1296"/>
    <cellStyle name="Salida 2 6 2 2 2" xfId="9238"/>
    <cellStyle name="Salida 2 6 2 2 2 2" xfId="23819"/>
    <cellStyle name="Salida 2 6 2 2 3" xfId="14839"/>
    <cellStyle name="Salida 2 6 2 2 3 2" xfId="29368"/>
    <cellStyle name="Salida 2 6 2 2 4" xfId="5283"/>
    <cellStyle name="Salida 2 6 2 2 4 2" xfId="19939"/>
    <cellStyle name="Salida 2 6 2 2 5" xfId="16545"/>
    <cellStyle name="Salida 2 6 2 3" xfId="1843"/>
    <cellStyle name="Salida 2 6 2 3 2" xfId="8632"/>
    <cellStyle name="Salida 2 6 2 3 2 2" xfId="23227"/>
    <cellStyle name="Salida 2 6 2 3 3" xfId="15322"/>
    <cellStyle name="Salida 2 6 2 3 3 2" xfId="29851"/>
    <cellStyle name="Salida 2 6 2 3 4" xfId="4441"/>
    <cellStyle name="Salida 2 6 2 3 4 2" xfId="19160"/>
    <cellStyle name="Salida 2 6 2 3 5" xfId="17082"/>
    <cellStyle name="Salida 2 6 2 4" xfId="2389"/>
    <cellStyle name="Salida 2 6 2 4 2" xfId="15400"/>
    <cellStyle name="Salida 2 6 2 4 2 2" xfId="29929"/>
    <cellStyle name="Salida 2 6 2 4 3" xfId="17619"/>
    <cellStyle name="Salida 2 6 2 5" xfId="14483"/>
    <cellStyle name="Salida 2 6 2 5 2" xfId="29012"/>
    <cellStyle name="Salida 2 6 2 6" xfId="16000"/>
    <cellStyle name="Salida 2 6 3" xfId="828"/>
    <cellStyle name="Salida 2 6 3 2" xfId="14363"/>
    <cellStyle name="Salida 2 6 3 2 2" xfId="28892"/>
    <cellStyle name="Salida 2 6 3 3" xfId="7344"/>
    <cellStyle name="Salida 2 6 3 3 2" xfId="21988"/>
    <cellStyle name="Salida 2 6 3 4" xfId="16101"/>
    <cellStyle name="Salida 2 6 4" xfId="1518"/>
    <cellStyle name="Salida 2 6 4 2" xfId="15037"/>
    <cellStyle name="Salida 2 6 4 2 2" xfId="29566"/>
    <cellStyle name="Salida 2 6 4 3" xfId="16757"/>
    <cellStyle name="Salida 2 6 5" xfId="2064"/>
    <cellStyle name="Salida 2 6 5 2" xfId="17294"/>
    <cellStyle name="Salida 2 6 6" xfId="13974"/>
    <cellStyle name="Salida 2 6 6 2" xfId="28505"/>
    <cellStyle name="Salida 2 6 7" xfId="15630"/>
    <cellStyle name="Salida 2 7" xfId="539"/>
    <cellStyle name="Salida 2 7 2" xfId="1135"/>
    <cellStyle name="Salida 2 7 2 2" xfId="9101"/>
    <cellStyle name="Salida 2 7 2 2 2" xfId="23682"/>
    <cellStyle name="Salida 2 7 2 3" xfId="14702"/>
    <cellStyle name="Salida 2 7 2 3 2" xfId="29231"/>
    <cellStyle name="Salida 2 7 2 4" xfId="5092"/>
    <cellStyle name="Salida 2 7 2 4 2" xfId="19770"/>
    <cellStyle name="Salida 2 7 2 5" xfId="16384"/>
    <cellStyle name="Salida 2 7 3" xfId="1682"/>
    <cellStyle name="Salida 2 7 3 2" xfId="8522"/>
    <cellStyle name="Salida 2 7 3 2 2" xfId="23118"/>
    <cellStyle name="Salida 2 7 3 3" xfId="15185"/>
    <cellStyle name="Salida 2 7 3 3 2" xfId="29714"/>
    <cellStyle name="Salida 2 7 3 4" xfId="4278"/>
    <cellStyle name="Salida 2 7 3 4 2" xfId="19000"/>
    <cellStyle name="Salida 2 7 3 5" xfId="16921"/>
    <cellStyle name="Salida 2 7 4" xfId="2228"/>
    <cellStyle name="Salida 2 7 4 2" xfId="15395"/>
    <cellStyle name="Salida 2 7 4 2 2" xfId="29924"/>
    <cellStyle name="Salida 2 7 4 3" xfId="17458"/>
    <cellStyle name="Salida 2 7 5" xfId="13996"/>
    <cellStyle name="Salida 2 7 5 2" xfId="28527"/>
    <cellStyle name="Salida 2 7 6" xfId="15816"/>
    <cellStyle name="Salida 2 8" xfId="992"/>
    <cellStyle name="Salida 2 8 2" xfId="4744"/>
    <cellStyle name="Salida 2 8 2 2" xfId="8785"/>
    <cellStyle name="Salida 2 8 2 2 2" xfId="23374"/>
    <cellStyle name="Salida 2 8 2 3" xfId="19430"/>
    <cellStyle name="Salida 2 8 3" xfId="14609"/>
    <cellStyle name="Salida 2 8 3 2" xfId="29138"/>
    <cellStyle name="Salida 2 8 4" xfId="3415"/>
    <cellStyle name="Salida 2 8 4 2" xfId="18300"/>
    <cellStyle name="Salida 2 8 5" xfId="16248"/>
    <cellStyle name="Salida 2 9" xfId="1370"/>
    <cellStyle name="Salida 2 9 2" xfId="13943"/>
    <cellStyle name="Salida 2 9 2 2" xfId="28479"/>
    <cellStyle name="Salida 2 9 3" xfId="16617"/>
    <cellStyle name="Salida 3" xfId="3045"/>
    <cellStyle name="Salida 3 2" xfId="3757"/>
    <cellStyle name="Salida 3 2 2" xfId="4890"/>
    <cellStyle name="Salida 3 2 2 2" xfId="8907"/>
    <cellStyle name="Salida 3 2 2 2 2" xfId="23491"/>
    <cellStyle name="Salida 3 2 2 3" xfId="19571"/>
    <cellStyle name="Salida 3 2 3" xfId="18560"/>
    <cellStyle name="Salida 3 3" xfId="4591"/>
    <cellStyle name="Salida 3 4" xfId="3328"/>
    <cellStyle name="Salida 3 4 2" xfId="7856"/>
    <cellStyle name="Salida 3 4 2 2" xfId="22478"/>
    <cellStyle name="Salida 3 4 3" xfId="18231"/>
    <cellStyle name="Salida 3 5" xfId="13944"/>
    <cellStyle name="Salida 3 5 2" xfId="28480"/>
    <cellStyle name="Salida 4" xfId="2734"/>
    <cellStyle name="Salida 4 2" xfId="5091"/>
    <cellStyle name="Salida 4 2 2" xfId="9100"/>
    <cellStyle name="Salida 4 2 2 2" xfId="23681"/>
    <cellStyle name="Salida 4 2 3" xfId="19769"/>
    <cellStyle name="Salida 4 3" xfId="4277"/>
    <cellStyle name="Salida 4 3 2" xfId="8521"/>
    <cellStyle name="Salida 4 3 2 2" xfId="23117"/>
    <cellStyle name="Salida 4 3 3" xfId="18999"/>
    <cellStyle name="Salida 4 4" xfId="7487"/>
    <cellStyle name="Salida 4 4 2" xfId="22130"/>
    <cellStyle name="Salida 4 5" xfId="17840"/>
    <cellStyle name="Salida 5" xfId="13881"/>
    <cellStyle name="Salida 5 2" xfId="28417"/>
    <cellStyle name="Texto de advertencia" xfId="150" builtinId="11" customBuiltin="1"/>
    <cellStyle name="Texto de advertencia 2" xfId="124"/>
    <cellStyle name="Texto de advertencia 3" xfId="3049"/>
    <cellStyle name="Texto de advertencia 3 2" xfId="3298"/>
    <cellStyle name="Texto de advertencia 3 3" xfId="4595"/>
    <cellStyle name="Texto explicativo" xfId="151" builtinId="53" customBuiltin="1"/>
    <cellStyle name="Texto explicativo 2" xfId="125"/>
    <cellStyle name="Texto explicativo 3" xfId="3050"/>
    <cellStyle name="Texto explicativo 3 2" xfId="3538"/>
    <cellStyle name="Texto explicativo 3 3" xfId="4596"/>
    <cellStyle name="Title" xfId="65"/>
    <cellStyle name="Título" xfId="137" builtinId="15" customBuiltin="1"/>
    <cellStyle name="Título 1" xfId="138" builtinId="16" customBuiltin="1"/>
    <cellStyle name="Título 1 2" xfId="127"/>
    <cellStyle name="Título 1 3" xfId="3037"/>
    <cellStyle name="Título 1 3 2" xfId="3343"/>
    <cellStyle name="Título 1 3 3" xfId="4583"/>
    <cellStyle name="Título 2" xfId="139" builtinId="17" customBuiltin="1"/>
    <cellStyle name="Título 2 2" xfId="128"/>
    <cellStyle name="Título 2 3" xfId="3038"/>
    <cellStyle name="Título 2 3 2" xfId="3213"/>
    <cellStyle name="Título 2 3 3" xfId="4584"/>
    <cellStyle name="Título 3" xfId="140" builtinId="18" customBuiltin="1"/>
    <cellStyle name="Título 3 2" xfId="129"/>
    <cellStyle name="Título 3 2 2" xfId="299"/>
    <cellStyle name="Título 3 2 2 2" xfId="2527"/>
    <cellStyle name="Título 3 2 2 2 2" xfId="2604"/>
    <cellStyle name="Título 3 2 2 2 2 2" xfId="3019"/>
    <cellStyle name="Título 3 2 2 2 2 2 2" xfId="6060"/>
    <cellStyle name="Título 3 2 2 2 2 2 2 2" xfId="9990"/>
    <cellStyle name="Título 3 2 2 2 2 2 2 3" xfId="12764"/>
    <cellStyle name="Título 3 2 2 2 2 2 3" xfId="7661"/>
    <cellStyle name="Título 3 2 2 2 2 2 4" xfId="8634"/>
    <cellStyle name="Título 3 2 2 2 2 3" xfId="4179"/>
    <cellStyle name="Título 3 2 2 2 2 3 2" xfId="8449"/>
    <cellStyle name="Título 3 2 2 2 2 3 3" xfId="11403"/>
    <cellStyle name="Título 3 2 2 2 2 4" xfId="4626"/>
    <cellStyle name="Título 3 2 2 2 2 4 2" xfId="8693"/>
    <cellStyle name="Título 3 2 2 2 2 4 3" xfId="11541"/>
    <cellStyle name="Título 3 2 2 2 3" xfId="2904"/>
    <cellStyle name="Título 3 2 2 2 3 2" xfId="4893"/>
    <cellStyle name="Título 3 2 2 2 3 2 2" xfId="8909"/>
    <cellStyle name="Título 3 2 2 2 3 2 3" xfId="11743"/>
    <cellStyle name="Título 3 2 2 2 3 3" xfId="7578"/>
    <cellStyle name="Título 3 2 2 2 3 4" xfId="8265"/>
    <cellStyle name="Título 3 2 2 2 4" xfId="4062"/>
    <cellStyle name="Título 3 2 2 2 4 2" xfId="8385"/>
    <cellStyle name="Título 3 2 2 2 4 3" xfId="11373"/>
    <cellStyle name="Título 3 2 2 2 5" xfId="4245"/>
    <cellStyle name="Título 3 2 2 2 5 2" xfId="8497"/>
    <cellStyle name="Título 3 2 2 2 5 3" xfId="11435"/>
    <cellStyle name="Título 3 2 2 2 6" xfId="7558"/>
    <cellStyle name="Título 3 2 2 3" xfId="2585"/>
    <cellStyle name="Título 3 2 2 3 2" xfId="2989"/>
    <cellStyle name="Título 3 2 2 3 2 2" xfId="6057"/>
    <cellStyle name="Título 3 2 2 3 2 2 2" xfId="9987"/>
    <cellStyle name="Título 3 2 2 3 2 2 3" xfId="12761"/>
    <cellStyle name="Título 3 2 2 3 2 3" xfId="7631"/>
    <cellStyle name="Título 3 2 2 3 2 4" xfId="7539"/>
    <cellStyle name="Título 3 2 2 3 3" xfId="4145"/>
    <cellStyle name="Título 3 2 2 3 3 2" xfId="8422"/>
    <cellStyle name="Título 3 2 2 3 3 3" xfId="11395"/>
    <cellStyle name="Título 3 2 2 3 4" xfId="4845"/>
    <cellStyle name="Título 3 2 2 3 4 2" xfId="8863"/>
    <cellStyle name="Título 3 2 2 3 4 3" xfId="11699"/>
    <cellStyle name="Título 3 2 2 4" xfId="2886"/>
    <cellStyle name="Título 3 2 2 4 2" xfId="3612"/>
    <cellStyle name="Título 3 2 2 4 2 2" xfId="8052"/>
    <cellStyle name="Título 3 2 2 4 2 3" xfId="11197"/>
    <cellStyle name="Título 3 2 2 4 3" xfId="7567"/>
    <cellStyle name="Título 3 2 2 4 4" xfId="7288"/>
    <cellStyle name="Título 3 2 2 5" xfId="3999"/>
    <cellStyle name="Título 3 2 2 5 2" xfId="8328"/>
    <cellStyle name="Título 3 2 2 5 3" xfId="11326"/>
    <cellStyle name="Título 3 2 2 6" xfId="4068"/>
    <cellStyle name="Título 3 2 2 6 2" xfId="8391"/>
    <cellStyle name="Título 3 2 2 6 3" xfId="11379"/>
    <cellStyle name="Título 3 2 3" xfId="2559"/>
    <cellStyle name="Título 3 2 3 2" xfId="2961"/>
    <cellStyle name="Título 3 2 3 2 2" xfId="3232"/>
    <cellStyle name="Título 3 2 3 2 2 2" xfId="7802"/>
    <cellStyle name="Título 3 2 3 2 2 3" xfId="8676"/>
    <cellStyle name="Título 3 2 3 2 3" xfId="7607"/>
    <cellStyle name="Título 3 2 3 2 4" xfId="8060"/>
    <cellStyle name="Título 3 2 3 3" xfId="4116"/>
    <cellStyle name="Título 3 2 3 3 2" xfId="8407"/>
    <cellStyle name="Título 3 2 3 3 3" xfId="11385"/>
    <cellStyle name="Título 3 2 3 4" xfId="4666"/>
    <cellStyle name="Título 3 2 3 4 2" xfId="8729"/>
    <cellStyle name="Título 3 2 3 4 3" xfId="11577"/>
    <cellStyle name="Título 3 2 4" xfId="2736"/>
    <cellStyle name="Título 3 2 4 2" xfId="4234"/>
    <cellStyle name="Título 3 2 4 2 2" xfId="8486"/>
    <cellStyle name="Título 3 2 4 2 3" xfId="11432"/>
    <cellStyle name="Título 3 2 4 3" xfId="7489"/>
    <cellStyle name="Título 3 2 4 4" xfId="7942"/>
    <cellStyle name="Título 3 2 5" xfId="4183"/>
    <cellStyle name="Título 3 2 5 2" xfId="8453"/>
    <cellStyle name="Título 3 2 5 3" xfId="11407"/>
    <cellStyle name="Título 3 2 6" xfId="7643"/>
    <cellStyle name="Título 3 3" xfId="3039"/>
    <cellStyle name="Título 3 3 2" xfId="3342"/>
    <cellStyle name="Título 3 3 2 2" xfId="5018"/>
    <cellStyle name="Título 3 3 2 2 2" xfId="6340"/>
    <cellStyle name="Título 3 3 2 2 2 2" xfId="10270"/>
    <cellStyle name="Título 3 3 2 2 2 3" xfId="12988"/>
    <cellStyle name="Título 3 3 2 2 3" xfId="9034"/>
    <cellStyle name="Título 3 3 2 2 4" xfId="11868"/>
    <cellStyle name="Título 3 3 2 3" xfId="4700"/>
    <cellStyle name="Título 3 3 2 3 2" xfId="8755"/>
    <cellStyle name="Título 3 3 2 3 3" xfId="11600"/>
    <cellStyle name="Título 3 3 2 4" xfId="6105"/>
    <cellStyle name="Título 3 3 2 4 2" xfId="10035"/>
    <cellStyle name="Título 3 3 2 4 3" xfId="12795"/>
    <cellStyle name="Título 3 3 3" xfId="4585"/>
    <cellStyle name="Título 3 3 4" xfId="4262"/>
    <cellStyle name="Título 3 3 4 2" xfId="8514"/>
    <cellStyle name="Título 3 3 4 3" xfId="11440"/>
    <cellStyle name="Título 3 4" xfId="2735"/>
    <cellStyle name="Título 3 4 2" xfId="4633"/>
    <cellStyle name="Título 3 4 2 2" xfId="8700"/>
    <cellStyle name="Título 3 4 2 3" xfId="11548"/>
    <cellStyle name="Título 3 4 3" xfId="7488"/>
    <cellStyle name="Título 3 4 4" xfId="7586"/>
    <cellStyle name="Título 4" xfId="126"/>
    <cellStyle name="Título 5" xfId="3036"/>
    <cellStyle name="Título 5 2" xfId="3597"/>
    <cellStyle name="Título 5 3" xfId="4582"/>
    <cellStyle name="Total" xfId="152" builtinId="25" customBuiltin="1"/>
    <cellStyle name="Total 2" xfId="66"/>
    <cellStyle name="Total 2 10" xfId="1040"/>
    <cellStyle name="Total 2 10 2" xfId="13888"/>
    <cellStyle name="Total 2 10 2 2" xfId="28424"/>
    <cellStyle name="Total 2 10 3" xfId="16291"/>
    <cellStyle name="Total 2 11" xfId="384"/>
    <cellStyle name="Total 2 11 2" xfId="14349"/>
    <cellStyle name="Total 2 11 2 2" xfId="28878"/>
    <cellStyle name="Total 2 11 3" xfId="15662"/>
    <cellStyle name="Total 2 12" xfId="1010"/>
    <cellStyle name="Total 2 12 2" xfId="16265"/>
    <cellStyle name="Total 2 13" xfId="15430"/>
    <cellStyle name="Total 2 2" xfId="67"/>
    <cellStyle name="Total 2 2 10" xfId="1026"/>
    <cellStyle name="Total 2 2 10 2" xfId="14629"/>
    <cellStyle name="Total 2 2 10 2 2" xfId="29158"/>
    <cellStyle name="Total 2 2 10 3" xfId="16279"/>
    <cellStyle name="Total 2 2 11" xfId="919"/>
    <cellStyle name="Total 2 2 11 2" xfId="16180"/>
    <cellStyle name="Total 2 2 12" xfId="15446"/>
    <cellStyle name="Total 2 2 2" xfId="80"/>
    <cellStyle name="Total 2 2 2 10" xfId="999"/>
    <cellStyle name="Total 2 2 2 10 2" xfId="16255"/>
    <cellStyle name="Total 2 2 2 11" xfId="13951"/>
    <cellStyle name="Total 2 2 2 11 2" xfId="28487"/>
    <cellStyle name="Total 2 2 2 12" xfId="15458"/>
    <cellStyle name="Total 2 2 2 2" xfId="277"/>
    <cellStyle name="Total 2 2 2 2 2" xfId="461"/>
    <cellStyle name="Total 2 2 2 2 2 2" xfId="762"/>
    <cellStyle name="Total 2 2 2 2 2 2 2" xfId="1333"/>
    <cellStyle name="Total 2 2 2 2 2 2 2 2" xfId="14876"/>
    <cellStyle name="Total 2 2 2 2 2 2 2 2 2" xfId="29405"/>
    <cellStyle name="Total 2 2 2 2 2 2 2 3" xfId="5343"/>
    <cellStyle name="Total 2 2 2 2 2 2 2 3 2" xfId="19999"/>
    <cellStyle name="Total 2 2 2 2 2 2 2 4" xfId="16582"/>
    <cellStyle name="Total 2 2 2 2 2 2 3" xfId="1880"/>
    <cellStyle name="Total 2 2 2 2 2 2 3 2" xfId="15359"/>
    <cellStyle name="Total 2 2 2 2 2 2 3 2 2" xfId="29888"/>
    <cellStyle name="Total 2 2 2 2 2 2 3 3" xfId="4571"/>
    <cellStyle name="Total 2 2 2 2 2 2 3 3 2" xfId="19290"/>
    <cellStyle name="Total 2 2 2 2 2 2 3 4" xfId="17119"/>
    <cellStyle name="Total 2 2 2 2 2 2 4" xfId="2426"/>
    <cellStyle name="Total 2 2 2 2 2 2 4 2" xfId="17656"/>
    <cellStyle name="Total 2 2 2 2 2 2 5" xfId="14539"/>
    <cellStyle name="Total 2 2 2 2 2 2 5 2" xfId="29068"/>
    <cellStyle name="Total 2 2 2 2 2 2 6" xfId="16037"/>
    <cellStyle name="Total 2 2 2 2 2 3" xfId="797"/>
    <cellStyle name="Total 2 2 2 2 2 3 2" xfId="14283"/>
    <cellStyle name="Total 2 2 2 2 2 3 2 2" xfId="28812"/>
    <cellStyle name="Total 2 2 2 2 2 3 3" xfId="4197"/>
    <cellStyle name="Total 2 2 2 2 2 3 3 2" xfId="18923"/>
    <cellStyle name="Total 2 2 2 2 2 3 4" xfId="16072"/>
    <cellStyle name="Total 2 2 2 2 2 4" xfId="1608"/>
    <cellStyle name="Total 2 2 2 2 2 4 2" xfId="15113"/>
    <cellStyle name="Total 2 2 2 2 2 4 2 2" xfId="29642"/>
    <cellStyle name="Total 2 2 2 2 2 4 3" xfId="16847"/>
    <cellStyle name="Total 2 2 2 2 2 5" xfId="2154"/>
    <cellStyle name="Total 2 2 2 2 2 5 2" xfId="17384"/>
    <cellStyle name="Total 2 2 2 2 2 6" xfId="14202"/>
    <cellStyle name="Total 2 2 2 2 2 6 2" xfId="28731"/>
    <cellStyle name="Total 2 2 2 2 2 7" xfId="15738"/>
    <cellStyle name="Total 2 2 2 2 3" xfId="646"/>
    <cellStyle name="Total 2 2 2 2 3 2" xfId="1217"/>
    <cellStyle name="Total 2 2 2 2 3 2 2" xfId="5322"/>
    <cellStyle name="Total 2 2 2 2 3 2 2 2" xfId="19978"/>
    <cellStyle name="Total 2 2 2 2 3 2 3" xfId="4526"/>
    <cellStyle name="Total 2 2 2 2 3 2 3 2" xfId="19245"/>
    <cellStyle name="Total 2 2 2 2 3 2 4" xfId="14769"/>
    <cellStyle name="Total 2 2 2 2 3 2 4 2" xfId="29298"/>
    <cellStyle name="Total 2 2 2 2 3 2 5" xfId="3012"/>
    <cellStyle name="Total 2 2 2 2 3 2 5 2" xfId="18020"/>
    <cellStyle name="Total 2 2 2 2 3 2 6" xfId="16466"/>
    <cellStyle name="Total 2 2 2 2 3 3" xfId="1764"/>
    <cellStyle name="Total 2 2 2 2 3 3 2" xfId="15252"/>
    <cellStyle name="Total 2 2 2 2 3 3 2 2" xfId="29781"/>
    <cellStyle name="Total 2 2 2 2 3 3 3" xfId="4169"/>
    <cellStyle name="Total 2 2 2 2 3 3 3 2" xfId="18898"/>
    <cellStyle name="Total 2 2 2 2 3 3 4" xfId="17003"/>
    <cellStyle name="Total 2 2 2 2 3 4" xfId="2310"/>
    <cellStyle name="Total 2 2 2 2 3 4 2" xfId="17540"/>
    <cellStyle name="Total 2 2 2 2 3 5" xfId="14351"/>
    <cellStyle name="Total 2 2 2 2 3 5 2" xfId="28880"/>
    <cellStyle name="Total 2 2 2 2 3 6" xfId="15921"/>
    <cellStyle name="Total 2 2 2 2 4" xfId="212"/>
    <cellStyle name="Total 2 2 2 2 4 2" xfId="5246"/>
    <cellStyle name="Total 2 2 2 2 4 2 2" xfId="19902"/>
    <cellStyle name="Total 2 2 2 2 4 3" xfId="4406"/>
    <cellStyle name="Total 2 2 2 2 4 3 2" xfId="19125"/>
    <cellStyle name="Total 2 2 2 2 4 4" xfId="14282"/>
    <cellStyle name="Total 2 2 2 2 4 4 2" xfId="28811"/>
    <cellStyle name="Total 2 2 2 2 4 5" xfId="2943"/>
    <cellStyle name="Total 2 2 2 2 4 5 2" xfId="17960"/>
    <cellStyle name="Total 2 2 2 2 4 6" xfId="15496"/>
    <cellStyle name="Total 2 2 2 2 5" xfId="1446"/>
    <cellStyle name="Total 2 2 2 2 5 2" xfId="14967"/>
    <cellStyle name="Total 2 2 2 2 5 2 2" xfId="29496"/>
    <cellStyle name="Total 2 2 2 2 5 3" xfId="4079"/>
    <cellStyle name="Total 2 2 2 2 5 3 2" xfId="18813"/>
    <cellStyle name="Total 2 2 2 2 5 4" xfId="16685"/>
    <cellStyle name="Total 2 2 2 2 6" xfId="1992"/>
    <cellStyle name="Total 2 2 2 2 6 2" xfId="17222"/>
    <cellStyle name="Total 2 2 2 2 7" xfId="14020"/>
    <cellStyle name="Total 2 2 2 2 7 2" xfId="28551"/>
    <cellStyle name="Total 2 2 2 2 8" xfId="15557"/>
    <cellStyle name="Total 2 2 2 3" xfId="253"/>
    <cellStyle name="Total 2 2 2 3 2" xfId="438"/>
    <cellStyle name="Total 2 2 2 3 2 2" xfId="747"/>
    <cellStyle name="Total 2 2 2 3 2 2 2" xfId="1318"/>
    <cellStyle name="Total 2 2 2 3 2 2 2 2" xfId="14861"/>
    <cellStyle name="Total 2 2 2 3 2 2 2 2 2" xfId="29390"/>
    <cellStyle name="Total 2 2 2 3 2 2 2 3" xfId="16567"/>
    <cellStyle name="Total 2 2 2 3 2 2 3" xfId="1865"/>
    <cellStyle name="Total 2 2 2 3 2 2 3 2" xfId="15344"/>
    <cellStyle name="Total 2 2 2 3 2 2 3 2 2" xfId="29873"/>
    <cellStyle name="Total 2 2 2 3 2 2 3 3" xfId="17104"/>
    <cellStyle name="Total 2 2 2 3 2 2 4" xfId="2411"/>
    <cellStyle name="Total 2 2 2 3 2 2 4 2" xfId="17641"/>
    <cellStyle name="Total 2 2 2 3 2 2 5" xfId="14520"/>
    <cellStyle name="Total 2 2 2 3 2 2 5 2" xfId="29049"/>
    <cellStyle name="Total 2 2 2 3 2 2 6" xfId="16022"/>
    <cellStyle name="Total 2 2 2 3 2 3" xfId="201"/>
    <cellStyle name="Total 2 2 2 3 2 3 2" xfId="14350"/>
    <cellStyle name="Total 2 2 2 3 2 3 2 2" xfId="28879"/>
    <cellStyle name="Total 2 2 2 3 2 3 3" xfId="4494"/>
    <cellStyle name="Total 2 2 2 3 2 3 3 2" xfId="19213"/>
    <cellStyle name="Total 2 2 2 3 2 3 4" xfId="15485"/>
    <cellStyle name="Total 2 2 2 3 2 4" xfId="1585"/>
    <cellStyle name="Total 2 2 2 3 2 4 2" xfId="15092"/>
    <cellStyle name="Total 2 2 2 3 2 4 2 2" xfId="29621"/>
    <cellStyle name="Total 2 2 2 3 2 4 3" xfId="16824"/>
    <cellStyle name="Total 2 2 2 3 2 5" xfId="2131"/>
    <cellStyle name="Total 2 2 2 3 2 5 2" xfId="17361"/>
    <cellStyle name="Total 2 2 2 3 2 6" xfId="14180"/>
    <cellStyle name="Total 2 2 2 3 2 6 2" xfId="28709"/>
    <cellStyle name="Total 2 2 2 3 2 7" xfId="15715"/>
    <cellStyle name="Total 2 2 2 3 3" xfId="568"/>
    <cellStyle name="Total 2 2 2 3 3 2" xfId="1151"/>
    <cellStyle name="Total 2 2 2 3 3 2 2" xfId="14713"/>
    <cellStyle name="Total 2 2 2 3 3 2 2 2" xfId="29242"/>
    <cellStyle name="Total 2 2 2 3 3 2 3" xfId="16400"/>
    <cellStyle name="Total 2 2 2 3 3 3" xfId="1698"/>
    <cellStyle name="Total 2 2 2 3 3 3 2" xfId="15196"/>
    <cellStyle name="Total 2 2 2 3 3 3 2 2" xfId="29725"/>
    <cellStyle name="Total 2 2 2 3 3 3 3" xfId="16937"/>
    <cellStyle name="Total 2 2 2 3 3 4" xfId="2244"/>
    <cellStyle name="Total 2 2 2 3 3 4 2" xfId="17474"/>
    <cellStyle name="Total 2 2 2 3 3 5" xfId="14090"/>
    <cellStyle name="Total 2 2 2 3 3 5 2" xfId="28621"/>
    <cellStyle name="Total 2 2 2 3 3 6" xfId="15843"/>
    <cellStyle name="Total 2 2 2 3 4" xfId="896"/>
    <cellStyle name="Total 2 2 2 3 4 2" xfId="14471"/>
    <cellStyle name="Total 2 2 2 3 4 2 2" xfId="29000"/>
    <cellStyle name="Total 2 2 2 3 4 3" xfId="16158"/>
    <cellStyle name="Total 2 2 2 3 5" xfId="1422"/>
    <cellStyle name="Total 2 2 2 3 5 2" xfId="14946"/>
    <cellStyle name="Total 2 2 2 3 5 2 2" xfId="29475"/>
    <cellStyle name="Total 2 2 2 3 5 3" xfId="16662"/>
    <cellStyle name="Total 2 2 2 3 6" xfId="1969"/>
    <cellStyle name="Total 2 2 2 3 6 2" xfId="17199"/>
    <cellStyle name="Total 2 2 2 3 7" xfId="13994"/>
    <cellStyle name="Total 2 2 2 3 7 2" xfId="28525"/>
    <cellStyle name="Total 2 2 2 3 8" xfId="15534"/>
    <cellStyle name="Total 2 2 2 4" xfId="316"/>
    <cellStyle name="Total 2 2 2 4 2" xfId="499"/>
    <cellStyle name="Total 2 2 2 4 2 2" xfId="788"/>
    <cellStyle name="Total 2 2 2 4 2 2 2" xfId="1359"/>
    <cellStyle name="Total 2 2 2 4 2 2 2 2" xfId="14902"/>
    <cellStyle name="Total 2 2 2 4 2 2 2 2 2" xfId="29431"/>
    <cellStyle name="Total 2 2 2 4 2 2 2 3" xfId="16608"/>
    <cellStyle name="Total 2 2 2 4 2 2 3" xfId="1906"/>
    <cellStyle name="Total 2 2 2 4 2 2 3 2" xfId="15385"/>
    <cellStyle name="Total 2 2 2 4 2 2 3 2 2" xfId="29914"/>
    <cellStyle name="Total 2 2 2 4 2 2 3 3" xfId="17145"/>
    <cellStyle name="Total 2 2 2 4 2 2 4" xfId="2452"/>
    <cellStyle name="Total 2 2 2 4 2 2 4 2" xfId="17682"/>
    <cellStyle name="Total 2 2 2 4 2 2 5" xfId="14572"/>
    <cellStyle name="Total 2 2 2 4 2 2 5 2" xfId="29101"/>
    <cellStyle name="Total 2 2 2 4 2 2 6" xfId="16063"/>
    <cellStyle name="Total 2 2 2 4 2 3" xfId="1099"/>
    <cellStyle name="Total 2 2 2 4 2 3 2" xfId="14678"/>
    <cellStyle name="Total 2 2 2 4 2 3 2 2" xfId="29207"/>
    <cellStyle name="Total 2 2 2 4 2 3 3" xfId="4545"/>
    <cellStyle name="Total 2 2 2 4 2 3 3 2" xfId="19264"/>
    <cellStyle name="Total 2 2 2 4 2 3 4" xfId="16348"/>
    <cellStyle name="Total 2 2 2 4 2 4" xfId="1646"/>
    <cellStyle name="Total 2 2 2 4 2 4 2" xfId="15151"/>
    <cellStyle name="Total 2 2 2 4 2 4 2 2" xfId="29680"/>
    <cellStyle name="Total 2 2 2 4 2 4 3" xfId="16885"/>
    <cellStyle name="Total 2 2 2 4 2 5" xfId="2192"/>
    <cellStyle name="Total 2 2 2 4 2 5 2" xfId="17422"/>
    <cellStyle name="Total 2 2 2 4 2 6" xfId="14239"/>
    <cellStyle name="Total 2 2 2 4 2 6 2" xfId="28768"/>
    <cellStyle name="Total 2 2 2 4 2 7" xfId="15776"/>
    <cellStyle name="Total 2 2 2 4 3" xfId="689"/>
    <cellStyle name="Total 2 2 2 4 3 2" xfId="1260"/>
    <cellStyle name="Total 2 2 2 4 3 2 2" xfId="14806"/>
    <cellStyle name="Total 2 2 2 4 3 2 2 2" xfId="29335"/>
    <cellStyle name="Total 2 2 2 4 3 2 3" xfId="16509"/>
    <cellStyle name="Total 2 2 2 4 3 3" xfId="1807"/>
    <cellStyle name="Total 2 2 2 4 3 3 2" xfId="15289"/>
    <cellStyle name="Total 2 2 2 4 3 3 2 2" xfId="29818"/>
    <cellStyle name="Total 2 2 2 4 3 3 3" xfId="17046"/>
    <cellStyle name="Total 2 2 2 4 3 4" xfId="2353"/>
    <cellStyle name="Total 2 2 2 4 3 4 2" xfId="17583"/>
    <cellStyle name="Total 2 2 2 4 3 5" xfId="14425"/>
    <cellStyle name="Total 2 2 2 4 3 5 2" xfId="28954"/>
    <cellStyle name="Total 2 2 2 4 3 6" xfId="15964"/>
    <cellStyle name="Total 2 2 2 4 4" xfId="880"/>
    <cellStyle name="Total 2 2 2 4 4 2" xfId="14445"/>
    <cellStyle name="Total 2 2 2 4 4 2 2" xfId="28974"/>
    <cellStyle name="Total 2 2 2 4 4 3" xfId="16143"/>
    <cellStyle name="Total 2 2 2 4 5" xfId="1484"/>
    <cellStyle name="Total 2 2 2 4 5 2" xfId="15005"/>
    <cellStyle name="Total 2 2 2 4 5 2 2" xfId="29534"/>
    <cellStyle name="Total 2 2 2 4 5 3" xfId="16723"/>
    <cellStyle name="Total 2 2 2 4 6" xfId="2030"/>
    <cellStyle name="Total 2 2 2 4 6 2" xfId="17260"/>
    <cellStyle name="Total 2 2 2 4 7" xfId="14087"/>
    <cellStyle name="Total 2 2 2 4 7 2" xfId="28618"/>
    <cellStyle name="Total 2 2 2 4 8" xfId="15595"/>
    <cellStyle name="Total 2 2 2 5" xfId="331"/>
    <cellStyle name="Total 2 2 2 5 2" xfId="514"/>
    <cellStyle name="Total 2 2 2 5 2 2" xfId="793"/>
    <cellStyle name="Total 2 2 2 5 2 2 2" xfId="1364"/>
    <cellStyle name="Total 2 2 2 5 2 2 2 2" xfId="14907"/>
    <cellStyle name="Total 2 2 2 5 2 2 2 2 2" xfId="29436"/>
    <cellStyle name="Total 2 2 2 5 2 2 2 3" xfId="16613"/>
    <cellStyle name="Total 2 2 2 5 2 2 3" xfId="1911"/>
    <cellStyle name="Total 2 2 2 5 2 2 3 2" xfId="15390"/>
    <cellStyle name="Total 2 2 2 5 2 2 3 2 2" xfId="29919"/>
    <cellStyle name="Total 2 2 2 5 2 2 3 3" xfId="17150"/>
    <cellStyle name="Total 2 2 2 5 2 2 4" xfId="2457"/>
    <cellStyle name="Total 2 2 2 5 2 2 4 2" xfId="17687"/>
    <cellStyle name="Total 2 2 2 5 2 2 5" xfId="14582"/>
    <cellStyle name="Total 2 2 2 5 2 2 5 2" xfId="29111"/>
    <cellStyle name="Total 2 2 2 5 2 2 6" xfId="16068"/>
    <cellStyle name="Total 2 2 2 5 2 3" xfId="1114"/>
    <cellStyle name="Total 2 2 2 5 2 3 2" xfId="14689"/>
    <cellStyle name="Total 2 2 2 5 2 3 2 2" xfId="29218"/>
    <cellStyle name="Total 2 2 2 5 2 3 3" xfId="4546"/>
    <cellStyle name="Total 2 2 2 5 2 3 3 2" xfId="19265"/>
    <cellStyle name="Total 2 2 2 5 2 3 4" xfId="16363"/>
    <cellStyle name="Total 2 2 2 5 2 4" xfId="1661"/>
    <cellStyle name="Total 2 2 2 5 2 4 2" xfId="15166"/>
    <cellStyle name="Total 2 2 2 5 2 4 2 2" xfId="29695"/>
    <cellStyle name="Total 2 2 2 5 2 4 3" xfId="16900"/>
    <cellStyle name="Total 2 2 2 5 2 5" xfId="2207"/>
    <cellStyle name="Total 2 2 2 5 2 5 2" xfId="17437"/>
    <cellStyle name="Total 2 2 2 5 2 6" xfId="14250"/>
    <cellStyle name="Total 2 2 2 5 2 6 2" xfId="28779"/>
    <cellStyle name="Total 2 2 2 5 2 7" xfId="15791"/>
    <cellStyle name="Total 2 2 2 5 3" xfId="613"/>
    <cellStyle name="Total 2 2 2 5 3 2" xfId="1184"/>
    <cellStyle name="Total 2 2 2 5 3 2 2" xfId="14741"/>
    <cellStyle name="Total 2 2 2 5 3 2 2 2" xfId="29270"/>
    <cellStyle name="Total 2 2 2 5 3 2 3" xfId="16433"/>
    <cellStyle name="Total 2 2 2 5 3 3" xfId="1731"/>
    <cellStyle name="Total 2 2 2 5 3 3 2" xfId="15224"/>
    <cellStyle name="Total 2 2 2 5 3 3 2 2" xfId="29753"/>
    <cellStyle name="Total 2 2 2 5 3 3 3" xfId="16970"/>
    <cellStyle name="Total 2 2 2 5 3 4" xfId="2277"/>
    <cellStyle name="Total 2 2 2 5 3 4 2" xfId="17507"/>
    <cellStyle name="Total 2 2 2 5 3 5" xfId="14301"/>
    <cellStyle name="Total 2 2 2 5 3 5 2" xfId="28830"/>
    <cellStyle name="Total 2 2 2 5 3 6" xfId="15888"/>
    <cellStyle name="Total 2 2 2 5 4" xfId="534"/>
    <cellStyle name="Total 2 2 2 5 4 2" xfId="14065"/>
    <cellStyle name="Total 2 2 2 5 4 2 2" xfId="28596"/>
    <cellStyle name="Total 2 2 2 5 4 3" xfId="15811"/>
    <cellStyle name="Total 2 2 2 5 5" xfId="1499"/>
    <cellStyle name="Total 2 2 2 5 5 2" xfId="15020"/>
    <cellStyle name="Total 2 2 2 5 5 2 2" xfId="29549"/>
    <cellStyle name="Total 2 2 2 5 5 3" xfId="16738"/>
    <cellStyle name="Total 2 2 2 5 6" xfId="2045"/>
    <cellStyle name="Total 2 2 2 5 6 2" xfId="17275"/>
    <cellStyle name="Total 2 2 2 5 7" xfId="14112"/>
    <cellStyle name="Total 2 2 2 5 7 2" xfId="28643"/>
    <cellStyle name="Total 2 2 2 5 8" xfId="15610"/>
    <cellStyle name="Total 2 2 2 6" xfId="402"/>
    <cellStyle name="Total 2 2 2 6 2" xfId="737"/>
    <cellStyle name="Total 2 2 2 6 2 2" xfId="1308"/>
    <cellStyle name="Total 2 2 2 6 2 2 2" xfId="14851"/>
    <cellStyle name="Total 2 2 2 6 2 2 2 2" xfId="29380"/>
    <cellStyle name="Total 2 2 2 6 2 2 3" xfId="5277"/>
    <cellStyle name="Total 2 2 2 6 2 2 3 2" xfId="19933"/>
    <cellStyle name="Total 2 2 2 6 2 2 4" xfId="16557"/>
    <cellStyle name="Total 2 2 2 6 2 3" xfId="1855"/>
    <cellStyle name="Total 2 2 2 6 2 3 2" xfId="15334"/>
    <cellStyle name="Total 2 2 2 6 2 3 2 2" xfId="29863"/>
    <cellStyle name="Total 2 2 2 6 2 3 3" xfId="4436"/>
    <cellStyle name="Total 2 2 2 6 2 3 3 2" xfId="19155"/>
    <cellStyle name="Total 2 2 2 6 2 3 4" xfId="17094"/>
    <cellStyle name="Total 2 2 2 6 2 4" xfId="2401"/>
    <cellStyle name="Total 2 2 2 6 2 4 2" xfId="17631"/>
    <cellStyle name="Total 2 2 2 6 2 5" xfId="14497"/>
    <cellStyle name="Total 2 2 2 6 2 5 2" xfId="29026"/>
    <cellStyle name="Total 2 2 2 6 2 6" xfId="16012"/>
    <cellStyle name="Total 2 2 2 6 3" xfId="1053"/>
    <cellStyle name="Total 2 2 2 6 3 2" xfId="14644"/>
    <cellStyle name="Total 2 2 2 6 3 2 2" xfId="29173"/>
    <cellStyle name="Total 2 2 2 6 3 3" xfId="4112"/>
    <cellStyle name="Total 2 2 2 6 3 3 2" xfId="18846"/>
    <cellStyle name="Total 2 2 2 6 3 4" xfId="16303"/>
    <cellStyle name="Total 2 2 2 6 4" xfId="1552"/>
    <cellStyle name="Total 2 2 2 6 4 2" xfId="15065"/>
    <cellStyle name="Total 2 2 2 6 4 2 2" xfId="29594"/>
    <cellStyle name="Total 2 2 2 6 4 3" xfId="16791"/>
    <cellStyle name="Total 2 2 2 6 5" xfId="2098"/>
    <cellStyle name="Total 2 2 2 6 5 2" xfId="17328"/>
    <cellStyle name="Total 2 2 2 6 6" xfId="14133"/>
    <cellStyle name="Total 2 2 2 6 6 2" xfId="28664"/>
    <cellStyle name="Total 2 2 2 6 7" xfId="15679"/>
    <cellStyle name="Total 2 2 2 7" xfId="699"/>
    <cellStyle name="Total 2 2 2 7 2" xfId="1270"/>
    <cellStyle name="Total 2 2 2 7 2 2" xfId="14815"/>
    <cellStyle name="Total 2 2 2 7 2 2 2" xfId="29344"/>
    <cellStyle name="Total 2 2 2 7 2 3" xfId="5210"/>
    <cellStyle name="Total 2 2 2 7 2 3 2" xfId="19866"/>
    <cellStyle name="Total 2 2 2 7 2 4" xfId="16519"/>
    <cellStyle name="Total 2 2 2 7 3" xfId="1817"/>
    <cellStyle name="Total 2 2 2 7 3 2" xfId="15298"/>
    <cellStyle name="Total 2 2 2 7 3 2 2" xfId="29827"/>
    <cellStyle name="Total 2 2 2 7 3 3" xfId="4379"/>
    <cellStyle name="Total 2 2 2 7 3 3 2" xfId="19098"/>
    <cellStyle name="Total 2 2 2 7 3 4" xfId="17056"/>
    <cellStyle name="Total 2 2 2 7 4" xfId="2363"/>
    <cellStyle name="Total 2 2 2 7 4 2" xfId="17593"/>
    <cellStyle name="Total 2 2 2 7 5" xfId="14437"/>
    <cellStyle name="Total 2 2 2 7 5 2" xfId="28966"/>
    <cellStyle name="Total 2 2 2 7 6" xfId="15974"/>
    <cellStyle name="Total 2 2 2 8" xfId="980"/>
    <cellStyle name="Total 2 2 2 8 2" xfId="14599"/>
    <cellStyle name="Total 2 2 2 8 2 2" xfId="29128"/>
    <cellStyle name="Total 2 2 2 8 3" xfId="3380"/>
    <cellStyle name="Total 2 2 2 8 3 2" xfId="18272"/>
    <cellStyle name="Total 2 2 2 8 4" xfId="16236"/>
    <cellStyle name="Total 2 2 2 9" xfId="981"/>
    <cellStyle name="Total 2 2 2 9 2" xfId="14600"/>
    <cellStyle name="Total 2 2 2 9 2 2" xfId="29129"/>
    <cellStyle name="Total 2 2 2 9 3" xfId="16237"/>
    <cellStyle name="Total 2 2 3" xfId="264"/>
    <cellStyle name="Total 2 2 3 2" xfId="448"/>
    <cellStyle name="Total 2 2 3 2 2" xfId="755"/>
    <cellStyle name="Total 2 2 3 2 2 2" xfId="1326"/>
    <cellStyle name="Total 2 2 3 2 2 2 2" xfId="14869"/>
    <cellStyle name="Total 2 2 3 2 2 2 2 2" xfId="29398"/>
    <cellStyle name="Total 2 2 3 2 2 2 3" xfId="5334"/>
    <cellStyle name="Total 2 2 3 2 2 2 3 2" xfId="19990"/>
    <cellStyle name="Total 2 2 3 2 2 2 4" xfId="16575"/>
    <cellStyle name="Total 2 2 3 2 2 3" xfId="1873"/>
    <cellStyle name="Total 2 2 3 2 2 3 2" xfId="15352"/>
    <cellStyle name="Total 2 2 3 2 2 3 2 2" xfId="29881"/>
    <cellStyle name="Total 2 2 3 2 2 3 3" xfId="4562"/>
    <cellStyle name="Total 2 2 3 2 2 3 3 2" xfId="19281"/>
    <cellStyle name="Total 2 2 3 2 2 3 4" xfId="17112"/>
    <cellStyle name="Total 2 2 3 2 2 4" xfId="2419"/>
    <cellStyle name="Total 2 2 3 2 2 4 2" xfId="17649"/>
    <cellStyle name="Total 2 2 3 2 2 5" xfId="14530"/>
    <cellStyle name="Total 2 2 3 2 2 5 2" xfId="29059"/>
    <cellStyle name="Total 2 2 3 2 2 6" xfId="16030"/>
    <cellStyle name="Total 2 2 3 2 3" xfId="845"/>
    <cellStyle name="Total 2 2 3 2 3 2" xfId="14393"/>
    <cellStyle name="Total 2 2 3 2 3 2 2" xfId="28922"/>
    <cellStyle name="Total 2 2 3 2 3 3" xfId="4186"/>
    <cellStyle name="Total 2 2 3 2 3 3 2" xfId="18912"/>
    <cellStyle name="Total 2 2 3 2 3 4" xfId="16117"/>
    <cellStyle name="Total 2 2 3 2 4" xfId="1595"/>
    <cellStyle name="Total 2 2 3 2 4 2" xfId="15102"/>
    <cellStyle name="Total 2 2 3 2 4 2 2" xfId="29631"/>
    <cellStyle name="Total 2 2 3 2 4 3" xfId="16834"/>
    <cellStyle name="Total 2 2 3 2 5" xfId="2141"/>
    <cellStyle name="Total 2 2 3 2 5 2" xfId="17371"/>
    <cellStyle name="Total 2 2 3 2 6" xfId="14191"/>
    <cellStyle name="Total 2 2 3 2 6 2" xfId="28720"/>
    <cellStyle name="Total 2 2 3 2 7" xfId="15725"/>
    <cellStyle name="Total 2 2 3 3" xfId="713"/>
    <cellStyle name="Total 2 2 3 3 2" xfId="1284"/>
    <cellStyle name="Total 2 2 3 3 2 2" xfId="5290"/>
    <cellStyle name="Total 2 2 3 3 2 2 2" xfId="19946"/>
    <cellStyle name="Total 2 2 3 3 2 3" xfId="4457"/>
    <cellStyle name="Total 2 2 3 3 2 3 2" xfId="19176"/>
    <cellStyle name="Total 2 2 3 3 2 4" xfId="14827"/>
    <cellStyle name="Total 2 2 3 3 2 4 2" xfId="29356"/>
    <cellStyle name="Total 2 2 3 3 2 5" xfId="2970"/>
    <cellStyle name="Total 2 2 3 3 2 5 2" xfId="17980"/>
    <cellStyle name="Total 2 2 3 3 2 6" xfId="16533"/>
    <cellStyle name="Total 2 2 3 3 3" xfId="1831"/>
    <cellStyle name="Total 2 2 3 3 3 2" xfId="15310"/>
    <cellStyle name="Total 2 2 3 3 3 2 2" xfId="29839"/>
    <cellStyle name="Total 2 2 3 3 3 3" xfId="4125"/>
    <cellStyle name="Total 2 2 3 3 3 3 2" xfId="18858"/>
    <cellStyle name="Total 2 2 3 3 3 4" xfId="17070"/>
    <cellStyle name="Total 2 2 3 3 4" xfId="2377"/>
    <cellStyle name="Total 2 2 3 3 4 2" xfId="17607"/>
    <cellStyle name="Total 2 2 3 3 5" xfId="14456"/>
    <cellStyle name="Total 2 2 3 3 5 2" xfId="28985"/>
    <cellStyle name="Total 2 2 3 3 6" xfId="15988"/>
    <cellStyle name="Total 2 2 3 4" xfId="549"/>
    <cellStyle name="Total 2 2 3 4 2" xfId="5237"/>
    <cellStyle name="Total 2 2 3 4 2 2" xfId="19893"/>
    <cellStyle name="Total 2 2 3 4 3" xfId="4397"/>
    <cellStyle name="Total 2 2 3 4 3 2" xfId="19116"/>
    <cellStyle name="Total 2 2 3 4 4" xfId="14070"/>
    <cellStyle name="Total 2 2 3 4 4 2" xfId="28601"/>
    <cellStyle name="Total 2 2 3 4 5" xfId="2934"/>
    <cellStyle name="Total 2 2 3 4 5 2" xfId="17951"/>
    <cellStyle name="Total 2 2 3 4 6" xfId="15825"/>
    <cellStyle name="Total 2 2 3 5" xfId="1433"/>
    <cellStyle name="Total 2 2 3 5 2" xfId="14956"/>
    <cellStyle name="Total 2 2 3 5 2 2" xfId="29485"/>
    <cellStyle name="Total 2 2 3 5 3" xfId="3690"/>
    <cellStyle name="Total 2 2 3 5 3 2" xfId="18501"/>
    <cellStyle name="Total 2 2 3 5 4" xfId="16672"/>
    <cellStyle name="Total 2 2 3 6" xfId="1979"/>
    <cellStyle name="Total 2 2 3 6 2" xfId="17209"/>
    <cellStyle name="Total 2 2 3 7" xfId="14009"/>
    <cellStyle name="Total 2 2 3 7 2" xfId="28540"/>
    <cellStyle name="Total 2 2 3 8" xfId="15544"/>
    <cellStyle name="Total 2 2 4" xfId="251"/>
    <cellStyle name="Total 2 2 4 2" xfId="436"/>
    <cellStyle name="Total 2 2 4 2 2" xfId="745"/>
    <cellStyle name="Total 2 2 4 2 2 2" xfId="1316"/>
    <cellStyle name="Total 2 2 4 2 2 2 2" xfId="14859"/>
    <cellStyle name="Total 2 2 4 2 2 2 2 2" xfId="29388"/>
    <cellStyle name="Total 2 2 4 2 2 2 3" xfId="16565"/>
    <cellStyle name="Total 2 2 4 2 2 3" xfId="1863"/>
    <cellStyle name="Total 2 2 4 2 2 3 2" xfId="15342"/>
    <cellStyle name="Total 2 2 4 2 2 3 2 2" xfId="29871"/>
    <cellStyle name="Total 2 2 4 2 2 3 3" xfId="17102"/>
    <cellStyle name="Total 2 2 4 2 2 4" xfId="2409"/>
    <cellStyle name="Total 2 2 4 2 2 4 2" xfId="17639"/>
    <cellStyle name="Total 2 2 4 2 2 5" xfId="14518"/>
    <cellStyle name="Total 2 2 4 2 2 5 2" xfId="29047"/>
    <cellStyle name="Total 2 2 4 2 2 6" xfId="16020"/>
    <cellStyle name="Total 2 2 4 2 3" xfId="357"/>
    <cellStyle name="Total 2 2 4 2 3 2" xfId="14357"/>
    <cellStyle name="Total 2 2 4 2 3 2 2" xfId="28886"/>
    <cellStyle name="Total 2 2 4 2 3 3" xfId="4501"/>
    <cellStyle name="Total 2 2 4 2 3 3 2" xfId="19220"/>
    <cellStyle name="Total 2 2 4 2 3 4" xfId="15635"/>
    <cellStyle name="Total 2 2 4 2 4" xfId="1583"/>
    <cellStyle name="Total 2 2 4 2 4 2" xfId="15090"/>
    <cellStyle name="Total 2 2 4 2 4 2 2" xfId="29619"/>
    <cellStyle name="Total 2 2 4 2 4 3" xfId="16822"/>
    <cellStyle name="Total 2 2 4 2 5" xfId="2129"/>
    <cellStyle name="Total 2 2 4 2 5 2" xfId="17359"/>
    <cellStyle name="Total 2 2 4 2 6" xfId="14178"/>
    <cellStyle name="Total 2 2 4 2 6 2" xfId="28707"/>
    <cellStyle name="Total 2 2 4 2 7" xfId="15713"/>
    <cellStyle name="Total 2 2 4 3" xfId="557"/>
    <cellStyle name="Total 2 2 4 3 2" xfId="1144"/>
    <cellStyle name="Total 2 2 4 3 2 2" xfId="14708"/>
    <cellStyle name="Total 2 2 4 3 2 2 2" xfId="29237"/>
    <cellStyle name="Total 2 2 4 3 2 3" xfId="16393"/>
    <cellStyle name="Total 2 2 4 3 3" xfId="1691"/>
    <cellStyle name="Total 2 2 4 3 3 2" xfId="15191"/>
    <cellStyle name="Total 2 2 4 3 3 2 2" xfId="29720"/>
    <cellStyle name="Total 2 2 4 3 3 3" xfId="16930"/>
    <cellStyle name="Total 2 2 4 3 4" xfId="2237"/>
    <cellStyle name="Total 2 2 4 3 4 2" xfId="17467"/>
    <cellStyle name="Total 2 2 4 3 5" xfId="14115"/>
    <cellStyle name="Total 2 2 4 3 5 2" xfId="28646"/>
    <cellStyle name="Total 2 2 4 3 6" xfId="15833"/>
    <cellStyle name="Total 2 2 4 4" xfId="185"/>
    <cellStyle name="Total 2 2 4 4 2" xfId="14331"/>
    <cellStyle name="Total 2 2 4 4 2 2" xfId="28860"/>
    <cellStyle name="Total 2 2 4 4 3" xfId="15469"/>
    <cellStyle name="Total 2 2 4 5" xfId="1420"/>
    <cellStyle name="Total 2 2 4 5 2" xfId="14944"/>
    <cellStyle name="Total 2 2 4 5 2 2" xfId="29473"/>
    <cellStyle name="Total 2 2 4 5 3" xfId="16660"/>
    <cellStyle name="Total 2 2 4 6" xfId="1967"/>
    <cellStyle name="Total 2 2 4 6 2" xfId="17197"/>
    <cellStyle name="Total 2 2 4 7" xfId="13992"/>
    <cellStyle name="Total 2 2 4 7 2" xfId="28523"/>
    <cellStyle name="Total 2 2 4 8" xfId="15532"/>
    <cellStyle name="Total 2 2 5" xfId="239"/>
    <cellStyle name="Total 2 2 5 2" xfId="424"/>
    <cellStyle name="Total 2 2 5 2 2" xfId="742"/>
    <cellStyle name="Total 2 2 5 2 2 2" xfId="1313"/>
    <cellStyle name="Total 2 2 5 2 2 2 2" xfId="14856"/>
    <cellStyle name="Total 2 2 5 2 2 2 2 2" xfId="29385"/>
    <cellStyle name="Total 2 2 5 2 2 2 3" xfId="16562"/>
    <cellStyle name="Total 2 2 5 2 2 3" xfId="1860"/>
    <cellStyle name="Total 2 2 5 2 2 3 2" xfId="15339"/>
    <cellStyle name="Total 2 2 5 2 2 3 2 2" xfId="29868"/>
    <cellStyle name="Total 2 2 5 2 2 3 3" xfId="17099"/>
    <cellStyle name="Total 2 2 5 2 2 4" xfId="2406"/>
    <cellStyle name="Total 2 2 5 2 2 4 2" xfId="17636"/>
    <cellStyle name="Total 2 2 5 2 2 5" xfId="14509"/>
    <cellStyle name="Total 2 2 5 2 2 5 2" xfId="29038"/>
    <cellStyle name="Total 2 2 5 2 2 6" xfId="16017"/>
    <cellStyle name="Total 2 2 5 2 3" xfId="1052"/>
    <cellStyle name="Total 2 2 5 2 3 2" xfId="14643"/>
    <cellStyle name="Total 2 2 5 2 3 2 2" xfId="29172"/>
    <cellStyle name="Total 2 2 5 2 3 3" xfId="4480"/>
    <cellStyle name="Total 2 2 5 2 3 3 2" xfId="19199"/>
    <cellStyle name="Total 2 2 5 2 3 4" xfId="16302"/>
    <cellStyle name="Total 2 2 5 2 4" xfId="1571"/>
    <cellStyle name="Total 2 2 5 2 4 2" xfId="15080"/>
    <cellStyle name="Total 2 2 5 2 4 2 2" xfId="29609"/>
    <cellStyle name="Total 2 2 5 2 4 3" xfId="16810"/>
    <cellStyle name="Total 2 2 5 2 5" xfId="2117"/>
    <cellStyle name="Total 2 2 5 2 5 2" xfId="17347"/>
    <cellStyle name="Total 2 2 5 2 6" xfId="14168"/>
    <cellStyle name="Total 2 2 5 2 6 2" xfId="28697"/>
    <cellStyle name="Total 2 2 5 2 7" xfId="15701"/>
    <cellStyle name="Total 2 2 5 3" xfId="695"/>
    <cellStyle name="Total 2 2 5 3 2" xfId="1266"/>
    <cellStyle name="Total 2 2 5 3 2 2" xfId="14812"/>
    <cellStyle name="Total 2 2 5 3 2 2 2" xfId="29341"/>
    <cellStyle name="Total 2 2 5 3 2 3" xfId="16515"/>
    <cellStyle name="Total 2 2 5 3 3" xfId="1813"/>
    <cellStyle name="Total 2 2 5 3 3 2" xfId="15295"/>
    <cellStyle name="Total 2 2 5 3 3 2 2" xfId="29824"/>
    <cellStyle name="Total 2 2 5 3 3 3" xfId="17052"/>
    <cellStyle name="Total 2 2 5 3 4" xfId="2359"/>
    <cellStyle name="Total 2 2 5 3 4 2" xfId="17589"/>
    <cellStyle name="Total 2 2 5 3 5" xfId="14432"/>
    <cellStyle name="Total 2 2 5 3 5 2" xfId="28961"/>
    <cellStyle name="Total 2 2 5 3 6" xfId="15970"/>
    <cellStyle name="Total 2 2 5 4" xfId="815"/>
    <cellStyle name="Total 2 2 5 4 2" xfId="14304"/>
    <cellStyle name="Total 2 2 5 4 2 2" xfId="28833"/>
    <cellStyle name="Total 2 2 5 4 3" xfId="16088"/>
    <cellStyle name="Total 2 2 5 5" xfId="1408"/>
    <cellStyle name="Total 2 2 5 5 2" xfId="14934"/>
    <cellStyle name="Total 2 2 5 5 2 2" xfId="29463"/>
    <cellStyle name="Total 2 2 5 5 3" xfId="16648"/>
    <cellStyle name="Total 2 2 5 6" xfId="1955"/>
    <cellStyle name="Total 2 2 5 6 2" xfId="17185"/>
    <cellStyle name="Total 2 2 5 7" xfId="13975"/>
    <cellStyle name="Total 2 2 5 7 2" xfId="28506"/>
    <cellStyle name="Total 2 2 5 8" xfId="15520"/>
    <cellStyle name="Total 2 2 6" xfId="312"/>
    <cellStyle name="Total 2 2 6 2" xfId="495"/>
    <cellStyle name="Total 2 2 6 2 2" xfId="784"/>
    <cellStyle name="Total 2 2 6 2 2 2" xfId="1355"/>
    <cellStyle name="Total 2 2 6 2 2 2 2" xfId="14898"/>
    <cellStyle name="Total 2 2 6 2 2 2 2 2" xfId="29427"/>
    <cellStyle name="Total 2 2 6 2 2 2 3" xfId="16604"/>
    <cellStyle name="Total 2 2 6 2 2 3" xfId="1902"/>
    <cellStyle name="Total 2 2 6 2 2 3 2" xfId="15381"/>
    <cellStyle name="Total 2 2 6 2 2 3 2 2" xfId="29910"/>
    <cellStyle name="Total 2 2 6 2 2 3 3" xfId="17141"/>
    <cellStyle name="Total 2 2 6 2 2 4" xfId="2448"/>
    <cellStyle name="Total 2 2 6 2 2 4 2" xfId="17678"/>
    <cellStyle name="Total 2 2 6 2 2 5" xfId="14568"/>
    <cellStyle name="Total 2 2 6 2 2 5 2" xfId="29097"/>
    <cellStyle name="Total 2 2 6 2 2 6" xfId="16059"/>
    <cellStyle name="Total 2 2 6 2 3" xfId="1095"/>
    <cellStyle name="Total 2 2 6 2 3 2" xfId="14674"/>
    <cellStyle name="Total 2 2 6 2 3 2 2" xfId="29203"/>
    <cellStyle name="Total 2 2 6 2 3 3" xfId="4517"/>
    <cellStyle name="Total 2 2 6 2 3 3 2" xfId="19236"/>
    <cellStyle name="Total 2 2 6 2 3 4" xfId="16344"/>
    <cellStyle name="Total 2 2 6 2 4" xfId="1642"/>
    <cellStyle name="Total 2 2 6 2 4 2" xfId="15147"/>
    <cellStyle name="Total 2 2 6 2 4 2 2" xfId="29676"/>
    <cellStyle name="Total 2 2 6 2 4 3" xfId="16881"/>
    <cellStyle name="Total 2 2 6 2 5" xfId="2188"/>
    <cellStyle name="Total 2 2 6 2 5 2" xfId="17418"/>
    <cellStyle name="Total 2 2 6 2 6" xfId="14235"/>
    <cellStyle name="Total 2 2 6 2 6 2" xfId="28764"/>
    <cellStyle name="Total 2 2 6 2 7" xfId="15772"/>
    <cellStyle name="Total 2 2 6 3" xfId="536"/>
    <cellStyle name="Total 2 2 6 3 2" xfId="1133"/>
    <cellStyle name="Total 2 2 6 3 2 2" xfId="14700"/>
    <cellStyle name="Total 2 2 6 3 2 2 2" xfId="29229"/>
    <cellStyle name="Total 2 2 6 3 2 3" xfId="16382"/>
    <cellStyle name="Total 2 2 6 3 3" xfId="1680"/>
    <cellStyle name="Total 2 2 6 3 3 2" xfId="15183"/>
    <cellStyle name="Total 2 2 6 3 3 2 2" xfId="29712"/>
    <cellStyle name="Total 2 2 6 3 3 3" xfId="16919"/>
    <cellStyle name="Total 2 2 6 3 4" xfId="2226"/>
    <cellStyle name="Total 2 2 6 3 4 2" xfId="17456"/>
    <cellStyle name="Total 2 2 6 3 5" xfId="14066"/>
    <cellStyle name="Total 2 2 6 3 5 2" xfId="28597"/>
    <cellStyle name="Total 2 2 6 3 6" xfId="15813"/>
    <cellStyle name="Total 2 2 6 4" xfId="918"/>
    <cellStyle name="Total 2 2 6 4 2" xfId="14503"/>
    <cellStyle name="Total 2 2 6 4 2 2" xfId="29032"/>
    <cellStyle name="Total 2 2 6 4 3" xfId="16179"/>
    <cellStyle name="Total 2 2 6 5" xfId="1480"/>
    <cellStyle name="Total 2 2 6 5 2" xfId="15001"/>
    <cellStyle name="Total 2 2 6 5 2 2" xfId="29530"/>
    <cellStyle name="Total 2 2 6 5 3" xfId="16719"/>
    <cellStyle name="Total 2 2 6 6" xfId="2026"/>
    <cellStyle name="Total 2 2 6 6 2" xfId="17256"/>
    <cellStyle name="Total 2 2 6 7" xfId="14079"/>
    <cellStyle name="Total 2 2 6 7 2" xfId="28610"/>
    <cellStyle name="Total 2 2 6 8" xfId="15591"/>
    <cellStyle name="Total 2 2 7" xfId="393"/>
    <cellStyle name="Total 2 2 7 2" xfId="731"/>
    <cellStyle name="Total 2 2 7 2 2" xfId="1302"/>
    <cellStyle name="Total 2 2 7 2 2 2" xfId="14845"/>
    <cellStyle name="Total 2 2 7 2 2 2 2" xfId="29374"/>
    <cellStyle name="Total 2 2 7 2 2 3" xfId="5267"/>
    <cellStyle name="Total 2 2 7 2 2 3 2" xfId="19923"/>
    <cellStyle name="Total 2 2 7 2 2 4" xfId="16551"/>
    <cellStyle name="Total 2 2 7 2 3" xfId="1849"/>
    <cellStyle name="Total 2 2 7 2 3 2" xfId="15328"/>
    <cellStyle name="Total 2 2 7 2 3 2 2" xfId="29857"/>
    <cellStyle name="Total 2 2 7 2 3 3" xfId="4426"/>
    <cellStyle name="Total 2 2 7 2 3 3 2" xfId="19145"/>
    <cellStyle name="Total 2 2 7 2 3 4" xfId="17088"/>
    <cellStyle name="Total 2 2 7 2 4" xfId="2395"/>
    <cellStyle name="Total 2 2 7 2 4 2" xfId="17625"/>
    <cellStyle name="Total 2 2 7 2 5" xfId="14491"/>
    <cellStyle name="Total 2 2 7 2 5 2" xfId="29020"/>
    <cellStyle name="Total 2 2 7 2 6" xfId="16006"/>
    <cellStyle name="Total 2 2 7 3" xfId="385"/>
    <cellStyle name="Total 2 2 7 3 2" xfId="14024"/>
    <cellStyle name="Total 2 2 7 3 2 2" xfId="28555"/>
    <cellStyle name="Total 2 2 7 3 3" xfId="4101"/>
    <cellStyle name="Total 2 2 7 3 3 2" xfId="18835"/>
    <cellStyle name="Total 2 2 7 3 4" xfId="15663"/>
    <cellStyle name="Total 2 2 7 4" xfId="1544"/>
    <cellStyle name="Total 2 2 7 4 2" xfId="15057"/>
    <cellStyle name="Total 2 2 7 4 2 2" xfId="29586"/>
    <cellStyle name="Total 2 2 7 4 3" xfId="16783"/>
    <cellStyle name="Total 2 2 7 5" xfId="2090"/>
    <cellStyle name="Total 2 2 7 5 2" xfId="17320"/>
    <cellStyle name="Total 2 2 7 6" xfId="14104"/>
    <cellStyle name="Total 2 2 7 6 2" xfId="28635"/>
    <cellStyle name="Total 2 2 7 7" xfId="15671"/>
    <cellStyle name="Total 2 2 8" xfId="221"/>
    <cellStyle name="Total 2 2 8 2" xfId="962"/>
    <cellStyle name="Total 2 2 8 2 2" xfId="14588"/>
    <cellStyle name="Total 2 2 8 2 2 2" xfId="29117"/>
    <cellStyle name="Total 2 2 8 2 3" xfId="5200"/>
    <cellStyle name="Total 2 2 8 2 3 2" xfId="19856"/>
    <cellStyle name="Total 2 2 8 2 4" xfId="16221"/>
    <cellStyle name="Total 2 2 8 3" xfId="1397"/>
    <cellStyle name="Total 2 2 8 3 2" xfId="14925"/>
    <cellStyle name="Total 2 2 8 3 2 2" xfId="29454"/>
    <cellStyle name="Total 2 2 8 3 3" xfId="4369"/>
    <cellStyle name="Total 2 2 8 3 3 2" xfId="19088"/>
    <cellStyle name="Total 2 2 8 3 4" xfId="16638"/>
    <cellStyle name="Total 2 2 8 4" xfId="1945"/>
    <cellStyle name="Total 2 2 8 4 2" xfId="17175"/>
    <cellStyle name="Total 2 2 8 5" xfId="14040"/>
    <cellStyle name="Total 2 2 8 5 2" xfId="28571"/>
    <cellStyle name="Total 2 2 8 6" xfId="15503"/>
    <cellStyle name="Total 2 2 9" xfId="827"/>
    <cellStyle name="Total 2 2 9 2" xfId="13899"/>
    <cellStyle name="Total 2 2 9 2 2" xfId="28435"/>
    <cellStyle name="Total 2 2 9 3" xfId="16100"/>
    <cellStyle name="Total 2 3" xfId="79"/>
    <cellStyle name="Total 2 3 10" xfId="226"/>
    <cellStyle name="Total 2 3 10 2" xfId="15508"/>
    <cellStyle name="Total 2 3 11" xfId="15457"/>
    <cellStyle name="Total 2 3 2" xfId="276"/>
    <cellStyle name="Total 2 3 2 2" xfId="460"/>
    <cellStyle name="Total 2 3 2 2 2" xfId="761"/>
    <cellStyle name="Total 2 3 2 2 2 2" xfId="1332"/>
    <cellStyle name="Total 2 3 2 2 2 2 2" xfId="14875"/>
    <cellStyle name="Total 2 3 2 2 2 2 2 2" xfId="29404"/>
    <cellStyle name="Total 2 3 2 2 2 2 3" xfId="5335"/>
    <cellStyle name="Total 2 3 2 2 2 2 3 2" xfId="19991"/>
    <cellStyle name="Total 2 3 2 2 2 2 4" xfId="16581"/>
    <cellStyle name="Total 2 3 2 2 2 3" xfId="1879"/>
    <cellStyle name="Total 2 3 2 2 2 3 2" xfId="15358"/>
    <cellStyle name="Total 2 3 2 2 2 3 2 2" xfId="29887"/>
    <cellStyle name="Total 2 3 2 2 2 3 3" xfId="4563"/>
    <cellStyle name="Total 2 3 2 2 2 3 3 2" xfId="19282"/>
    <cellStyle name="Total 2 3 2 2 2 3 4" xfId="17118"/>
    <cellStyle name="Total 2 3 2 2 2 4" xfId="2425"/>
    <cellStyle name="Total 2 3 2 2 2 4 2" xfId="17655"/>
    <cellStyle name="Total 2 3 2 2 2 5" xfId="14538"/>
    <cellStyle name="Total 2 3 2 2 2 5 2" xfId="29067"/>
    <cellStyle name="Total 2 3 2 2 2 6" xfId="16036"/>
    <cellStyle name="Total 2 3 2 2 3" xfId="575"/>
    <cellStyle name="Total 2 3 2 2 3 2" xfId="14068"/>
    <cellStyle name="Total 2 3 2 2 3 2 2" xfId="28599"/>
    <cellStyle name="Total 2 3 2 2 3 3" xfId="4188"/>
    <cellStyle name="Total 2 3 2 2 3 3 2" xfId="18914"/>
    <cellStyle name="Total 2 3 2 2 3 4" xfId="15850"/>
    <cellStyle name="Total 2 3 2 2 4" xfId="1607"/>
    <cellStyle name="Total 2 3 2 2 4 2" xfId="15112"/>
    <cellStyle name="Total 2 3 2 2 4 2 2" xfId="29641"/>
    <cellStyle name="Total 2 3 2 2 4 3" xfId="16846"/>
    <cellStyle name="Total 2 3 2 2 5" xfId="2153"/>
    <cellStyle name="Total 2 3 2 2 5 2" xfId="17383"/>
    <cellStyle name="Total 2 3 2 2 6" xfId="14201"/>
    <cellStyle name="Total 2 3 2 2 6 2" xfId="28730"/>
    <cellStyle name="Total 2 3 2 2 7" xfId="15737"/>
    <cellStyle name="Total 2 3 2 3" xfId="595"/>
    <cellStyle name="Total 2 3 2 3 2" xfId="1166"/>
    <cellStyle name="Total 2 3 2 3 2 2" xfId="5317"/>
    <cellStyle name="Total 2 3 2 3 2 2 2" xfId="19973"/>
    <cellStyle name="Total 2 3 2 3 2 3" xfId="4505"/>
    <cellStyle name="Total 2 3 2 3 2 3 2" xfId="19224"/>
    <cellStyle name="Total 2 3 2 3 2 4" xfId="14725"/>
    <cellStyle name="Total 2 3 2 3 2 4 2" xfId="29254"/>
    <cellStyle name="Total 2 3 2 3 2 5" xfId="3007"/>
    <cellStyle name="Total 2 3 2 3 2 5 2" xfId="18015"/>
    <cellStyle name="Total 2 3 2 3 2 6" xfId="16415"/>
    <cellStyle name="Total 2 3 2 3 3" xfId="1713"/>
    <cellStyle name="Total 2 3 2 3 3 2" xfId="15208"/>
    <cellStyle name="Total 2 3 2 3 3 2 2" xfId="29737"/>
    <cellStyle name="Total 2 3 2 3 3 3" xfId="4163"/>
    <cellStyle name="Total 2 3 2 3 3 3 2" xfId="18892"/>
    <cellStyle name="Total 2 3 2 3 3 4" xfId="16952"/>
    <cellStyle name="Total 2 3 2 3 4" xfId="2259"/>
    <cellStyle name="Total 2 3 2 3 4 2" xfId="17489"/>
    <cellStyle name="Total 2 3 2 3 5" xfId="14270"/>
    <cellStyle name="Total 2 3 2 3 5 2" xfId="28799"/>
    <cellStyle name="Total 2 3 2 3 6" xfId="15870"/>
    <cellStyle name="Total 2 3 2 4" xfId="1075"/>
    <cellStyle name="Total 2 3 2 4 2" xfId="5238"/>
    <cellStyle name="Total 2 3 2 4 2 2" xfId="19894"/>
    <cellStyle name="Total 2 3 2 4 3" xfId="4398"/>
    <cellStyle name="Total 2 3 2 4 3 2" xfId="19117"/>
    <cellStyle name="Total 2 3 2 4 4" xfId="14656"/>
    <cellStyle name="Total 2 3 2 4 4 2" xfId="29185"/>
    <cellStyle name="Total 2 3 2 4 5" xfId="2935"/>
    <cellStyle name="Total 2 3 2 4 5 2" xfId="17952"/>
    <cellStyle name="Total 2 3 2 4 6" xfId="16324"/>
    <cellStyle name="Total 2 3 2 5" xfId="1445"/>
    <cellStyle name="Total 2 3 2 5 2" xfId="14966"/>
    <cellStyle name="Total 2 3 2 5 2 2" xfId="29495"/>
    <cellStyle name="Total 2 3 2 5 3" xfId="4071"/>
    <cellStyle name="Total 2 3 2 5 3 2" xfId="18805"/>
    <cellStyle name="Total 2 3 2 5 4" xfId="16684"/>
    <cellStyle name="Total 2 3 2 6" xfId="1991"/>
    <cellStyle name="Total 2 3 2 6 2" xfId="17221"/>
    <cellStyle name="Total 2 3 2 7" xfId="14019"/>
    <cellStyle name="Total 2 3 2 7 2" xfId="28550"/>
    <cellStyle name="Total 2 3 2 8" xfId="15556"/>
    <cellStyle name="Total 2 3 3" xfId="252"/>
    <cellStyle name="Total 2 3 3 2" xfId="437"/>
    <cellStyle name="Total 2 3 3 2 2" xfId="746"/>
    <cellStyle name="Total 2 3 3 2 2 2" xfId="1317"/>
    <cellStyle name="Total 2 3 3 2 2 2 2" xfId="14860"/>
    <cellStyle name="Total 2 3 3 2 2 2 2 2" xfId="29389"/>
    <cellStyle name="Total 2 3 3 2 2 2 3" xfId="16566"/>
    <cellStyle name="Total 2 3 3 2 2 3" xfId="1864"/>
    <cellStyle name="Total 2 3 3 2 2 3 2" xfId="15343"/>
    <cellStyle name="Total 2 3 3 2 2 3 2 2" xfId="29872"/>
    <cellStyle name="Total 2 3 3 2 2 3 3" xfId="17103"/>
    <cellStyle name="Total 2 3 3 2 2 4" xfId="2410"/>
    <cellStyle name="Total 2 3 3 2 2 4 2" xfId="17640"/>
    <cellStyle name="Total 2 3 3 2 2 5" xfId="14519"/>
    <cellStyle name="Total 2 3 3 2 2 5 2" xfId="29048"/>
    <cellStyle name="Total 2 3 3 2 2 6" xfId="16021"/>
    <cellStyle name="Total 2 3 3 2 3" xfId="807"/>
    <cellStyle name="Total 2 3 3 2 3 2" xfId="14294"/>
    <cellStyle name="Total 2 3 3 2 3 2 2" xfId="28823"/>
    <cellStyle name="Total 2 3 3 2 3 3" xfId="4534"/>
    <cellStyle name="Total 2 3 3 2 3 3 2" xfId="19253"/>
    <cellStyle name="Total 2 3 3 2 3 4" xfId="16082"/>
    <cellStyle name="Total 2 3 3 2 4" xfId="1584"/>
    <cellStyle name="Total 2 3 3 2 4 2" xfId="15091"/>
    <cellStyle name="Total 2 3 3 2 4 2 2" xfId="29620"/>
    <cellStyle name="Total 2 3 3 2 4 3" xfId="16823"/>
    <cellStyle name="Total 2 3 3 2 5" xfId="2130"/>
    <cellStyle name="Total 2 3 3 2 5 2" xfId="17360"/>
    <cellStyle name="Total 2 3 3 2 6" xfId="14179"/>
    <cellStyle name="Total 2 3 3 2 6 2" xfId="28708"/>
    <cellStyle name="Total 2 3 3 2 7" xfId="15714"/>
    <cellStyle name="Total 2 3 3 3" xfId="622"/>
    <cellStyle name="Total 2 3 3 3 2" xfId="1193"/>
    <cellStyle name="Total 2 3 3 3 2 2" xfId="14748"/>
    <cellStyle name="Total 2 3 3 3 2 2 2" xfId="29277"/>
    <cellStyle name="Total 2 3 3 3 2 3" xfId="16442"/>
    <cellStyle name="Total 2 3 3 3 3" xfId="1740"/>
    <cellStyle name="Total 2 3 3 3 3 2" xfId="15231"/>
    <cellStyle name="Total 2 3 3 3 3 2 2" xfId="29760"/>
    <cellStyle name="Total 2 3 3 3 3 3" xfId="16979"/>
    <cellStyle name="Total 2 3 3 3 4" xfId="2286"/>
    <cellStyle name="Total 2 3 3 3 4 2" xfId="17516"/>
    <cellStyle name="Total 2 3 3 3 5" xfId="14318"/>
    <cellStyle name="Total 2 3 3 3 5 2" xfId="28847"/>
    <cellStyle name="Total 2 3 3 3 6" xfId="15897"/>
    <cellStyle name="Total 2 3 3 4" xfId="1008"/>
    <cellStyle name="Total 2 3 3 4 2" xfId="14619"/>
    <cellStyle name="Total 2 3 3 4 2 2" xfId="29148"/>
    <cellStyle name="Total 2 3 3 4 3" xfId="16264"/>
    <cellStyle name="Total 2 3 3 5" xfId="1421"/>
    <cellStyle name="Total 2 3 3 5 2" xfId="14945"/>
    <cellStyle name="Total 2 3 3 5 2 2" xfId="29474"/>
    <cellStyle name="Total 2 3 3 5 3" xfId="16661"/>
    <cellStyle name="Total 2 3 3 6" xfId="1968"/>
    <cellStyle name="Total 2 3 3 6 2" xfId="17198"/>
    <cellStyle name="Total 2 3 3 7" xfId="13993"/>
    <cellStyle name="Total 2 3 3 7 2" xfId="28524"/>
    <cellStyle name="Total 2 3 3 8" xfId="15533"/>
    <cellStyle name="Total 2 3 4" xfId="311"/>
    <cellStyle name="Total 2 3 4 2" xfId="494"/>
    <cellStyle name="Total 2 3 4 2 2" xfId="783"/>
    <cellStyle name="Total 2 3 4 2 2 2" xfId="1354"/>
    <cellStyle name="Total 2 3 4 2 2 2 2" xfId="14897"/>
    <cellStyle name="Total 2 3 4 2 2 2 2 2" xfId="29426"/>
    <cellStyle name="Total 2 3 4 2 2 2 3" xfId="16603"/>
    <cellStyle name="Total 2 3 4 2 2 3" xfId="1901"/>
    <cellStyle name="Total 2 3 4 2 2 3 2" xfId="15380"/>
    <cellStyle name="Total 2 3 4 2 2 3 2 2" xfId="29909"/>
    <cellStyle name="Total 2 3 4 2 2 3 3" xfId="17140"/>
    <cellStyle name="Total 2 3 4 2 2 4" xfId="2447"/>
    <cellStyle name="Total 2 3 4 2 2 4 2" xfId="17677"/>
    <cellStyle name="Total 2 3 4 2 2 5" xfId="14567"/>
    <cellStyle name="Total 2 3 4 2 2 5 2" xfId="29096"/>
    <cellStyle name="Total 2 3 4 2 2 6" xfId="16058"/>
    <cellStyle name="Total 2 3 4 2 3" xfId="1094"/>
    <cellStyle name="Total 2 3 4 2 3 2" xfId="14673"/>
    <cellStyle name="Total 2 3 4 2 3 2 2" xfId="29202"/>
    <cellStyle name="Total 2 3 4 2 3 3" xfId="4529"/>
    <cellStyle name="Total 2 3 4 2 3 3 2" xfId="19248"/>
    <cellStyle name="Total 2 3 4 2 3 4" xfId="16343"/>
    <cellStyle name="Total 2 3 4 2 4" xfId="1641"/>
    <cellStyle name="Total 2 3 4 2 4 2" xfId="15146"/>
    <cellStyle name="Total 2 3 4 2 4 2 2" xfId="29675"/>
    <cellStyle name="Total 2 3 4 2 4 3" xfId="16880"/>
    <cellStyle name="Total 2 3 4 2 5" xfId="2187"/>
    <cellStyle name="Total 2 3 4 2 5 2" xfId="17417"/>
    <cellStyle name="Total 2 3 4 2 6" xfId="14234"/>
    <cellStyle name="Total 2 3 4 2 6 2" xfId="28763"/>
    <cellStyle name="Total 2 3 4 2 7" xfId="15771"/>
    <cellStyle name="Total 2 3 4 3" xfId="664"/>
    <cellStyle name="Total 2 3 4 3 2" xfId="1235"/>
    <cellStyle name="Total 2 3 4 3 2 2" xfId="14783"/>
    <cellStyle name="Total 2 3 4 3 2 2 2" xfId="29312"/>
    <cellStyle name="Total 2 3 4 3 2 3" xfId="16484"/>
    <cellStyle name="Total 2 3 4 3 3" xfId="1782"/>
    <cellStyle name="Total 2 3 4 3 3 2" xfId="15266"/>
    <cellStyle name="Total 2 3 4 3 3 2 2" xfId="29795"/>
    <cellStyle name="Total 2 3 4 3 3 3" xfId="17021"/>
    <cellStyle name="Total 2 3 4 3 4" xfId="2328"/>
    <cellStyle name="Total 2 3 4 3 4 2" xfId="17558"/>
    <cellStyle name="Total 2 3 4 3 5" xfId="14381"/>
    <cellStyle name="Total 2 3 4 3 5 2" xfId="28910"/>
    <cellStyle name="Total 2 3 4 3 6" xfId="15939"/>
    <cellStyle name="Total 2 3 4 4" xfId="967"/>
    <cellStyle name="Total 2 3 4 4 2" xfId="14593"/>
    <cellStyle name="Total 2 3 4 4 2 2" xfId="29122"/>
    <cellStyle name="Total 2 3 4 4 3" xfId="16226"/>
    <cellStyle name="Total 2 3 4 5" xfId="1479"/>
    <cellStyle name="Total 2 3 4 5 2" xfId="15000"/>
    <cellStyle name="Total 2 3 4 5 2 2" xfId="29529"/>
    <cellStyle name="Total 2 3 4 5 3" xfId="16718"/>
    <cellStyle name="Total 2 3 4 6" xfId="2025"/>
    <cellStyle name="Total 2 3 4 6 2" xfId="17255"/>
    <cellStyle name="Total 2 3 4 7" xfId="14078"/>
    <cellStyle name="Total 2 3 4 7 2" xfId="28609"/>
    <cellStyle name="Total 2 3 4 8" xfId="15590"/>
    <cellStyle name="Total 2 3 5" xfId="329"/>
    <cellStyle name="Total 2 3 5 2" xfId="512"/>
    <cellStyle name="Total 2 3 5 2 2" xfId="791"/>
    <cellStyle name="Total 2 3 5 2 2 2" xfId="1362"/>
    <cellStyle name="Total 2 3 5 2 2 2 2" xfId="14905"/>
    <cellStyle name="Total 2 3 5 2 2 2 2 2" xfId="29434"/>
    <cellStyle name="Total 2 3 5 2 2 2 3" xfId="16611"/>
    <cellStyle name="Total 2 3 5 2 2 3" xfId="1909"/>
    <cellStyle name="Total 2 3 5 2 2 3 2" xfId="15388"/>
    <cellStyle name="Total 2 3 5 2 2 3 2 2" xfId="29917"/>
    <cellStyle name="Total 2 3 5 2 2 3 3" xfId="17148"/>
    <cellStyle name="Total 2 3 5 2 2 4" xfId="2455"/>
    <cellStyle name="Total 2 3 5 2 2 4 2" xfId="17685"/>
    <cellStyle name="Total 2 3 5 2 2 5" xfId="14580"/>
    <cellStyle name="Total 2 3 5 2 2 5 2" xfId="29109"/>
    <cellStyle name="Total 2 3 5 2 2 6" xfId="16066"/>
    <cellStyle name="Total 2 3 5 2 3" xfId="1112"/>
    <cellStyle name="Total 2 3 5 2 3 2" xfId="14687"/>
    <cellStyle name="Total 2 3 5 2 3 2 2" xfId="29216"/>
    <cellStyle name="Total 2 3 5 2 3 3" xfId="4506"/>
    <cellStyle name="Total 2 3 5 2 3 3 2" xfId="19225"/>
    <cellStyle name="Total 2 3 5 2 3 4" xfId="16361"/>
    <cellStyle name="Total 2 3 5 2 4" xfId="1659"/>
    <cellStyle name="Total 2 3 5 2 4 2" xfId="15164"/>
    <cellStyle name="Total 2 3 5 2 4 2 2" xfId="29693"/>
    <cellStyle name="Total 2 3 5 2 4 3" xfId="16898"/>
    <cellStyle name="Total 2 3 5 2 5" xfId="2205"/>
    <cellStyle name="Total 2 3 5 2 5 2" xfId="17435"/>
    <cellStyle name="Total 2 3 5 2 6" xfId="14248"/>
    <cellStyle name="Total 2 3 5 2 6 2" xfId="28777"/>
    <cellStyle name="Total 2 3 5 2 7" xfId="15789"/>
    <cellStyle name="Total 2 3 5 3" xfId="624"/>
    <cellStyle name="Total 2 3 5 3 2" xfId="1195"/>
    <cellStyle name="Total 2 3 5 3 2 2" xfId="14750"/>
    <cellStyle name="Total 2 3 5 3 2 2 2" xfId="29279"/>
    <cellStyle name="Total 2 3 5 3 2 3" xfId="16444"/>
    <cellStyle name="Total 2 3 5 3 3" xfId="1742"/>
    <cellStyle name="Total 2 3 5 3 3 2" xfId="15233"/>
    <cellStyle name="Total 2 3 5 3 3 2 2" xfId="29762"/>
    <cellStyle name="Total 2 3 5 3 3 3" xfId="16981"/>
    <cellStyle name="Total 2 3 5 3 4" xfId="2288"/>
    <cellStyle name="Total 2 3 5 3 4 2" xfId="17518"/>
    <cellStyle name="Total 2 3 5 3 5" xfId="14320"/>
    <cellStyle name="Total 2 3 5 3 5 2" xfId="28849"/>
    <cellStyle name="Total 2 3 5 3 6" xfId="15899"/>
    <cellStyle name="Total 2 3 5 4" xfId="887"/>
    <cellStyle name="Total 2 3 5 4 2" xfId="14462"/>
    <cellStyle name="Total 2 3 5 4 2 2" xfId="28991"/>
    <cellStyle name="Total 2 3 5 4 3" xfId="16150"/>
    <cellStyle name="Total 2 3 5 5" xfId="1497"/>
    <cellStyle name="Total 2 3 5 5 2" xfId="15018"/>
    <cellStyle name="Total 2 3 5 5 2 2" xfId="29547"/>
    <cellStyle name="Total 2 3 5 5 3" xfId="16736"/>
    <cellStyle name="Total 2 3 5 6" xfId="2043"/>
    <cellStyle name="Total 2 3 5 6 2" xfId="17273"/>
    <cellStyle name="Total 2 3 5 7" xfId="14103"/>
    <cellStyle name="Total 2 3 5 7 2" xfId="28634"/>
    <cellStyle name="Total 2 3 5 8" xfId="15608"/>
    <cellStyle name="Total 2 3 6" xfId="400"/>
    <cellStyle name="Total 2 3 6 2" xfId="735"/>
    <cellStyle name="Total 2 3 6 2 2" xfId="1306"/>
    <cellStyle name="Total 2 3 6 2 2 2" xfId="14849"/>
    <cellStyle name="Total 2 3 6 2 2 2 2" xfId="29378"/>
    <cellStyle name="Total 2 3 6 2 2 3" xfId="5276"/>
    <cellStyle name="Total 2 3 6 2 2 3 2" xfId="19932"/>
    <cellStyle name="Total 2 3 6 2 2 4" xfId="16555"/>
    <cellStyle name="Total 2 3 6 2 3" xfId="1853"/>
    <cellStyle name="Total 2 3 6 2 3 2" xfId="15332"/>
    <cellStyle name="Total 2 3 6 2 3 2 2" xfId="29861"/>
    <cellStyle name="Total 2 3 6 2 3 3" xfId="4435"/>
    <cellStyle name="Total 2 3 6 2 3 3 2" xfId="19154"/>
    <cellStyle name="Total 2 3 6 2 3 4" xfId="17092"/>
    <cellStyle name="Total 2 3 6 2 4" xfId="2399"/>
    <cellStyle name="Total 2 3 6 2 4 2" xfId="17629"/>
    <cellStyle name="Total 2 3 6 2 5" xfId="14495"/>
    <cellStyle name="Total 2 3 6 2 5 2" xfId="29024"/>
    <cellStyle name="Total 2 3 6 2 6" xfId="16010"/>
    <cellStyle name="Total 2 3 6 3" xfId="1069"/>
    <cellStyle name="Total 2 3 6 3 2" xfId="14654"/>
    <cellStyle name="Total 2 3 6 3 2 2" xfId="29183"/>
    <cellStyle name="Total 2 3 6 3 3" xfId="4111"/>
    <cellStyle name="Total 2 3 6 3 3 2" xfId="18845"/>
    <cellStyle name="Total 2 3 6 3 4" xfId="16318"/>
    <cellStyle name="Total 2 3 6 4" xfId="1550"/>
    <cellStyle name="Total 2 3 6 4 2" xfId="15063"/>
    <cellStyle name="Total 2 3 6 4 2 2" xfId="29592"/>
    <cellStyle name="Total 2 3 6 4 3" xfId="16789"/>
    <cellStyle name="Total 2 3 6 5" xfId="2096"/>
    <cellStyle name="Total 2 3 6 5 2" xfId="17326"/>
    <cellStyle name="Total 2 3 6 6" xfId="14126"/>
    <cellStyle name="Total 2 3 6 6 2" xfId="28657"/>
    <cellStyle name="Total 2 3 6 7" xfId="15677"/>
    <cellStyle name="Total 2 3 7" xfId="223"/>
    <cellStyle name="Total 2 3 7 2" xfId="583"/>
    <cellStyle name="Total 2 3 7 2 2" xfId="14265"/>
    <cellStyle name="Total 2 3 7 2 2 2" xfId="28794"/>
    <cellStyle name="Total 2 3 7 2 3" xfId="5209"/>
    <cellStyle name="Total 2 3 7 2 3 2" xfId="19865"/>
    <cellStyle name="Total 2 3 7 2 4" xfId="15858"/>
    <cellStyle name="Total 2 3 7 3" xfId="1399"/>
    <cellStyle name="Total 2 3 7 3 2" xfId="14927"/>
    <cellStyle name="Total 2 3 7 3 2 2" xfId="29456"/>
    <cellStyle name="Total 2 3 7 3 3" xfId="4378"/>
    <cellStyle name="Total 2 3 7 3 3 2" xfId="19097"/>
    <cellStyle name="Total 2 3 7 3 4" xfId="16640"/>
    <cellStyle name="Total 2 3 7 4" xfId="1947"/>
    <cellStyle name="Total 2 3 7 4 2" xfId="17177"/>
    <cellStyle name="Total 2 3 7 5" xfId="14086"/>
    <cellStyle name="Total 2 3 7 5 2" xfId="28617"/>
    <cellStyle name="Total 2 3 7 6" xfId="15505"/>
    <cellStyle name="Total 2 3 8" xfId="581"/>
    <cellStyle name="Total 2 3 8 2" xfId="14293"/>
    <cellStyle name="Total 2 3 8 2 2" xfId="28822"/>
    <cellStyle name="Total 2 3 8 3" xfId="3220"/>
    <cellStyle name="Total 2 3 8 3 2" xfId="18160"/>
    <cellStyle name="Total 2 3 8 4" xfId="15856"/>
    <cellStyle name="Total 2 3 9" xfId="1070"/>
    <cellStyle name="Total 2 3 9 2" xfId="13945"/>
    <cellStyle name="Total 2 3 9 2 2" xfId="28481"/>
    <cellStyle name="Total 2 3 9 3" xfId="16319"/>
    <cellStyle name="Total 2 4" xfId="263"/>
    <cellStyle name="Total 2 4 2" xfId="447"/>
    <cellStyle name="Total 2 4 2 2" xfId="754"/>
    <cellStyle name="Total 2 4 2 2 2" xfId="1325"/>
    <cellStyle name="Total 2 4 2 2 2 2" xfId="14868"/>
    <cellStyle name="Total 2 4 2 2 2 2 2" xfId="29397"/>
    <cellStyle name="Total 2 4 2 2 2 3" xfId="5348"/>
    <cellStyle name="Total 2 4 2 2 2 3 2" xfId="20004"/>
    <cellStyle name="Total 2 4 2 2 2 4" xfId="16574"/>
    <cellStyle name="Total 2 4 2 2 3" xfId="1872"/>
    <cellStyle name="Total 2 4 2 2 3 2" xfId="15351"/>
    <cellStyle name="Total 2 4 2 2 3 2 2" xfId="29880"/>
    <cellStyle name="Total 2 4 2 2 3 3" xfId="4576"/>
    <cellStyle name="Total 2 4 2 2 3 3 2" xfId="19295"/>
    <cellStyle name="Total 2 4 2 2 3 4" xfId="17111"/>
    <cellStyle name="Total 2 4 2 2 4" xfId="2418"/>
    <cellStyle name="Total 2 4 2 2 4 2" xfId="17648"/>
    <cellStyle name="Total 2 4 2 2 5" xfId="14529"/>
    <cellStyle name="Total 2 4 2 2 5 2" xfId="29058"/>
    <cellStyle name="Total 2 4 2 2 6" xfId="16029"/>
    <cellStyle name="Total 2 4 2 3" xfId="899"/>
    <cellStyle name="Total 2 4 2 3 2" xfId="14474"/>
    <cellStyle name="Total 2 4 2 3 2 2" xfId="29003"/>
    <cellStyle name="Total 2 4 2 3 3" xfId="4203"/>
    <cellStyle name="Total 2 4 2 3 3 2" xfId="18929"/>
    <cellStyle name="Total 2 4 2 3 4" xfId="16161"/>
    <cellStyle name="Total 2 4 2 4" xfId="1594"/>
    <cellStyle name="Total 2 4 2 4 2" xfId="15101"/>
    <cellStyle name="Total 2 4 2 4 2 2" xfId="29630"/>
    <cellStyle name="Total 2 4 2 4 3" xfId="16833"/>
    <cellStyle name="Total 2 4 2 5" xfId="2140"/>
    <cellStyle name="Total 2 4 2 5 2" xfId="17370"/>
    <cellStyle name="Total 2 4 2 6" xfId="14190"/>
    <cellStyle name="Total 2 4 2 6 2" xfId="28719"/>
    <cellStyle name="Total 2 4 2 7" xfId="15724"/>
    <cellStyle name="Total 2 4 3" xfId="710"/>
    <cellStyle name="Total 2 4 3 2" xfId="1281"/>
    <cellStyle name="Total 2 4 3 2 2" xfId="5289"/>
    <cellStyle name="Total 2 4 3 2 2 2" xfId="19945"/>
    <cellStyle name="Total 2 4 3 2 3" xfId="4454"/>
    <cellStyle name="Total 2 4 3 2 3 2" xfId="19173"/>
    <cellStyle name="Total 2 4 3 2 4" xfId="14825"/>
    <cellStyle name="Total 2 4 3 2 4 2" xfId="29354"/>
    <cellStyle name="Total 2 4 3 2 5" xfId="2969"/>
    <cellStyle name="Total 2 4 3 2 5 2" xfId="17979"/>
    <cellStyle name="Total 2 4 3 2 6" xfId="16530"/>
    <cellStyle name="Total 2 4 3 3" xfId="1828"/>
    <cellStyle name="Total 2 4 3 3 2" xfId="15308"/>
    <cellStyle name="Total 2 4 3 3 2 2" xfId="29837"/>
    <cellStyle name="Total 2 4 3 3 3" xfId="4123"/>
    <cellStyle name="Total 2 4 3 3 3 2" xfId="18856"/>
    <cellStyle name="Total 2 4 3 3 4" xfId="17067"/>
    <cellStyle name="Total 2 4 3 4" xfId="2374"/>
    <cellStyle name="Total 2 4 3 4 2" xfId="17604"/>
    <cellStyle name="Total 2 4 3 5" xfId="14453"/>
    <cellStyle name="Total 2 4 3 5 2" xfId="28982"/>
    <cellStyle name="Total 2 4 3 6" xfId="15985"/>
    <cellStyle name="Total 2 4 4" xfId="1022"/>
    <cellStyle name="Total 2 4 4 2" xfId="5251"/>
    <cellStyle name="Total 2 4 4 2 2" xfId="19907"/>
    <cellStyle name="Total 2 4 4 3" xfId="4411"/>
    <cellStyle name="Total 2 4 4 3 2" xfId="19130"/>
    <cellStyle name="Total 2 4 4 4" xfId="14626"/>
    <cellStyle name="Total 2 4 4 4 2" xfId="29155"/>
    <cellStyle name="Total 2 4 4 5" xfId="2948"/>
    <cellStyle name="Total 2 4 4 5 2" xfId="17965"/>
    <cellStyle name="Total 2 4 4 6" xfId="16275"/>
    <cellStyle name="Total 2 4 5" xfId="1432"/>
    <cellStyle name="Total 2 4 5 2" xfId="14955"/>
    <cellStyle name="Total 2 4 5 2 2" xfId="29484"/>
    <cellStyle name="Total 2 4 5 3" xfId="4085"/>
    <cellStyle name="Total 2 4 5 3 2" xfId="18819"/>
    <cellStyle name="Total 2 4 5 4" xfId="16671"/>
    <cellStyle name="Total 2 4 6" xfId="1978"/>
    <cellStyle name="Total 2 4 6 2" xfId="17208"/>
    <cellStyle name="Total 2 4 7" xfId="14008"/>
    <cellStyle name="Total 2 4 7 2" xfId="28539"/>
    <cellStyle name="Total 2 4 8" xfId="15543"/>
    <cellStyle name="Total 2 5" xfId="300"/>
    <cellStyle name="Total 2 5 2" xfId="483"/>
    <cellStyle name="Total 2 5 2 2" xfId="778"/>
    <cellStyle name="Total 2 5 2 2 2" xfId="1349"/>
    <cellStyle name="Total 2 5 2 2 2 2" xfId="14892"/>
    <cellStyle name="Total 2 5 2 2 2 2 2" xfId="29421"/>
    <cellStyle name="Total 2 5 2 2 2 3" xfId="16598"/>
    <cellStyle name="Total 2 5 2 2 3" xfId="1896"/>
    <cellStyle name="Total 2 5 2 2 3 2" xfId="15375"/>
    <cellStyle name="Total 2 5 2 2 3 2 2" xfId="29904"/>
    <cellStyle name="Total 2 5 2 2 3 3" xfId="17135"/>
    <cellStyle name="Total 2 5 2 2 4" xfId="2442"/>
    <cellStyle name="Total 2 5 2 2 4 2" xfId="17672"/>
    <cellStyle name="Total 2 5 2 2 5" xfId="14559"/>
    <cellStyle name="Total 2 5 2 2 5 2" xfId="29088"/>
    <cellStyle name="Total 2 5 2 2 6" xfId="16053"/>
    <cellStyle name="Total 2 5 2 3" xfId="844"/>
    <cellStyle name="Total 2 5 2 3 2" xfId="14391"/>
    <cellStyle name="Total 2 5 2 3 2 2" xfId="28920"/>
    <cellStyle name="Total 2 5 2 3 3" xfId="4518"/>
    <cellStyle name="Total 2 5 2 3 3 2" xfId="19237"/>
    <cellStyle name="Total 2 5 2 3 4" xfId="16116"/>
    <cellStyle name="Total 2 5 2 4" xfId="1630"/>
    <cellStyle name="Total 2 5 2 4 2" xfId="15135"/>
    <cellStyle name="Total 2 5 2 4 2 2" xfId="29664"/>
    <cellStyle name="Total 2 5 2 4 3" xfId="16869"/>
    <cellStyle name="Total 2 5 2 5" xfId="2176"/>
    <cellStyle name="Total 2 5 2 5 2" xfId="17406"/>
    <cellStyle name="Total 2 5 2 6" xfId="14225"/>
    <cellStyle name="Total 2 5 2 6 2" xfId="28754"/>
    <cellStyle name="Total 2 5 2 7" xfId="15760"/>
    <cellStyle name="Total 2 5 3" xfId="697"/>
    <cellStyle name="Total 2 5 3 2" xfId="1268"/>
    <cellStyle name="Total 2 5 3 2 2" xfId="14813"/>
    <cellStyle name="Total 2 5 3 2 2 2" xfId="29342"/>
    <cellStyle name="Total 2 5 3 2 3" xfId="16517"/>
    <cellStyle name="Total 2 5 3 3" xfId="1815"/>
    <cellStyle name="Total 2 5 3 3 2" xfId="15296"/>
    <cellStyle name="Total 2 5 3 3 2 2" xfId="29825"/>
    <cellStyle name="Total 2 5 3 3 3" xfId="17054"/>
    <cellStyle name="Total 2 5 3 4" xfId="2361"/>
    <cellStyle name="Total 2 5 3 4 2" xfId="17591"/>
    <cellStyle name="Total 2 5 3 5" xfId="14434"/>
    <cellStyle name="Total 2 5 3 5 2" xfId="28963"/>
    <cellStyle name="Total 2 5 3 6" xfId="15972"/>
    <cellStyle name="Total 2 5 4" xfId="971"/>
    <cellStyle name="Total 2 5 4 2" xfId="14595"/>
    <cellStyle name="Total 2 5 4 2 2" xfId="29124"/>
    <cellStyle name="Total 2 5 4 3" xfId="16230"/>
    <cellStyle name="Total 2 5 5" xfId="1468"/>
    <cellStyle name="Total 2 5 5 2" xfId="14989"/>
    <cellStyle name="Total 2 5 5 2 2" xfId="29518"/>
    <cellStyle name="Total 2 5 5 3" xfId="16707"/>
    <cellStyle name="Total 2 5 6" xfId="2014"/>
    <cellStyle name="Total 2 5 6 2" xfId="17244"/>
    <cellStyle name="Total 2 5 7" xfId="14062"/>
    <cellStyle name="Total 2 5 7 2" xfId="28593"/>
    <cellStyle name="Total 2 5 8" xfId="15579"/>
    <cellStyle name="Total 2 6" xfId="284"/>
    <cellStyle name="Total 2 6 2" xfId="468"/>
    <cellStyle name="Total 2 6 2 2" xfId="767"/>
    <cellStyle name="Total 2 6 2 2 2" xfId="1338"/>
    <cellStyle name="Total 2 6 2 2 2 2" xfId="14881"/>
    <cellStyle name="Total 2 6 2 2 2 2 2" xfId="29410"/>
    <cellStyle name="Total 2 6 2 2 2 3" xfId="16587"/>
    <cellStyle name="Total 2 6 2 2 3" xfId="1885"/>
    <cellStyle name="Total 2 6 2 2 3 2" xfId="15364"/>
    <cellStyle name="Total 2 6 2 2 3 2 2" xfId="29893"/>
    <cellStyle name="Total 2 6 2 2 3 3" xfId="17124"/>
    <cellStyle name="Total 2 6 2 2 4" xfId="2431"/>
    <cellStyle name="Total 2 6 2 2 4 2" xfId="17661"/>
    <cellStyle name="Total 2 6 2 2 5" xfId="14545"/>
    <cellStyle name="Total 2 6 2 2 5 2" xfId="29074"/>
    <cellStyle name="Total 2 6 2 2 6" xfId="16042"/>
    <cellStyle name="Total 2 6 2 3" xfId="209"/>
    <cellStyle name="Total 2 6 2 3 2" xfId="14281"/>
    <cellStyle name="Total 2 6 2 3 2 2" xfId="28810"/>
    <cellStyle name="Total 2 6 2 3 3" xfId="4450"/>
    <cellStyle name="Total 2 6 2 3 3 2" xfId="19169"/>
    <cellStyle name="Total 2 6 2 3 4" xfId="15493"/>
    <cellStyle name="Total 2 6 2 4" xfId="1615"/>
    <cellStyle name="Total 2 6 2 4 2" xfId="15120"/>
    <cellStyle name="Total 2 6 2 4 2 2" xfId="29649"/>
    <cellStyle name="Total 2 6 2 4 3" xfId="16854"/>
    <cellStyle name="Total 2 6 2 5" xfId="2161"/>
    <cellStyle name="Total 2 6 2 5 2" xfId="17391"/>
    <cellStyle name="Total 2 6 2 6" xfId="14209"/>
    <cellStyle name="Total 2 6 2 6 2" xfId="28738"/>
    <cellStyle name="Total 2 6 2 7" xfId="15745"/>
    <cellStyle name="Total 2 6 3" xfId="705"/>
    <cellStyle name="Total 2 6 3 2" xfId="1276"/>
    <cellStyle name="Total 2 6 3 2 2" xfId="14820"/>
    <cellStyle name="Total 2 6 3 2 2 2" xfId="29349"/>
    <cellStyle name="Total 2 6 3 2 3" xfId="16525"/>
    <cellStyle name="Total 2 6 3 3" xfId="1823"/>
    <cellStyle name="Total 2 6 3 3 2" xfId="15303"/>
    <cellStyle name="Total 2 6 3 3 2 2" xfId="29832"/>
    <cellStyle name="Total 2 6 3 3 3" xfId="17062"/>
    <cellStyle name="Total 2 6 3 4" xfId="2369"/>
    <cellStyle name="Total 2 6 3 4 2" xfId="17599"/>
    <cellStyle name="Total 2 6 3 5" xfId="14444"/>
    <cellStyle name="Total 2 6 3 5 2" xfId="28973"/>
    <cellStyle name="Total 2 6 3 6" xfId="15980"/>
    <cellStyle name="Total 2 6 4" xfId="961"/>
    <cellStyle name="Total 2 6 4 2" xfId="14587"/>
    <cellStyle name="Total 2 6 4 2 2" xfId="29116"/>
    <cellStyle name="Total 2 6 4 3" xfId="16220"/>
    <cellStyle name="Total 2 6 5" xfId="1453"/>
    <cellStyle name="Total 2 6 5 2" xfId="14974"/>
    <cellStyle name="Total 2 6 5 2 2" xfId="29503"/>
    <cellStyle name="Total 2 6 5 3" xfId="16692"/>
    <cellStyle name="Total 2 6 6" xfId="1999"/>
    <cellStyle name="Total 2 6 6 2" xfId="17229"/>
    <cellStyle name="Total 2 6 7" xfId="14031"/>
    <cellStyle name="Total 2 6 7 2" xfId="28562"/>
    <cellStyle name="Total 2 6 8" xfId="15564"/>
    <cellStyle name="Total 2 7" xfId="280"/>
    <cellStyle name="Total 2 7 2" xfId="464"/>
    <cellStyle name="Total 2 7 2 2" xfId="764"/>
    <cellStyle name="Total 2 7 2 2 2" xfId="1335"/>
    <cellStyle name="Total 2 7 2 2 2 2" xfId="14878"/>
    <cellStyle name="Total 2 7 2 2 2 2 2" xfId="29407"/>
    <cellStyle name="Total 2 7 2 2 2 3" xfId="16584"/>
    <cellStyle name="Total 2 7 2 2 3" xfId="1882"/>
    <cellStyle name="Total 2 7 2 2 3 2" xfId="15361"/>
    <cellStyle name="Total 2 7 2 2 3 2 2" xfId="29890"/>
    <cellStyle name="Total 2 7 2 2 3 3" xfId="17121"/>
    <cellStyle name="Total 2 7 2 2 4" xfId="2428"/>
    <cellStyle name="Total 2 7 2 2 4 2" xfId="17658"/>
    <cellStyle name="Total 2 7 2 2 5" xfId="14541"/>
    <cellStyle name="Total 2 7 2 2 5 2" xfId="29070"/>
    <cellStyle name="Total 2 7 2 2 6" xfId="16039"/>
    <cellStyle name="Total 2 7 2 3" xfId="231"/>
    <cellStyle name="Total 2 7 2 3 2" xfId="14296"/>
    <cellStyle name="Total 2 7 2 3 2 2" xfId="28825"/>
    <cellStyle name="Total 2 7 2 3 3" xfId="4547"/>
    <cellStyle name="Total 2 7 2 3 3 2" xfId="19266"/>
    <cellStyle name="Total 2 7 2 3 4" xfId="15512"/>
    <cellStyle name="Total 2 7 2 4" xfId="1611"/>
    <cellStyle name="Total 2 7 2 4 2" xfId="15116"/>
    <cellStyle name="Total 2 7 2 4 2 2" xfId="29645"/>
    <cellStyle name="Total 2 7 2 4 3" xfId="16850"/>
    <cellStyle name="Total 2 7 2 5" xfId="2157"/>
    <cellStyle name="Total 2 7 2 5 2" xfId="17387"/>
    <cellStyle name="Total 2 7 2 6" xfId="14205"/>
    <cellStyle name="Total 2 7 2 6 2" xfId="28734"/>
    <cellStyle name="Total 2 7 2 7" xfId="15741"/>
    <cellStyle name="Total 2 7 3" xfId="596"/>
    <cellStyle name="Total 2 7 3 2" xfId="1167"/>
    <cellStyle name="Total 2 7 3 2 2" xfId="14726"/>
    <cellStyle name="Total 2 7 3 2 2 2" xfId="29255"/>
    <cellStyle name="Total 2 7 3 2 3" xfId="16416"/>
    <cellStyle name="Total 2 7 3 3" xfId="1714"/>
    <cellStyle name="Total 2 7 3 3 2" xfId="15209"/>
    <cellStyle name="Total 2 7 3 3 2 2" xfId="29738"/>
    <cellStyle name="Total 2 7 3 3 3" xfId="16953"/>
    <cellStyle name="Total 2 7 3 4" xfId="2260"/>
    <cellStyle name="Total 2 7 3 4 2" xfId="17490"/>
    <cellStyle name="Total 2 7 3 5" xfId="14271"/>
    <cellStyle name="Total 2 7 3 5 2" xfId="28800"/>
    <cellStyle name="Total 2 7 3 6" xfId="15871"/>
    <cellStyle name="Total 2 7 4" xfId="1048"/>
    <cellStyle name="Total 2 7 4 2" xfId="14640"/>
    <cellStyle name="Total 2 7 4 2 2" xfId="29169"/>
    <cellStyle name="Total 2 7 4 3" xfId="16298"/>
    <cellStyle name="Total 2 7 5" xfId="1449"/>
    <cellStyle name="Total 2 7 5 2" xfId="14970"/>
    <cellStyle name="Total 2 7 5 2 2" xfId="29499"/>
    <cellStyle name="Total 2 7 5 3" xfId="16688"/>
    <cellStyle name="Total 2 7 6" xfId="1995"/>
    <cellStyle name="Total 2 7 6 2" xfId="17225"/>
    <cellStyle name="Total 2 7 7" xfId="14025"/>
    <cellStyle name="Total 2 7 7 2" xfId="28556"/>
    <cellStyle name="Total 2 7 8" xfId="15560"/>
    <cellStyle name="Total 2 8" xfId="368"/>
    <cellStyle name="Total 2 8 2" xfId="726"/>
    <cellStyle name="Total 2 8 2 2" xfId="1297"/>
    <cellStyle name="Total 2 8 2 2 2" xfId="14840"/>
    <cellStyle name="Total 2 8 2 2 2 2" xfId="29369"/>
    <cellStyle name="Total 2 8 2 2 3" xfId="5266"/>
    <cellStyle name="Total 2 8 2 2 3 2" xfId="19922"/>
    <cellStyle name="Total 2 8 2 2 4" xfId="16546"/>
    <cellStyle name="Total 2 8 2 3" xfId="1844"/>
    <cellStyle name="Total 2 8 2 3 2" xfId="15323"/>
    <cellStyle name="Total 2 8 2 3 2 2" xfId="29852"/>
    <cellStyle name="Total 2 8 2 3 3" xfId="4425"/>
    <cellStyle name="Total 2 8 2 3 3 2" xfId="19144"/>
    <cellStyle name="Total 2 8 2 3 4" xfId="17083"/>
    <cellStyle name="Total 2 8 2 4" xfId="2390"/>
    <cellStyle name="Total 2 8 2 4 2" xfId="17620"/>
    <cellStyle name="Total 2 8 2 5" xfId="14485"/>
    <cellStyle name="Total 2 8 2 5 2" xfId="29014"/>
    <cellStyle name="Total 2 8 2 6" xfId="16001"/>
    <cellStyle name="Total 2 8 3" xfId="948"/>
    <cellStyle name="Total 2 8 3 2" xfId="14564"/>
    <cellStyle name="Total 2 8 3 2 2" xfId="29093"/>
    <cellStyle name="Total 2 8 3 3" xfId="4100"/>
    <cellStyle name="Total 2 8 3 3 2" xfId="18834"/>
    <cellStyle name="Total 2 8 3 4" xfId="16207"/>
    <cellStyle name="Total 2 8 4" xfId="1530"/>
    <cellStyle name="Total 2 8 4 2" xfId="15045"/>
    <cellStyle name="Total 2 8 4 2 2" xfId="29574"/>
    <cellStyle name="Total 2 8 4 3" xfId="16769"/>
    <cellStyle name="Total 2 8 5" xfId="2076"/>
    <cellStyle name="Total 2 8 5 2" xfId="17306"/>
    <cellStyle name="Total 2 8 6" xfId="14027"/>
    <cellStyle name="Total 2 8 6 2" xfId="28558"/>
    <cellStyle name="Total 2 8 7" xfId="15646"/>
    <cellStyle name="Total 2 9" xfId="670"/>
    <cellStyle name="Total 2 9 2" xfId="1241"/>
    <cellStyle name="Total 2 9 2 2" xfId="14789"/>
    <cellStyle name="Total 2 9 2 2 2" xfId="29318"/>
    <cellStyle name="Total 2 9 2 3" xfId="5094"/>
    <cellStyle name="Total 2 9 2 3 2" xfId="19772"/>
    <cellStyle name="Total 2 9 2 4" xfId="16490"/>
    <cellStyle name="Total 2 9 3" xfId="1788"/>
    <cellStyle name="Total 2 9 3 2" xfId="15272"/>
    <cellStyle name="Total 2 9 3 2 2" xfId="29801"/>
    <cellStyle name="Total 2 9 3 3" xfId="4280"/>
    <cellStyle name="Total 2 9 3 3 2" xfId="19002"/>
    <cellStyle name="Total 2 9 3 4" xfId="17027"/>
    <cellStyle name="Total 2 9 4" xfId="2334"/>
    <cellStyle name="Total 2 9 4 2" xfId="17564"/>
    <cellStyle name="Total 2 9 5" xfId="14395"/>
    <cellStyle name="Total 2 9 5 2" xfId="28924"/>
    <cellStyle name="Total 2 9 6" xfId="15945"/>
    <cellStyle name="Total 3" xfId="3051"/>
    <cellStyle name="Total 3 2" xfId="3341"/>
    <cellStyle name="Total 3 2 2" xfId="18243"/>
    <cellStyle name="Total 3 3" xfId="4597"/>
    <cellStyle name="Total 3 4" xfId="13946"/>
    <cellStyle name="Total 3 4 2" xfId="28482"/>
    <cellStyle name="Total 4" xfId="2737"/>
    <cellStyle name="Total 4 2" xfId="5093"/>
    <cellStyle name="Total 4 2 2" xfId="19771"/>
    <cellStyle name="Total 4 3" xfId="4279"/>
    <cellStyle name="Total 4 3 2" xfId="19001"/>
    <cellStyle name="Total 4 4" xfId="17841"/>
    <cellStyle name="Total 5" xfId="13882"/>
    <cellStyle name="Total 5 2" xfId="28418"/>
    <cellStyle name="Warning Text" xfId="68"/>
  </cellStyles>
  <dxfs count="0"/>
  <tableStyles count="0" defaultTableStyle="TableStyleMedium9" defaultPivotStyle="PivotStyleLight16"/>
  <colors>
    <mruColors>
      <color rgb="FFE37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6.xml.rels><?xml version="1.0" encoding="UTF-8" standalone="yes"?>
<Relationships xmlns="http://schemas.openxmlformats.org/package/2006/relationships"><Relationship Id="rId2" Type="http://schemas.openxmlformats.org/officeDocument/2006/relationships/image" Target="../media/image21.jpeg"/><Relationship Id="rId1" Type="http://schemas.openxmlformats.org/officeDocument/2006/relationships/image" Target="../media/image2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2.gi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 Id="rId9"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3.tiff"/></Relationships>
</file>

<file path=xl/drawings/drawing1.xml><?xml version="1.0" encoding="utf-8"?>
<xdr:wsDr xmlns:xdr="http://schemas.openxmlformats.org/drawingml/2006/spreadsheetDrawing" xmlns:a="http://schemas.openxmlformats.org/drawingml/2006/main">
  <xdr:twoCellAnchor>
    <xdr:from>
      <xdr:col>18</xdr:col>
      <xdr:colOff>43110</xdr:colOff>
      <xdr:row>8</xdr:row>
      <xdr:rowOff>131379</xdr:rowOff>
    </xdr:from>
    <xdr:to>
      <xdr:col>18</xdr:col>
      <xdr:colOff>167920</xdr:colOff>
      <xdr:row>8</xdr:row>
      <xdr:rowOff>256189</xdr:rowOff>
    </xdr:to>
    <xdr:sp macro="" textlink="">
      <xdr:nvSpPr>
        <xdr:cNvPr id="2" name="1 Rectángulo">
          <a:extLst>
            <a:ext uri="{FF2B5EF4-FFF2-40B4-BE49-F238E27FC236}">
              <a16:creationId xmlns="" xmlns:a16="http://schemas.microsoft.com/office/drawing/2014/main" id="{00000000-0008-0000-0000-000002000000}"/>
            </a:ext>
          </a:extLst>
        </xdr:cNvPr>
        <xdr:cNvSpPr/>
      </xdr:nvSpPr>
      <xdr:spPr>
        <a:xfrm>
          <a:off x="4319835" y="1322004"/>
          <a:ext cx="124810"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20</xdr:col>
      <xdr:colOff>43193</xdr:colOff>
      <xdr:row>8</xdr:row>
      <xdr:rowOff>126124</xdr:rowOff>
    </xdr:from>
    <xdr:to>
      <xdr:col>20</xdr:col>
      <xdr:colOff>168003</xdr:colOff>
      <xdr:row>8</xdr:row>
      <xdr:rowOff>250934</xdr:rowOff>
    </xdr:to>
    <xdr:sp macro="" textlink="">
      <xdr:nvSpPr>
        <xdr:cNvPr id="3" name="2 Rectángulo">
          <a:extLst>
            <a:ext uri="{FF2B5EF4-FFF2-40B4-BE49-F238E27FC236}">
              <a16:creationId xmlns="" xmlns:a16="http://schemas.microsoft.com/office/drawing/2014/main" id="{00000000-0008-0000-0000-000003000000}"/>
            </a:ext>
          </a:extLst>
        </xdr:cNvPr>
        <xdr:cNvSpPr/>
      </xdr:nvSpPr>
      <xdr:spPr>
        <a:xfrm>
          <a:off x="4796168" y="1316749"/>
          <a:ext cx="124810"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23</xdr:col>
      <xdr:colOff>125545</xdr:colOff>
      <xdr:row>8</xdr:row>
      <xdr:rowOff>140576</xdr:rowOff>
    </xdr:from>
    <xdr:to>
      <xdr:col>24</xdr:col>
      <xdr:colOff>18458</xdr:colOff>
      <xdr:row>9</xdr:row>
      <xdr:rowOff>802</xdr:rowOff>
    </xdr:to>
    <xdr:sp macro="" textlink="">
      <xdr:nvSpPr>
        <xdr:cNvPr id="4" name="3 Rectángulo">
          <a:extLst>
            <a:ext uri="{FF2B5EF4-FFF2-40B4-BE49-F238E27FC236}">
              <a16:creationId xmlns="" xmlns:a16="http://schemas.microsoft.com/office/drawing/2014/main" id="{00000000-0008-0000-0000-000004000000}"/>
            </a:ext>
          </a:extLst>
        </xdr:cNvPr>
        <xdr:cNvSpPr/>
      </xdr:nvSpPr>
      <xdr:spPr>
        <a:xfrm>
          <a:off x="5650045" y="1331201"/>
          <a:ext cx="131038" cy="126926"/>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26</xdr:col>
      <xdr:colOff>97528</xdr:colOff>
      <xdr:row>8</xdr:row>
      <xdr:rowOff>128752</xdr:rowOff>
    </xdr:from>
    <xdr:to>
      <xdr:col>26</xdr:col>
      <xdr:colOff>222338</xdr:colOff>
      <xdr:row>8</xdr:row>
      <xdr:rowOff>253562</xdr:rowOff>
    </xdr:to>
    <xdr:sp macro="" textlink="">
      <xdr:nvSpPr>
        <xdr:cNvPr id="5" name="4 Rectángulo">
          <a:extLst>
            <a:ext uri="{FF2B5EF4-FFF2-40B4-BE49-F238E27FC236}">
              <a16:creationId xmlns="" xmlns:a16="http://schemas.microsoft.com/office/drawing/2014/main" id="{00000000-0008-0000-0000-000005000000}"/>
            </a:ext>
          </a:extLst>
        </xdr:cNvPr>
        <xdr:cNvSpPr/>
      </xdr:nvSpPr>
      <xdr:spPr>
        <a:xfrm>
          <a:off x="6336403" y="1319377"/>
          <a:ext cx="124810"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10</xdr:col>
      <xdr:colOff>111673</xdr:colOff>
      <xdr:row>19</xdr:row>
      <xdr:rowOff>78828</xdr:rowOff>
    </xdr:from>
    <xdr:to>
      <xdr:col>11</xdr:col>
      <xdr:colOff>6569</xdr:colOff>
      <xdr:row>20</xdr:row>
      <xdr:rowOff>91965</xdr:rowOff>
    </xdr:to>
    <xdr:sp macro="" textlink="">
      <xdr:nvSpPr>
        <xdr:cNvPr id="6" name="5 Rectángulo">
          <a:extLst>
            <a:ext uri="{FF2B5EF4-FFF2-40B4-BE49-F238E27FC236}">
              <a16:creationId xmlns="" xmlns:a16="http://schemas.microsoft.com/office/drawing/2014/main" id="{00000000-0008-0000-0000-000006000000}"/>
            </a:ext>
          </a:extLst>
        </xdr:cNvPr>
        <xdr:cNvSpPr/>
      </xdr:nvSpPr>
      <xdr:spPr>
        <a:xfrm>
          <a:off x="2635798" y="2945853"/>
          <a:ext cx="133021" cy="127437"/>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10</xdr:col>
      <xdr:colOff>112986</xdr:colOff>
      <xdr:row>20</xdr:row>
      <xdr:rowOff>99629</xdr:rowOff>
    </xdr:from>
    <xdr:to>
      <xdr:col>11</xdr:col>
      <xdr:colOff>7882</xdr:colOff>
      <xdr:row>21</xdr:row>
      <xdr:rowOff>112767</xdr:rowOff>
    </xdr:to>
    <xdr:sp macro="" textlink="">
      <xdr:nvSpPr>
        <xdr:cNvPr id="7" name="6 Rectángulo">
          <a:extLst>
            <a:ext uri="{FF2B5EF4-FFF2-40B4-BE49-F238E27FC236}">
              <a16:creationId xmlns="" xmlns:a16="http://schemas.microsoft.com/office/drawing/2014/main" id="{00000000-0008-0000-0000-000007000000}"/>
            </a:ext>
          </a:extLst>
        </xdr:cNvPr>
        <xdr:cNvSpPr/>
      </xdr:nvSpPr>
      <xdr:spPr>
        <a:xfrm>
          <a:off x="2637111" y="3080954"/>
          <a:ext cx="133021" cy="127438"/>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18</xdr:col>
      <xdr:colOff>67004</xdr:colOff>
      <xdr:row>19</xdr:row>
      <xdr:rowOff>93280</xdr:rowOff>
    </xdr:from>
    <xdr:to>
      <xdr:col>18</xdr:col>
      <xdr:colOff>191814</xdr:colOff>
      <xdr:row>20</xdr:row>
      <xdr:rowOff>106417</xdr:rowOff>
    </xdr:to>
    <xdr:sp macro="" textlink="">
      <xdr:nvSpPr>
        <xdr:cNvPr id="8" name="7 Rectángulo">
          <a:extLst>
            <a:ext uri="{FF2B5EF4-FFF2-40B4-BE49-F238E27FC236}">
              <a16:creationId xmlns="" xmlns:a16="http://schemas.microsoft.com/office/drawing/2014/main" id="{00000000-0008-0000-0000-000008000000}"/>
            </a:ext>
          </a:extLst>
        </xdr:cNvPr>
        <xdr:cNvSpPr/>
      </xdr:nvSpPr>
      <xdr:spPr>
        <a:xfrm>
          <a:off x="4343729" y="2960305"/>
          <a:ext cx="124810" cy="127437"/>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18</xdr:col>
      <xdr:colOff>68317</xdr:colOff>
      <xdr:row>20</xdr:row>
      <xdr:rowOff>107731</xdr:rowOff>
    </xdr:from>
    <xdr:to>
      <xdr:col>18</xdr:col>
      <xdr:colOff>193127</xdr:colOff>
      <xdr:row>22</xdr:row>
      <xdr:rowOff>9196</xdr:rowOff>
    </xdr:to>
    <xdr:sp macro="" textlink="">
      <xdr:nvSpPr>
        <xdr:cNvPr id="9" name="8 Rectángulo">
          <a:extLst>
            <a:ext uri="{FF2B5EF4-FFF2-40B4-BE49-F238E27FC236}">
              <a16:creationId xmlns="" xmlns:a16="http://schemas.microsoft.com/office/drawing/2014/main" id="{00000000-0008-0000-0000-000009000000}"/>
            </a:ext>
          </a:extLst>
        </xdr:cNvPr>
        <xdr:cNvSpPr/>
      </xdr:nvSpPr>
      <xdr:spPr>
        <a:xfrm>
          <a:off x="4345042" y="3089056"/>
          <a:ext cx="124810" cy="130065"/>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14</xdr:col>
      <xdr:colOff>166853</xdr:colOff>
      <xdr:row>19</xdr:row>
      <xdr:rowOff>88025</xdr:rowOff>
    </xdr:from>
    <xdr:to>
      <xdr:col>15</xdr:col>
      <xdr:colOff>61749</xdr:colOff>
      <xdr:row>20</xdr:row>
      <xdr:rowOff>101162</xdr:rowOff>
    </xdr:to>
    <xdr:sp macro="" textlink="">
      <xdr:nvSpPr>
        <xdr:cNvPr id="10" name="9 Rectángulo">
          <a:extLst>
            <a:ext uri="{FF2B5EF4-FFF2-40B4-BE49-F238E27FC236}">
              <a16:creationId xmlns="" xmlns:a16="http://schemas.microsoft.com/office/drawing/2014/main" id="{00000000-0008-0000-0000-00000A000000}"/>
            </a:ext>
          </a:extLst>
        </xdr:cNvPr>
        <xdr:cNvSpPr/>
      </xdr:nvSpPr>
      <xdr:spPr>
        <a:xfrm>
          <a:off x="3462503" y="2955050"/>
          <a:ext cx="161596" cy="127437"/>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14</xdr:col>
      <xdr:colOff>167947</xdr:colOff>
      <xdr:row>20</xdr:row>
      <xdr:rowOff>102257</xdr:rowOff>
    </xdr:from>
    <xdr:to>
      <xdr:col>15</xdr:col>
      <xdr:colOff>62843</xdr:colOff>
      <xdr:row>22</xdr:row>
      <xdr:rowOff>1095</xdr:rowOff>
    </xdr:to>
    <xdr:sp macro="" textlink="">
      <xdr:nvSpPr>
        <xdr:cNvPr id="11" name="10 Rectángulo">
          <a:extLst>
            <a:ext uri="{FF2B5EF4-FFF2-40B4-BE49-F238E27FC236}">
              <a16:creationId xmlns="" xmlns:a16="http://schemas.microsoft.com/office/drawing/2014/main" id="{00000000-0008-0000-0000-00000B000000}"/>
            </a:ext>
          </a:extLst>
        </xdr:cNvPr>
        <xdr:cNvSpPr/>
      </xdr:nvSpPr>
      <xdr:spPr>
        <a:xfrm>
          <a:off x="3463597" y="3083582"/>
          <a:ext cx="161596" cy="127438"/>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21</xdr:col>
      <xdr:colOff>111672</xdr:colOff>
      <xdr:row>49</xdr:row>
      <xdr:rowOff>6569</xdr:rowOff>
    </xdr:from>
    <xdr:to>
      <xdr:col>22</xdr:col>
      <xdr:colOff>6568</xdr:colOff>
      <xdr:row>49</xdr:row>
      <xdr:rowOff>131379</xdr:rowOff>
    </xdr:to>
    <xdr:sp macro="" textlink="">
      <xdr:nvSpPr>
        <xdr:cNvPr id="12" name="11 Rectángulo">
          <a:extLst>
            <a:ext uri="{FF2B5EF4-FFF2-40B4-BE49-F238E27FC236}">
              <a16:creationId xmlns="" xmlns:a16="http://schemas.microsoft.com/office/drawing/2014/main" id="{00000000-0008-0000-0000-00000C000000}"/>
            </a:ext>
          </a:extLst>
        </xdr:cNvPr>
        <xdr:cNvSpPr/>
      </xdr:nvSpPr>
      <xdr:spPr>
        <a:xfrm>
          <a:off x="5102772" y="6312119"/>
          <a:ext cx="133021"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15</xdr:col>
      <xdr:colOff>39414</xdr:colOff>
      <xdr:row>55</xdr:row>
      <xdr:rowOff>203638</xdr:rowOff>
    </xdr:from>
    <xdr:to>
      <xdr:col>15</xdr:col>
      <xdr:colOff>164224</xdr:colOff>
      <xdr:row>57</xdr:row>
      <xdr:rowOff>52552</xdr:rowOff>
    </xdr:to>
    <xdr:sp macro="" textlink="">
      <xdr:nvSpPr>
        <xdr:cNvPr id="13" name="12 Rectángulo">
          <a:extLst>
            <a:ext uri="{FF2B5EF4-FFF2-40B4-BE49-F238E27FC236}">
              <a16:creationId xmlns="" xmlns:a16="http://schemas.microsoft.com/office/drawing/2014/main" id="{00000000-0008-0000-0000-00000D000000}"/>
            </a:ext>
          </a:extLst>
        </xdr:cNvPr>
        <xdr:cNvSpPr/>
      </xdr:nvSpPr>
      <xdr:spPr>
        <a:xfrm>
          <a:off x="3601764" y="7242613"/>
          <a:ext cx="124810" cy="115614"/>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16</xdr:col>
      <xdr:colOff>86710</xdr:colOff>
      <xdr:row>58</xdr:row>
      <xdr:rowOff>7883</xdr:rowOff>
    </xdr:from>
    <xdr:to>
      <xdr:col>16</xdr:col>
      <xdr:colOff>211520</xdr:colOff>
      <xdr:row>59</xdr:row>
      <xdr:rowOff>1314</xdr:rowOff>
    </xdr:to>
    <xdr:sp macro="" textlink="">
      <xdr:nvSpPr>
        <xdr:cNvPr id="14" name="13 Rectángulo">
          <a:extLst>
            <a:ext uri="{FF2B5EF4-FFF2-40B4-BE49-F238E27FC236}">
              <a16:creationId xmlns="" xmlns:a16="http://schemas.microsoft.com/office/drawing/2014/main" id="{00000000-0008-0000-0000-00000E000000}"/>
            </a:ext>
          </a:extLst>
        </xdr:cNvPr>
        <xdr:cNvSpPr/>
      </xdr:nvSpPr>
      <xdr:spPr>
        <a:xfrm>
          <a:off x="3887185" y="7370708"/>
          <a:ext cx="124810" cy="126781"/>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10</xdr:col>
      <xdr:colOff>111673</xdr:colOff>
      <xdr:row>60</xdr:row>
      <xdr:rowOff>105103</xdr:rowOff>
    </xdr:from>
    <xdr:to>
      <xdr:col>11</xdr:col>
      <xdr:colOff>6570</xdr:colOff>
      <xdr:row>61</xdr:row>
      <xdr:rowOff>118241</xdr:rowOff>
    </xdr:to>
    <xdr:sp macro="" textlink="">
      <xdr:nvSpPr>
        <xdr:cNvPr id="15" name="14 Rectángulo">
          <a:extLst>
            <a:ext uri="{FF2B5EF4-FFF2-40B4-BE49-F238E27FC236}">
              <a16:creationId xmlns="" xmlns:a16="http://schemas.microsoft.com/office/drawing/2014/main" id="{00000000-0008-0000-0000-00000F000000}"/>
            </a:ext>
          </a:extLst>
        </xdr:cNvPr>
        <xdr:cNvSpPr/>
      </xdr:nvSpPr>
      <xdr:spPr>
        <a:xfrm>
          <a:off x="2635798" y="7715578"/>
          <a:ext cx="133022" cy="127438"/>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24</xdr:col>
      <xdr:colOff>0</xdr:colOff>
      <xdr:row>61</xdr:row>
      <xdr:rowOff>0</xdr:rowOff>
    </xdr:from>
    <xdr:to>
      <xdr:col>24</xdr:col>
      <xdr:colOff>124810</xdr:colOff>
      <xdr:row>61</xdr:row>
      <xdr:rowOff>124810</xdr:rowOff>
    </xdr:to>
    <xdr:sp macro="" textlink="">
      <xdr:nvSpPr>
        <xdr:cNvPr id="16" name="15 Rectángulo">
          <a:extLst>
            <a:ext uri="{FF2B5EF4-FFF2-40B4-BE49-F238E27FC236}">
              <a16:creationId xmlns="" xmlns:a16="http://schemas.microsoft.com/office/drawing/2014/main" id="{00000000-0008-0000-0000-000010000000}"/>
            </a:ext>
          </a:extLst>
        </xdr:cNvPr>
        <xdr:cNvSpPr/>
      </xdr:nvSpPr>
      <xdr:spPr>
        <a:xfrm>
          <a:off x="5762625" y="7724775"/>
          <a:ext cx="124810"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xdr:col>
      <xdr:colOff>0</xdr:colOff>
      <xdr:row>62</xdr:row>
      <xdr:rowOff>0</xdr:rowOff>
    </xdr:from>
    <xdr:to>
      <xdr:col>2</xdr:col>
      <xdr:colOff>124810</xdr:colOff>
      <xdr:row>62</xdr:row>
      <xdr:rowOff>124810</xdr:rowOff>
    </xdr:to>
    <xdr:sp macro="" textlink="">
      <xdr:nvSpPr>
        <xdr:cNvPr id="17" name="16 Rectángulo">
          <a:extLst>
            <a:ext uri="{FF2B5EF4-FFF2-40B4-BE49-F238E27FC236}">
              <a16:creationId xmlns="" xmlns:a16="http://schemas.microsoft.com/office/drawing/2014/main" id="{00000000-0008-0000-0000-000011000000}"/>
            </a:ext>
          </a:extLst>
        </xdr:cNvPr>
        <xdr:cNvSpPr/>
      </xdr:nvSpPr>
      <xdr:spPr>
        <a:xfrm>
          <a:off x="457200" y="7848600"/>
          <a:ext cx="124810"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7</xdr:col>
      <xdr:colOff>118242</xdr:colOff>
      <xdr:row>62</xdr:row>
      <xdr:rowOff>0</xdr:rowOff>
    </xdr:from>
    <xdr:to>
      <xdr:col>8</xdr:col>
      <xdr:colOff>13139</xdr:colOff>
      <xdr:row>62</xdr:row>
      <xdr:rowOff>124810</xdr:rowOff>
    </xdr:to>
    <xdr:sp macro="" textlink="">
      <xdr:nvSpPr>
        <xdr:cNvPr id="18" name="17 Rectángulo">
          <a:extLst>
            <a:ext uri="{FF2B5EF4-FFF2-40B4-BE49-F238E27FC236}">
              <a16:creationId xmlns="" xmlns:a16="http://schemas.microsoft.com/office/drawing/2014/main" id="{00000000-0008-0000-0000-000012000000}"/>
            </a:ext>
          </a:extLst>
        </xdr:cNvPr>
        <xdr:cNvSpPr/>
      </xdr:nvSpPr>
      <xdr:spPr>
        <a:xfrm>
          <a:off x="1832742" y="7848600"/>
          <a:ext cx="133022"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14</xdr:col>
      <xdr:colOff>229913</xdr:colOff>
      <xdr:row>62</xdr:row>
      <xdr:rowOff>0</xdr:rowOff>
    </xdr:from>
    <xdr:to>
      <xdr:col>15</xdr:col>
      <xdr:colOff>124810</xdr:colOff>
      <xdr:row>62</xdr:row>
      <xdr:rowOff>124810</xdr:rowOff>
    </xdr:to>
    <xdr:sp macro="" textlink="">
      <xdr:nvSpPr>
        <xdr:cNvPr id="19" name="18 Rectángulo">
          <a:extLst>
            <a:ext uri="{FF2B5EF4-FFF2-40B4-BE49-F238E27FC236}">
              <a16:creationId xmlns="" xmlns:a16="http://schemas.microsoft.com/office/drawing/2014/main" id="{00000000-0008-0000-0000-000013000000}"/>
            </a:ext>
          </a:extLst>
        </xdr:cNvPr>
        <xdr:cNvSpPr/>
      </xdr:nvSpPr>
      <xdr:spPr>
        <a:xfrm>
          <a:off x="3525563" y="7848600"/>
          <a:ext cx="161597"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21</xdr:col>
      <xdr:colOff>0</xdr:colOff>
      <xdr:row>62</xdr:row>
      <xdr:rowOff>0</xdr:rowOff>
    </xdr:from>
    <xdr:to>
      <xdr:col>21</xdr:col>
      <xdr:colOff>124810</xdr:colOff>
      <xdr:row>62</xdr:row>
      <xdr:rowOff>124810</xdr:rowOff>
    </xdr:to>
    <xdr:sp macro="" textlink="">
      <xdr:nvSpPr>
        <xdr:cNvPr id="20" name="19 Rectángulo">
          <a:extLst>
            <a:ext uri="{FF2B5EF4-FFF2-40B4-BE49-F238E27FC236}">
              <a16:creationId xmlns="" xmlns:a16="http://schemas.microsoft.com/office/drawing/2014/main" id="{00000000-0008-0000-0000-000014000000}"/>
            </a:ext>
          </a:extLst>
        </xdr:cNvPr>
        <xdr:cNvSpPr/>
      </xdr:nvSpPr>
      <xdr:spPr>
        <a:xfrm>
          <a:off x="4991100" y="7848600"/>
          <a:ext cx="124810" cy="124810"/>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28</xdr:col>
      <xdr:colOff>39414</xdr:colOff>
      <xdr:row>63</xdr:row>
      <xdr:rowOff>0</xdr:rowOff>
    </xdr:from>
    <xdr:to>
      <xdr:col>28</xdr:col>
      <xdr:colOff>164224</xdr:colOff>
      <xdr:row>64</xdr:row>
      <xdr:rowOff>13138</xdr:rowOff>
    </xdr:to>
    <xdr:sp macro="" textlink="">
      <xdr:nvSpPr>
        <xdr:cNvPr id="21" name="20 Rectángulo">
          <a:extLst>
            <a:ext uri="{FF2B5EF4-FFF2-40B4-BE49-F238E27FC236}">
              <a16:creationId xmlns="" xmlns:a16="http://schemas.microsoft.com/office/drawing/2014/main" id="{00000000-0008-0000-0000-000015000000}"/>
            </a:ext>
          </a:extLst>
        </xdr:cNvPr>
        <xdr:cNvSpPr/>
      </xdr:nvSpPr>
      <xdr:spPr>
        <a:xfrm>
          <a:off x="6649764" y="7981950"/>
          <a:ext cx="124810" cy="127438"/>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4</xdr:col>
      <xdr:colOff>65690</xdr:colOff>
      <xdr:row>65</xdr:row>
      <xdr:rowOff>69850</xdr:rowOff>
    </xdr:from>
    <xdr:to>
      <xdr:col>4</xdr:col>
      <xdr:colOff>190500</xdr:colOff>
      <xdr:row>66</xdr:row>
      <xdr:rowOff>102037</xdr:rowOff>
    </xdr:to>
    <xdr:sp macro="" textlink="">
      <xdr:nvSpPr>
        <xdr:cNvPr id="22" name="21 Rectángulo">
          <a:extLst>
            <a:ext uri="{FF2B5EF4-FFF2-40B4-BE49-F238E27FC236}">
              <a16:creationId xmlns="" xmlns:a16="http://schemas.microsoft.com/office/drawing/2014/main" id="{00000000-0008-0000-0000-000016000000}"/>
            </a:ext>
          </a:extLst>
        </xdr:cNvPr>
        <xdr:cNvSpPr/>
      </xdr:nvSpPr>
      <xdr:spPr>
        <a:xfrm>
          <a:off x="999140" y="8280400"/>
          <a:ext cx="124810" cy="127437"/>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6</xdr:col>
      <xdr:colOff>65690</xdr:colOff>
      <xdr:row>65</xdr:row>
      <xdr:rowOff>63500</xdr:rowOff>
    </xdr:from>
    <xdr:to>
      <xdr:col>6</xdr:col>
      <xdr:colOff>190500</xdr:colOff>
      <xdr:row>66</xdr:row>
      <xdr:rowOff>95687</xdr:rowOff>
    </xdr:to>
    <xdr:sp macro="" textlink="">
      <xdr:nvSpPr>
        <xdr:cNvPr id="23" name="22 Rectángulo">
          <a:extLst>
            <a:ext uri="{FF2B5EF4-FFF2-40B4-BE49-F238E27FC236}">
              <a16:creationId xmlns="" xmlns:a16="http://schemas.microsoft.com/office/drawing/2014/main" id="{00000000-0008-0000-0000-000017000000}"/>
            </a:ext>
          </a:extLst>
        </xdr:cNvPr>
        <xdr:cNvSpPr/>
      </xdr:nvSpPr>
      <xdr:spPr>
        <a:xfrm>
          <a:off x="1475390" y="8274050"/>
          <a:ext cx="124810" cy="127437"/>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9</xdr:col>
      <xdr:colOff>52552</xdr:colOff>
      <xdr:row>65</xdr:row>
      <xdr:rowOff>63500</xdr:rowOff>
    </xdr:from>
    <xdr:to>
      <xdr:col>9</xdr:col>
      <xdr:colOff>177362</xdr:colOff>
      <xdr:row>66</xdr:row>
      <xdr:rowOff>95687</xdr:rowOff>
    </xdr:to>
    <xdr:sp macro="" textlink="">
      <xdr:nvSpPr>
        <xdr:cNvPr id="24" name="23 Rectángulo">
          <a:extLst>
            <a:ext uri="{FF2B5EF4-FFF2-40B4-BE49-F238E27FC236}">
              <a16:creationId xmlns="" xmlns:a16="http://schemas.microsoft.com/office/drawing/2014/main" id="{00000000-0008-0000-0000-000018000000}"/>
            </a:ext>
          </a:extLst>
        </xdr:cNvPr>
        <xdr:cNvSpPr/>
      </xdr:nvSpPr>
      <xdr:spPr>
        <a:xfrm>
          <a:off x="2300452" y="8274050"/>
          <a:ext cx="124810" cy="127437"/>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16</xdr:col>
      <xdr:colOff>109584</xdr:colOff>
      <xdr:row>69</xdr:row>
      <xdr:rowOff>328</xdr:rowOff>
    </xdr:from>
    <xdr:to>
      <xdr:col>17</xdr:col>
      <xdr:colOff>4480</xdr:colOff>
      <xdr:row>70</xdr:row>
      <xdr:rowOff>6569</xdr:rowOff>
    </xdr:to>
    <xdr:sp macro="" textlink="">
      <xdr:nvSpPr>
        <xdr:cNvPr id="25" name="24 Rectángulo">
          <a:extLst>
            <a:ext uri="{FF2B5EF4-FFF2-40B4-BE49-F238E27FC236}">
              <a16:creationId xmlns="" xmlns:a16="http://schemas.microsoft.com/office/drawing/2014/main" id="{00000000-0008-0000-0000-000019000000}"/>
            </a:ext>
          </a:extLst>
        </xdr:cNvPr>
        <xdr:cNvSpPr/>
      </xdr:nvSpPr>
      <xdr:spPr>
        <a:xfrm>
          <a:off x="3910059" y="8639503"/>
          <a:ext cx="133021" cy="120541"/>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18</xdr:col>
      <xdr:colOff>2545</xdr:colOff>
      <xdr:row>69</xdr:row>
      <xdr:rowOff>0</xdr:rowOff>
    </xdr:from>
    <xdr:to>
      <xdr:col>18</xdr:col>
      <xdr:colOff>127355</xdr:colOff>
      <xdr:row>70</xdr:row>
      <xdr:rowOff>13138</xdr:rowOff>
    </xdr:to>
    <xdr:sp macro="" textlink="">
      <xdr:nvSpPr>
        <xdr:cNvPr id="26" name="25 Rectángulo">
          <a:extLst>
            <a:ext uri="{FF2B5EF4-FFF2-40B4-BE49-F238E27FC236}">
              <a16:creationId xmlns="" xmlns:a16="http://schemas.microsoft.com/office/drawing/2014/main" id="{00000000-0008-0000-0000-00001A000000}"/>
            </a:ext>
          </a:extLst>
        </xdr:cNvPr>
        <xdr:cNvSpPr/>
      </xdr:nvSpPr>
      <xdr:spPr>
        <a:xfrm>
          <a:off x="4279270" y="8639175"/>
          <a:ext cx="124810" cy="127438"/>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editAs="oneCell">
    <xdr:from>
      <xdr:col>1</xdr:col>
      <xdr:colOff>28575</xdr:colOff>
      <xdr:row>0</xdr:row>
      <xdr:rowOff>104775</xdr:rowOff>
    </xdr:from>
    <xdr:to>
      <xdr:col>4</xdr:col>
      <xdr:colOff>161925</xdr:colOff>
      <xdr:row>6</xdr:row>
      <xdr:rowOff>238125</xdr:rowOff>
    </xdr:to>
    <xdr:pic>
      <xdr:nvPicPr>
        <xdr:cNvPr id="28" name="29 Imagen">
          <a:extLst>
            <a:ext uri="{FF2B5EF4-FFF2-40B4-BE49-F238E27FC236}">
              <a16:creationId xmlns="" xmlns:a16="http://schemas.microsoft.com/office/drawing/2014/main" id="{00000000-0008-0000-0000-00001C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l="6927" t="10281" r="5118"/>
        <a:stretch>
          <a:fillRect/>
        </a:stretch>
      </xdr:blipFill>
      <xdr:spPr bwMode="auto">
        <a:xfrm>
          <a:off x="247650" y="104775"/>
          <a:ext cx="847725" cy="8191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16</xdr:col>
      <xdr:colOff>108517</xdr:colOff>
      <xdr:row>70</xdr:row>
      <xdr:rowOff>38100</xdr:rowOff>
    </xdr:from>
    <xdr:to>
      <xdr:col>17</xdr:col>
      <xdr:colOff>3413</xdr:colOff>
      <xdr:row>71</xdr:row>
      <xdr:rowOff>15766</xdr:rowOff>
    </xdr:to>
    <xdr:sp macro="" textlink="">
      <xdr:nvSpPr>
        <xdr:cNvPr id="29" name="28 Rectángulo">
          <a:extLst>
            <a:ext uri="{FF2B5EF4-FFF2-40B4-BE49-F238E27FC236}">
              <a16:creationId xmlns="" xmlns:a16="http://schemas.microsoft.com/office/drawing/2014/main" id="{00000000-0008-0000-0000-00001D000000}"/>
            </a:ext>
          </a:extLst>
        </xdr:cNvPr>
        <xdr:cNvSpPr/>
      </xdr:nvSpPr>
      <xdr:spPr>
        <a:xfrm>
          <a:off x="3908992" y="8791575"/>
          <a:ext cx="133021" cy="120541"/>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xdr:from>
      <xdr:col>18</xdr:col>
      <xdr:colOff>794</xdr:colOff>
      <xdr:row>70</xdr:row>
      <xdr:rowOff>38100</xdr:rowOff>
    </xdr:from>
    <xdr:to>
      <xdr:col>18</xdr:col>
      <xdr:colOff>117940</xdr:colOff>
      <xdr:row>71</xdr:row>
      <xdr:rowOff>15766</xdr:rowOff>
    </xdr:to>
    <xdr:sp macro="" textlink="">
      <xdr:nvSpPr>
        <xdr:cNvPr id="30" name="29 Rectángulo">
          <a:extLst>
            <a:ext uri="{FF2B5EF4-FFF2-40B4-BE49-F238E27FC236}">
              <a16:creationId xmlns="" xmlns:a16="http://schemas.microsoft.com/office/drawing/2014/main" id="{00000000-0008-0000-0000-00001E000000}"/>
            </a:ext>
          </a:extLst>
        </xdr:cNvPr>
        <xdr:cNvSpPr/>
      </xdr:nvSpPr>
      <xdr:spPr>
        <a:xfrm>
          <a:off x="4277519" y="8791575"/>
          <a:ext cx="117146" cy="120541"/>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ES"/>
        </a:p>
      </xdr:txBody>
    </xdr:sp>
    <xdr:clientData/>
  </xdr:twoCellAnchor>
  <xdr:twoCellAnchor editAs="oneCell">
    <xdr:from>
      <xdr:col>0</xdr:col>
      <xdr:colOff>71454</xdr:colOff>
      <xdr:row>74</xdr:row>
      <xdr:rowOff>72676</xdr:rowOff>
    </xdr:from>
    <xdr:to>
      <xdr:col>30</xdr:col>
      <xdr:colOff>157369</xdr:colOff>
      <xdr:row>88</xdr:row>
      <xdr:rowOff>99392</xdr:rowOff>
    </xdr:to>
    <xdr:pic>
      <xdr:nvPicPr>
        <xdr:cNvPr id="34" name="33 Imagen">
          <a:extLst>
            <a:ext uri="{FF2B5EF4-FFF2-40B4-BE49-F238E27FC236}">
              <a16:creationId xmlns="" xmlns:a16="http://schemas.microsoft.com/office/drawing/2014/main" id="{00000000-0008-0000-0000-000022000000}"/>
            </a:ext>
          </a:extLst>
        </xdr:cNvPr>
        <xdr:cNvPicPr>
          <a:picLocks noChangeAspect="1"/>
        </xdr:cNvPicPr>
      </xdr:nvPicPr>
      <xdr:blipFill rotWithShape="1">
        <a:blip xmlns:r="http://schemas.openxmlformats.org/officeDocument/2006/relationships" r:embed="rId2" cstate="print"/>
        <a:srcRect l="4729"/>
        <a:stretch/>
      </xdr:blipFill>
      <xdr:spPr>
        <a:xfrm>
          <a:off x="71454" y="9340915"/>
          <a:ext cx="7117850" cy="1650107"/>
        </a:xfrm>
        <a:prstGeom prst="rect">
          <a:avLst/>
        </a:prstGeom>
      </xdr:spPr>
    </xdr:pic>
    <xdr:clientData/>
  </xdr:twoCellAnchor>
  <xdr:twoCellAnchor>
    <xdr:from>
      <xdr:col>3</xdr:col>
      <xdr:colOff>124238</xdr:colOff>
      <xdr:row>84</xdr:row>
      <xdr:rowOff>17353</xdr:rowOff>
    </xdr:from>
    <xdr:to>
      <xdr:col>7</xdr:col>
      <xdr:colOff>120479</xdr:colOff>
      <xdr:row>85</xdr:row>
      <xdr:rowOff>49695</xdr:rowOff>
    </xdr:to>
    <xdr:sp macro="" textlink="'RESUMEN OPERACION'!AF12">
      <xdr:nvSpPr>
        <xdr:cNvPr id="31" name="30 CuadroTexto">
          <a:extLst>
            <a:ext uri="{FF2B5EF4-FFF2-40B4-BE49-F238E27FC236}">
              <a16:creationId xmlns="" xmlns:a16="http://schemas.microsoft.com/office/drawing/2014/main" id="{00000000-0008-0000-0000-00001F000000}"/>
            </a:ext>
          </a:extLst>
        </xdr:cNvPr>
        <xdr:cNvSpPr txBox="1"/>
      </xdr:nvSpPr>
      <xdr:spPr>
        <a:xfrm>
          <a:off x="819977" y="10445157"/>
          <a:ext cx="1023285" cy="148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01F13A-F79A-499C-8365-F32DED2564CF}" type="TxLink">
            <a:rPr lang="en-US" sz="1050" b="0" i="0" u="none" strike="noStrike">
              <a:solidFill>
                <a:srgbClr val="000000"/>
              </a:solidFill>
              <a:latin typeface="Calibri"/>
              <a:cs typeface="Calibri"/>
            </a:rPr>
            <a:pPr algn="ctr"/>
            <a:t>26/09/2017</a:t>
          </a:fld>
          <a:endParaRPr lang="es-ES" sz="600" b="0">
            <a:latin typeface="Arial" pitchFamily="34" charset="0"/>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68035</xdr:colOff>
      <xdr:row>179</xdr:row>
      <xdr:rowOff>47625</xdr:rowOff>
    </xdr:from>
    <xdr:to>
      <xdr:col>61</xdr:col>
      <xdr:colOff>109972</xdr:colOff>
      <xdr:row>187</xdr:row>
      <xdr:rowOff>113581</xdr:rowOff>
    </xdr:to>
    <xdr:pic>
      <xdr:nvPicPr>
        <xdr:cNvPr id="23" name="22 Imagen">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 cstate="print"/>
        <a:stretch>
          <a:fillRect/>
        </a:stretch>
      </xdr:blipFill>
      <xdr:spPr>
        <a:xfrm>
          <a:off x="231321" y="23138946"/>
          <a:ext cx="8505580" cy="1311010"/>
        </a:xfrm>
        <a:prstGeom prst="rect">
          <a:avLst/>
        </a:prstGeom>
      </xdr:spPr>
    </xdr:pic>
    <xdr:clientData/>
  </xdr:twoCellAnchor>
  <xdr:twoCellAnchor editAs="oneCell">
    <xdr:from>
      <xdr:col>1</xdr:col>
      <xdr:colOff>54428</xdr:colOff>
      <xdr:row>133</xdr:row>
      <xdr:rowOff>47624</xdr:rowOff>
    </xdr:from>
    <xdr:to>
      <xdr:col>61</xdr:col>
      <xdr:colOff>96365</xdr:colOff>
      <xdr:row>142</xdr:row>
      <xdr:rowOff>222438</xdr:rowOff>
    </xdr:to>
    <xdr:pic>
      <xdr:nvPicPr>
        <xdr:cNvPr id="22" name="21 Imagen">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1" cstate="print"/>
        <a:stretch>
          <a:fillRect/>
        </a:stretch>
      </xdr:blipFill>
      <xdr:spPr>
        <a:xfrm>
          <a:off x="217714" y="17097374"/>
          <a:ext cx="8505580" cy="1311010"/>
        </a:xfrm>
        <a:prstGeom prst="rect">
          <a:avLst/>
        </a:prstGeom>
      </xdr:spPr>
    </xdr:pic>
    <xdr:clientData/>
  </xdr:twoCellAnchor>
  <xdr:twoCellAnchor editAs="oneCell">
    <xdr:from>
      <xdr:col>1</xdr:col>
      <xdr:colOff>95252</xdr:colOff>
      <xdr:row>86</xdr:row>
      <xdr:rowOff>47624</xdr:rowOff>
    </xdr:from>
    <xdr:to>
      <xdr:col>61</xdr:col>
      <xdr:colOff>137189</xdr:colOff>
      <xdr:row>96</xdr:row>
      <xdr:rowOff>168009</xdr:rowOff>
    </xdr:to>
    <xdr:pic>
      <xdr:nvPicPr>
        <xdr:cNvPr id="19" name="18 Imagen">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stretch>
          <a:fillRect/>
        </a:stretch>
      </xdr:blipFill>
      <xdr:spPr>
        <a:xfrm>
          <a:off x="258538" y="11008178"/>
          <a:ext cx="8505580" cy="1311010"/>
        </a:xfrm>
        <a:prstGeom prst="rect">
          <a:avLst/>
        </a:prstGeom>
      </xdr:spPr>
    </xdr:pic>
    <xdr:clientData/>
  </xdr:twoCellAnchor>
  <xdr:twoCellAnchor editAs="oneCell">
    <xdr:from>
      <xdr:col>1</xdr:col>
      <xdr:colOff>108856</xdr:colOff>
      <xdr:row>37</xdr:row>
      <xdr:rowOff>82742</xdr:rowOff>
    </xdr:from>
    <xdr:to>
      <xdr:col>61</xdr:col>
      <xdr:colOff>150793</xdr:colOff>
      <xdr:row>48</xdr:row>
      <xdr:rowOff>39842</xdr:rowOff>
    </xdr:to>
    <xdr:pic>
      <xdr:nvPicPr>
        <xdr:cNvPr id="17" name="16 Imagen">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1" cstate="print"/>
        <a:stretch>
          <a:fillRect/>
        </a:stretch>
      </xdr:blipFill>
      <xdr:spPr>
        <a:xfrm>
          <a:off x="272142" y="4804421"/>
          <a:ext cx="8505580" cy="1311010"/>
        </a:xfrm>
        <a:prstGeom prst="rect">
          <a:avLst/>
        </a:prstGeom>
      </xdr:spPr>
    </xdr:pic>
    <xdr:clientData/>
  </xdr:twoCellAnchor>
  <xdr:twoCellAnchor editAs="oneCell">
    <xdr:from>
      <xdr:col>3</xdr:col>
      <xdr:colOff>9525</xdr:colOff>
      <xdr:row>1</xdr:row>
      <xdr:rowOff>66675</xdr:rowOff>
    </xdr:from>
    <xdr:to>
      <xdr:col>9</xdr:col>
      <xdr:colOff>9525</xdr:colOff>
      <xdr:row>7</xdr:row>
      <xdr:rowOff>66675</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95300" y="123825"/>
          <a:ext cx="828675" cy="8096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3</xdr:col>
      <xdr:colOff>70076</xdr:colOff>
      <xdr:row>44</xdr:row>
      <xdr:rowOff>157161</xdr:rowOff>
    </xdr:from>
    <xdr:to>
      <xdr:col>14</xdr:col>
      <xdr:colOff>97120</xdr:colOff>
      <xdr:row>45</xdr:row>
      <xdr:rowOff>140096</xdr:rowOff>
    </xdr:to>
    <xdr:sp macro="" textlink="'RESUMEN OPERACION'!AF12">
      <xdr:nvSpPr>
        <xdr:cNvPr id="4" name="3 CuadroTexto">
          <a:extLst>
            <a:ext uri="{FF2B5EF4-FFF2-40B4-BE49-F238E27FC236}">
              <a16:creationId xmlns="" xmlns:a16="http://schemas.microsoft.com/office/drawing/2014/main" id="{00000000-0008-0000-0100-000004000000}"/>
            </a:ext>
          </a:extLst>
        </xdr:cNvPr>
        <xdr:cNvSpPr txBox="1"/>
      </xdr:nvSpPr>
      <xdr:spPr>
        <a:xfrm>
          <a:off x="559933" y="5688465"/>
          <a:ext cx="1551044" cy="14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11528-CA4B-43DA-86AD-AE36892D4BD2}" type="TxLink">
            <a:rPr lang="es-ES" sz="800">
              <a:latin typeface="Arial" pitchFamily="34" charset="0"/>
              <a:cs typeface="Arial" pitchFamily="34" charset="0"/>
            </a:rPr>
            <a:pPr algn="ctr"/>
            <a:t>26/09/2017</a:t>
          </a:fld>
          <a:endParaRPr lang="es-ES" sz="800">
            <a:latin typeface="Arial" pitchFamily="34" charset="0"/>
            <a:cs typeface="Arial" pitchFamily="34" charset="0"/>
          </a:endParaRPr>
        </a:p>
      </xdr:txBody>
    </xdr:sp>
    <xdr:clientData/>
  </xdr:twoCellAnchor>
  <xdr:twoCellAnchor editAs="oneCell">
    <xdr:from>
      <xdr:col>3</xdr:col>
      <xdr:colOff>9525</xdr:colOff>
      <xdr:row>50</xdr:row>
      <xdr:rowOff>9525</xdr:rowOff>
    </xdr:from>
    <xdr:to>
      <xdr:col>9</xdr:col>
      <xdr:colOff>9525</xdr:colOff>
      <xdr:row>55</xdr:row>
      <xdr:rowOff>57150</xdr:rowOff>
    </xdr:to>
    <xdr:pic>
      <xdr:nvPicPr>
        <xdr:cNvPr id="5" name="1 Imagen">
          <a:extLst>
            <a:ext uri="{FF2B5EF4-FFF2-40B4-BE49-F238E27FC236}">
              <a16:creationId xmlns=""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95300" y="6305550"/>
          <a:ext cx="828675" cy="7524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3</xdr:col>
      <xdr:colOff>40821</xdr:colOff>
      <xdr:row>93</xdr:row>
      <xdr:rowOff>102053</xdr:rowOff>
    </xdr:from>
    <xdr:to>
      <xdr:col>14</xdr:col>
      <xdr:colOff>8674</xdr:colOff>
      <xdr:row>94</xdr:row>
      <xdr:rowOff>92471</xdr:rowOff>
    </xdr:to>
    <xdr:sp macro="" textlink="'RESUMEN OPERACION'!AF12">
      <xdr:nvSpPr>
        <xdr:cNvPr id="7" name="6 CuadroTexto">
          <a:extLst>
            <a:ext uri="{FF2B5EF4-FFF2-40B4-BE49-F238E27FC236}">
              <a16:creationId xmlns="" xmlns:a16="http://schemas.microsoft.com/office/drawing/2014/main" id="{00000000-0008-0000-0100-000007000000}"/>
            </a:ext>
          </a:extLst>
        </xdr:cNvPr>
        <xdr:cNvSpPr txBox="1"/>
      </xdr:nvSpPr>
      <xdr:spPr>
        <a:xfrm>
          <a:off x="530678" y="11872232"/>
          <a:ext cx="1491853" cy="1537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AA901C-1561-4506-A9D7-C33D3A7E8BA4}" type="TxLink">
            <a:rPr lang="es-ES" sz="800">
              <a:latin typeface="Arial" pitchFamily="34" charset="0"/>
              <a:cs typeface="Arial" pitchFamily="34" charset="0"/>
            </a:rPr>
            <a:pPr algn="ctr"/>
            <a:t>26/09/2017</a:t>
          </a:fld>
          <a:endParaRPr lang="es-ES" sz="800">
            <a:latin typeface="Arial" pitchFamily="34" charset="0"/>
            <a:cs typeface="Arial" pitchFamily="34" charset="0"/>
          </a:endParaRPr>
        </a:p>
      </xdr:txBody>
    </xdr:sp>
    <xdr:clientData/>
  </xdr:twoCellAnchor>
  <xdr:twoCellAnchor editAs="oneCell">
    <xdr:from>
      <xdr:col>3</xdr:col>
      <xdr:colOff>9525</xdr:colOff>
      <xdr:row>97</xdr:row>
      <xdr:rowOff>9525</xdr:rowOff>
    </xdr:from>
    <xdr:to>
      <xdr:col>9</xdr:col>
      <xdr:colOff>9525</xdr:colOff>
      <xdr:row>102</xdr:row>
      <xdr:rowOff>57150</xdr:rowOff>
    </xdr:to>
    <xdr:pic>
      <xdr:nvPicPr>
        <xdr:cNvPr id="8" name="1 Imagen">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95300" y="12392025"/>
          <a:ext cx="828675" cy="7524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3</xdr:col>
      <xdr:colOff>36060</xdr:colOff>
      <xdr:row>140</xdr:row>
      <xdr:rowOff>116340</xdr:rowOff>
    </xdr:from>
    <xdr:to>
      <xdr:col>14</xdr:col>
      <xdr:colOff>63104</xdr:colOff>
      <xdr:row>141</xdr:row>
      <xdr:rowOff>99275</xdr:rowOff>
    </xdr:to>
    <xdr:sp macro="" textlink="'RESUMEN OPERACION'!AF12">
      <xdr:nvSpPr>
        <xdr:cNvPr id="10" name="9 CuadroTexto">
          <a:extLst>
            <a:ext uri="{FF2B5EF4-FFF2-40B4-BE49-F238E27FC236}">
              <a16:creationId xmlns="" xmlns:a16="http://schemas.microsoft.com/office/drawing/2014/main" id="{00000000-0008-0000-0100-00000A000000}"/>
            </a:ext>
          </a:extLst>
        </xdr:cNvPr>
        <xdr:cNvSpPr txBox="1"/>
      </xdr:nvSpPr>
      <xdr:spPr>
        <a:xfrm>
          <a:off x="525917" y="17975715"/>
          <a:ext cx="1551044" cy="1462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D1C0B7-F7E6-42B6-A333-62181E4D90EE}" type="TxLink">
            <a:rPr lang="es-ES" sz="800">
              <a:latin typeface="Arial" pitchFamily="34" charset="0"/>
              <a:cs typeface="Arial" pitchFamily="34" charset="0"/>
            </a:rPr>
            <a:pPr algn="ctr"/>
            <a:t>26/09/2017</a:t>
          </a:fld>
          <a:endParaRPr lang="es-ES" sz="800">
            <a:latin typeface="Arial" pitchFamily="34" charset="0"/>
            <a:cs typeface="Arial" pitchFamily="34" charset="0"/>
          </a:endParaRPr>
        </a:p>
      </xdr:txBody>
    </xdr:sp>
    <xdr:clientData/>
  </xdr:twoCellAnchor>
  <xdr:twoCellAnchor editAs="oneCell">
    <xdr:from>
      <xdr:col>3</xdr:col>
      <xdr:colOff>9525</xdr:colOff>
      <xdr:row>50</xdr:row>
      <xdr:rowOff>9525</xdr:rowOff>
    </xdr:from>
    <xdr:to>
      <xdr:col>9</xdr:col>
      <xdr:colOff>9525</xdr:colOff>
      <xdr:row>56</xdr:row>
      <xdr:rowOff>9525</xdr:rowOff>
    </xdr:to>
    <xdr:pic>
      <xdr:nvPicPr>
        <xdr:cNvPr id="11" name="1 Imagen">
          <a:extLst>
            <a:ext uri="{FF2B5EF4-FFF2-40B4-BE49-F238E27FC236}">
              <a16:creationId xmlns="" xmlns:a16="http://schemas.microsoft.com/office/drawing/2014/main" id="{00000000-0008-0000-0100-00000B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95300" y="6305550"/>
          <a:ext cx="828675" cy="8096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9525</xdr:colOff>
      <xdr:row>97</xdr:row>
      <xdr:rowOff>9525</xdr:rowOff>
    </xdr:from>
    <xdr:to>
      <xdr:col>9</xdr:col>
      <xdr:colOff>9525</xdr:colOff>
      <xdr:row>103</xdr:row>
      <xdr:rowOff>9525</xdr:rowOff>
    </xdr:to>
    <xdr:pic>
      <xdr:nvPicPr>
        <xdr:cNvPr id="12" name="1 Imagen">
          <a:extLst>
            <a:ext uri="{FF2B5EF4-FFF2-40B4-BE49-F238E27FC236}">
              <a16:creationId xmlns="" xmlns:a16="http://schemas.microsoft.com/office/drawing/2014/main" id="{00000000-0008-0000-0100-00000C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495300" y="12392025"/>
          <a:ext cx="828675" cy="8096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19050</xdr:colOff>
      <xdr:row>143</xdr:row>
      <xdr:rowOff>19050</xdr:rowOff>
    </xdr:from>
    <xdr:to>
      <xdr:col>9</xdr:col>
      <xdr:colOff>19050</xdr:colOff>
      <xdr:row>149</xdr:row>
      <xdr:rowOff>19049</xdr:rowOff>
    </xdr:to>
    <xdr:pic>
      <xdr:nvPicPr>
        <xdr:cNvPr id="15" name="1 Imagen">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rcRect/>
        <a:stretch>
          <a:fillRect/>
        </a:stretch>
      </xdr:blipFill>
      <xdr:spPr bwMode="auto">
        <a:xfrm>
          <a:off x="504825" y="18259425"/>
          <a:ext cx="828675" cy="8096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3</xdr:col>
      <xdr:colOff>8847</xdr:colOff>
      <xdr:row>184</xdr:row>
      <xdr:rowOff>34697</xdr:rowOff>
    </xdr:from>
    <xdr:to>
      <xdr:col>14</xdr:col>
      <xdr:colOff>35891</xdr:colOff>
      <xdr:row>185</xdr:row>
      <xdr:rowOff>85668</xdr:rowOff>
    </xdr:to>
    <xdr:sp macro="" textlink="'RESUMEN OPERACION'!AF12">
      <xdr:nvSpPr>
        <xdr:cNvPr id="18" name="17 CuadroTexto">
          <a:extLst>
            <a:ext uri="{FF2B5EF4-FFF2-40B4-BE49-F238E27FC236}">
              <a16:creationId xmlns="" xmlns:a16="http://schemas.microsoft.com/office/drawing/2014/main" id="{00000000-0008-0000-0100-000012000000}"/>
            </a:ext>
          </a:extLst>
        </xdr:cNvPr>
        <xdr:cNvSpPr txBox="1"/>
      </xdr:nvSpPr>
      <xdr:spPr>
        <a:xfrm>
          <a:off x="498704" y="24017286"/>
          <a:ext cx="1551044" cy="1462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4781D-B957-450E-A4DA-FAD2FE42C50A}" type="TxLink">
            <a:rPr lang="es-ES" sz="800">
              <a:latin typeface="Arial" pitchFamily="34" charset="0"/>
              <a:cs typeface="Arial" pitchFamily="34" charset="0"/>
            </a:rPr>
            <a:pPr algn="ctr"/>
            <a:t>26/09/2017</a:t>
          </a:fld>
          <a:endParaRPr lang="es-ES" sz="800">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71804</xdr:colOff>
      <xdr:row>106</xdr:row>
      <xdr:rowOff>64477</xdr:rowOff>
    </xdr:from>
    <xdr:to>
      <xdr:col>39</xdr:col>
      <xdr:colOff>125006</xdr:colOff>
      <xdr:row>129</xdr:row>
      <xdr:rowOff>58249</xdr:rowOff>
    </xdr:to>
    <xdr:grpSp>
      <xdr:nvGrpSpPr>
        <xdr:cNvPr id="76" name="75 Grupo">
          <a:extLst>
            <a:ext uri="{FF2B5EF4-FFF2-40B4-BE49-F238E27FC236}">
              <a16:creationId xmlns="" xmlns:a16="http://schemas.microsoft.com/office/drawing/2014/main" id="{00000000-0008-0000-0200-00004C000000}"/>
            </a:ext>
          </a:extLst>
        </xdr:cNvPr>
        <xdr:cNvGrpSpPr/>
      </xdr:nvGrpSpPr>
      <xdr:grpSpPr>
        <a:xfrm>
          <a:off x="71804" y="16711246"/>
          <a:ext cx="6317721" cy="3510695"/>
          <a:chOff x="58616" y="6550270"/>
          <a:chExt cx="6317721" cy="3510695"/>
        </a:xfrm>
      </xdr:grpSpPr>
      <xdr:pic>
        <xdr:nvPicPr>
          <xdr:cNvPr id="77" name="76 Imagen">
            <a:extLst>
              <a:ext uri="{FF2B5EF4-FFF2-40B4-BE49-F238E27FC236}">
                <a16:creationId xmlns="" xmlns:a16="http://schemas.microsoft.com/office/drawing/2014/main" id="{00000000-0008-0000-0200-00004D000000}"/>
              </a:ext>
            </a:extLst>
          </xdr:cNvPr>
          <xdr:cNvPicPr>
            <a:picLocks noChangeAspect="1"/>
          </xdr:cNvPicPr>
        </xdr:nvPicPr>
        <xdr:blipFill>
          <a:blip xmlns:r="http://schemas.openxmlformats.org/officeDocument/2006/relationships" r:embed="rId1" cstate="print"/>
          <a:stretch>
            <a:fillRect/>
          </a:stretch>
        </xdr:blipFill>
        <xdr:spPr>
          <a:xfrm>
            <a:off x="73269" y="6550270"/>
            <a:ext cx="6293226" cy="1152927"/>
          </a:xfrm>
          <a:prstGeom prst="rect">
            <a:avLst/>
          </a:prstGeom>
        </xdr:spPr>
      </xdr:pic>
      <xdr:pic>
        <xdr:nvPicPr>
          <xdr:cNvPr id="78" name="77 Imagen">
            <a:extLst>
              <a:ext uri="{FF2B5EF4-FFF2-40B4-BE49-F238E27FC236}">
                <a16:creationId xmlns="" xmlns:a16="http://schemas.microsoft.com/office/drawing/2014/main" id="{00000000-0008-0000-0200-00004E000000}"/>
              </a:ext>
            </a:extLst>
          </xdr:cNvPr>
          <xdr:cNvPicPr>
            <a:picLocks noChangeAspect="1"/>
          </xdr:cNvPicPr>
        </xdr:nvPicPr>
        <xdr:blipFill>
          <a:blip xmlns:r="http://schemas.openxmlformats.org/officeDocument/2006/relationships" r:embed="rId2" cstate="print"/>
          <a:stretch>
            <a:fillRect/>
          </a:stretch>
        </xdr:blipFill>
        <xdr:spPr>
          <a:xfrm>
            <a:off x="959829" y="7817661"/>
            <a:ext cx="5033427" cy="1150055"/>
          </a:xfrm>
          <a:prstGeom prst="rect">
            <a:avLst/>
          </a:prstGeom>
        </xdr:spPr>
      </xdr:pic>
      <xdr:pic>
        <xdr:nvPicPr>
          <xdr:cNvPr id="79" name="78 Imagen">
            <a:extLst>
              <a:ext uri="{FF2B5EF4-FFF2-40B4-BE49-F238E27FC236}">
                <a16:creationId xmlns="" xmlns:a16="http://schemas.microsoft.com/office/drawing/2014/main" id="{00000000-0008-0000-0200-00004F000000}"/>
              </a:ext>
            </a:extLst>
          </xdr:cNvPr>
          <xdr:cNvPicPr>
            <a:picLocks noChangeAspect="1"/>
          </xdr:cNvPicPr>
        </xdr:nvPicPr>
        <xdr:blipFill>
          <a:blip xmlns:r="http://schemas.openxmlformats.org/officeDocument/2006/relationships" r:embed="rId3" cstate="print"/>
          <a:stretch>
            <a:fillRect/>
          </a:stretch>
        </xdr:blipFill>
        <xdr:spPr>
          <a:xfrm>
            <a:off x="58616" y="8845682"/>
            <a:ext cx="6317721" cy="1215283"/>
          </a:xfrm>
          <a:prstGeom prst="rect">
            <a:avLst/>
          </a:prstGeom>
        </xdr:spPr>
      </xdr:pic>
    </xdr:grpSp>
    <xdr:clientData/>
  </xdr:twoCellAnchor>
  <xdr:twoCellAnchor>
    <xdr:from>
      <xdr:col>2</xdr:col>
      <xdr:colOff>85725</xdr:colOff>
      <xdr:row>0</xdr:row>
      <xdr:rowOff>0</xdr:rowOff>
    </xdr:from>
    <xdr:to>
      <xdr:col>7</xdr:col>
      <xdr:colOff>0</xdr:colOff>
      <xdr:row>2</xdr:row>
      <xdr:rowOff>266700</xdr:rowOff>
    </xdr:to>
    <xdr:grpSp>
      <xdr:nvGrpSpPr>
        <xdr:cNvPr id="2" name="Group 29">
          <a:extLst>
            <a:ext uri="{FF2B5EF4-FFF2-40B4-BE49-F238E27FC236}">
              <a16:creationId xmlns="" xmlns:a16="http://schemas.microsoft.com/office/drawing/2014/main" id="{00000000-0008-0000-0200-000002000000}"/>
            </a:ext>
          </a:extLst>
        </xdr:cNvPr>
        <xdr:cNvGrpSpPr>
          <a:grpSpLocks/>
        </xdr:cNvGrpSpPr>
      </xdr:nvGrpSpPr>
      <xdr:grpSpPr bwMode="auto">
        <a:xfrm>
          <a:off x="312860" y="0"/>
          <a:ext cx="720236" cy="772258"/>
          <a:chOff x="820" y="542"/>
          <a:chExt cx="1211" cy="1211"/>
        </a:xfrm>
      </xdr:grpSpPr>
      <xdr:sp macro="" textlink="">
        <xdr:nvSpPr>
          <xdr:cNvPr id="3" name="Rectangle 47">
            <a:extLst>
              <a:ext uri="{FF2B5EF4-FFF2-40B4-BE49-F238E27FC236}">
                <a16:creationId xmlns="" xmlns:a16="http://schemas.microsoft.com/office/drawing/2014/main" id="{00000000-0008-0000-0200-000003000000}"/>
              </a:ext>
            </a:extLst>
          </xdr:cNvPr>
          <xdr:cNvSpPr>
            <a:spLocks/>
          </xdr:cNvSpPr>
        </xdr:nvSpPr>
        <xdr:spPr bwMode="auto">
          <a:xfrm>
            <a:off x="830" y="552"/>
            <a:ext cx="1190" cy="1190"/>
          </a:xfrm>
          <a:prstGeom prst="rect">
            <a:avLst/>
          </a:prstGeom>
          <a:solidFill>
            <a:srgbClr val="F79A39"/>
          </a:solidFill>
          <a:ln>
            <a:noFill/>
          </a:ln>
          <a:extLst>
            <a:ext uri="{91240B29-F687-4F45-9708-019B960494DF}">
              <a14:hiddenLine xmlns="" xmlns:a14="http://schemas.microsoft.com/office/drawing/2010/main" w="9525">
                <a:solidFill>
                  <a:srgbClr val="000000"/>
                </a:solidFill>
                <a:miter lim="800000"/>
                <a:headEnd/>
                <a:tailEnd/>
              </a14:hiddenLine>
            </a:ext>
          </a:extLst>
        </xdr:spPr>
      </xdr:sp>
      <xdr:grpSp>
        <xdr:nvGrpSpPr>
          <xdr:cNvPr id="4" name="Group 44">
            <a:extLst>
              <a:ext uri="{FF2B5EF4-FFF2-40B4-BE49-F238E27FC236}">
                <a16:creationId xmlns="" xmlns:a16="http://schemas.microsoft.com/office/drawing/2014/main" id="{00000000-0008-0000-0200-000004000000}"/>
              </a:ext>
            </a:extLst>
          </xdr:cNvPr>
          <xdr:cNvGrpSpPr>
            <a:grpSpLocks/>
          </xdr:cNvGrpSpPr>
        </xdr:nvGrpSpPr>
        <xdr:grpSpPr bwMode="auto">
          <a:xfrm>
            <a:off x="1193" y="1473"/>
            <a:ext cx="147" cy="171"/>
            <a:chOff x="1193" y="1473"/>
            <a:chExt cx="147" cy="171"/>
          </a:xfrm>
        </xdr:grpSpPr>
        <xdr:sp macro="" textlink="">
          <xdr:nvSpPr>
            <xdr:cNvPr id="19" name="Freeform 46">
              <a:extLst>
                <a:ext uri="{FF2B5EF4-FFF2-40B4-BE49-F238E27FC236}">
                  <a16:creationId xmlns="" xmlns:a16="http://schemas.microsoft.com/office/drawing/2014/main" id="{00000000-0008-0000-0200-000013000000}"/>
                </a:ext>
              </a:extLst>
            </xdr:cNvPr>
            <xdr:cNvSpPr>
              <a:spLocks/>
            </xdr:cNvSpPr>
          </xdr:nvSpPr>
          <xdr:spPr bwMode="auto">
            <a:xfrm>
              <a:off x="1193" y="1473"/>
              <a:ext cx="147" cy="171"/>
            </a:xfrm>
            <a:custGeom>
              <a:avLst/>
              <a:gdLst>
                <a:gd name="T0" fmla="*/ 37 w 147"/>
                <a:gd name="T1" fmla="*/ 49 h 171"/>
                <a:gd name="T2" fmla="*/ 41 w 147"/>
                <a:gd name="T3" fmla="*/ 45 h 171"/>
                <a:gd name="T4" fmla="*/ 57 w 147"/>
                <a:gd name="T5" fmla="*/ 34 h 171"/>
                <a:gd name="T6" fmla="*/ 78 w 147"/>
                <a:gd name="T7" fmla="*/ 30 h 171"/>
                <a:gd name="T8" fmla="*/ 95 w 147"/>
                <a:gd name="T9" fmla="*/ 30 h 171"/>
                <a:gd name="T10" fmla="*/ 104 w 147"/>
                <a:gd name="T11" fmla="*/ 37 h 171"/>
                <a:gd name="T12" fmla="*/ 104 w 147"/>
                <a:gd name="T13" fmla="*/ 58 h 171"/>
                <a:gd name="T14" fmla="*/ 99 w 147"/>
                <a:gd name="T15" fmla="*/ 58 h 171"/>
                <a:gd name="T16" fmla="*/ 68 w 147"/>
                <a:gd name="T17" fmla="*/ 64 h 171"/>
                <a:gd name="T18" fmla="*/ 44 w 147"/>
                <a:gd name="T19" fmla="*/ 71 h 171"/>
                <a:gd name="T20" fmla="*/ 24 w 147"/>
                <a:gd name="T21" fmla="*/ 80 h 171"/>
                <a:gd name="T22" fmla="*/ 10 w 147"/>
                <a:gd name="T23" fmla="*/ 92 h 171"/>
                <a:gd name="T24" fmla="*/ 2 w 147"/>
                <a:gd name="T25" fmla="*/ 106 h 171"/>
                <a:gd name="T26" fmla="*/ 0 w 147"/>
                <a:gd name="T27" fmla="*/ 123 h 171"/>
                <a:gd name="T28" fmla="*/ 0 w 147"/>
                <a:gd name="T29" fmla="*/ 133 h 171"/>
                <a:gd name="T30" fmla="*/ 9 w 147"/>
                <a:gd name="T31" fmla="*/ 152 h 171"/>
                <a:gd name="T32" fmla="*/ 25 w 147"/>
                <a:gd name="T33" fmla="*/ 166 h 171"/>
                <a:gd name="T34" fmla="*/ 49 w 147"/>
                <a:gd name="T35" fmla="*/ 171 h 171"/>
                <a:gd name="T36" fmla="*/ 66 w 147"/>
                <a:gd name="T37" fmla="*/ 169 h 171"/>
                <a:gd name="T38" fmla="*/ 81 w 147"/>
                <a:gd name="T39" fmla="*/ 137 h 171"/>
                <a:gd name="T40" fmla="*/ 62 w 147"/>
                <a:gd name="T41" fmla="*/ 141 h 171"/>
                <a:gd name="T42" fmla="*/ 49 w 147"/>
                <a:gd name="T43" fmla="*/ 141 h 171"/>
                <a:gd name="T44" fmla="*/ 42 w 147"/>
                <a:gd name="T45" fmla="*/ 130 h 171"/>
                <a:gd name="T46" fmla="*/ 42 w 147"/>
                <a:gd name="T47" fmla="*/ 119 h 171"/>
                <a:gd name="T48" fmla="*/ 43 w 147"/>
                <a:gd name="T49" fmla="*/ 112 h 171"/>
                <a:gd name="T50" fmla="*/ 53 w 147"/>
                <a:gd name="T51" fmla="*/ 99 h 171"/>
                <a:gd name="T52" fmla="*/ 73 w 147"/>
                <a:gd name="T53" fmla="*/ 90 h 171"/>
                <a:gd name="T54" fmla="*/ 102 w 147"/>
                <a:gd name="T55" fmla="*/ 84 h 171"/>
                <a:gd name="T56" fmla="*/ 104 w 147"/>
                <a:gd name="T57" fmla="*/ 154 h 171"/>
                <a:gd name="T58" fmla="*/ 107 w 147"/>
                <a:gd name="T59" fmla="*/ 169 h 171"/>
                <a:gd name="T60" fmla="*/ 146 w 147"/>
                <a:gd name="T61" fmla="*/ 169 h 171"/>
                <a:gd name="T62" fmla="*/ 146 w 147"/>
                <a:gd name="T63" fmla="*/ 45 h 171"/>
                <a:gd name="T64" fmla="*/ 140 w 147"/>
                <a:gd name="T65" fmla="*/ 26 h 171"/>
                <a:gd name="T66" fmla="*/ 127 w 147"/>
                <a:gd name="T67" fmla="*/ 12 h 171"/>
                <a:gd name="T68" fmla="*/ 106 w 147"/>
                <a:gd name="T69" fmla="*/ 3 h 171"/>
                <a:gd name="T70" fmla="*/ 79 w 147"/>
                <a:gd name="T71" fmla="*/ 0 h 171"/>
                <a:gd name="T72" fmla="*/ 58 w 147"/>
                <a:gd name="T73" fmla="*/ 1 h 171"/>
                <a:gd name="T74" fmla="*/ 38 w 147"/>
                <a:gd name="T75" fmla="*/ 7 h 171"/>
                <a:gd name="T76" fmla="*/ 21 w 147"/>
                <a:gd name="T77" fmla="*/ 17 h 171"/>
                <a:gd name="T78" fmla="*/ 8 w 147"/>
                <a:gd name="T79" fmla="*/ 32 h 171"/>
                <a:gd name="T80" fmla="*/ 37 w 147"/>
                <a:gd name="T81" fmla="*/ 49 h 171"/>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47" h="171">
                  <a:moveTo>
                    <a:pt x="37" y="49"/>
                  </a:moveTo>
                  <a:lnTo>
                    <a:pt x="41" y="45"/>
                  </a:lnTo>
                  <a:lnTo>
                    <a:pt x="57" y="34"/>
                  </a:lnTo>
                  <a:lnTo>
                    <a:pt x="78" y="30"/>
                  </a:lnTo>
                  <a:lnTo>
                    <a:pt x="95" y="30"/>
                  </a:lnTo>
                  <a:lnTo>
                    <a:pt x="104" y="37"/>
                  </a:lnTo>
                  <a:lnTo>
                    <a:pt x="104" y="58"/>
                  </a:lnTo>
                  <a:lnTo>
                    <a:pt x="99" y="58"/>
                  </a:lnTo>
                  <a:lnTo>
                    <a:pt x="68" y="64"/>
                  </a:lnTo>
                  <a:lnTo>
                    <a:pt x="44" y="71"/>
                  </a:lnTo>
                  <a:lnTo>
                    <a:pt x="24" y="80"/>
                  </a:lnTo>
                  <a:lnTo>
                    <a:pt x="10" y="92"/>
                  </a:lnTo>
                  <a:lnTo>
                    <a:pt x="2" y="106"/>
                  </a:lnTo>
                  <a:lnTo>
                    <a:pt x="0" y="123"/>
                  </a:lnTo>
                  <a:lnTo>
                    <a:pt x="0" y="133"/>
                  </a:lnTo>
                  <a:lnTo>
                    <a:pt x="9" y="152"/>
                  </a:lnTo>
                  <a:lnTo>
                    <a:pt x="25" y="166"/>
                  </a:lnTo>
                  <a:lnTo>
                    <a:pt x="49" y="171"/>
                  </a:lnTo>
                  <a:lnTo>
                    <a:pt x="66" y="169"/>
                  </a:lnTo>
                  <a:lnTo>
                    <a:pt x="81" y="137"/>
                  </a:lnTo>
                  <a:lnTo>
                    <a:pt x="62" y="141"/>
                  </a:lnTo>
                  <a:lnTo>
                    <a:pt x="49" y="141"/>
                  </a:lnTo>
                  <a:lnTo>
                    <a:pt x="42" y="130"/>
                  </a:lnTo>
                  <a:lnTo>
                    <a:pt x="42" y="119"/>
                  </a:lnTo>
                  <a:lnTo>
                    <a:pt x="43" y="112"/>
                  </a:lnTo>
                  <a:lnTo>
                    <a:pt x="53" y="99"/>
                  </a:lnTo>
                  <a:lnTo>
                    <a:pt x="73" y="90"/>
                  </a:lnTo>
                  <a:lnTo>
                    <a:pt x="102" y="84"/>
                  </a:lnTo>
                  <a:lnTo>
                    <a:pt x="104" y="154"/>
                  </a:lnTo>
                  <a:lnTo>
                    <a:pt x="107" y="169"/>
                  </a:lnTo>
                  <a:lnTo>
                    <a:pt x="146" y="169"/>
                  </a:lnTo>
                  <a:lnTo>
                    <a:pt x="146" y="45"/>
                  </a:lnTo>
                  <a:lnTo>
                    <a:pt x="140" y="26"/>
                  </a:lnTo>
                  <a:lnTo>
                    <a:pt x="127" y="12"/>
                  </a:lnTo>
                  <a:lnTo>
                    <a:pt x="106" y="3"/>
                  </a:lnTo>
                  <a:lnTo>
                    <a:pt x="79" y="0"/>
                  </a:lnTo>
                  <a:lnTo>
                    <a:pt x="58" y="1"/>
                  </a:lnTo>
                  <a:lnTo>
                    <a:pt x="38" y="7"/>
                  </a:lnTo>
                  <a:lnTo>
                    <a:pt x="21" y="17"/>
                  </a:lnTo>
                  <a:lnTo>
                    <a:pt x="8" y="32"/>
                  </a:lnTo>
                  <a:lnTo>
                    <a:pt x="37" y="49"/>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20" name="Freeform 45">
              <a:extLst>
                <a:ext uri="{FF2B5EF4-FFF2-40B4-BE49-F238E27FC236}">
                  <a16:creationId xmlns="" xmlns:a16="http://schemas.microsoft.com/office/drawing/2014/main" id="{00000000-0008-0000-0200-000014000000}"/>
                </a:ext>
              </a:extLst>
            </xdr:cNvPr>
            <xdr:cNvSpPr>
              <a:spLocks/>
            </xdr:cNvSpPr>
          </xdr:nvSpPr>
          <xdr:spPr bwMode="auto">
            <a:xfrm>
              <a:off x="1193" y="1473"/>
              <a:ext cx="147" cy="171"/>
            </a:xfrm>
            <a:custGeom>
              <a:avLst/>
              <a:gdLst>
                <a:gd name="T0" fmla="*/ 102 w 147"/>
                <a:gd name="T1" fmla="*/ 84 h 171"/>
                <a:gd name="T2" fmla="*/ 102 w 147"/>
                <a:gd name="T3" fmla="*/ 123 h 171"/>
                <a:gd name="T4" fmla="*/ 99 w 147"/>
                <a:gd name="T5" fmla="*/ 126 h 171"/>
                <a:gd name="T6" fmla="*/ 81 w 147"/>
                <a:gd name="T7" fmla="*/ 137 h 171"/>
                <a:gd name="T8" fmla="*/ 66 w 147"/>
                <a:gd name="T9" fmla="*/ 169 h 171"/>
                <a:gd name="T10" fmla="*/ 85 w 147"/>
                <a:gd name="T11" fmla="*/ 164 h 171"/>
                <a:gd name="T12" fmla="*/ 104 w 147"/>
                <a:gd name="T13" fmla="*/ 154 h 171"/>
                <a:gd name="T14" fmla="*/ 102 w 147"/>
                <a:gd name="T15" fmla="*/ 84 h 171"/>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47" h="171">
                  <a:moveTo>
                    <a:pt x="102" y="84"/>
                  </a:moveTo>
                  <a:lnTo>
                    <a:pt x="102" y="123"/>
                  </a:lnTo>
                  <a:lnTo>
                    <a:pt x="99" y="126"/>
                  </a:lnTo>
                  <a:lnTo>
                    <a:pt x="81" y="137"/>
                  </a:lnTo>
                  <a:lnTo>
                    <a:pt x="66" y="169"/>
                  </a:lnTo>
                  <a:lnTo>
                    <a:pt x="85" y="164"/>
                  </a:lnTo>
                  <a:lnTo>
                    <a:pt x="104" y="154"/>
                  </a:lnTo>
                  <a:lnTo>
                    <a:pt x="102" y="8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sp macro="" textlink="">
        <xdr:nvSpPr>
          <xdr:cNvPr id="5" name="Freeform 43">
            <a:extLst>
              <a:ext uri="{FF2B5EF4-FFF2-40B4-BE49-F238E27FC236}">
                <a16:creationId xmlns="" xmlns:a16="http://schemas.microsoft.com/office/drawing/2014/main" id="{00000000-0008-0000-0200-000005000000}"/>
              </a:ext>
            </a:extLst>
          </xdr:cNvPr>
          <xdr:cNvSpPr>
            <a:spLocks/>
          </xdr:cNvSpPr>
        </xdr:nvSpPr>
        <xdr:spPr bwMode="auto">
          <a:xfrm>
            <a:off x="1374" y="1473"/>
            <a:ext cx="149" cy="169"/>
          </a:xfrm>
          <a:custGeom>
            <a:avLst/>
            <a:gdLst>
              <a:gd name="T0" fmla="*/ 40 w 149"/>
              <a:gd name="T1" fmla="*/ 22 h 169"/>
              <a:gd name="T2" fmla="*/ 36 w 149"/>
              <a:gd name="T3" fmla="*/ 3 h 169"/>
              <a:gd name="T4" fmla="*/ 0 w 149"/>
              <a:gd name="T5" fmla="*/ 8 h 169"/>
              <a:gd name="T6" fmla="*/ 0 w 149"/>
              <a:gd name="T7" fmla="*/ 169 h 169"/>
              <a:gd name="T8" fmla="*/ 43 w 149"/>
              <a:gd name="T9" fmla="*/ 169 h 169"/>
              <a:gd name="T10" fmla="*/ 43 w 149"/>
              <a:gd name="T11" fmla="*/ 50 h 169"/>
              <a:gd name="T12" fmla="*/ 47 w 149"/>
              <a:gd name="T13" fmla="*/ 46 h 169"/>
              <a:gd name="T14" fmla="*/ 66 w 149"/>
              <a:gd name="T15" fmla="*/ 35 h 169"/>
              <a:gd name="T16" fmla="*/ 83 w 149"/>
              <a:gd name="T17" fmla="*/ 32 h 169"/>
              <a:gd name="T18" fmla="*/ 99 w 149"/>
              <a:gd name="T19" fmla="*/ 32 h 169"/>
              <a:gd name="T20" fmla="*/ 105 w 149"/>
              <a:gd name="T21" fmla="*/ 41 h 169"/>
              <a:gd name="T22" fmla="*/ 105 w 149"/>
              <a:gd name="T23" fmla="*/ 169 h 169"/>
              <a:gd name="T24" fmla="*/ 148 w 149"/>
              <a:gd name="T25" fmla="*/ 169 h 169"/>
              <a:gd name="T26" fmla="*/ 148 w 149"/>
              <a:gd name="T27" fmla="*/ 53 h 169"/>
              <a:gd name="T28" fmla="*/ 146 w 149"/>
              <a:gd name="T29" fmla="*/ 34 h 169"/>
              <a:gd name="T30" fmla="*/ 137 w 149"/>
              <a:gd name="T31" fmla="*/ 15 h 169"/>
              <a:gd name="T32" fmla="*/ 120 w 149"/>
              <a:gd name="T33" fmla="*/ 3 h 169"/>
              <a:gd name="T34" fmla="*/ 96 w 149"/>
              <a:gd name="T35" fmla="*/ 0 h 169"/>
              <a:gd name="T36" fmla="*/ 95 w 149"/>
              <a:gd name="T37" fmla="*/ 0 h 169"/>
              <a:gd name="T38" fmla="*/ 76 w 149"/>
              <a:gd name="T39" fmla="*/ 2 h 169"/>
              <a:gd name="T40" fmla="*/ 58 w 149"/>
              <a:gd name="T41" fmla="*/ 10 h 169"/>
              <a:gd name="T42" fmla="*/ 40 w 149"/>
              <a:gd name="T43" fmla="*/ 22 h 169"/>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149" h="169">
                <a:moveTo>
                  <a:pt x="40" y="22"/>
                </a:moveTo>
                <a:lnTo>
                  <a:pt x="36" y="3"/>
                </a:lnTo>
                <a:lnTo>
                  <a:pt x="0" y="8"/>
                </a:lnTo>
                <a:lnTo>
                  <a:pt x="0" y="169"/>
                </a:lnTo>
                <a:lnTo>
                  <a:pt x="43" y="169"/>
                </a:lnTo>
                <a:lnTo>
                  <a:pt x="43" y="50"/>
                </a:lnTo>
                <a:lnTo>
                  <a:pt x="47" y="46"/>
                </a:lnTo>
                <a:lnTo>
                  <a:pt x="66" y="35"/>
                </a:lnTo>
                <a:lnTo>
                  <a:pt x="83" y="32"/>
                </a:lnTo>
                <a:lnTo>
                  <a:pt x="99" y="32"/>
                </a:lnTo>
                <a:lnTo>
                  <a:pt x="105" y="41"/>
                </a:lnTo>
                <a:lnTo>
                  <a:pt x="105" y="169"/>
                </a:lnTo>
                <a:lnTo>
                  <a:pt x="148" y="169"/>
                </a:lnTo>
                <a:lnTo>
                  <a:pt x="148" y="53"/>
                </a:lnTo>
                <a:lnTo>
                  <a:pt x="146" y="34"/>
                </a:lnTo>
                <a:lnTo>
                  <a:pt x="137" y="15"/>
                </a:lnTo>
                <a:lnTo>
                  <a:pt x="120" y="3"/>
                </a:lnTo>
                <a:lnTo>
                  <a:pt x="96" y="0"/>
                </a:lnTo>
                <a:lnTo>
                  <a:pt x="95" y="0"/>
                </a:lnTo>
                <a:lnTo>
                  <a:pt x="76" y="2"/>
                </a:lnTo>
                <a:lnTo>
                  <a:pt x="58" y="10"/>
                </a:lnTo>
                <a:lnTo>
                  <a:pt x="40" y="22"/>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nvGrpSpPr>
          <xdr:cNvPr id="6" name="Group 40">
            <a:extLst>
              <a:ext uri="{FF2B5EF4-FFF2-40B4-BE49-F238E27FC236}">
                <a16:creationId xmlns="" xmlns:a16="http://schemas.microsoft.com/office/drawing/2014/main" id="{00000000-0008-0000-0200-000006000000}"/>
              </a:ext>
            </a:extLst>
          </xdr:cNvPr>
          <xdr:cNvGrpSpPr>
            <a:grpSpLocks/>
          </xdr:cNvGrpSpPr>
        </xdr:nvGrpSpPr>
        <xdr:grpSpPr bwMode="auto">
          <a:xfrm>
            <a:off x="1733" y="1473"/>
            <a:ext cx="154" cy="172"/>
            <a:chOff x="1733" y="1473"/>
            <a:chExt cx="154" cy="172"/>
          </a:xfrm>
        </xdr:grpSpPr>
        <xdr:sp macro="" textlink="">
          <xdr:nvSpPr>
            <xdr:cNvPr id="17" name="Freeform 42">
              <a:extLst>
                <a:ext uri="{FF2B5EF4-FFF2-40B4-BE49-F238E27FC236}">
                  <a16:creationId xmlns="" xmlns:a16="http://schemas.microsoft.com/office/drawing/2014/main" id="{00000000-0008-0000-0200-000011000000}"/>
                </a:ext>
              </a:extLst>
            </xdr:cNvPr>
            <xdr:cNvSpPr>
              <a:spLocks/>
            </xdr:cNvSpPr>
          </xdr:nvSpPr>
          <xdr:spPr bwMode="auto">
            <a:xfrm>
              <a:off x="1733" y="1473"/>
              <a:ext cx="154" cy="172"/>
            </a:xfrm>
            <a:custGeom>
              <a:avLst/>
              <a:gdLst>
                <a:gd name="T0" fmla="*/ 152 w 154"/>
                <a:gd name="T1" fmla="*/ 65 h 172"/>
                <a:gd name="T2" fmla="*/ 146 w 154"/>
                <a:gd name="T3" fmla="*/ 42 h 172"/>
                <a:gd name="T4" fmla="*/ 135 w 154"/>
                <a:gd name="T5" fmla="*/ 24 h 172"/>
                <a:gd name="T6" fmla="*/ 120 w 154"/>
                <a:gd name="T7" fmla="*/ 10 h 172"/>
                <a:gd name="T8" fmla="*/ 100 w 154"/>
                <a:gd name="T9" fmla="*/ 2 h 172"/>
                <a:gd name="T10" fmla="*/ 77 w 154"/>
                <a:gd name="T11" fmla="*/ 0 h 172"/>
                <a:gd name="T12" fmla="*/ 58 w 154"/>
                <a:gd name="T13" fmla="*/ 1 h 172"/>
                <a:gd name="T14" fmla="*/ 45 w 154"/>
                <a:gd name="T15" fmla="*/ 53 h 172"/>
                <a:gd name="T16" fmla="*/ 57 w 154"/>
                <a:gd name="T17" fmla="*/ 35 h 172"/>
                <a:gd name="T18" fmla="*/ 77 w 154"/>
                <a:gd name="T19" fmla="*/ 29 h 172"/>
                <a:gd name="T20" fmla="*/ 87 w 154"/>
                <a:gd name="T21" fmla="*/ 30 h 172"/>
                <a:gd name="T22" fmla="*/ 104 w 154"/>
                <a:gd name="T23" fmla="*/ 42 h 172"/>
                <a:gd name="T24" fmla="*/ 110 w 154"/>
                <a:gd name="T25" fmla="*/ 64 h 172"/>
                <a:gd name="T26" fmla="*/ 43 w 154"/>
                <a:gd name="T27" fmla="*/ 64 h 172"/>
                <a:gd name="T28" fmla="*/ 38 w 154"/>
                <a:gd name="T29" fmla="*/ 8 h 172"/>
                <a:gd name="T30" fmla="*/ 22 w 154"/>
                <a:gd name="T31" fmla="*/ 21 h 172"/>
                <a:gd name="T32" fmla="*/ 10 w 154"/>
                <a:gd name="T33" fmla="*/ 38 h 172"/>
                <a:gd name="T34" fmla="*/ 2 w 154"/>
                <a:gd name="T35" fmla="*/ 60 h 172"/>
                <a:gd name="T36" fmla="*/ 0 w 154"/>
                <a:gd name="T37" fmla="*/ 86 h 172"/>
                <a:gd name="T38" fmla="*/ 1 w 154"/>
                <a:gd name="T39" fmla="*/ 107 h 172"/>
                <a:gd name="T40" fmla="*/ 8 w 154"/>
                <a:gd name="T41" fmla="*/ 130 h 172"/>
                <a:gd name="T42" fmla="*/ 19 w 154"/>
                <a:gd name="T43" fmla="*/ 148 h 172"/>
                <a:gd name="T44" fmla="*/ 34 w 154"/>
                <a:gd name="T45" fmla="*/ 161 h 172"/>
                <a:gd name="T46" fmla="*/ 54 w 154"/>
                <a:gd name="T47" fmla="*/ 169 h 172"/>
                <a:gd name="T48" fmla="*/ 78 w 154"/>
                <a:gd name="T49" fmla="*/ 172 h 172"/>
                <a:gd name="T50" fmla="*/ 80 w 154"/>
                <a:gd name="T51" fmla="*/ 172 h 172"/>
                <a:gd name="T52" fmla="*/ 103 w 154"/>
                <a:gd name="T53" fmla="*/ 169 h 172"/>
                <a:gd name="T54" fmla="*/ 122 w 154"/>
                <a:gd name="T55" fmla="*/ 162 h 172"/>
                <a:gd name="T56" fmla="*/ 139 w 154"/>
                <a:gd name="T57" fmla="*/ 151 h 172"/>
                <a:gd name="T58" fmla="*/ 151 w 154"/>
                <a:gd name="T59" fmla="*/ 136 h 172"/>
                <a:gd name="T60" fmla="*/ 119 w 154"/>
                <a:gd name="T61" fmla="*/ 118 h 172"/>
                <a:gd name="T62" fmla="*/ 117 w 154"/>
                <a:gd name="T63" fmla="*/ 121 h 172"/>
                <a:gd name="T64" fmla="*/ 101 w 154"/>
                <a:gd name="T65" fmla="*/ 135 h 172"/>
                <a:gd name="T66" fmla="*/ 81 w 154"/>
                <a:gd name="T67" fmla="*/ 140 h 172"/>
                <a:gd name="T68" fmla="*/ 80 w 154"/>
                <a:gd name="T69" fmla="*/ 140 h 172"/>
                <a:gd name="T70" fmla="*/ 59 w 154"/>
                <a:gd name="T71" fmla="*/ 134 h 172"/>
                <a:gd name="T72" fmla="*/ 47 w 154"/>
                <a:gd name="T73" fmla="*/ 118 h 172"/>
                <a:gd name="T74" fmla="*/ 42 w 154"/>
                <a:gd name="T75" fmla="*/ 92 h 172"/>
                <a:gd name="T76" fmla="*/ 153 w 154"/>
                <a:gd name="T77" fmla="*/ 92 h 172"/>
                <a:gd name="T78" fmla="*/ 153 w 154"/>
                <a:gd name="T79" fmla="*/ 90 h 172"/>
                <a:gd name="T80" fmla="*/ 153 w 154"/>
                <a:gd name="T81" fmla="*/ 84 h 172"/>
                <a:gd name="T82" fmla="*/ 152 w 154"/>
                <a:gd name="T83" fmla="*/ 65 h 172"/>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0" t="0" r="r" b="b"/>
              <a:pathLst>
                <a:path w="154" h="172">
                  <a:moveTo>
                    <a:pt x="152" y="65"/>
                  </a:moveTo>
                  <a:lnTo>
                    <a:pt x="146" y="42"/>
                  </a:lnTo>
                  <a:lnTo>
                    <a:pt x="135" y="24"/>
                  </a:lnTo>
                  <a:lnTo>
                    <a:pt x="120" y="10"/>
                  </a:lnTo>
                  <a:lnTo>
                    <a:pt x="100" y="2"/>
                  </a:lnTo>
                  <a:lnTo>
                    <a:pt x="77" y="0"/>
                  </a:lnTo>
                  <a:lnTo>
                    <a:pt x="58" y="1"/>
                  </a:lnTo>
                  <a:lnTo>
                    <a:pt x="45" y="53"/>
                  </a:lnTo>
                  <a:lnTo>
                    <a:pt x="57" y="35"/>
                  </a:lnTo>
                  <a:lnTo>
                    <a:pt x="77" y="29"/>
                  </a:lnTo>
                  <a:lnTo>
                    <a:pt x="87" y="30"/>
                  </a:lnTo>
                  <a:lnTo>
                    <a:pt x="104" y="42"/>
                  </a:lnTo>
                  <a:lnTo>
                    <a:pt x="110" y="64"/>
                  </a:lnTo>
                  <a:lnTo>
                    <a:pt x="43" y="64"/>
                  </a:lnTo>
                  <a:lnTo>
                    <a:pt x="38" y="8"/>
                  </a:lnTo>
                  <a:lnTo>
                    <a:pt x="22" y="21"/>
                  </a:lnTo>
                  <a:lnTo>
                    <a:pt x="10" y="38"/>
                  </a:lnTo>
                  <a:lnTo>
                    <a:pt x="2" y="60"/>
                  </a:lnTo>
                  <a:lnTo>
                    <a:pt x="0" y="86"/>
                  </a:lnTo>
                  <a:lnTo>
                    <a:pt x="1" y="107"/>
                  </a:lnTo>
                  <a:lnTo>
                    <a:pt x="8" y="130"/>
                  </a:lnTo>
                  <a:lnTo>
                    <a:pt x="19" y="148"/>
                  </a:lnTo>
                  <a:lnTo>
                    <a:pt x="34" y="161"/>
                  </a:lnTo>
                  <a:lnTo>
                    <a:pt x="54" y="169"/>
                  </a:lnTo>
                  <a:lnTo>
                    <a:pt x="78" y="172"/>
                  </a:lnTo>
                  <a:lnTo>
                    <a:pt x="80" y="172"/>
                  </a:lnTo>
                  <a:lnTo>
                    <a:pt x="103" y="169"/>
                  </a:lnTo>
                  <a:lnTo>
                    <a:pt x="122" y="162"/>
                  </a:lnTo>
                  <a:lnTo>
                    <a:pt x="139" y="151"/>
                  </a:lnTo>
                  <a:lnTo>
                    <a:pt x="151" y="136"/>
                  </a:lnTo>
                  <a:lnTo>
                    <a:pt x="119" y="118"/>
                  </a:lnTo>
                  <a:lnTo>
                    <a:pt x="117" y="121"/>
                  </a:lnTo>
                  <a:lnTo>
                    <a:pt x="101" y="135"/>
                  </a:lnTo>
                  <a:lnTo>
                    <a:pt x="81" y="140"/>
                  </a:lnTo>
                  <a:lnTo>
                    <a:pt x="80" y="140"/>
                  </a:lnTo>
                  <a:lnTo>
                    <a:pt x="59" y="134"/>
                  </a:lnTo>
                  <a:lnTo>
                    <a:pt x="47" y="118"/>
                  </a:lnTo>
                  <a:lnTo>
                    <a:pt x="42" y="92"/>
                  </a:lnTo>
                  <a:lnTo>
                    <a:pt x="153" y="92"/>
                  </a:lnTo>
                  <a:lnTo>
                    <a:pt x="153" y="90"/>
                  </a:lnTo>
                  <a:lnTo>
                    <a:pt x="153" y="84"/>
                  </a:lnTo>
                  <a:lnTo>
                    <a:pt x="152" y="65"/>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18" name="Freeform 41">
              <a:extLst>
                <a:ext uri="{FF2B5EF4-FFF2-40B4-BE49-F238E27FC236}">
                  <a16:creationId xmlns="" xmlns:a16="http://schemas.microsoft.com/office/drawing/2014/main" id="{00000000-0008-0000-0200-000012000000}"/>
                </a:ext>
              </a:extLst>
            </xdr:cNvPr>
            <xdr:cNvSpPr>
              <a:spLocks/>
            </xdr:cNvSpPr>
          </xdr:nvSpPr>
          <xdr:spPr bwMode="auto">
            <a:xfrm>
              <a:off x="1733" y="1473"/>
              <a:ext cx="154" cy="172"/>
            </a:xfrm>
            <a:custGeom>
              <a:avLst/>
              <a:gdLst>
                <a:gd name="T0" fmla="*/ 45 w 154"/>
                <a:gd name="T1" fmla="*/ 53 h 172"/>
                <a:gd name="T2" fmla="*/ 58 w 154"/>
                <a:gd name="T3" fmla="*/ 1 h 172"/>
                <a:gd name="T4" fmla="*/ 38 w 154"/>
                <a:gd name="T5" fmla="*/ 8 h 172"/>
                <a:gd name="T6" fmla="*/ 43 w 154"/>
                <a:gd name="T7" fmla="*/ 64 h 172"/>
                <a:gd name="T8" fmla="*/ 45 w 154"/>
                <a:gd name="T9" fmla="*/ 53 h 172"/>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4" h="172">
                  <a:moveTo>
                    <a:pt x="45" y="53"/>
                  </a:moveTo>
                  <a:lnTo>
                    <a:pt x="58" y="1"/>
                  </a:lnTo>
                  <a:lnTo>
                    <a:pt x="38" y="8"/>
                  </a:lnTo>
                  <a:lnTo>
                    <a:pt x="43" y="64"/>
                  </a:lnTo>
                  <a:lnTo>
                    <a:pt x="45" y="53"/>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nvGrpSpPr>
          <xdr:cNvPr id="7" name="Group 37">
            <a:extLst>
              <a:ext uri="{FF2B5EF4-FFF2-40B4-BE49-F238E27FC236}">
                <a16:creationId xmlns="" xmlns:a16="http://schemas.microsoft.com/office/drawing/2014/main" id="{00000000-0008-0000-0200-000007000000}"/>
              </a:ext>
            </a:extLst>
          </xdr:cNvPr>
          <xdr:cNvGrpSpPr>
            <a:grpSpLocks/>
          </xdr:cNvGrpSpPr>
        </xdr:nvGrpSpPr>
        <xdr:grpSpPr bwMode="auto">
          <a:xfrm>
            <a:off x="895" y="1472"/>
            <a:ext cx="163" cy="175"/>
            <a:chOff x="895" y="1472"/>
            <a:chExt cx="163" cy="175"/>
          </a:xfrm>
        </xdr:grpSpPr>
        <xdr:sp macro="" textlink="">
          <xdr:nvSpPr>
            <xdr:cNvPr id="15" name="Freeform 39">
              <a:extLst>
                <a:ext uri="{FF2B5EF4-FFF2-40B4-BE49-F238E27FC236}">
                  <a16:creationId xmlns="" xmlns:a16="http://schemas.microsoft.com/office/drawing/2014/main" id="{00000000-0008-0000-0200-00000F000000}"/>
                </a:ext>
              </a:extLst>
            </xdr:cNvPr>
            <xdr:cNvSpPr>
              <a:spLocks/>
            </xdr:cNvSpPr>
          </xdr:nvSpPr>
          <xdr:spPr bwMode="auto">
            <a:xfrm>
              <a:off x="895" y="1472"/>
              <a:ext cx="163" cy="175"/>
            </a:xfrm>
            <a:custGeom>
              <a:avLst/>
              <a:gdLst>
                <a:gd name="T0" fmla="*/ 163 w 163"/>
                <a:gd name="T1" fmla="*/ 87 h 175"/>
                <a:gd name="T2" fmla="*/ 160 w 163"/>
                <a:gd name="T3" fmla="*/ 60 h 175"/>
                <a:gd name="T4" fmla="*/ 152 w 163"/>
                <a:gd name="T5" fmla="*/ 38 h 175"/>
                <a:gd name="T6" fmla="*/ 139 w 163"/>
                <a:gd name="T7" fmla="*/ 21 h 175"/>
                <a:gd name="T8" fmla="*/ 122 w 163"/>
                <a:gd name="T9" fmla="*/ 9 h 175"/>
                <a:gd name="T10" fmla="*/ 103 w 163"/>
                <a:gd name="T11" fmla="*/ 2 h 175"/>
                <a:gd name="T12" fmla="*/ 81 w 163"/>
                <a:gd name="T13" fmla="*/ 0 h 175"/>
                <a:gd name="T14" fmla="*/ 61 w 163"/>
                <a:gd name="T15" fmla="*/ 2 h 175"/>
                <a:gd name="T16" fmla="*/ 46 w 163"/>
                <a:gd name="T17" fmla="*/ 62 h 175"/>
                <a:gd name="T18" fmla="*/ 58 w 163"/>
                <a:gd name="T19" fmla="*/ 44 h 175"/>
                <a:gd name="T20" fmla="*/ 81 w 163"/>
                <a:gd name="T21" fmla="*/ 36 h 175"/>
                <a:gd name="T22" fmla="*/ 87 w 163"/>
                <a:gd name="T23" fmla="*/ 37 h 175"/>
                <a:gd name="T24" fmla="*/ 108 w 163"/>
                <a:gd name="T25" fmla="*/ 47 h 175"/>
                <a:gd name="T26" fmla="*/ 118 w 163"/>
                <a:gd name="T27" fmla="*/ 66 h 175"/>
                <a:gd name="T28" fmla="*/ 120 w 163"/>
                <a:gd name="T29" fmla="*/ 87 h 175"/>
                <a:gd name="T30" fmla="*/ 120 w 163"/>
                <a:gd name="T31" fmla="*/ 91 h 175"/>
                <a:gd name="T32" fmla="*/ 117 w 163"/>
                <a:gd name="T33" fmla="*/ 112 h 175"/>
                <a:gd name="T34" fmla="*/ 105 w 163"/>
                <a:gd name="T35" fmla="*/ 130 h 175"/>
                <a:gd name="T36" fmla="*/ 81 w 163"/>
                <a:gd name="T37" fmla="*/ 138 h 175"/>
                <a:gd name="T38" fmla="*/ 76 w 163"/>
                <a:gd name="T39" fmla="*/ 137 h 175"/>
                <a:gd name="T40" fmla="*/ 55 w 163"/>
                <a:gd name="T41" fmla="*/ 127 h 175"/>
                <a:gd name="T42" fmla="*/ 45 w 163"/>
                <a:gd name="T43" fmla="*/ 108 h 175"/>
                <a:gd name="T44" fmla="*/ 60 w 163"/>
                <a:gd name="T45" fmla="*/ 172 h 175"/>
                <a:gd name="T46" fmla="*/ 81 w 163"/>
                <a:gd name="T47" fmla="*/ 174 h 175"/>
                <a:gd name="T48" fmla="*/ 102 w 163"/>
                <a:gd name="T49" fmla="*/ 172 h 175"/>
                <a:gd name="T50" fmla="*/ 122 w 163"/>
                <a:gd name="T51" fmla="*/ 165 h 175"/>
                <a:gd name="T52" fmla="*/ 139 w 163"/>
                <a:gd name="T53" fmla="*/ 153 h 175"/>
                <a:gd name="T54" fmla="*/ 152 w 163"/>
                <a:gd name="T55" fmla="*/ 136 h 175"/>
                <a:gd name="T56" fmla="*/ 160 w 163"/>
                <a:gd name="T57" fmla="*/ 114 h 175"/>
                <a:gd name="T58" fmla="*/ 163 w 163"/>
                <a:gd name="T59" fmla="*/ 87 h 175"/>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0" t="0" r="r" b="b"/>
              <a:pathLst>
                <a:path w="163" h="175">
                  <a:moveTo>
                    <a:pt x="163" y="87"/>
                  </a:moveTo>
                  <a:lnTo>
                    <a:pt x="160" y="60"/>
                  </a:lnTo>
                  <a:lnTo>
                    <a:pt x="152" y="38"/>
                  </a:lnTo>
                  <a:lnTo>
                    <a:pt x="139" y="21"/>
                  </a:lnTo>
                  <a:lnTo>
                    <a:pt x="122" y="9"/>
                  </a:lnTo>
                  <a:lnTo>
                    <a:pt x="103" y="2"/>
                  </a:lnTo>
                  <a:lnTo>
                    <a:pt x="81" y="0"/>
                  </a:lnTo>
                  <a:lnTo>
                    <a:pt x="61" y="2"/>
                  </a:lnTo>
                  <a:lnTo>
                    <a:pt x="46" y="62"/>
                  </a:lnTo>
                  <a:lnTo>
                    <a:pt x="58" y="44"/>
                  </a:lnTo>
                  <a:lnTo>
                    <a:pt x="81" y="36"/>
                  </a:lnTo>
                  <a:lnTo>
                    <a:pt x="87" y="37"/>
                  </a:lnTo>
                  <a:lnTo>
                    <a:pt x="108" y="47"/>
                  </a:lnTo>
                  <a:lnTo>
                    <a:pt x="118" y="66"/>
                  </a:lnTo>
                  <a:lnTo>
                    <a:pt x="120" y="87"/>
                  </a:lnTo>
                  <a:lnTo>
                    <a:pt x="120" y="91"/>
                  </a:lnTo>
                  <a:lnTo>
                    <a:pt x="117" y="112"/>
                  </a:lnTo>
                  <a:lnTo>
                    <a:pt x="105" y="130"/>
                  </a:lnTo>
                  <a:lnTo>
                    <a:pt x="81" y="138"/>
                  </a:lnTo>
                  <a:lnTo>
                    <a:pt x="76" y="137"/>
                  </a:lnTo>
                  <a:lnTo>
                    <a:pt x="55" y="127"/>
                  </a:lnTo>
                  <a:lnTo>
                    <a:pt x="45" y="108"/>
                  </a:lnTo>
                  <a:lnTo>
                    <a:pt x="60" y="172"/>
                  </a:lnTo>
                  <a:lnTo>
                    <a:pt x="81" y="174"/>
                  </a:lnTo>
                  <a:lnTo>
                    <a:pt x="102" y="172"/>
                  </a:lnTo>
                  <a:lnTo>
                    <a:pt x="122" y="165"/>
                  </a:lnTo>
                  <a:lnTo>
                    <a:pt x="139" y="153"/>
                  </a:lnTo>
                  <a:lnTo>
                    <a:pt x="152" y="136"/>
                  </a:lnTo>
                  <a:lnTo>
                    <a:pt x="160" y="114"/>
                  </a:lnTo>
                  <a:lnTo>
                    <a:pt x="163" y="87"/>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16" name="Freeform 38">
              <a:extLst>
                <a:ext uri="{FF2B5EF4-FFF2-40B4-BE49-F238E27FC236}">
                  <a16:creationId xmlns="" xmlns:a16="http://schemas.microsoft.com/office/drawing/2014/main" id="{00000000-0008-0000-0200-000010000000}"/>
                </a:ext>
              </a:extLst>
            </xdr:cNvPr>
            <xdr:cNvSpPr>
              <a:spLocks/>
            </xdr:cNvSpPr>
          </xdr:nvSpPr>
          <xdr:spPr bwMode="auto">
            <a:xfrm>
              <a:off x="895" y="1472"/>
              <a:ext cx="163" cy="175"/>
            </a:xfrm>
            <a:custGeom>
              <a:avLst/>
              <a:gdLst>
                <a:gd name="T0" fmla="*/ 0 w 163"/>
                <a:gd name="T1" fmla="*/ 87 h 175"/>
                <a:gd name="T2" fmla="*/ 3 w 163"/>
                <a:gd name="T3" fmla="*/ 114 h 175"/>
                <a:gd name="T4" fmla="*/ 11 w 163"/>
                <a:gd name="T5" fmla="*/ 136 h 175"/>
                <a:gd name="T6" fmla="*/ 24 w 163"/>
                <a:gd name="T7" fmla="*/ 153 h 175"/>
                <a:gd name="T8" fmla="*/ 41 w 163"/>
                <a:gd name="T9" fmla="*/ 165 h 175"/>
                <a:gd name="T10" fmla="*/ 60 w 163"/>
                <a:gd name="T11" fmla="*/ 172 h 175"/>
                <a:gd name="T12" fmla="*/ 45 w 163"/>
                <a:gd name="T13" fmla="*/ 108 h 175"/>
                <a:gd name="T14" fmla="*/ 43 w 163"/>
                <a:gd name="T15" fmla="*/ 87 h 175"/>
                <a:gd name="T16" fmla="*/ 43 w 163"/>
                <a:gd name="T17" fmla="*/ 83 h 175"/>
                <a:gd name="T18" fmla="*/ 46 w 163"/>
                <a:gd name="T19" fmla="*/ 62 h 175"/>
                <a:gd name="T20" fmla="*/ 61 w 163"/>
                <a:gd name="T21" fmla="*/ 2 h 175"/>
                <a:gd name="T22" fmla="*/ 41 w 163"/>
                <a:gd name="T23" fmla="*/ 9 h 175"/>
                <a:gd name="T24" fmla="*/ 24 w 163"/>
                <a:gd name="T25" fmla="*/ 21 h 175"/>
                <a:gd name="T26" fmla="*/ 11 w 163"/>
                <a:gd name="T27" fmla="*/ 38 h 175"/>
                <a:gd name="T28" fmla="*/ 3 w 163"/>
                <a:gd name="T29" fmla="*/ 60 h 175"/>
                <a:gd name="T30" fmla="*/ 0 w 163"/>
                <a:gd name="T31" fmla="*/ 87 h 175"/>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163" h="175">
                  <a:moveTo>
                    <a:pt x="0" y="87"/>
                  </a:moveTo>
                  <a:lnTo>
                    <a:pt x="3" y="114"/>
                  </a:lnTo>
                  <a:lnTo>
                    <a:pt x="11" y="136"/>
                  </a:lnTo>
                  <a:lnTo>
                    <a:pt x="24" y="153"/>
                  </a:lnTo>
                  <a:lnTo>
                    <a:pt x="41" y="165"/>
                  </a:lnTo>
                  <a:lnTo>
                    <a:pt x="60" y="172"/>
                  </a:lnTo>
                  <a:lnTo>
                    <a:pt x="45" y="108"/>
                  </a:lnTo>
                  <a:lnTo>
                    <a:pt x="43" y="87"/>
                  </a:lnTo>
                  <a:lnTo>
                    <a:pt x="43" y="83"/>
                  </a:lnTo>
                  <a:lnTo>
                    <a:pt x="46" y="62"/>
                  </a:lnTo>
                  <a:lnTo>
                    <a:pt x="61" y="2"/>
                  </a:lnTo>
                  <a:lnTo>
                    <a:pt x="41" y="9"/>
                  </a:lnTo>
                  <a:lnTo>
                    <a:pt x="24" y="21"/>
                  </a:lnTo>
                  <a:lnTo>
                    <a:pt x="11" y="38"/>
                  </a:lnTo>
                  <a:lnTo>
                    <a:pt x="3" y="60"/>
                  </a:lnTo>
                  <a:lnTo>
                    <a:pt x="0" y="87"/>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sp macro="" textlink="">
        <xdr:nvSpPr>
          <xdr:cNvPr id="8" name="Freeform 36">
            <a:extLst>
              <a:ext uri="{FF2B5EF4-FFF2-40B4-BE49-F238E27FC236}">
                <a16:creationId xmlns="" xmlns:a16="http://schemas.microsoft.com/office/drawing/2014/main" id="{00000000-0008-0000-0200-000008000000}"/>
              </a:ext>
            </a:extLst>
          </xdr:cNvPr>
          <xdr:cNvSpPr>
            <a:spLocks/>
          </xdr:cNvSpPr>
        </xdr:nvSpPr>
        <xdr:spPr bwMode="auto">
          <a:xfrm>
            <a:off x="1088" y="1473"/>
            <a:ext cx="93" cy="169"/>
          </a:xfrm>
          <a:custGeom>
            <a:avLst/>
            <a:gdLst>
              <a:gd name="T0" fmla="*/ 41 w 93"/>
              <a:gd name="T1" fmla="*/ 22 h 169"/>
              <a:gd name="T2" fmla="*/ 41 w 93"/>
              <a:gd name="T3" fmla="*/ 3 h 169"/>
              <a:gd name="T4" fmla="*/ 0 w 93"/>
              <a:gd name="T5" fmla="*/ 3 h 169"/>
              <a:gd name="T6" fmla="*/ 0 w 93"/>
              <a:gd name="T7" fmla="*/ 169 h 169"/>
              <a:gd name="T8" fmla="*/ 44 w 93"/>
              <a:gd name="T9" fmla="*/ 169 h 169"/>
              <a:gd name="T10" fmla="*/ 44 w 93"/>
              <a:gd name="T11" fmla="*/ 58 h 169"/>
              <a:gd name="T12" fmla="*/ 49 w 93"/>
              <a:gd name="T13" fmla="*/ 51 h 169"/>
              <a:gd name="T14" fmla="*/ 67 w 93"/>
              <a:gd name="T15" fmla="*/ 43 h 169"/>
              <a:gd name="T16" fmla="*/ 90 w 93"/>
              <a:gd name="T17" fmla="*/ 41 h 169"/>
              <a:gd name="T18" fmla="*/ 92 w 93"/>
              <a:gd name="T19" fmla="*/ 41 h 169"/>
              <a:gd name="T20" fmla="*/ 92 w 93"/>
              <a:gd name="T21" fmla="*/ 0 h 169"/>
              <a:gd name="T22" fmla="*/ 87 w 93"/>
              <a:gd name="T23" fmla="*/ 0 h 169"/>
              <a:gd name="T24" fmla="*/ 75 w 93"/>
              <a:gd name="T25" fmla="*/ 1 h 169"/>
              <a:gd name="T26" fmla="*/ 55 w 93"/>
              <a:gd name="T27" fmla="*/ 10 h 169"/>
              <a:gd name="T28" fmla="*/ 41 w 93"/>
              <a:gd name="T29" fmla="*/ 22 h 16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93" h="169">
                <a:moveTo>
                  <a:pt x="41" y="22"/>
                </a:moveTo>
                <a:lnTo>
                  <a:pt x="41" y="3"/>
                </a:lnTo>
                <a:lnTo>
                  <a:pt x="0" y="3"/>
                </a:lnTo>
                <a:lnTo>
                  <a:pt x="0" y="169"/>
                </a:lnTo>
                <a:lnTo>
                  <a:pt x="44" y="169"/>
                </a:lnTo>
                <a:lnTo>
                  <a:pt x="44" y="58"/>
                </a:lnTo>
                <a:lnTo>
                  <a:pt x="49" y="51"/>
                </a:lnTo>
                <a:lnTo>
                  <a:pt x="67" y="43"/>
                </a:lnTo>
                <a:lnTo>
                  <a:pt x="90" y="41"/>
                </a:lnTo>
                <a:lnTo>
                  <a:pt x="92" y="41"/>
                </a:lnTo>
                <a:lnTo>
                  <a:pt x="92" y="0"/>
                </a:lnTo>
                <a:lnTo>
                  <a:pt x="87" y="0"/>
                </a:lnTo>
                <a:lnTo>
                  <a:pt x="75" y="1"/>
                </a:lnTo>
                <a:lnTo>
                  <a:pt x="55" y="10"/>
                </a:lnTo>
                <a:lnTo>
                  <a:pt x="41" y="22"/>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nvGrpSpPr>
          <xdr:cNvPr id="9" name="Group 33">
            <a:extLst>
              <a:ext uri="{FF2B5EF4-FFF2-40B4-BE49-F238E27FC236}">
                <a16:creationId xmlns="" xmlns:a16="http://schemas.microsoft.com/office/drawing/2014/main" id="{00000000-0008-0000-0200-000009000000}"/>
              </a:ext>
            </a:extLst>
          </xdr:cNvPr>
          <xdr:cNvGrpSpPr>
            <a:grpSpLocks/>
          </xdr:cNvGrpSpPr>
        </xdr:nvGrpSpPr>
        <xdr:grpSpPr bwMode="auto">
          <a:xfrm>
            <a:off x="1553" y="1473"/>
            <a:ext cx="122" cy="233"/>
            <a:chOff x="1553" y="1473"/>
            <a:chExt cx="122" cy="233"/>
          </a:xfrm>
        </xdr:grpSpPr>
        <xdr:sp macro="" textlink="">
          <xdr:nvSpPr>
            <xdr:cNvPr id="13" name="Freeform 35">
              <a:extLst>
                <a:ext uri="{FF2B5EF4-FFF2-40B4-BE49-F238E27FC236}">
                  <a16:creationId xmlns="" xmlns:a16="http://schemas.microsoft.com/office/drawing/2014/main" id="{00000000-0008-0000-0200-00000D000000}"/>
                </a:ext>
              </a:extLst>
            </xdr:cNvPr>
            <xdr:cNvSpPr>
              <a:spLocks/>
            </xdr:cNvSpPr>
          </xdr:nvSpPr>
          <xdr:spPr bwMode="auto">
            <a:xfrm>
              <a:off x="1553" y="1473"/>
              <a:ext cx="122" cy="233"/>
            </a:xfrm>
            <a:custGeom>
              <a:avLst/>
              <a:gdLst>
                <a:gd name="T0" fmla="*/ 47 w 122"/>
                <a:gd name="T1" fmla="*/ 185 h 233"/>
                <a:gd name="T2" fmla="*/ 4 w 122"/>
                <a:gd name="T3" fmla="*/ 192 h 233"/>
                <a:gd name="T4" fmla="*/ 4 w 122"/>
                <a:gd name="T5" fmla="*/ 192 h 233"/>
                <a:gd name="T6" fmla="*/ 13 w 122"/>
                <a:gd name="T7" fmla="*/ 211 h 233"/>
                <a:gd name="T8" fmla="*/ 29 w 122"/>
                <a:gd name="T9" fmla="*/ 223 h 233"/>
                <a:gd name="T10" fmla="*/ 50 w 122"/>
                <a:gd name="T11" fmla="*/ 231 h 233"/>
                <a:gd name="T12" fmla="*/ 73 w 122"/>
                <a:gd name="T13" fmla="*/ 233 h 233"/>
                <a:gd name="T14" fmla="*/ 92 w 122"/>
                <a:gd name="T15" fmla="*/ 232 h 233"/>
                <a:gd name="T16" fmla="*/ 122 w 122"/>
                <a:gd name="T17" fmla="*/ 224 h 233"/>
                <a:gd name="T18" fmla="*/ 114 w 122"/>
                <a:gd name="T19" fmla="*/ 22 h 233"/>
                <a:gd name="T20" fmla="*/ 114 w 122"/>
                <a:gd name="T21" fmla="*/ 22 h 233"/>
                <a:gd name="T22" fmla="*/ 112 w 122"/>
                <a:gd name="T23" fmla="*/ 77 h 233"/>
                <a:gd name="T24" fmla="*/ 112 w 122"/>
                <a:gd name="T25" fmla="*/ 84 h 233"/>
                <a:gd name="T26" fmla="*/ 109 w 122"/>
                <a:gd name="T27" fmla="*/ 106 h 233"/>
                <a:gd name="T28" fmla="*/ 99 w 122"/>
                <a:gd name="T29" fmla="*/ 125 h 233"/>
                <a:gd name="T30" fmla="*/ 76 w 122"/>
                <a:gd name="T31" fmla="*/ 133 h 233"/>
                <a:gd name="T32" fmla="*/ 71 w 122"/>
                <a:gd name="T33" fmla="*/ 133 h 233"/>
                <a:gd name="T34" fmla="*/ 52 w 122"/>
                <a:gd name="T35" fmla="*/ 122 h 233"/>
                <a:gd name="T36" fmla="*/ 44 w 122"/>
                <a:gd name="T37" fmla="*/ 101 h 233"/>
                <a:gd name="T38" fmla="*/ 43 w 122"/>
                <a:gd name="T39" fmla="*/ 79 h 233"/>
                <a:gd name="T40" fmla="*/ 48 w 122"/>
                <a:gd name="T41" fmla="*/ 166 h 233"/>
                <a:gd name="T42" fmla="*/ 69 w 122"/>
                <a:gd name="T43" fmla="*/ 169 h 233"/>
                <a:gd name="T44" fmla="*/ 81 w 122"/>
                <a:gd name="T45" fmla="*/ 168 h 233"/>
                <a:gd name="T46" fmla="*/ 100 w 122"/>
                <a:gd name="T47" fmla="*/ 159 h 233"/>
                <a:gd name="T48" fmla="*/ 111 w 122"/>
                <a:gd name="T49" fmla="*/ 145 h 233"/>
                <a:gd name="T50" fmla="*/ 112 w 122"/>
                <a:gd name="T51" fmla="*/ 145 h 233"/>
                <a:gd name="T52" fmla="*/ 112 w 122"/>
                <a:gd name="T53" fmla="*/ 165 h 233"/>
                <a:gd name="T54" fmla="*/ 111 w 122"/>
                <a:gd name="T55" fmla="*/ 178 h 233"/>
                <a:gd name="T56" fmla="*/ 100 w 122"/>
                <a:gd name="T57" fmla="*/ 196 h 233"/>
                <a:gd name="T58" fmla="*/ 78 w 122"/>
                <a:gd name="T59" fmla="*/ 201 h 233"/>
                <a:gd name="T60" fmla="*/ 54 w 122"/>
                <a:gd name="T61" fmla="*/ 201 h 233"/>
                <a:gd name="T62" fmla="*/ 49 w 122"/>
                <a:gd name="T63" fmla="*/ 193 h 233"/>
                <a:gd name="T64" fmla="*/ 47 w 122"/>
                <a:gd name="T65" fmla="*/ 185 h 233"/>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22" h="233">
                  <a:moveTo>
                    <a:pt x="47" y="185"/>
                  </a:moveTo>
                  <a:lnTo>
                    <a:pt x="4" y="192"/>
                  </a:lnTo>
                  <a:lnTo>
                    <a:pt x="13" y="211"/>
                  </a:lnTo>
                  <a:lnTo>
                    <a:pt x="29" y="223"/>
                  </a:lnTo>
                  <a:lnTo>
                    <a:pt x="50" y="231"/>
                  </a:lnTo>
                  <a:lnTo>
                    <a:pt x="73" y="233"/>
                  </a:lnTo>
                  <a:lnTo>
                    <a:pt x="92" y="232"/>
                  </a:lnTo>
                  <a:lnTo>
                    <a:pt x="122" y="224"/>
                  </a:lnTo>
                  <a:lnTo>
                    <a:pt x="114" y="22"/>
                  </a:lnTo>
                  <a:lnTo>
                    <a:pt x="112" y="77"/>
                  </a:lnTo>
                  <a:lnTo>
                    <a:pt x="112" y="84"/>
                  </a:lnTo>
                  <a:lnTo>
                    <a:pt x="109" y="106"/>
                  </a:lnTo>
                  <a:lnTo>
                    <a:pt x="99" y="125"/>
                  </a:lnTo>
                  <a:lnTo>
                    <a:pt x="76" y="133"/>
                  </a:lnTo>
                  <a:lnTo>
                    <a:pt x="71" y="133"/>
                  </a:lnTo>
                  <a:lnTo>
                    <a:pt x="52" y="122"/>
                  </a:lnTo>
                  <a:lnTo>
                    <a:pt x="44" y="101"/>
                  </a:lnTo>
                  <a:lnTo>
                    <a:pt x="43" y="79"/>
                  </a:lnTo>
                  <a:lnTo>
                    <a:pt x="48" y="166"/>
                  </a:lnTo>
                  <a:lnTo>
                    <a:pt x="69" y="169"/>
                  </a:lnTo>
                  <a:lnTo>
                    <a:pt x="81" y="168"/>
                  </a:lnTo>
                  <a:lnTo>
                    <a:pt x="100" y="159"/>
                  </a:lnTo>
                  <a:lnTo>
                    <a:pt x="111" y="145"/>
                  </a:lnTo>
                  <a:lnTo>
                    <a:pt x="112" y="145"/>
                  </a:lnTo>
                  <a:lnTo>
                    <a:pt x="112" y="165"/>
                  </a:lnTo>
                  <a:lnTo>
                    <a:pt x="111" y="178"/>
                  </a:lnTo>
                  <a:lnTo>
                    <a:pt x="100" y="196"/>
                  </a:lnTo>
                  <a:lnTo>
                    <a:pt x="78" y="201"/>
                  </a:lnTo>
                  <a:lnTo>
                    <a:pt x="54" y="201"/>
                  </a:lnTo>
                  <a:lnTo>
                    <a:pt x="49" y="193"/>
                  </a:lnTo>
                  <a:lnTo>
                    <a:pt x="47" y="185"/>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14" name="Freeform 34">
              <a:extLst>
                <a:ext uri="{FF2B5EF4-FFF2-40B4-BE49-F238E27FC236}">
                  <a16:creationId xmlns="" xmlns:a16="http://schemas.microsoft.com/office/drawing/2014/main" id="{00000000-0008-0000-0200-00000E000000}"/>
                </a:ext>
              </a:extLst>
            </xdr:cNvPr>
            <xdr:cNvSpPr>
              <a:spLocks/>
            </xdr:cNvSpPr>
          </xdr:nvSpPr>
          <xdr:spPr bwMode="auto">
            <a:xfrm>
              <a:off x="1553" y="1473"/>
              <a:ext cx="122" cy="233"/>
            </a:xfrm>
            <a:custGeom>
              <a:avLst/>
              <a:gdLst>
                <a:gd name="T0" fmla="*/ 154 w 122"/>
                <a:gd name="T1" fmla="*/ 3 h 233"/>
                <a:gd name="T2" fmla="*/ 117 w 122"/>
                <a:gd name="T3" fmla="*/ 3 h 233"/>
                <a:gd name="T4" fmla="*/ 114 w 122"/>
                <a:gd name="T5" fmla="*/ 22 h 233"/>
                <a:gd name="T6" fmla="*/ 110 w 122"/>
                <a:gd name="T7" fmla="*/ 15 h 233"/>
                <a:gd name="T8" fmla="*/ 95 w 122"/>
                <a:gd name="T9" fmla="*/ 5 h 233"/>
                <a:gd name="T10" fmla="*/ 66 w 122"/>
                <a:gd name="T11" fmla="*/ 0 h 233"/>
                <a:gd name="T12" fmla="*/ 57 w 122"/>
                <a:gd name="T13" fmla="*/ 0 h 233"/>
                <a:gd name="T14" fmla="*/ 39 w 122"/>
                <a:gd name="T15" fmla="*/ 6 h 233"/>
                <a:gd name="T16" fmla="*/ 23 w 122"/>
                <a:gd name="T17" fmla="*/ 18 h 233"/>
                <a:gd name="T18" fmla="*/ 11 w 122"/>
                <a:gd name="T19" fmla="*/ 35 h 233"/>
                <a:gd name="T20" fmla="*/ 2 w 122"/>
                <a:gd name="T21" fmla="*/ 58 h 233"/>
                <a:gd name="T22" fmla="*/ 0 w 122"/>
                <a:gd name="T23" fmla="*/ 86 h 233"/>
                <a:gd name="T24" fmla="*/ 0 w 122"/>
                <a:gd name="T25" fmla="*/ 98 h 233"/>
                <a:gd name="T26" fmla="*/ 5 w 122"/>
                <a:gd name="T27" fmla="*/ 124 h 233"/>
                <a:gd name="T28" fmla="*/ 16 w 122"/>
                <a:gd name="T29" fmla="*/ 143 h 233"/>
                <a:gd name="T30" fmla="*/ 30 w 122"/>
                <a:gd name="T31" fmla="*/ 158 h 233"/>
                <a:gd name="T32" fmla="*/ 48 w 122"/>
                <a:gd name="T33" fmla="*/ 166 h 233"/>
                <a:gd name="T34" fmla="*/ 43 w 122"/>
                <a:gd name="T35" fmla="*/ 79 h 233"/>
                <a:gd name="T36" fmla="*/ 48 w 122"/>
                <a:gd name="T37" fmla="*/ 51 h 233"/>
                <a:gd name="T38" fmla="*/ 60 w 122"/>
                <a:gd name="T39" fmla="*/ 35 h 233"/>
                <a:gd name="T40" fmla="*/ 76 w 122"/>
                <a:gd name="T41" fmla="*/ 30 h 233"/>
                <a:gd name="T42" fmla="*/ 96 w 122"/>
                <a:gd name="T43" fmla="*/ 37 h 233"/>
                <a:gd name="T44" fmla="*/ 108 w 122"/>
                <a:gd name="T45" fmla="*/ 53 h 233"/>
                <a:gd name="T46" fmla="*/ 112 w 122"/>
                <a:gd name="T47" fmla="*/ 77 h 233"/>
                <a:gd name="T48" fmla="*/ 114 w 122"/>
                <a:gd name="T49" fmla="*/ 22 h 233"/>
                <a:gd name="T50" fmla="*/ 114 w 122"/>
                <a:gd name="T51" fmla="*/ 22 h 233"/>
                <a:gd name="T52" fmla="*/ 122 w 122"/>
                <a:gd name="T53" fmla="*/ 224 h 233"/>
                <a:gd name="T54" fmla="*/ 140 w 122"/>
                <a:gd name="T55" fmla="*/ 211 h 233"/>
                <a:gd name="T56" fmla="*/ 150 w 122"/>
                <a:gd name="T57" fmla="*/ 194 h 233"/>
                <a:gd name="T58" fmla="*/ 153 w 122"/>
                <a:gd name="T59" fmla="*/ 176 h 233"/>
                <a:gd name="T60" fmla="*/ 154 w 122"/>
                <a:gd name="T61" fmla="*/ 159 h 233"/>
                <a:gd name="T62" fmla="*/ 154 w 122"/>
                <a:gd name="T63" fmla="*/ 3 h 233"/>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22" h="233">
                  <a:moveTo>
                    <a:pt x="154" y="3"/>
                  </a:moveTo>
                  <a:lnTo>
                    <a:pt x="117" y="3"/>
                  </a:lnTo>
                  <a:lnTo>
                    <a:pt x="114" y="22"/>
                  </a:lnTo>
                  <a:lnTo>
                    <a:pt x="110" y="15"/>
                  </a:lnTo>
                  <a:lnTo>
                    <a:pt x="95" y="5"/>
                  </a:lnTo>
                  <a:lnTo>
                    <a:pt x="66" y="0"/>
                  </a:lnTo>
                  <a:lnTo>
                    <a:pt x="57" y="0"/>
                  </a:lnTo>
                  <a:lnTo>
                    <a:pt x="39" y="6"/>
                  </a:lnTo>
                  <a:lnTo>
                    <a:pt x="23" y="18"/>
                  </a:lnTo>
                  <a:lnTo>
                    <a:pt x="11" y="35"/>
                  </a:lnTo>
                  <a:lnTo>
                    <a:pt x="2" y="58"/>
                  </a:lnTo>
                  <a:lnTo>
                    <a:pt x="0" y="86"/>
                  </a:lnTo>
                  <a:lnTo>
                    <a:pt x="0" y="98"/>
                  </a:lnTo>
                  <a:lnTo>
                    <a:pt x="5" y="124"/>
                  </a:lnTo>
                  <a:lnTo>
                    <a:pt x="16" y="143"/>
                  </a:lnTo>
                  <a:lnTo>
                    <a:pt x="30" y="158"/>
                  </a:lnTo>
                  <a:lnTo>
                    <a:pt x="48" y="166"/>
                  </a:lnTo>
                  <a:lnTo>
                    <a:pt x="43" y="79"/>
                  </a:lnTo>
                  <a:lnTo>
                    <a:pt x="48" y="51"/>
                  </a:lnTo>
                  <a:lnTo>
                    <a:pt x="60" y="35"/>
                  </a:lnTo>
                  <a:lnTo>
                    <a:pt x="76" y="30"/>
                  </a:lnTo>
                  <a:lnTo>
                    <a:pt x="96" y="37"/>
                  </a:lnTo>
                  <a:lnTo>
                    <a:pt x="108" y="53"/>
                  </a:lnTo>
                  <a:lnTo>
                    <a:pt x="112" y="77"/>
                  </a:lnTo>
                  <a:lnTo>
                    <a:pt x="114" y="22"/>
                  </a:lnTo>
                  <a:lnTo>
                    <a:pt x="122" y="224"/>
                  </a:lnTo>
                  <a:lnTo>
                    <a:pt x="140" y="211"/>
                  </a:lnTo>
                  <a:lnTo>
                    <a:pt x="150" y="194"/>
                  </a:lnTo>
                  <a:lnTo>
                    <a:pt x="153" y="176"/>
                  </a:lnTo>
                  <a:lnTo>
                    <a:pt x="154" y="159"/>
                  </a:lnTo>
                  <a:lnTo>
                    <a:pt x="154" y="3"/>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nvGrpSpPr>
          <xdr:cNvPr id="10" name="Group 30">
            <a:extLst>
              <a:ext uri="{FF2B5EF4-FFF2-40B4-BE49-F238E27FC236}">
                <a16:creationId xmlns="" xmlns:a16="http://schemas.microsoft.com/office/drawing/2014/main" id="{00000000-0008-0000-0200-00000A000000}"/>
              </a:ext>
            </a:extLst>
          </xdr:cNvPr>
          <xdr:cNvGrpSpPr>
            <a:grpSpLocks/>
          </xdr:cNvGrpSpPr>
        </xdr:nvGrpSpPr>
        <xdr:grpSpPr bwMode="auto">
          <a:xfrm>
            <a:off x="1861" y="1414"/>
            <a:ext cx="114" cy="54"/>
            <a:chOff x="1861" y="1414"/>
            <a:chExt cx="114" cy="54"/>
          </a:xfrm>
        </xdr:grpSpPr>
        <xdr:sp macro="" textlink="">
          <xdr:nvSpPr>
            <xdr:cNvPr id="11" name="Freeform 32">
              <a:extLst>
                <a:ext uri="{FF2B5EF4-FFF2-40B4-BE49-F238E27FC236}">
                  <a16:creationId xmlns="" xmlns:a16="http://schemas.microsoft.com/office/drawing/2014/main" id="{00000000-0008-0000-0200-00000B000000}"/>
                </a:ext>
              </a:extLst>
            </xdr:cNvPr>
            <xdr:cNvSpPr>
              <a:spLocks/>
            </xdr:cNvSpPr>
          </xdr:nvSpPr>
          <xdr:spPr bwMode="auto">
            <a:xfrm>
              <a:off x="1861" y="1414"/>
              <a:ext cx="114" cy="54"/>
            </a:xfrm>
            <a:custGeom>
              <a:avLst/>
              <a:gdLst>
                <a:gd name="T0" fmla="*/ 17 w 114"/>
                <a:gd name="T1" fmla="*/ 54 h 54"/>
                <a:gd name="T2" fmla="*/ 26 w 114"/>
                <a:gd name="T3" fmla="*/ 54 h 54"/>
                <a:gd name="T4" fmla="*/ 26 w 114"/>
                <a:gd name="T5" fmla="*/ 7 h 54"/>
                <a:gd name="T6" fmla="*/ 43 w 114"/>
                <a:gd name="T7" fmla="*/ 7 h 54"/>
                <a:gd name="T8" fmla="*/ 43 w 114"/>
                <a:gd name="T9" fmla="*/ 0 h 54"/>
                <a:gd name="T10" fmla="*/ 0 w 114"/>
                <a:gd name="T11" fmla="*/ 0 h 54"/>
                <a:gd name="T12" fmla="*/ 0 w 114"/>
                <a:gd name="T13" fmla="*/ 7 h 54"/>
                <a:gd name="T14" fmla="*/ 17 w 114"/>
                <a:gd name="T15" fmla="*/ 7 h 54"/>
                <a:gd name="T16" fmla="*/ 17 w 114"/>
                <a:gd name="T17" fmla="*/ 54 h 5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14" h="54">
                  <a:moveTo>
                    <a:pt x="17" y="54"/>
                  </a:moveTo>
                  <a:lnTo>
                    <a:pt x="26" y="54"/>
                  </a:lnTo>
                  <a:lnTo>
                    <a:pt x="26" y="7"/>
                  </a:lnTo>
                  <a:lnTo>
                    <a:pt x="43" y="7"/>
                  </a:lnTo>
                  <a:lnTo>
                    <a:pt x="43" y="0"/>
                  </a:lnTo>
                  <a:lnTo>
                    <a:pt x="0" y="0"/>
                  </a:lnTo>
                  <a:lnTo>
                    <a:pt x="0" y="7"/>
                  </a:lnTo>
                  <a:lnTo>
                    <a:pt x="17" y="7"/>
                  </a:lnTo>
                  <a:lnTo>
                    <a:pt x="17" y="5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12" name="Freeform 31">
              <a:extLst>
                <a:ext uri="{FF2B5EF4-FFF2-40B4-BE49-F238E27FC236}">
                  <a16:creationId xmlns="" xmlns:a16="http://schemas.microsoft.com/office/drawing/2014/main" id="{00000000-0008-0000-0200-00000C000000}"/>
                </a:ext>
              </a:extLst>
            </xdr:cNvPr>
            <xdr:cNvSpPr>
              <a:spLocks/>
            </xdr:cNvSpPr>
          </xdr:nvSpPr>
          <xdr:spPr bwMode="auto">
            <a:xfrm>
              <a:off x="1861" y="1414"/>
              <a:ext cx="114" cy="54"/>
            </a:xfrm>
            <a:custGeom>
              <a:avLst/>
              <a:gdLst>
                <a:gd name="T0" fmla="*/ 105 w 114"/>
                <a:gd name="T1" fmla="*/ 54 h 54"/>
                <a:gd name="T2" fmla="*/ 114 w 114"/>
                <a:gd name="T3" fmla="*/ 54 h 54"/>
                <a:gd name="T4" fmla="*/ 114 w 114"/>
                <a:gd name="T5" fmla="*/ 0 h 54"/>
                <a:gd name="T6" fmla="*/ 100 w 114"/>
                <a:gd name="T7" fmla="*/ 0 h 54"/>
                <a:gd name="T8" fmla="*/ 84 w 114"/>
                <a:gd name="T9" fmla="*/ 41 h 54"/>
                <a:gd name="T10" fmla="*/ 68 w 114"/>
                <a:gd name="T11" fmla="*/ 0 h 54"/>
                <a:gd name="T12" fmla="*/ 54 w 114"/>
                <a:gd name="T13" fmla="*/ 0 h 54"/>
                <a:gd name="T14" fmla="*/ 54 w 114"/>
                <a:gd name="T15" fmla="*/ 54 h 54"/>
                <a:gd name="T16" fmla="*/ 63 w 114"/>
                <a:gd name="T17" fmla="*/ 54 h 54"/>
                <a:gd name="T18" fmla="*/ 63 w 114"/>
                <a:gd name="T19" fmla="*/ 9 h 54"/>
                <a:gd name="T20" fmla="*/ 63 w 114"/>
                <a:gd name="T21" fmla="*/ 9 h 54"/>
                <a:gd name="T22" fmla="*/ 81 w 114"/>
                <a:gd name="T23" fmla="*/ 54 h 54"/>
                <a:gd name="T24" fmla="*/ 87 w 114"/>
                <a:gd name="T25" fmla="*/ 54 h 54"/>
                <a:gd name="T26" fmla="*/ 105 w 114"/>
                <a:gd name="T27" fmla="*/ 9 h 54"/>
                <a:gd name="T28" fmla="*/ 105 w 114"/>
                <a:gd name="T29" fmla="*/ 9 h 54"/>
                <a:gd name="T30" fmla="*/ 105 w 114"/>
                <a:gd name="T31" fmla="*/ 54 h 54"/>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114" h="54">
                  <a:moveTo>
                    <a:pt x="105" y="54"/>
                  </a:moveTo>
                  <a:lnTo>
                    <a:pt x="114" y="54"/>
                  </a:lnTo>
                  <a:lnTo>
                    <a:pt x="114" y="0"/>
                  </a:lnTo>
                  <a:lnTo>
                    <a:pt x="100" y="0"/>
                  </a:lnTo>
                  <a:lnTo>
                    <a:pt x="84" y="41"/>
                  </a:lnTo>
                  <a:lnTo>
                    <a:pt x="68" y="0"/>
                  </a:lnTo>
                  <a:lnTo>
                    <a:pt x="54" y="0"/>
                  </a:lnTo>
                  <a:lnTo>
                    <a:pt x="54" y="54"/>
                  </a:lnTo>
                  <a:lnTo>
                    <a:pt x="63" y="54"/>
                  </a:lnTo>
                  <a:lnTo>
                    <a:pt x="63" y="9"/>
                  </a:lnTo>
                  <a:lnTo>
                    <a:pt x="81" y="54"/>
                  </a:lnTo>
                  <a:lnTo>
                    <a:pt x="87" y="54"/>
                  </a:lnTo>
                  <a:lnTo>
                    <a:pt x="105" y="9"/>
                  </a:lnTo>
                  <a:lnTo>
                    <a:pt x="105" y="5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clientData/>
  </xdr:twoCellAnchor>
  <xdr:twoCellAnchor>
    <xdr:from>
      <xdr:col>2</xdr:col>
      <xdr:colOff>76200</xdr:colOff>
      <xdr:row>65</xdr:row>
      <xdr:rowOff>0</xdr:rowOff>
    </xdr:from>
    <xdr:to>
      <xdr:col>7</xdr:col>
      <xdr:colOff>0</xdr:colOff>
      <xdr:row>67</xdr:row>
      <xdr:rowOff>266700</xdr:rowOff>
    </xdr:to>
    <xdr:grpSp>
      <xdr:nvGrpSpPr>
        <xdr:cNvPr id="33" name="Group 275">
          <a:extLst>
            <a:ext uri="{FF2B5EF4-FFF2-40B4-BE49-F238E27FC236}">
              <a16:creationId xmlns="" xmlns:a16="http://schemas.microsoft.com/office/drawing/2014/main" id="{00000000-0008-0000-0200-000021000000}"/>
            </a:ext>
          </a:extLst>
        </xdr:cNvPr>
        <xdr:cNvGrpSpPr>
          <a:grpSpLocks/>
        </xdr:cNvGrpSpPr>
      </xdr:nvGrpSpPr>
      <xdr:grpSpPr bwMode="auto">
        <a:xfrm>
          <a:off x="303335" y="10162442"/>
          <a:ext cx="729761" cy="772258"/>
          <a:chOff x="820" y="542"/>
          <a:chExt cx="1211" cy="1211"/>
        </a:xfrm>
      </xdr:grpSpPr>
      <xdr:sp macro="" textlink="">
        <xdr:nvSpPr>
          <xdr:cNvPr id="34" name="Rectangle 276">
            <a:extLst>
              <a:ext uri="{FF2B5EF4-FFF2-40B4-BE49-F238E27FC236}">
                <a16:creationId xmlns="" xmlns:a16="http://schemas.microsoft.com/office/drawing/2014/main" id="{00000000-0008-0000-0200-000022000000}"/>
              </a:ext>
            </a:extLst>
          </xdr:cNvPr>
          <xdr:cNvSpPr>
            <a:spLocks/>
          </xdr:cNvSpPr>
        </xdr:nvSpPr>
        <xdr:spPr bwMode="auto">
          <a:xfrm>
            <a:off x="830" y="552"/>
            <a:ext cx="1190" cy="1190"/>
          </a:xfrm>
          <a:prstGeom prst="rect">
            <a:avLst/>
          </a:prstGeom>
          <a:solidFill>
            <a:srgbClr val="F79A39"/>
          </a:solidFill>
          <a:ln>
            <a:noFill/>
          </a:ln>
          <a:extLst>
            <a:ext uri="{91240B29-F687-4F45-9708-019B960494DF}">
              <a14:hiddenLine xmlns="" xmlns:a14="http://schemas.microsoft.com/office/drawing/2010/main" w="9525">
                <a:solidFill>
                  <a:srgbClr val="000000"/>
                </a:solidFill>
                <a:miter lim="800000"/>
                <a:headEnd/>
                <a:tailEnd/>
              </a14:hiddenLine>
            </a:ext>
          </a:extLst>
        </xdr:spPr>
      </xdr:sp>
      <xdr:grpSp>
        <xdr:nvGrpSpPr>
          <xdr:cNvPr id="35" name="Group 277">
            <a:extLst>
              <a:ext uri="{FF2B5EF4-FFF2-40B4-BE49-F238E27FC236}">
                <a16:creationId xmlns="" xmlns:a16="http://schemas.microsoft.com/office/drawing/2014/main" id="{00000000-0008-0000-0200-000023000000}"/>
              </a:ext>
            </a:extLst>
          </xdr:cNvPr>
          <xdr:cNvGrpSpPr>
            <a:grpSpLocks/>
          </xdr:cNvGrpSpPr>
        </xdr:nvGrpSpPr>
        <xdr:grpSpPr bwMode="auto">
          <a:xfrm>
            <a:off x="1193" y="1473"/>
            <a:ext cx="147" cy="171"/>
            <a:chOff x="1193" y="1473"/>
            <a:chExt cx="147" cy="171"/>
          </a:xfrm>
        </xdr:grpSpPr>
        <xdr:sp macro="" textlink="">
          <xdr:nvSpPr>
            <xdr:cNvPr id="50" name="Freeform 278">
              <a:extLst>
                <a:ext uri="{FF2B5EF4-FFF2-40B4-BE49-F238E27FC236}">
                  <a16:creationId xmlns="" xmlns:a16="http://schemas.microsoft.com/office/drawing/2014/main" id="{00000000-0008-0000-0200-000032000000}"/>
                </a:ext>
              </a:extLst>
            </xdr:cNvPr>
            <xdr:cNvSpPr>
              <a:spLocks/>
            </xdr:cNvSpPr>
          </xdr:nvSpPr>
          <xdr:spPr bwMode="auto">
            <a:xfrm>
              <a:off x="1193" y="1473"/>
              <a:ext cx="147" cy="171"/>
            </a:xfrm>
            <a:custGeom>
              <a:avLst/>
              <a:gdLst>
                <a:gd name="T0" fmla="*/ 37 w 147"/>
                <a:gd name="T1" fmla="*/ 49 h 171"/>
                <a:gd name="T2" fmla="*/ 41 w 147"/>
                <a:gd name="T3" fmla="*/ 45 h 171"/>
                <a:gd name="T4" fmla="*/ 57 w 147"/>
                <a:gd name="T5" fmla="*/ 34 h 171"/>
                <a:gd name="T6" fmla="*/ 78 w 147"/>
                <a:gd name="T7" fmla="*/ 30 h 171"/>
                <a:gd name="T8" fmla="*/ 95 w 147"/>
                <a:gd name="T9" fmla="*/ 30 h 171"/>
                <a:gd name="T10" fmla="*/ 104 w 147"/>
                <a:gd name="T11" fmla="*/ 37 h 171"/>
                <a:gd name="T12" fmla="*/ 104 w 147"/>
                <a:gd name="T13" fmla="*/ 58 h 171"/>
                <a:gd name="T14" fmla="*/ 99 w 147"/>
                <a:gd name="T15" fmla="*/ 58 h 171"/>
                <a:gd name="T16" fmla="*/ 68 w 147"/>
                <a:gd name="T17" fmla="*/ 64 h 171"/>
                <a:gd name="T18" fmla="*/ 44 w 147"/>
                <a:gd name="T19" fmla="*/ 71 h 171"/>
                <a:gd name="T20" fmla="*/ 24 w 147"/>
                <a:gd name="T21" fmla="*/ 80 h 171"/>
                <a:gd name="T22" fmla="*/ 10 w 147"/>
                <a:gd name="T23" fmla="*/ 92 h 171"/>
                <a:gd name="T24" fmla="*/ 2 w 147"/>
                <a:gd name="T25" fmla="*/ 106 h 171"/>
                <a:gd name="T26" fmla="*/ 0 w 147"/>
                <a:gd name="T27" fmla="*/ 123 h 171"/>
                <a:gd name="T28" fmla="*/ 0 w 147"/>
                <a:gd name="T29" fmla="*/ 133 h 171"/>
                <a:gd name="T30" fmla="*/ 9 w 147"/>
                <a:gd name="T31" fmla="*/ 152 h 171"/>
                <a:gd name="T32" fmla="*/ 25 w 147"/>
                <a:gd name="T33" fmla="*/ 166 h 171"/>
                <a:gd name="T34" fmla="*/ 49 w 147"/>
                <a:gd name="T35" fmla="*/ 171 h 171"/>
                <a:gd name="T36" fmla="*/ 66 w 147"/>
                <a:gd name="T37" fmla="*/ 169 h 171"/>
                <a:gd name="T38" fmla="*/ 81 w 147"/>
                <a:gd name="T39" fmla="*/ 137 h 171"/>
                <a:gd name="T40" fmla="*/ 62 w 147"/>
                <a:gd name="T41" fmla="*/ 141 h 171"/>
                <a:gd name="T42" fmla="*/ 49 w 147"/>
                <a:gd name="T43" fmla="*/ 141 h 171"/>
                <a:gd name="T44" fmla="*/ 42 w 147"/>
                <a:gd name="T45" fmla="*/ 130 h 171"/>
                <a:gd name="T46" fmla="*/ 42 w 147"/>
                <a:gd name="T47" fmla="*/ 119 h 171"/>
                <a:gd name="T48" fmla="*/ 43 w 147"/>
                <a:gd name="T49" fmla="*/ 112 h 171"/>
                <a:gd name="T50" fmla="*/ 53 w 147"/>
                <a:gd name="T51" fmla="*/ 99 h 171"/>
                <a:gd name="T52" fmla="*/ 73 w 147"/>
                <a:gd name="T53" fmla="*/ 90 h 171"/>
                <a:gd name="T54" fmla="*/ 102 w 147"/>
                <a:gd name="T55" fmla="*/ 84 h 171"/>
                <a:gd name="T56" fmla="*/ 104 w 147"/>
                <a:gd name="T57" fmla="*/ 154 h 171"/>
                <a:gd name="T58" fmla="*/ 107 w 147"/>
                <a:gd name="T59" fmla="*/ 169 h 171"/>
                <a:gd name="T60" fmla="*/ 146 w 147"/>
                <a:gd name="T61" fmla="*/ 169 h 171"/>
                <a:gd name="T62" fmla="*/ 146 w 147"/>
                <a:gd name="T63" fmla="*/ 45 h 171"/>
                <a:gd name="T64" fmla="*/ 140 w 147"/>
                <a:gd name="T65" fmla="*/ 26 h 171"/>
                <a:gd name="T66" fmla="*/ 127 w 147"/>
                <a:gd name="T67" fmla="*/ 12 h 171"/>
                <a:gd name="T68" fmla="*/ 106 w 147"/>
                <a:gd name="T69" fmla="*/ 3 h 171"/>
                <a:gd name="T70" fmla="*/ 79 w 147"/>
                <a:gd name="T71" fmla="*/ 0 h 171"/>
                <a:gd name="T72" fmla="*/ 58 w 147"/>
                <a:gd name="T73" fmla="*/ 1 h 171"/>
                <a:gd name="T74" fmla="*/ 38 w 147"/>
                <a:gd name="T75" fmla="*/ 7 h 171"/>
                <a:gd name="T76" fmla="*/ 21 w 147"/>
                <a:gd name="T77" fmla="*/ 17 h 171"/>
                <a:gd name="T78" fmla="*/ 8 w 147"/>
                <a:gd name="T79" fmla="*/ 32 h 171"/>
                <a:gd name="T80" fmla="*/ 37 w 147"/>
                <a:gd name="T81" fmla="*/ 49 h 171"/>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47" h="171">
                  <a:moveTo>
                    <a:pt x="37" y="49"/>
                  </a:moveTo>
                  <a:lnTo>
                    <a:pt x="41" y="45"/>
                  </a:lnTo>
                  <a:lnTo>
                    <a:pt x="57" y="34"/>
                  </a:lnTo>
                  <a:lnTo>
                    <a:pt x="78" y="30"/>
                  </a:lnTo>
                  <a:lnTo>
                    <a:pt x="95" y="30"/>
                  </a:lnTo>
                  <a:lnTo>
                    <a:pt x="104" y="37"/>
                  </a:lnTo>
                  <a:lnTo>
                    <a:pt x="104" y="58"/>
                  </a:lnTo>
                  <a:lnTo>
                    <a:pt x="99" y="58"/>
                  </a:lnTo>
                  <a:lnTo>
                    <a:pt x="68" y="64"/>
                  </a:lnTo>
                  <a:lnTo>
                    <a:pt x="44" y="71"/>
                  </a:lnTo>
                  <a:lnTo>
                    <a:pt x="24" y="80"/>
                  </a:lnTo>
                  <a:lnTo>
                    <a:pt x="10" y="92"/>
                  </a:lnTo>
                  <a:lnTo>
                    <a:pt x="2" y="106"/>
                  </a:lnTo>
                  <a:lnTo>
                    <a:pt x="0" y="123"/>
                  </a:lnTo>
                  <a:lnTo>
                    <a:pt x="0" y="133"/>
                  </a:lnTo>
                  <a:lnTo>
                    <a:pt x="9" y="152"/>
                  </a:lnTo>
                  <a:lnTo>
                    <a:pt x="25" y="166"/>
                  </a:lnTo>
                  <a:lnTo>
                    <a:pt x="49" y="171"/>
                  </a:lnTo>
                  <a:lnTo>
                    <a:pt x="66" y="169"/>
                  </a:lnTo>
                  <a:lnTo>
                    <a:pt x="81" y="137"/>
                  </a:lnTo>
                  <a:lnTo>
                    <a:pt x="62" y="141"/>
                  </a:lnTo>
                  <a:lnTo>
                    <a:pt x="49" y="141"/>
                  </a:lnTo>
                  <a:lnTo>
                    <a:pt x="42" y="130"/>
                  </a:lnTo>
                  <a:lnTo>
                    <a:pt x="42" y="119"/>
                  </a:lnTo>
                  <a:lnTo>
                    <a:pt x="43" y="112"/>
                  </a:lnTo>
                  <a:lnTo>
                    <a:pt x="53" y="99"/>
                  </a:lnTo>
                  <a:lnTo>
                    <a:pt x="73" y="90"/>
                  </a:lnTo>
                  <a:lnTo>
                    <a:pt x="102" y="84"/>
                  </a:lnTo>
                  <a:lnTo>
                    <a:pt x="104" y="154"/>
                  </a:lnTo>
                  <a:lnTo>
                    <a:pt x="107" y="169"/>
                  </a:lnTo>
                  <a:lnTo>
                    <a:pt x="146" y="169"/>
                  </a:lnTo>
                  <a:lnTo>
                    <a:pt x="146" y="45"/>
                  </a:lnTo>
                  <a:lnTo>
                    <a:pt x="140" y="26"/>
                  </a:lnTo>
                  <a:lnTo>
                    <a:pt x="127" y="12"/>
                  </a:lnTo>
                  <a:lnTo>
                    <a:pt x="106" y="3"/>
                  </a:lnTo>
                  <a:lnTo>
                    <a:pt x="79" y="0"/>
                  </a:lnTo>
                  <a:lnTo>
                    <a:pt x="58" y="1"/>
                  </a:lnTo>
                  <a:lnTo>
                    <a:pt x="38" y="7"/>
                  </a:lnTo>
                  <a:lnTo>
                    <a:pt x="21" y="17"/>
                  </a:lnTo>
                  <a:lnTo>
                    <a:pt x="8" y="32"/>
                  </a:lnTo>
                  <a:lnTo>
                    <a:pt x="37" y="49"/>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51" name="Freeform 279">
              <a:extLst>
                <a:ext uri="{FF2B5EF4-FFF2-40B4-BE49-F238E27FC236}">
                  <a16:creationId xmlns="" xmlns:a16="http://schemas.microsoft.com/office/drawing/2014/main" id="{00000000-0008-0000-0200-000033000000}"/>
                </a:ext>
              </a:extLst>
            </xdr:cNvPr>
            <xdr:cNvSpPr>
              <a:spLocks/>
            </xdr:cNvSpPr>
          </xdr:nvSpPr>
          <xdr:spPr bwMode="auto">
            <a:xfrm>
              <a:off x="1193" y="1473"/>
              <a:ext cx="147" cy="171"/>
            </a:xfrm>
            <a:custGeom>
              <a:avLst/>
              <a:gdLst>
                <a:gd name="T0" fmla="*/ 102 w 147"/>
                <a:gd name="T1" fmla="*/ 84 h 171"/>
                <a:gd name="T2" fmla="*/ 102 w 147"/>
                <a:gd name="T3" fmla="*/ 123 h 171"/>
                <a:gd name="T4" fmla="*/ 99 w 147"/>
                <a:gd name="T5" fmla="*/ 126 h 171"/>
                <a:gd name="T6" fmla="*/ 81 w 147"/>
                <a:gd name="T7" fmla="*/ 137 h 171"/>
                <a:gd name="T8" fmla="*/ 66 w 147"/>
                <a:gd name="T9" fmla="*/ 169 h 171"/>
                <a:gd name="T10" fmla="*/ 85 w 147"/>
                <a:gd name="T11" fmla="*/ 164 h 171"/>
                <a:gd name="T12" fmla="*/ 104 w 147"/>
                <a:gd name="T13" fmla="*/ 154 h 171"/>
                <a:gd name="T14" fmla="*/ 102 w 147"/>
                <a:gd name="T15" fmla="*/ 84 h 171"/>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47" h="171">
                  <a:moveTo>
                    <a:pt x="102" y="84"/>
                  </a:moveTo>
                  <a:lnTo>
                    <a:pt x="102" y="123"/>
                  </a:lnTo>
                  <a:lnTo>
                    <a:pt x="99" y="126"/>
                  </a:lnTo>
                  <a:lnTo>
                    <a:pt x="81" y="137"/>
                  </a:lnTo>
                  <a:lnTo>
                    <a:pt x="66" y="169"/>
                  </a:lnTo>
                  <a:lnTo>
                    <a:pt x="85" y="164"/>
                  </a:lnTo>
                  <a:lnTo>
                    <a:pt x="104" y="154"/>
                  </a:lnTo>
                  <a:lnTo>
                    <a:pt x="102" y="8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sp macro="" textlink="">
        <xdr:nvSpPr>
          <xdr:cNvPr id="36" name="Freeform 280">
            <a:extLst>
              <a:ext uri="{FF2B5EF4-FFF2-40B4-BE49-F238E27FC236}">
                <a16:creationId xmlns="" xmlns:a16="http://schemas.microsoft.com/office/drawing/2014/main" id="{00000000-0008-0000-0200-000024000000}"/>
              </a:ext>
            </a:extLst>
          </xdr:cNvPr>
          <xdr:cNvSpPr>
            <a:spLocks/>
          </xdr:cNvSpPr>
        </xdr:nvSpPr>
        <xdr:spPr bwMode="auto">
          <a:xfrm>
            <a:off x="1374" y="1473"/>
            <a:ext cx="149" cy="169"/>
          </a:xfrm>
          <a:custGeom>
            <a:avLst/>
            <a:gdLst>
              <a:gd name="T0" fmla="*/ 40 w 149"/>
              <a:gd name="T1" fmla="*/ 22 h 169"/>
              <a:gd name="T2" fmla="*/ 36 w 149"/>
              <a:gd name="T3" fmla="*/ 3 h 169"/>
              <a:gd name="T4" fmla="*/ 0 w 149"/>
              <a:gd name="T5" fmla="*/ 8 h 169"/>
              <a:gd name="T6" fmla="*/ 0 w 149"/>
              <a:gd name="T7" fmla="*/ 169 h 169"/>
              <a:gd name="T8" fmla="*/ 43 w 149"/>
              <a:gd name="T9" fmla="*/ 169 h 169"/>
              <a:gd name="T10" fmla="*/ 43 w 149"/>
              <a:gd name="T11" fmla="*/ 50 h 169"/>
              <a:gd name="T12" fmla="*/ 47 w 149"/>
              <a:gd name="T13" fmla="*/ 46 h 169"/>
              <a:gd name="T14" fmla="*/ 66 w 149"/>
              <a:gd name="T15" fmla="*/ 35 h 169"/>
              <a:gd name="T16" fmla="*/ 83 w 149"/>
              <a:gd name="T17" fmla="*/ 32 h 169"/>
              <a:gd name="T18" fmla="*/ 99 w 149"/>
              <a:gd name="T19" fmla="*/ 32 h 169"/>
              <a:gd name="T20" fmla="*/ 105 w 149"/>
              <a:gd name="T21" fmla="*/ 41 h 169"/>
              <a:gd name="T22" fmla="*/ 105 w 149"/>
              <a:gd name="T23" fmla="*/ 169 h 169"/>
              <a:gd name="T24" fmla="*/ 148 w 149"/>
              <a:gd name="T25" fmla="*/ 169 h 169"/>
              <a:gd name="T26" fmla="*/ 148 w 149"/>
              <a:gd name="T27" fmla="*/ 53 h 169"/>
              <a:gd name="T28" fmla="*/ 146 w 149"/>
              <a:gd name="T29" fmla="*/ 34 h 169"/>
              <a:gd name="T30" fmla="*/ 137 w 149"/>
              <a:gd name="T31" fmla="*/ 15 h 169"/>
              <a:gd name="T32" fmla="*/ 120 w 149"/>
              <a:gd name="T33" fmla="*/ 3 h 169"/>
              <a:gd name="T34" fmla="*/ 96 w 149"/>
              <a:gd name="T35" fmla="*/ 0 h 169"/>
              <a:gd name="T36" fmla="*/ 95 w 149"/>
              <a:gd name="T37" fmla="*/ 0 h 169"/>
              <a:gd name="T38" fmla="*/ 76 w 149"/>
              <a:gd name="T39" fmla="*/ 2 h 169"/>
              <a:gd name="T40" fmla="*/ 58 w 149"/>
              <a:gd name="T41" fmla="*/ 10 h 169"/>
              <a:gd name="T42" fmla="*/ 40 w 149"/>
              <a:gd name="T43" fmla="*/ 22 h 169"/>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149" h="169">
                <a:moveTo>
                  <a:pt x="40" y="22"/>
                </a:moveTo>
                <a:lnTo>
                  <a:pt x="36" y="3"/>
                </a:lnTo>
                <a:lnTo>
                  <a:pt x="0" y="8"/>
                </a:lnTo>
                <a:lnTo>
                  <a:pt x="0" y="169"/>
                </a:lnTo>
                <a:lnTo>
                  <a:pt x="43" y="169"/>
                </a:lnTo>
                <a:lnTo>
                  <a:pt x="43" y="50"/>
                </a:lnTo>
                <a:lnTo>
                  <a:pt x="47" y="46"/>
                </a:lnTo>
                <a:lnTo>
                  <a:pt x="66" y="35"/>
                </a:lnTo>
                <a:lnTo>
                  <a:pt x="83" y="32"/>
                </a:lnTo>
                <a:lnTo>
                  <a:pt x="99" y="32"/>
                </a:lnTo>
                <a:lnTo>
                  <a:pt x="105" y="41"/>
                </a:lnTo>
                <a:lnTo>
                  <a:pt x="105" y="169"/>
                </a:lnTo>
                <a:lnTo>
                  <a:pt x="148" y="169"/>
                </a:lnTo>
                <a:lnTo>
                  <a:pt x="148" y="53"/>
                </a:lnTo>
                <a:lnTo>
                  <a:pt x="146" y="34"/>
                </a:lnTo>
                <a:lnTo>
                  <a:pt x="137" y="15"/>
                </a:lnTo>
                <a:lnTo>
                  <a:pt x="120" y="3"/>
                </a:lnTo>
                <a:lnTo>
                  <a:pt x="96" y="0"/>
                </a:lnTo>
                <a:lnTo>
                  <a:pt x="95" y="0"/>
                </a:lnTo>
                <a:lnTo>
                  <a:pt x="76" y="2"/>
                </a:lnTo>
                <a:lnTo>
                  <a:pt x="58" y="10"/>
                </a:lnTo>
                <a:lnTo>
                  <a:pt x="40" y="22"/>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nvGrpSpPr>
          <xdr:cNvPr id="37" name="Group 281">
            <a:extLst>
              <a:ext uri="{FF2B5EF4-FFF2-40B4-BE49-F238E27FC236}">
                <a16:creationId xmlns="" xmlns:a16="http://schemas.microsoft.com/office/drawing/2014/main" id="{00000000-0008-0000-0200-000025000000}"/>
              </a:ext>
            </a:extLst>
          </xdr:cNvPr>
          <xdr:cNvGrpSpPr>
            <a:grpSpLocks/>
          </xdr:cNvGrpSpPr>
        </xdr:nvGrpSpPr>
        <xdr:grpSpPr bwMode="auto">
          <a:xfrm>
            <a:off x="1733" y="1473"/>
            <a:ext cx="154" cy="172"/>
            <a:chOff x="1733" y="1473"/>
            <a:chExt cx="154" cy="172"/>
          </a:xfrm>
        </xdr:grpSpPr>
        <xdr:sp macro="" textlink="">
          <xdr:nvSpPr>
            <xdr:cNvPr id="48" name="Freeform 282">
              <a:extLst>
                <a:ext uri="{FF2B5EF4-FFF2-40B4-BE49-F238E27FC236}">
                  <a16:creationId xmlns="" xmlns:a16="http://schemas.microsoft.com/office/drawing/2014/main" id="{00000000-0008-0000-0200-000030000000}"/>
                </a:ext>
              </a:extLst>
            </xdr:cNvPr>
            <xdr:cNvSpPr>
              <a:spLocks/>
            </xdr:cNvSpPr>
          </xdr:nvSpPr>
          <xdr:spPr bwMode="auto">
            <a:xfrm>
              <a:off x="1733" y="1473"/>
              <a:ext cx="154" cy="172"/>
            </a:xfrm>
            <a:custGeom>
              <a:avLst/>
              <a:gdLst>
                <a:gd name="T0" fmla="*/ 152 w 154"/>
                <a:gd name="T1" fmla="*/ 65 h 172"/>
                <a:gd name="T2" fmla="*/ 146 w 154"/>
                <a:gd name="T3" fmla="*/ 42 h 172"/>
                <a:gd name="T4" fmla="*/ 135 w 154"/>
                <a:gd name="T5" fmla="*/ 24 h 172"/>
                <a:gd name="T6" fmla="*/ 120 w 154"/>
                <a:gd name="T7" fmla="*/ 10 h 172"/>
                <a:gd name="T8" fmla="*/ 100 w 154"/>
                <a:gd name="T9" fmla="*/ 2 h 172"/>
                <a:gd name="T10" fmla="*/ 77 w 154"/>
                <a:gd name="T11" fmla="*/ 0 h 172"/>
                <a:gd name="T12" fmla="*/ 58 w 154"/>
                <a:gd name="T13" fmla="*/ 1 h 172"/>
                <a:gd name="T14" fmla="*/ 45 w 154"/>
                <a:gd name="T15" fmla="*/ 53 h 172"/>
                <a:gd name="T16" fmla="*/ 57 w 154"/>
                <a:gd name="T17" fmla="*/ 35 h 172"/>
                <a:gd name="T18" fmla="*/ 77 w 154"/>
                <a:gd name="T19" fmla="*/ 29 h 172"/>
                <a:gd name="T20" fmla="*/ 87 w 154"/>
                <a:gd name="T21" fmla="*/ 30 h 172"/>
                <a:gd name="T22" fmla="*/ 104 w 154"/>
                <a:gd name="T23" fmla="*/ 42 h 172"/>
                <a:gd name="T24" fmla="*/ 110 w 154"/>
                <a:gd name="T25" fmla="*/ 64 h 172"/>
                <a:gd name="T26" fmla="*/ 43 w 154"/>
                <a:gd name="T27" fmla="*/ 64 h 172"/>
                <a:gd name="T28" fmla="*/ 38 w 154"/>
                <a:gd name="T29" fmla="*/ 8 h 172"/>
                <a:gd name="T30" fmla="*/ 22 w 154"/>
                <a:gd name="T31" fmla="*/ 21 h 172"/>
                <a:gd name="T32" fmla="*/ 10 w 154"/>
                <a:gd name="T33" fmla="*/ 38 h 172"/>
                <a:gd name="T34" fmla="*/ 2 w 154"/>
                <a:gd name="T35" fmla="*/ 60 h 172"/>
                <a:gd name="T36" fmla="*/ 0 w 154"/>
                <a:gd name="T37" fmla="*/ 86 h 172"/>
                <a:gd name="T38" fmla="*/ 1 w 154"/>
                <a:gd name="T39" fmla="*/ 107 h 172"/>
                <a:gd name="T40" fmla="*/ 8 w 154"/>
                <a:gd name="T41" fmla="*/ 130 h 172"/>
                <a:gd name="T42" fmla="*/ 19 w 154"/>
                <a:gd name="T43" fmla="*/ 148 h 172"/>
                <a:gd name="T44" fmla="*/ 34 w 154"/>
                <a:gd name="T45" fmla="*/ 161 h 172"/>
                <a:gd name="T46" fmla="*/ 54 w 154"/>
                <a:gd name="T47" fmla="*/ 169 h 172"/>
                <a:gd name="T48" fmla="*/ 78 w 154"/>
                <a:gd name="T49" fmla="*/ 172 h 172"/>
                <a:gd name="T50" fmla="*/ 80 w 154"/>
                <a:gd name="T51" fmla="*/ 172 h 172"/>
                <a:gd name="T52" fmla="*/ 103 w 154"/>
                <a:gd name="T53" fmla="*/ 169 h 172"/>
                <a:gd name="T54" fmla="*/ 122 w 154"/>
                <a:gd name="T55" fmla="*/ 162 h 172"/>
                <a:gd name="T56" fmla="*/ 139 w 154"/>
                <a:gd name="T57" fmla="*/ 151 h 172"/>
                <a:gd name="T58" fmla="*/ 151 w 154"/>
                <a:gd name="T59" fmla="*/ 136 h 172"/>
                <a:gd name="T60" fmla="*/ 119 w 154"/>
                <a:gd name="T61" fmla="*/ 118 h 172"/>
                <a:gd name="T62" fmla="*/ 117 w 154"/>
                <a:gd name="T63" fmla="*/ 121 h 172"/>
                <a:gd name="T64" fmla="*/ 101 w 154"/>
                <a:gd name="T65" fmla="*/ 135 h 172"/>
                <a:gd name="T66" fmla="*/ 81 w 154"/>
                <a:gd name="T67" fmla="*/ 140 h 172"/>
                <a:gd name="T68" fmla="*/ 80 w 154"/>
                <a:gd name="T69" fmla="*/ 140 h 172"/>
                <a:gd name="T70" fmla="*/ 59 w 154"/>
                <a:gd name="T71" fmla="*/ 134 h 172"/>
                <a:gd name="T72" fmla="*/ 47 w 154"/>
                <a:gd name="T73" fmla="*/ 118 h 172"/>
                <a:gd name="T74" fmla="*/ 42 w 154"/>
                <a:gd name="T75" fmla="*/ 92 h 172"/>
                <a:gd name="T76" fmla="*/ 153 w 154"/>
                <a:gd name="T77" fmla="*/ 92 h 172"/>
                <a:gd name="T78" fmla="*/ 153 w 154"/>
                <a:gd name="T79" fmla="*/ 90 h 172"/>
                <a:gd name="T80" fmla="*/ 153 w 154"/>
                <a:gd name="T81" fmla="*/ 84 h 172"/>
                <a:gd name="T82" fmla="*/ 152 w 154"/>
                <a:gd name="T83" fmla="*/ 65 h 172"/>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0" t="0" r="r" b="b"/>
              <a:pathLst>
                <a:path w="154" h="172">
                  <a:moveTo>
                    <a:pt x="152" y="65"/>
                  </a:moveTo>
                  <a:lnTo>
                    <a:pt x="146" y="42"/>
                  </a:lnTo>
                  <a:lnTo>
                    <a:pt x="135" y="24"/>
                  </a:lnTo>
                  <a:lnTo>
                    <a:pt x="120" y="10"/>
                  </a:lnTo>
                  <a:lnTo>
                    <a:pt x="100" y="2"/>
                  </a:lnTo>
                  <a:lnTo>
                    <a:pt x="77" y="0"/>
                  </a:lnTo>
                  <a:lnTo>
                    <a:pt x="58" y="1"/>
                  </a:lnTo>
                  <a:lnTo>
                    <a:pt x="45" y="53"/>
                  </a:lnTo>
                  <a:lnTo>
                    <a:pt x="57" y="35"/>
                  </a:lnTo>
                  <a:lnTo>
                    <a:pt x="77" y="29"/>
                  </a:lnTo>
                  <a:lnTo>
                    <a:pt x="87" y="30"/>
                  </a:lnTo>
                  <a:lnTo>
                    <a:pt x="104" y="42"/>
                  </a:lnTo>
                  <a:lnTo>
                    <a:pt x="110" y="64"/>
                  </a:lnTo>
                  <a:lnTo>
                    <a:pt x="43" y="64"/>
                  </a:lnTo>
                  <a:lnTo>
                    <a:pt x="38" y="8"/>
                  </a:lnTo>
                  <a:lnTo>
                    <a:pt x="22" y="21"/>
                  </a:lnTo>
                  <a:lnTo>
                    <a:pt x="10" y="38"/>
                  </a:lnTo>
                  <a:lnTo>
                    <a:pt x="2" y="60"/>
                  </a:lnTo>
                  <a:lnTo>
                    <a:pt x="0" y="86"/>
                  </a:lnTo>
                  <a:lnTo>
                    <a:pt x="1" y="107"/>
                  </a:lnTo>
                  <a:lnTo>
                    <a:pt x="8" y="130"/>
                  </a:lnTo>
                  <a:lnTo>
                    <a:pt x="19" y="148"/>
                  </a:lnTo>
                  <a:lnTo>
                    <a:pt x="34" y="161"/>
                  </a:lnTo>
                  <a:lnTo>
                    <a:pt x="54" y="169"/>
                  </a:lnTo>
                  <a:lnTo>
                    <a:pt x="78" y="172"/>
                  </a:lnTo>
                  <a:lnTo>
                    <a:pt x="80" y="172"/>
                  </a:lnTo>
                  <a:lnTo>
                    <a:pt x="103" y="169"/>
                  </a:lnTo>
                  <a:lnTo>
                    <a:pt x="122" y="162"/>
                  </a:lnTo>
                  <a:lnTo>
                    <a:pt x="139" y="151"/>
                  </a:lnTo>
                  <a:lnTo>
                    <a:pt x="151" y="136"/>
                  </a:lnTo>
                  <a:lnTo>
                    <a:pt x="119" y="118"/>
                  </a:lnTo>
                  <a:lnTo>
                    <a:pt x="117" y="121"/>
                  </a:lnTo>
                  <a:lnTo>
                    <a:pt x="101" y="135"/>
                  </a:lnTo>
                  <a:lnTo>
                    <a:pt x="81" y="140"/>
                  </a:lnTo>
                  <a:lnTo>
                    <a:pt x="80" y="140"/>
                  </a:lnTo>
                  <a:lnTo>
                    <a:pt x="59" y="134"/>
                  </a:lnTo>
                  <a:lnTo>
                    <a:pt x="47" y="118"/>
                  </a:lnTo>
                  <a:lnTo>
                    <a:pt x="42" y="92"/>
                  </a:lnTo>
                  <a:lnTo>
                    <a:pt x="153" y="92"/>
                  </a:lnTo>
                  <a:lnTo>
                    <a:pt x="153" y="90"/>
                  </a:lnTo>
                  <a:lnTo>
                    <a:pt x="153" y="84"/>
                  </a:lnTo>
                  <a:lnTo>
                    <a:pt x="152" y="65"/>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49" name="Freeform 283">
              <a:extLst>
                <a:ext uri="{FF2B5EF4-FFF2-40B4-BE49-F238E27FC236}">
                  <a16:creationId xmlns="" xmlns:a16="http://schemas.microsoft.com/office/drawing/2014/main" id="{00000000-0008-0000-0200-000031000000}"/>
                </a:ext>
              </a:extLst>
            </xdr:cNvPr>
            <xdr:cNvSpPr>
              <a:spLocks/>
            </xdr:cNvSpPr>
          </xdr:nvSpPr>
          <xdr:spPr bwMode="auto">
            <a:xfrm>
              <a:off x="1733" y="1473"/>
              <a:ext cx="154" cy="172"/>
            </a:xfrm>
            <a:custGeom>
              <a:avLst/>
              <a:gdLst>
                <a:gd name="T0" fmla="*/ 45 w 154"/>
                <a:gd name="T1" fmla="*/ 53 h 172"/>
                <a:gd name="T2" fmla="*/ 58 w 154"/>
                <a:gd name="T3" fmla="*/ 1 h 172"/>
                <a:gd name="T4" fmla="*/ 38 w 154"/>
                <a:gd name="T5" fmla="*/ 8 h 172"/>
                <a:gd name="T6" fmla="*/ 43 w 154"/>
                <a:gd name="T7" fmla="*/ 64 h 172"/>
                <a:gd name="T8" fmla="*/ 45 w 154"/>
                <a:gd name="T9" fmla="*/ 53 h 172"/>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4" h="172">
                  <a:moveTo>
                    <a:pt x="45" y="53"/>
                  </a:moveTo>
                  <a:lnTo>
                    <a:pt x="58" y="1"/>
                  </a:lnTo>
                  <a:lnTo>
                    <a:pt x="38" y="8"/>
                  </a:lnTo>
                  <a:lnTo>
                    <a:pt x="43" y="64"/>
                  </a:lnTo>
                  <a:lnTo>
                    <a:pt x="45" y="53"/>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nvGrpSpPr>
          <xdr:cNvPr id="38" name="Group 284">
            <a:extLst>
              <a:ext uri="{FF2B5EF4-FFF2-40B4-BE49-F238E27FC236}">
                <a16:creationId xmlns="" xmlns:a16="http://schemas.microsoft.com/office/drawing/2014/main" id="{00000000-0008-0000-0200-000026000000}"/>
              </a:ext>
            </a:extLst>
          </xdr:cNvPr>
          <xdr:cNvGrpSpPr>
            <a:grpSpLocks/>
          </xdr:cNvGrpSpPr>
        </xdr:nvGrpSpPr>
        <xdr:grpSpPr bwMode="auto">
          <a:xfrm>
            <a:off x="895" y="1472"/>
            <a:ext cx="163" cy="175"/>
            <a:chOff x="895" y="1472"/>
            <a:chExt cx="163" cy="175"/>
          </a:xfrm>
        </xdr:grpSpPr>
        <xdr:sp macro="" textlink="">
          <xdr:nvSpPr>
            <xdr:cNvPr id="46" name="Freeform 285">
              <a:extLst>
                <a:ext uri="{FF2B5EF4-FFF2-40B4-BE49-F238E27FC236}">
                  <a16:creationId xmlns="" xmlns:a16="http://schemas.microsoft.com/office/drawing/2014/main" id="{00000000-0008-0000-0200-00002E000000}"/>
                </a:ext>
              </a:extLst>
            </xdr:cNvPr>
            <xdr:cNvSpPr>
              <a:spLocks/>
            </xdr:cNvSpPr>
          </xdr:nvSpPr>
          <xdr:spPr bwMode="auto">
            <a:xfrm>
              <a:off x="895" y="1472"/>
              <a:ext cx="163" cy="175"/>
            </a:xfrm>
            <a:custGeom>
              <a:avLst/>
              <a:gdLst>
                <a:gd name="T0" fmla="*/ 163 w 163"/>
                <a:gd name="T1" fmla="*/ 87 h 175"/>
                <a:gd name="T2" fmla="*/ 160 w 163"/>
                <a:gd name="T3" fmla="*/ 60 h 175"/>
                <a:gd name="T4" fmla="*/ 152 w 163"/>
                <a:gd name="T5" fmla="*/ 38 h 175"/>
                <a:gd name="T6" fmla="*/ 139 w 163"/>
                <a:gd name="T7" fmla="*/ 21 h 175"/>
                <a:gd name="T8" fmla="*/ 122 w 163"/>
                <a:gd name="T9" fmla="*/ 9 h 175"/>
                <a:gd name="T10" fmla="*/ 103 w 163"/>
                <a:gd name="T11" fmla="*/ 2 h 175"/>
                <a:gd name="T12" fmla="*/ 81 w 163"/>
                <a:gd name="T13" fmla="*/ 0 h 175"/>
                <a:gd name="T14" fmla="*/ 61 w 163"/>
                <a:gd name="T15" fmla="*/ 2 h 175"/>
                <a:gd name="T16" fmla="*/ 46 w 163"/>
                <a:gd name="T17" fmla="*/ 62 h 175"/>
                <a:gd name="T18" fmla="*/ 58 w 163"/>
                <a:gd name="T19" fmla="*/ 44 h 175"/>
                <a:gd name="T20" fmla="*/ 81 w 163"/>
                <a:gd name="T21" fmla="*/ 36 h 175"/>
                <a:gd name="T22" fmla="*/ 87 w 163"/>
                <a:gd name="T23" fmla="*/ 37 h 175"/>
                <a:gd name="T24" fmla="*/ 108 w 163"/>
                <a:gd name="T25" fmla="*/ 47 h 175"/>
                <a:gd name="T26" fmla="*/ 118 w 163"/>
                <a:gd name="T27" fmla="*/ 66 h 175"/>
                <a:gd name="T28" fmla="*/ 120 w 163"/>
                <a:gd name="T29" fmla="*/ 87 h 175"/>
                <a:gd name="T30" fmla="*/ 120 w 163"/>
                <a:gd name="T31" fmla="*/ 91 h 175"/>
                <a:gd name="T32" fmla="*/ 117 w 163"/>
                <a:gd name="T33" fmla="*/ 112 h 175"/>
                <a:gd name="T34" fmla="*/ 105 w 163"/>
                <a:gd name="T35" fmla="*/ 130 h 175"/>
                <a:gd name="T36" fmla="*/ 81 w 163"/>
                <a:gd name="T37" fmla="*/ 138 h 175"/>
                <a:gd name="T38" fmla="*/ 76 w 163"/>
                <a:gd name="T39" fmla="*/ 137 h 175"/>
                <a:gd name="T40" fmla="*/ 55 w 163"/>
                <a:gd name="T41" fmla="*/ 127 h 175"/>
                <a:gd name="T42" fmla="*/ 45 w 163"/>
                <a:gd name="T43" fmla="*/ 108 h 175"/>
                <a:gd name="T44" fmla="*/ 60 w 163"/>
                <a:gd name="T45" fmla="*/ 172 h 175"/>
                <a:gd name="T46" fmla="*/ 81 w 163"/>
                <a:gd name="T47" fmla="*/ 174 h 175"/>
                <a:gd name="T48" fmla="*/ 102 w 163"/>
                <a:gd name="T49" fmla="*/ 172 h 175"/>
                <a:gd name="T50" fmla="*/ 122 w 163"/>
                <a:gd name="T51" fmla="*/ 165 h 175"/>
                <a:gd name="T52" fmla="*/ 139 w 163"/>
                <a:gd name="T53" fmla="*/ 153 h 175"/>
                <a:gd name="T54" fmla="*/ 152 w 163"/>
                <a:gd name="T55" fmla="*/ 136 h 175"/>
                <a:gd name="T56" fmla="*/ 160 w 163"/>
                <a:gd name="T57" fmla="*/ 114 h 175"/>
                <a:gd name="T58" fmla="*/ 163 w 163"/>
                <a:gd name="T59" fmla="*/ 87 h 175"/>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0" t="0" r="r" b="b"/>
              <a:pathLst>
                <a:path w="163" h="175">
                  <a:moveTo>
                    <a:pt x="163" y="87"/>
                  </a:moveTo>
                  <a:lnTo>
                    <a:pt x="160" y="60"/>
                  </a:lnTo>
                  <a:lnTo>
                    <a:pt x="152" y="38"/>
                  </a:lnTo>
                  <a:lnTo>
                    <a:pt x="139" y="21"/>
                  </a:lnTo>
                  <a:lnTo>
                    <a:pt x="122" y="9"/>
                  </a:lnTo>
                  <a:lnTo>
                    <a:pt x="103" y="2"/>
                  </a:lnTo>
                  <a:lnTo>
                    <a:pt x="81" y="0"/>
                  </a:lnTo>
                  <a:lnTo>
                    <a:pt x="61" y="2"/>
                  </a:lnTo>
                  <a:lnTo>
                    <a:pt x="46" y="62"/>
                  </a:lnTo>
                  <a:lnTo>
                    <a:pt x="58" y="44"/>
                  </a:lnTo>
                  <a:lnTo>
                    <a:pt x="81" y="36"/>
                  </a:lnTo>
                  <a:lnTo>
                    <a:pt x="87" y="37"/>
                  </a:lnTo>
                  <a:lnTo>
                    <a:pt x="108" y="47"/>
                  </a:lnTo>
                  <a:lnTo>
                    <a:pt x="118" y="66"/>
                  </a:lnTo>
                  <a:lnTo>
                    <a:pt x="120" y="87"/>
                  </a:lnTo>
                  <a:lnTo>
                    <a:pt x="120" y="91"/>
                  </a:lnTo>
                  <a:lnTo>
                    <a:pt x="117" y="112"/>
                  </a:lnTo>
                  <a:lnTo>
                    <a:pt x="105" y="130"/>
                  </a:lnTo>
                  <a:lnTo>
                    <a:pt x="81" y="138"/>
                  </a:lnTo>
                  <a:lnTo>
                    <a:pt x="76" y="137"/>
                  </a:lnTo>
                  <a:lnTo>
                    <a:pt x="55" y="127"/>
                  </a:lnTo>
                  <a:lnTo>
                    <a:pt x="45" y="108"/>
                  </a:lnTo>
                  <a:lnTo>
                    <a:pt x="60" y="172"/>
                  </a:lnTo>
                  <a:lnTo>
                    <a:pt x="81" y="174"/>
                  </a:lnTo>
                  <a:lnTo>
                    <a:pt x="102" y="172"/>
                  </a:lnTo>
                  <a:lnTo>
                    <a:pt x="122" y="165"/>
                  </a:lnTo>
                  <a:lnTo>
                    <a:pt x="139" y="153"/>
                  </a:lnTo>
                  <a:lnTo>
                    <a:pt x="152" y="136"/>
                  </a:lnTo>
                  <a:lnTo>
                    <a:pt x="160" y="114"/>
                  </a:lnTo>
                  <a:lnTo>
                    <a:pt x="163" y="87"/>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47" name="Freeform 286">
              <a:extLst>
                <a:ext uri="{FF2B5EF4-FFF2-40B4-BE49-F238E27FC236}">
                  <a16:creationId xmlns="" xmlns:a16="http://schemas.microsoft.com/office/drawing/2014/main" id="{00000000-0008-0000-0200-00002F000000}"/>
                </a:ext>
              </a:extLst>
            </xdr:cNvPr>
            <xdr:cNvSpPr>
              <a:spLocks/>
            </xdr:cNvSpPr>
          </xdr:nvSpPr>
          <xdr:spPr bwMode="auto">
            <a:xfrm>
              <a:off x="895" y="1472"/>
              <a:ext cx="163" cy="175"/>
            </a:xfrm>
            <a:custGeom>
              <a:avLst/>
              <a:gdLst>
                <a:gd name="T0" fmla="*/ 0 w 163"/>
                <a:gd name="T1" fmla="*/ 87 h 175"/>
                <a:gd name="T2" fmla="*/ 3 w 163"/>
                <a:gd name="T3" fmla="*/ 114 h 175"/>
                <a:gd name="T4" fmla="*/ 11 w 163"/>
                <a:gd name="T5" fmla="*/ 136 h 175"/>
                <a:gd name="T6" fmla="*/ 24 w 163"/>
                <a:gd name="T7" fmla="*/ 153 h 175"/>
                <a:gd name="T8" fmla="*/ 41 w 163"/>
                <a:gd name="T9" fmla="*/ 165 h 175"/>
                <a:gd name="T10" fmla="*/ 60 w 163"/>
                <a:gd name="T11" fmla="*/ 172 h 175"/>
                <a:gd name="T12" fmla="*/ 45 w 163"/>
                <a:gd name="T13" fmla="*/ 108 h 175"/>
                <a:gd name="T14" fmla="*/ 43 w 163"/>
                <a:gd name="T15" fmla="*/ 87 h 175"/>
                <a:gd name="T16" fmla="*/ 43 w 163"/>
                <a:gd name="T17" fmla="*/ 83 h 175"/>
                <a:gd name="T18" fmla="*/ 46 w 163"/>
                <a:gd name="T19" fmla="*/ 62 h 175"/>
                <a:gd name="T20" fmla="*/ 61 w 163"/>
                <a:gd name="T21" fmla="*/ 2 h 175"/>
                <a:gd name="T22" fmla="*/ 41 w 163"/>
                <a:gd name="T23" fmla="*/ 9 h 175"/>
                <a:gd name="T24" fmla="*/ 24 w 163"/>
                <a:gd name="T25" fmla="*/ 21 h 175"/>
                <a:gd name="T26" fmla="*/ 11 w 163"/>
                <a:gd name="T27" fmla="*/ 38 h 175"/>
                <a:gd name="T28" fmla="*/ 3 w 163"/>
                <a:gd name="T29" fmla="*/ 60 h 175"/>
                <a:gd name="T30" fmla="*/ 0 w 163"/>
                <a:gd name="T31" fmla="*/ 87 h 175"/>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163" h="175">
                  <a:moveTo>
                    <a:pt x="0" y="87"/>
                  </a:moveTo>
                  <a:lnTo>
                    <a:pt x="3" y="114"/>
                  </a:lnTo>
                  <a:lnTo>
                    <a:pt x="11" y="136"/>
                  </a:lnTo>
                  <a:lnTo>
                    <a:pt x="24" y="153"/>
                  </a:lnTo>
                  <a:lnTo>
                    <a:pt x="41" y="165"/>
                  </a:lnTo>
                  <a:lnTo>
                    <a:pt x="60" y="172"/>
                  </a:lnTo>
                  <a:lnTo>
                    <a:pt x="45" y="108"/>
                  </a:lnTo>
                  <a:lnTo>
                    <a:pt x="43" y="87"/>
                  </a:lnTo>
                  <a:lnTo>
                    <a:pt x="43" y="83"/>
                  </a:lnTo>
                  <a:lnTo>
                    <a:pt x="46" y="62"/>
                  </a:lnTo>
                  <a:lnTo>
                    <a:pt x="61" y="2"/>
                  </a:lnTo>
                  <a:lnTo>
                    <a:pt x="41" y="9"/>
                  </a:lnTo>
                  <a:lnTo>
                    <a:pt x="24" y="21"/>
                  </a:lnTo>
                  <a:lnTo>
                    <a:pt x="11" y="38"/>
                  </a:lnTo>
                  <a:lnTo>
                    <a:pt x="3" y="60"/>
                  </a:lnTo>
                  <a:lnTo>
                    <a:pt x="0" y="87"/>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sp macro="" textlink="">
        <xdr:nvSpPr>
          <xdr:cNvPr id="39" name="Freeform 287">
            <a:extLst>
              <a:ext uri="{FF2B5EF4-FFF2-40B4-BE49-F238E27FC236}">
                <a16:creationId xmlns="" xmlns:a16="http://schemas.microsoft.com/office/drawing/2014/main" id="{00000000-0008-0000-0200-000027000000}"/>
              </a:ext>
            </a:extLst>
          </xdr:cNvPr>
          <xdr:cNvSpPr>
            <a:spLocks/>
          </xdr:cNvSpPr>
        </xdr:nvSpPr>
        <xdr:spPr bwMode="auto">
          <a:xfrm>
            <a:off x="1088" y="1473"/>
            <a:ext cx="93" cy="169"/>
          </a:xfrm>
          <a:custGeom>
            <a:avLst/>
            <a:gdLst>
              <a:gd name="T0" fmla="*/ 41 w 93"/>
              <a:gd name="T1" fmla="*/ 22 h 169"/>
              <a:gd name="T2" fmla="*/ 41 w 93"/>
              <a:gd name="T3" fmla="*/ 3 h 169"/>
              <a:gd name="T4" fmla="*/ 0 w 93"/>
              <a:gd name="T5" fmla="*/ 3 h 169"/>
              <a:gd name="T6" fmla="*/ 0 w 93"/>
              <a:gd name="T7" fmla="*/ 169 h 169"/>
              <a:gd name="T8" fmla="*/ 44 w 93"/>
              <a:gd name="T9" fmla="*/ 169 h 169"/>
              <a:gd name="T10" fmla="*/ 44 w 93"/>
              <a:gd name="T11" fmla="*/ 58 h 169"/>
              <a:gd name="T12" fmla="*/ 49 w 93"/>
              <a:gd name="T13" fmla="*/ 51 h 169"/>
              <a:gd name="T14" fmla="*/ 67 w 93"/>
              <a:gd name="T15" fmla="*/ 43 h 169"/>
              <a:gd name="T16" fmla="*/ 90 w 93"/>
              <a:gd name="T17" fmla="*/ 41 h 169"/>
              <a:gd name="T18" fmla="*/ 92 w 93"/>
              <a:gd name="T19" fmla="*/ 41 h 169"/>
              <a:gd name="T20" fmla="*/ 92 w 93"/>
              <a:gd name="T21" fmla="*/ 0 h 169"/>
              <a:gd name="T22" fmla="*/ 87 w 93"/>
              <a:gd name="T23" fmla="*/ 0 h 169"/>
              <a:gd name="T24" fmla="*/ 75 w 93"/>
              <a:gd name="T25" fmla="*/ 1 h 169"/>
              <a:gd name="T26" fmla="*/ 55 w 93"/>
              <a:gd name="T27" fmla="*/ 10 h 169"/>
              <a:gd name="T28" fmla="*/ 41 w 93"/>
              <a:gd name="T29" fmla="*/ 22 h 16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93" h="169">
                <a:moveTo>
                  <a:pt x="41" y="22"/>
                </a:moveTo>
                <a:lnTo>
                  <a:pt x="41" y="3"/>
                </a:lnTo>
                <a:lnTo>
                  <a:pt x="0" y="3"/>
                </a:lnTo>
                <a:lnTo>
                  <a:pt x="0" y="169"/>
                </a:lnTo>
                <a:lnTo>
                  <a:pt x="44" y="169"/>
                </a:lnTo>
                <a:lnTo>
                  <a:pt x="44" y="58"/>
                </a:lnTo>
                <a:lnTo>
                  <a:pt x="49" y="51"/>
                </a:lnTo>
                <a:lnTo>
                  <a:pt x="67" y="43"/>
                </a:lnTo>
                <a:lnTo>
                  <a:pt x="90" y="41"/>
                </a:lnTo>
                <a:lnTo>
                  <a:pt x="92" y="41"/>
                </a:lnTo>
                <a:lnTo>
                  <a:pt x="92" y="0"/>
                </a:lnTo>
                <a:lnTo>
                  <a:pt x="87" y="0"/>
                </a:lnTo>
                <a:lnTo>
                  <a:pt x="75" y="1"/>
                </a:lnTo>
                <a:lnTo>
                  <a:pt x="55" y="10"/>
                </a:lnTo>
                <a:lnTo>
                  <a:pt x="41" y="22"/>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nvGrpSpPr>
          <xdr:cNvPr id="40" name="Group 288">
            <a:extLst>
              <a:ext uri="{FF2B5EF4-FFF2-40B4-BE49-F238E27FC236}">
                <a16:creationId xmlns="" xmlns:a16="http://schemas.microsoft.com/office/drawing/2014/main" id="{00000000-0008-0000-0200-000028000000}"/>
              </a:ext>
            </a:extLst>
          </xdr:cNvPr>
          <xdr:cNvGrpSpPr>
            <a:grpSpLocks/>
          </xdr:cNvGrpSpPr>
        </xdr:nvGrpSpPr>
        <xdr:grpSpPr bwMode="auto">
          <a:xfrm>
            <a:off x="1553" y="1473"/>
            <a:ext cx="122" cy="233"/>
            <a:chOff x="1553" y="1473"/>
            <a:chExt cx="122" cy="233"/>
          </a:xfrm>
        </xdr:grpSpPr>
        <xdr:sp macro="" textlink="">
          <xdr:nvSpPr>
            <xdr:cNvPr id="44" name="Freeform 289">
              <a:extLst>
                <a:ext uri="{FF2B5EF4-FFF2-40B4-BE49-F238E27FC236}">
                  <a16:creationId xmlns="" xmlns:a16="http://schemas.microsoft.com/office/drawing/2014/main" id="{00000000-0008-0000-0200-00002C000000}"/>
                </a:ext>
              </a:extLst>
            </xdr:cNvPr>
            <xdr:cNvSpPr>
              <a:spLocks/>
            </xdr:cNvSpPr>
          </xdr:nvSpPr>
          <xdr:spPr bwMode="auto">
            <a:xfrm>
              <a:off x="1553" y="1473"/>
              <a:ext cx="122" cy="233"/>
            </a:xfrm>
            <a:custGeom>
              <a:avLst/>
              <a:gdLst>
                <a:gd name="T0" fmla="*/ 47 w 122"/>
                <a:gd name="T1" fmla="*/ 185 h 233"/>
                <a:gd name="T2" fmla="*/ 4 w 122"/>
                <a:gd name="T3" fmla="*/ 192 h 233"/>
                <a:gd name="T4" fmla="*/ 4 w 122"/>
                <a:gd name="T5" fmla="*/ 192 h 233"/>
                <a:gd name="T6" fmla="*/ 13 w 122"/>
                <a:gd name="T7" fmla="*/ 211 h 233"/>
                <a:gd name="T8" fmla="*/ 29 w 122"/>
                <a:gd name="T9" fmla="*/ 223 h 233"/>
                <a:gd name="T10" fmla="*/ 50 w 122"/>
                <a:gd name="T11" fmla="*/ 231 h 233"/>
                <a:gd name="T12" fmla="*/ 73 w 122"/>
                <a:gd name="T13" fmla="*/ 233 h 233"/>
                <a:gd name="T14" fmla="*/ 92 w 122"/>
                <a:gd name="T15" fmla="*/ 232 h 233"/>
                <a:gd name="T16" fmla="*/ 122 w 122"/>
                <a:gd name="T17" fmla="*/ 224 h 233"/>
                <a:gd name="T18" fmla="*/ 114 w 122"/>
                <a:gd name="T19" fmla="*/ 22 h 233"/>
                <a:gd name="T20" fmla="*/ 114 w 122"/>
                <a:gd name="T21" fmla="*/ 22 h 233"/>
                <a:gd name="T22" fmla="*/ 112 w 122"/>
                <a:gd name="T23" fmla="*/ 77 h 233"/>
                <a:gd name="T24" fmla="*/ 112 w 122"/>
                <a:gd name="T25" fmla="*/ 84 h 233"/>
                <a:gd name="T26" fmla="*/ 109 w 122"/>
                <a:gd name="T27" fmla="*/ 106 h 233"/>
                <a:gd name="T28" fmla="*/ 99 w 122"/>
                <a:gd name="T29" fmla="*/ 125 h 233"/>
                <a:gd name="T30" fmla="*/ 76 w 122"/>
                <a:gd name="T31" fmla="*/ 133 h 233"/>
                <a:gd name="T32" fmla="*/ 71 w 122"/>
                <a:gd name="T33" fmla="*/ 133 h 233"/>
                <a:gd name="T34" fmla="*/ 52 w 122"/>
                <a:gd name="T35" fmla="*/ 122 h 233"/>
                <a:gd name="T36" fmla="*/ 44 w 122"/>
                <a:gd name="T37" fmla="*/ 101 h 233"/>
                <a:gd name="T38" fmla="*/ 43 w 122"/>
                <a:gd name="T39" fmla="*/ 79 h 233"/>
                <a:gd name="T40" fmla="*/ 48 w 122"/>
                <a:gd name="T41" fmla="*/ 166 h 233"/>
                <a:gd name="T42" fmla="*/ 69 w 122"/>
                <a:gd name="T43" fmla="*/ 169 h 233"/>
                <a:gd name="T44" fmla="*/ 81 w 122"/>
                <a:gd name="T45" fmla="*/ 168 h 233"/>
                <a:gd name="T46" fmla="*/ 100 w 122"/>
                <a:gd name="T47" fmla="*/ 159 h 233"/>
                <a:gd name="T48" fmla="*/ 111 w 122"/>
                <a:gd name="T49" fmla="*/ 145 h 233"/>
                <a:gd name="T50" fmla="*/ 112 w 122"/>
                <a:gd name="T51" fmla="*/ 145 h 233"/>
                <a:gd name="T52" fmla="*/ 112 w 122"/>
                <a:gd name="T53" fmla="*/ 165 h 233"/>
                <a:gd name="T54" fmla="*/ 111 w 122"/>
                <a:gd name="T55" fmla="*/ 178 h 233"/>
                <a:gd name="T56" fmla="*/ 100 w 122"/>
                <a:gd name="T57" fmla="*/ 196 h 233"/>
                <a:gd name="T58" fmla="*/ 78 w 122"/>
                <a:gd name="T59" fmla="*/ 201 h 233"/>
                <a:gd name="T60" fmla="*/ 54 w 122"/>
                <a:gd name="T61" fmla="*/ 201 h 233"/>
                <a:gd name="T62" fmla="*/ 49 w 122"/>
                <a:gd name="T63" fmla="*/ 193 h 233"/>
                <a:gd name="T64" fmla="*/ 47 w 122"/>
                <a:gd name="T65" fmla="*/ 185 h 233"/>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22" h="233">
                  <a:moveTo>
                    <a:pt x="47" y="185"/>
                  </a:moveTo>
                  <a:lnTo>
                    <a:pt x="4" y="192"/>
                  </a:lnTo>
                  <a:lnTo>
                    <a:pt x="13" y="211"/>
                  </a:lnTo>
                  <a:lnTo>
                    <a:pt x="29" y="223"/>
                  </a:lnTo>
                  <a:lnTo>
                    <a:pt x="50" y="231"/>
                  </a:lnTo>
                  <a:lnTo>
                    <a:pt x="73" y="233"/>
                  </a:lnTo>
                  <a:lnTo>
                    <a:pt x="92" y="232"/>
                  </a:lnTo>
                  <a:lnTo>
                    <a:pt x="122" y="224"/>
                  </a:lnTo>
                  <a:lnTo>
                    <a:pt x="114" y="22"/>
                  </a:lnTo>
                  <a:lnTo>
                    <a:pt x="112" y="77"/>
                  </a:lnTo>
                  <a:lnTo>
                    <a:pt x="112" y="84"/>
                  </a:lnTo>
                  <a:lnTo>
                    <a:pt x="109" y="106"/>
                  </a:lnTo>
                  <a:lnTo>
                    <a:pt x="99" y="125"/>
                  </a:lnTo>
                  <a:lnTo>
                    <a:pt x="76" y="133"/>
                  </a:lnTo>
                  <a:lnTo>
                    <a:pt x="71" y="133"/>
                  </a:lnTo>
                  <a:lnTo>
                    <a:pt x="52" y="122"/>
                  </a:lnTo>
                  <a:lnTo>
                    <a:pt x="44" y="101"/>
                  </a:lnTo>
                  <a:lnTo>
                    <a:pt x="43" y="79"/>
                  </a:lnTo>
                  <a:lnTo>
                    <a:pt x="48" y="166"/>
                  </a:lnTo>
                  <a:lnTo>
                    <a:pt x="69" y="169"/>
                  </a:lnTo>
                  <a:lnTo>
                    <a:pt x="81" y="168"/>
                  </a:lnTo>
                  <a:lnTo>
                    <a:pt x="100" y="159"/>
                  </a:lnTo>
                  <a:lnTo>
                    <a:pt x="111" y="145"/>
                  </a:lnTo>
                  <a:lnTo>
                    <a:pt x="112" y="145"/>
                  </a:lnTo>
                  <a:lnTo>
                    <a:pt x="112" y="165"/>
                  </a:lnTo>
                  <a:lnTo>
                    <a:pt x="111" y="178"/>
                  </a:lnTo>
                  <a:lnTo>
                    <a:pt x="100" y="196"/>
                  </a:lnTo>
                  <a:lnTo>
                    <a:pt x="78" y="201"/>
                  </a:lnTo>
                  <a:lnTo>
                    <a:pt x="54" y="201"/>
                  </a:lnTo>
                  <a:lnTo>
                    <a:pt x="49" y="193"/>
                  </a:lnTo>
                  <a:lnTo>
                    <a:pt x="47" y="185"/>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45" name="Freeform 290">
              <a:extLst>
                <a:ext uri="{FF2B5EF4-FFF2-40B4-BE49-F238E27FC236}">
                  <a16:creationId xmlns="" xmlns:a16="http://schemas.microsoft.com/office/drawing/2014/main" id="{00000000-0008-0000-0200-00002D000000}"/>
                </a:ext>
              </a:extLst>
            </xdr:cNvPr>
            <xdr:cNvSpPr>
              <a:spLocks/>
            </xdr:cNvSpPr>
          </xdr:nvSpPr>
          <xdr:spPr bwMode="auto">
            <a:xfrm>
              <a:off x="1553" y="1473"/>
              <a:ext cx="122" cy="233"/>
            </a:xfrm>
            <a:custGeom>
              <a:avLst/>
              <a:gdLst>
                <a:gd name="T0" fmla="*/ 154 w 122"/>
                <a:gd name="T1" fmla="*/ 3 h 233"/>
                <a:gd name="T2" fmla="*/ 117 w 122"/>
                <a:gd name="T3" fmla="*/ 3 h 233"/>
                <a:gd name="T4" fmla="*/ 114 w 122"/>
                <a:gd name="T5" fmla="*/ 22 h 233"/>
                <a:gd name="T6" fmla="*/ 110 w 122"/>
                <a:gd name="T7" fmla="*/ 15 h 233"/>
                <a:gd name="T8" fmla="*/ 95 w 122"/>
                <a:gd name="T9" fmla="*/ 5 h 233"/>
                <a:gd name="T10" fmla="*/ 66 w 122"/>
                <a:gd name="T11" fmla="*/ 0 h 233"/>
                <a:gd name="T12" fmla="*/ 57 w 122"/>
                <a:gd name="T13" fmla="*/ 0 h 233"/>
                <a:gd name="T14" fmla="*/ 39 w 122"/>
                <a:gd name="T15" fmla="*/ 6 h 233"/>
                <a:gd name="T16" fmla="*/ 23 w 122"/>
                <a:gd name="T17" fmla="*/ 18 h 233"/>
                <a:gd name="T18" fmla="*/ 11 w 122"/>
                <a:gd name="T19" fmla="*/ 35 h 233"/>
                <a:gd name="T20" fmla="*/ 2 w 122"/>
                <a:gd name="T21" fmla="*/ 58 h 233"/>
                <a:gd name="T22" fmla="*/ 0 w 122"/>
                <a:gd name="T23" fmla="*/ 86 h 233"/>
                <a:gd name="T24" fmla="*/ 0 w 122"/>
                <a:gd name="T25" fmla="*/ 98 h 233"/>
                <a:gd name="T26" fmla="*/ 5 w 122"/>
                <a:gd name="T27" fmla="*/ 124 h 233"/>
                <a:gd name="T28" fmla="*/ 16 w 122"/>
                <a:gd name="T29" fmla="*/ 143 h 233"/>
                <a:gd name="T30" fmla="*/ 30 w 122"/>
                <a:gd name="T31" fmla="*/ 158 h 233"/>
                <a:gd name="T32" fmla="*/ 48 w 122"/>
                <a:gd name="T33" fmla="*/ 166 h 233"/>
                <a:gd name="T34" fmla="*/ 43 w 122"/>
                <a:gd name="T35" fmla="*/ 79 h 233"/>
                <a:gd name="T36" fmla="*/ 48 w 122"/>
                <a:gd name="T37" fmla="*/ 51 h 233"/>
                <a:gd name="T38" fmla="*/ 60 w 122"/>
                <a:gd name="T39" fmla="*/ 35 h 233"/>
                <a:gd name="T40" fmla="*/ 76 w 122"/>
                <a:gd name="T41" fmla="*/ 30 h 233"/>
                <a:gd name="T42" fmla="*/ 96 w 122"/>
                <a:gd name="T43" fmla="*/ 37 h 233"/>
                <a:gd name="T44" fmla="*/ 108 w 122"/>
                <a:gd name="T45" fmla="*/ 53 h 233"/>
                <a:gd name="T46" fmla="*/ 112 w 122"/>
                <a:gd name="T47" fmla="*/ 77 h 233"/>
                <a:gd name="T48" fmla="*/ 114 w 122"/>
                <a:gd name="T49" fmla="*/ 22 h 233"/>
                <a:gd name="T50" fmla="*/ 114 w 122"/>
                <a:gd name="T51" fmla="*/ 22 h 233"/>
                <a:gd name="T52" fmla="*/ 122 w 122"/>
                <a:gd name="T53" fmla="*/ 224 h 233"/>
                <a:gd name="T54" fmla="*/ 140 w 122"/>
                <a:gd name="T55" fmla="*/ 211 h 233"/>
                <a:gd name="T56" fmla="*/ 150 w 122"/>
                <a:gd name="T57" fmla="*/ 194 h 233"/>
                <a:gd name="T58" fmla="*/ 153 w 122"/>
                <a:gd name="T59" fmla="*/ 176 h 233"/>
                <a:gd name="T60" fmla="*/ 154 w 122"/>
                <a:gd name="T61" fmla="*/ 159 h 233"/>
                <a:gd name="T62" fmla="*/ 154 w 122"/>
                <a:gd name="T63" fmla="*/ 3 h 233"/>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22" h="233">
                  <a:moveTo>
                    <a:pt x="154" y="3"/>
                  </a:moveTo>
                  <a:lnTo>
                    <a:pt x="117" y="3"/>
                  </a:lnTo>
                  <a:lnTo>
                    <a:pt x="114" y="22"/>
                  </a:lnTo>
                  <a:lnTo>
                    <a:pt x="110" y="15"/>
                  </a:lnTo>
                  <a:lnTo>
                    <a:pt x="95" y="5"/>
                  </a:lnTo>
                  <a:lnTo>
                    <a:pt x="66" y="0"/>
                  </a:lnTo>
                  <a:lnTo>
                    <a:pt x="57" y="0"/>
                  </a:lnTo>
                  <a:lnTo>
                    <a:pt x="39" y="6"/>
                  </a:lnTo>
                  <a:lnTo>
                    <a:pt x="23" y="18"/>
                  </a:lnTo>
                  <a:lnTo>
                    <a:pt x="11" y="35"/>
                  </a:lnTo>
                  <a:lnTo>
                    <a:pt x="2" y="58"/>
                  </a:lnTo>
                  <a:lnTo>
                    <a:pt x="0" y="86"/>
                  </a:lnTo>
                  <a:lnTo>
                    <a:pt x="0" y="98"/>
                  </a:lnTo>
                  <a:lnTo>
                    <a:pt x="5" y="124"/>
                  </a:lnTo>
                  <a:lnTo>
                    <a:pt x="16" y="143"/>
                  </a:lnTo>
                  <a:lnTo>
                    <a:pt x="30" y="158"/>
                  </a:lnTo>
                  <a:lnTo>
                    <a:pt x="48" y="166"/>
                  </a:lnTo>
                  <a:lnTo>
                    <a:pt x="43" y="79"/>
                  </a:lnTo>
                  <a:lnTo>
                    <a:pt x="48" y="51"/>
                  </a:lnTo>
                  <a:lnTo>
                    <a:pt x="60" y="35"/>
                  </a:lnTo>
                  <a:lnTo>
                    <a:pt x="76" y="30"/>
                  </a:lnTo>
                  <a:lnTo>
                    <a:pt x="96" y="37"/>
                  </a:lnTo>
                  <a:lnTo>
                    <a:pt x="108" y="53"/>
                  </a:lnTo>
                  <a:lnTo>
                    <a:pt x="112" y="77"/>
                  </a:lnTo>
                  <a:lnTo>
                    <a:pt x="114" y="22"/>
                  </a:lnTo>
                  <a:lnTo>
                    <a:pt x="122" y="224"/>
                  </a:lnTo>
                  <a:lnTo>
                    <a:pt x="140" y="211"/>
                  </a:lnTo>
                  <a:lnTo>
                    <a:pt x="150" y="194"/>
                  </a:lnTo>
                  <a:lnTo>
                    <a:pt x="153" y="176"/>
                  </a:lnTo>
                  <a:lnTo>
                    <a:pt x="154" y="159"/>
                  </a:lnTo>
                  <a:lnTo>
                    <a:pt x="154" y="3"/>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nvGrpSpPr>
          <xdr:cNvPr id="41" name="Group 291">
            <a:extLst>
              <a:ext uri="{FF2B5EF4-FFF2-40B4-BE49-F238E27FC236}">
                <a16:creationId xmlns="" xmlns:a16="http://schemas.microsoft.com/office/drawing/2014/main" id="{00000000-0008-0000-0200-000029000000}"/>
              </a:ext>
            </a:extLst>
          </xdr:cNvPr>
          <xdr:cNvGrpSpPr>
            <a:grpSpLocks/>
          </xdr:cNvGrpSpPr>
        </xdr:nvGrpSpPr>
        <xdr:grpSpPr bwMode="auto">
          <a:xfrm>
            <a:off x="1861" y="1414"/>
            <a:ext cx="114" cy="54"/>
            <a:chOff x="1861" y="1414"/>
            <a:chExt cx="114" cy="54"/>
          </a:xfrm>
        </xdr:grpSpPr>
        <xdr:sp macro="" textlink="">
          <xdr:nvSpPr>
            <xdr:cNvPr id="42" name="Freeform 292">
              <a:extLst>
                <a:ext uri="{FF2B5EF4-FFF2-40B4-BE49-F238E27FC236}">
                  <a16:creationId xmlns="" xmlns:a16="http://schemas.microsoft.com/office/drawing/2014/main" id="{00000000-0008-0000-0200-00002A000000}"/>
                </a:ext>
              </a:extLst>
            </xdr:cNvPr>
            <xdr:cNvSpPr>
              <a:spLocks/>
            </xdr:cNvSpPr>
          </xdr:nvSpPr>
          <xdr:spPr bwMode="auto">
            <a:xfrm>
              <a:off x="1861" y="1414"/>
              <a:ext cx="114" cy="54"/>
            </a:xfrm>
            <a:custGeom>
              <a:avLst/>
              <a:gdLst>
                <a:gd name="T0" fmla="*/ 17 w 114"/>
                <a:gd name="T1" fmla="*/ 54 h 54"/>
                <a:gd name="T2" fmla="*/ 26 w 114"/>
                <a:gd name="T3" fmla="*/ 54 h 54"/>
                <a:gd name="T4" fmla="*/ 26 w 114"/>
                <a:gd name="T5" fmla="*/ 7 h 54"/>
                <a:gd name="T6" fmla="*/ 43 w 114"/>
                <a:gd name="T7" fmla="*/ 7 h 54"/>
                <a:gd name="T8" fmla="*/ 43 w 114"/>
                <a:gd name="T9" fmla="*/ 0 h 54"/>
                <a:gd name="T10" fmla="*/ 0 w 114"/>
                <a:gd name="T11" fmla="*/ 0 h 54"/>
                <a:gd name="T12" fmla="*/ 0 w 114"/>
                <a:gd name="T13" fmla="*/ 7 h 54"/>
                <a:gd name="T14" fmla="*/ 17 w 114"/>
                <a:gd name="T15" fmla="*/ 7 h 54"/>
                <a:gd name="T16" fmla="*/ 17 w 114"/>
                <a:gd name="T17" fmla="*/ 54 h 5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14" h="54">
                  <a:moveTo>
                    <a:pt x="17" y="54"/>
                  </a:moveTo>
                  <a:lnTo>
                    <a:pt x="26" y="54"/>
                  </a:lnTo>
                  <a:lnTo>
                    <a:pt x="26" y="7"/>
                  </a:lnTo>
                  <a:lnTo>
                    <a:pt x="43" y="7"/>
                  </a:lnTo>
                  <a:lnTo>
                    <a:pt x="43" y="0"/>
                  </a:lnTo>
                  <a:lnTo>
                    <a:pt x="0" y="0"/>
                  </a:lnTo>
                  <a:lnTo>
                    <a:pt x="0" y="7"/>
                  </a:lnTo>
                  <a:lnTo>
                    <a:pt x="17" y="7"/>
                  </a:lnTo>
                  <a:lnTo>
                    <a:pt x="17" y="5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43" name="Freeform 293">
              <a:extLst>
                <a:ext uri="{FF2B5EF4-FFF2-40B4-BE49-F238E27FC236}">
                  <a16:creationId xmlns="" xmlns:a16="http://schemas.microsoft.com/office/drawing/2014/main" id="{00000000-0008-0000-0200-00002B000000}"/>
                </a:ext>
              </a:extLst>
            </xdr:cNvPr>
            <xdr:cNvSpPr>
              <a:spLocks/>
            </xdr:cNvSpPr>
          </xdr:nvSpPr>
          <xdr:spPr bwMode="auto">
            <a:xfrm>
              <a:off x="1861" y="1414"/>
              <a:ext cx="114" cy="54"/>
            </a:xfrm>
            <a:custGeom>
              <a:avLst/>
              <a:gdLst>
                <a:gd name="T0" fmla="*/ 105 w 114"/>
                <a:gd name="T1" fmla="*/ 54 h 54"/>
                <a:gd name="T2" fmla="*/ 114 w 114"/>
                <a:gd name="T3" fmla="*/ 54 h 54"/>
                <a:gd name="T4" fmla="*/ 114 w 114"/>
                <a:gd name="T5" fmla="*/ 0 h 54"/>
                <a:gd name="T6" fmla="*/ 100 w 114"/>
                <a:gd name="T7" fmla="*/ 0 h 54"/>
                <a:gd name="T8" fmla="*/ 84 w 114"/>
                <a:gd name="T9" fmla="*/ 41 h 54"/>
                <a:gd name="T10" fmla="*/ 68 w 114"/>
                <a:gd name="T11" fmla="*/ 0 h 54"/>
                <a:gd name="T12" fmla="*/ 54 w 114"/>
                <a:gd name="T13" fmla="*/ 0 h 54"/>
                <a:gd name="T14" fmla="*/ 54 w 114"/>
                <a:gd name="T15" fmla="*/ 54 h 54"/>
                <a:gd name="T16" fmla="*/ 63 w 114"/>
                <a:gd name="T17" fmla="*/ 54 h 54"/>
                <a:gd name="T18" fmla="*/ 63 w 114"/>
                <a:gd name="T19" fmla="*/ 9 h 54"/>
                <a:gd name="T20" fmla="*/ 63 w 114"/>
                <a:gd name="T21" fmla="*/ 9 h 54"/>
                <a:gd name="T22" fmla="*/ 81 w 114"/>
                <a:gd name="T23" fmla="*/ 54 h 54"/>
                <a:gd name="T24" fmla="*/ 87 w 114"/>
                <a:gd name="T25" fmla="*/ 54 h 54"/>
                <a:gd name="T26" fmla="*/ 105 w 114"/>
                <a:gd name="T27" fmla="*/ 9 h 54"/>
                <a:gd name="T28" fmla="*/ 105 w 114"/>
                <a:gd name="T29" fmla="*/ 9 h 54"/>
                <a:gd name="T30" fmla="*/ 105 w 114"/>
                <a:gd name="T31" fmla="*/ 54 h 54"/>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114" h="54">
                  <a:moveTo>
                    <a:pt x="105" y="54"/>
                  </a:moveTo>
                  <a:lnTo>
                    <a:pt x="114" y="54"/>
                  </a:lnTo>
                  <a:lnTo>
                    <a:pt x="114" y="0"/>
                  </a:lnTo>
                  <a:lnTo>
                    <a:pt x="100" y="0"/>
                  </a:lnTo>
                  <a:lnTo>
                    <a:pt x="84" y="41"/>
                  </a:lnTo>
                  <a:lnTo>
                    <a:pt x="68" y="0"/>
                  </a:lnTo>
                  <a:lnTo>
                    <a:pt x="54" y="0"/>
                  </a:lnTo>
                  <a:lnTo>
                    <a:pt x="54" y="54"/>
                  </a:lnTo>
                  <a:lnTo>
                    <a:pt x="63" y="54"/>
                  </a:lnTo>
                  <a:lnTo>
                    <a:pt x="63" y="9"/>
                  </a:lnTo>
                  <a:lnTo>
                    <a:pt x="81" y="54"/>
                  </a:lnTo>
                  <a:lnTo>
                    <a:pt x="87" y="54"/>
                  </a:lnTo>
                  <a:lnTo>
                    <a:pt x="105" y="9"/>
                  </a:lnTo>
                  <a:lnTo>
                    <a:pt x="105" y="5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clientData/>
  </xdr:twoCellAnchor>
  <xdr:twoCellAnchor>
    <xdr:from>
      <xdr:col>2</xdr:col>
      <xdr:colOff>95250</xdr:colOff>
      <xdr:row>130</xdr:row>
      <xdr:rowOff>0</xdr:rowOff>
    </xdr:from>
    <xdr:to>
      <xdr:col>7</xdr:col>
      <xdr:colOff>0</xdr:colOff>
      <xdr:row>132</xdr:row>
      <xdr:rowOff>266700</xdr:rowOff>
    </xdr:to>
    <xdr:grpSp>
      <xdr:nvGrpSpPr>
        <xdr:cNvPr id="52" name="Group 294">
          <a:extLst>
            <a:ext uri="{FF2B5EF4-FFF2-40B4-BE49-F238E27FC236}">
              <a16:creationId xmlns="" xmlns:a16="http://schemas.microsoft.com/office/drawing/2014/main" id="{00000000-0008-0000-0200-000034000000}"/>
            </a:ext>
          </a:extLst>
        </xdr:cNvPr>
        <xdr:cNvGrpSpPr>
          <a:grpSpLocks/>
        </xdr:cNvGrpSpPr>
      </xdr:nvGrpSpPr>
      <xdr:grpSpPr bwMode="auto">
        <a:xfrm>
          <a:off x="322385" y="20324885"/>
          <a:ext cx="710711" cy="772257"/>
          <a:chOff x="820" y="542"/>
          <a:chExt cx="1211" cy="1211"/>
        </a:xfrm>
      </xdr:grpSpPr>
      <xdr:sp macro="" textlink="">
        <xdr:nvSpPr>
          <xdr:cNvPr id="53" name="Rectangle 295">
            <a:extLst>
              <a:ext uri="{FF2B5EF4-FFF2-40B4-BE49-F238E27FC236}">
                <a16:creationId xmlns="" xmlns:a16="http://schemas.microsoft.com/office/drawing/2014/main" id="{00000000-0008-0000-0200-000035000000}"/>
              </a:ext>
            </a:extLst>
          </xdr:cNvPr>
          <xdr:cNvSpPr>
            <a:spLocks/>
          </xdr:cNvSpPr>
        </xdr:nvSpPr>
        <xdr:spPr bwMode="auto">
          <a:xfrm>
            <a:off x="830" y="552"/>
            <a:ext cx="1190" cy="1190"/>
          </a:xfrm>
          <a:prstGeom prst="rect">
            <a:avLst/>
          </a:prstGeom>
          <a:solidFill>
            <a:srgbClr val="F79A39"/>
          </a:solidFill>
          <a:ln>
            <a:noFill/>
          </a:ln>
          <a:extLst>
            <a:ext uri="{91240B29-F687-4F45-9708-019B960494DF}">
              <a14:hiddenLine xmlns="" xmlns:a14="http://schemas.microsoft.com/office/drawing/2010/main" w="9525">
                <a:solidFill>
                  <a:srgbClr val="000000"/>
                </a:solidFill>
                <a:miter lim="800000"/>
                <a:headEnd/>
                <a:tailEnd/>
              </a14:hiddenLine>
            </a:ext>
          </a:extLst>
        </xdr:spPr>
      </xdr:sp>
      <xdr:grpSp>
        <xdr:nvGrpSpPr>
          <xdr:cNvPr id="54" name="Group 296">
            <a:extLst>
              <a:ext uri="{FF2B5EF4-FFF2-40B4-BE49-F238E27FC236}">
                <a16:creationId xmlns="" xmlns:a16="http://schemas.microsoft.com/office/drawing/2014/main" id="{00000000-0008-0000-0200-000036000000}"/>
              </a:ext>
            </a:extLst>
          </xdr:cNvPr>
          <xdr:cNvGrpSpPr>
            <a:grpSpLocks/>
          </xdr:cNvGrpSpPr>
        </xdr:nvGrpSpPr>
        <xdr:grpSpPr bwMode="auto">
          <a:xfrm>
            <a:off x="1193" y="1473"/>
            <a:ext cx="147" cy="171"/>
            <a:chOff x="1193" y="1473"/>
            <a:chExt cx="147" cy="171"/>
          </a:xfrm>
        </xdr:grpSpPr>
        <xdr:sp macro="" textlink="">
          <xdr:nvSpPr>
            <xdr:cNvPr id="69" name="Freeform 297">
              <a:extLst>
                <a:ext uri="{FF2B5EF4-FFF2-40B4-BE49-F238E27FC236}">
                  <a16:creationId xmlns="" xmlns:a16="http://schemas.microsoft.com/office/drawing/2014/main" id="{00000000-0008-0000-0200-000045000000}"/>
                </a:ext>
              </a:extLst>
            </xdr:cNvPr>
            <xdr:cNvSpPr>
              <a:spLocks/>
            </xdr:cNvSpPr>
          </xdr:nvSpPr>
          <xdr:spPr bwMode="auto">
            <a:xfrm>
              <a:off x="1193" y="1473"/>
              <a:ext cx="147" cy="171"/>
            </a:xfrm>
            <a:custGeom>
              <a:avLst/>
              <a:gdLst>
                <a:gd name="T0" fmla="*/ 37 w 147"/>
                <a:gd name="T1" fmla="*/ 49 h 171"/>
                <a:gd name="T2" fmla="*/ 41 w 147"/>
                <a:gd name="T3" fmla="*/ 45 h 171"/>
                <a:gd name="T4" fmla="*/ 57 w 147"/>
                <a:gd name="T5" fmla="*/ 34 h 171"/>
                <a:gd name="T6" fmla="*/ 78 w 147"/>
                <a:gd name="T7" fmla="*/ 30 h 171"/>
                <a:gd name="T8" fmla="*/ 95 w 147"/>
                <a:gd name="T9" fmla="*/ 30 h 171"/>
                <a:gd name="T10" fmla="*/ 104 w 147"/>
                <a:gd name="T11" fmla="*/ 37 h 171"/>
                <a:gd name="T12" fmla="*/ 104 w 147"/>
                <a:gd name="T13" fmla="*/ 58 h 171"/>
                <a:gd name="T14" fmla="*/ 99 w 147"/>
                <a:gd name="T15" fmla="*/ 58 h 171"/>
                <a:gd name="T16" fmla="*/ 68 w 147"/>
                <a:gd name="T17" fmla="*/ 64 h 171"/>
                <a:gd name="T18" fmla="*/ 44 w 147"/>
                <a:gd name="T19" fmla="*/ 71 h 171"/>
                <a:gd name="T20" fmla="*/ 24 w 147"/>
                <a:gd name="T21" fmla="*/ 80 h 171"/>
                <a:gd name="T22" fmla="*/ 10 w 147"/>
                <a:gd name="T23" fmla="*/ 92 h 171"/>
                <a:gd name="T24" fmla="*/ 2 w 147"/>
                <a:gd name="T25" fmla="*/ 106 h 171"/>
                <a:gd name="T26" fmla="*/ 0 w 147"/>
                <a:gd name="T27" fmla="*/ 123 h 171"/>
                <a:gd name="T28" fmla="*/ 0 w 147"/>
                <a:gd name="T29" fmla="*/ 133 h 171"/>
                <a:gd name="T30" fmla="*/ 9 w 147"/>
                <a:gd name="T31" fmla="*/ 152 h 171"/>
                <a:gd name="T32" fmla="*/ 25 w 147"/>
                <a:gd name="T33" fmla="*/ 166 h 171"/>
                <a:gd name="T34" fmla="*/ 49 w 147"/>
                <a:gd name="T35" fmla="*/ 171 h 171"/>
                <a:gd name="T36" fmla="*/ 66 w 147"/>
                <a:gd name="T37" fmla="*/ 169 h 171"/>
                <a:gd name="T38" fmla="*/ 81 w 147"/>
                <a:gd name="T39" fmla="*/ 137 h 171"/>
                <a:gd name="T40" fmla="*/ 62 w 147"/>
                <a:gd name="T41" fmla="*/ 141 h 171"/>
                <a:gd name="T42" fmla="*/ 49 w 147"/>
                <a:gd name="T43" fmla="*/ 141 h 171"/>
                <a:gd name="T44" fmla="*/ 42 w 147"/>
                <a:gd name="T45" fmla="*/ 130 h 171"/>
                <a:gd name="T46" fmla="*/ 42 w 147"/>
                <a:gd name="T47" fmla="*/ 119 h 171"/>
                <a:gd name="T48" fmla="*/ 43 w 147"/>
                <a:gd name="T49" fmla="*/ 112 h 171"/>
                <a:gd name="T50" fmla="*/ 53 w 147"/>
                <a:gd name="T51" fmla="*/ 99 h 171"/>
                <a:gd name="T52" fmla="*/ 73 w 147"/>
                <a:gd name="T53" fmla="*/ 90 h 171"/>
                <a:gd name="T54" fmla="*/ 102 w 147"/>
                <a:gd name="T55" fmla="*/ 84 h 171"/>
                <a:gd name="T56" fmla="*/ 104 w 147"/>
                <a:gd name="T57" fmla="*/ 154 h 171"/>
                <a:gd name="T58" fmla="*/ 107 w 147"/>
                <a:gd name="T59" fmla="*/ 169 h 171"/>
                <a:gd name="T60" fmla="*/ 146 w 147"/>
                <a:gd name="T61" fmla="*/ 169 h 171"/>
                <a:gd name="T62" fmla="*/ 146 w 147"/>
                <a:gd name="T63" fmla="*/ 45 h 171"/>
                <a:gd name="T64" fmla="*/ 140 w 147"/>
                <a:gd name="T65" fmla="*/ 26 h 171"/>
                <a:gd name="T66" fmla="*/ 127 w 147"/>
                <a:gd name="T67" fmla="*/ 12 h 171"/>
                <a:gd name="T68" fmla="*/ 106 w 147"/>
                <a:gd name="T69" fmla="*/ 3 h 171"/>
                <a:gd name="T70" fmla="*/ 79 w 147"/>
                <a:gd name="T71" fmla="*/ 0 h 171"/>
                <a:gd name="T72" fmla="*/ 58 w 147"/>
                <a:gd name="T73" fmla="*/ 1 h 171"/>
                <a:gd name="T74" fmla="*/ 38 w 147"/>
                <a:gd name="T75" fmla="*/ 7 h 171"/>
                <a:gd name="T76" fmla="*/ 21 w 147"/>
                <a:gd name="T77" fmla="*/ 17 h 171"/>
                <a:gd name="T78" fmla="*/ 8 w 147"/>
                <a:gd name="T79" fmla="*/ 32 h 171"/>
                <a:gd name="T80" fmla="*/ 37 w 147"/>
                <a:gd name="T81" fmla="*/ 49 h 171"/>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47" h="171">
                  <a:moveTo>
                    <a:pt x="37" y="49"/>
                  </a:moveTo>
                  <a:lnTo>
                    <a:pt x="41" y="45"/>
                  </a:lnTo>
                  <a:lnTo>
                    <a:pt x="57" y="34"/>
                  </a:lnTo>
                  <a:lnTo>
                    <a:pt x="78" y="30"/>
                  </a:lnTo>
                  <a:lnTo>
                    <a:pt x="95" y="30"/>
                  </a:lnTo>
                  <a:lnTo>
                    <a:pt x="104" y="37"/>
                  </a:lnTo>
                  <a:lnTo>
                    <a:pt x="104" y="58"/>
                  </a:lnTo>
                  <a:lnTo>
                    <a:pt x="99" y="58"/>
                  </a:lnTo>
                  <a:lnTo>
                    <a:pt x="68" y="64"/>
                  </a:lnTo>
                  <a:lnTo>
                    <a:pt x="44" y="71"/>
                  </a:lnTo>
                  <a:lnTo>
                    <a:pt x="24" y="80"/>
                  </a:lnTo>
                  <a:lnTo>
                    <a:pt x="10" y="92"/>
                  </a:lnTo>
                  <a:lnTo>
                    <a:pt x="2" y="106"/>
                  </a:lnTo>
                  <a:lnTo>
                    <a:pt x="0" y="123"/>
                  </a:lnTo>
                  <a:lnTo>
                    <a:pt x="0" y="133"/>
                  </a:lnTo>
                  <a:lnTo>
                    <a:pt x="9" y="152"/>
                  </a:lnTo>
                  <a:lnTo>
                    <a:pt x="25" y="166"/>
                  </a:lnTo>
                  <a:lnTo>
                    <a:pt x="49" y="171"/>
                  </a:lnTo>
                  <a:lnTo>
                    <a:pt x="66" y="169"/>
                  </a:lnTo>
                  <a:lnTo>
                    <a:pt x="81" y="137"/>
                  </a:lnTo>
                  <a:lnTo>
                    <a:pt x="62" y="141"/>
                  </a:lnTo>
                  <a:lnTo>
                    <a:pt x="49" y="141"/>
                  </a:lnTo>
                  <a:lnTo>
                    <a:pt x="42" y="130"/>
                  </a:lnTo>
                  <a:lnTo>
                    <a:pt x="42" y="119"/>
                  </a:lnTo>
                  <a:lnTo>
                    <a:pt x="43" y="112"/>
                  </a:lnTo>
                  <a:lnTo>
                    <a:pt x="53" y="99"/>
                  </a:lnTo>
                  <a:lnTo>
                    <a:pt x="73" y="90"/>
                  </a:lnTo>
                  <a:lnTo>
                    <a:pt x="102" y="84"/>
                  </a:lnTo>
                  <a:lnTo>
                    <a:pt x="104" y="154"/>
                  </a:lnTo>
                  <a:lnTo>
                    <a:pt x="107" y="169"/>
                  </a:lnTo>
                  <a:lnTo>
                    <a:pt x="146" y="169"/>
                  </a:lnTo>
                  <a:lnTo>
                    <a:pt x="146" y="45"/>
                  </a:lnTo>
                  <a:lnTo>
                    <a:pt x="140" y="26"/>
                  </a:lnTo>
                  <a:lnTo>
                    <a:pt x="127" y="12"/>
                  </a:lnTo>
                  <a:lnTo>
                    <a:pt x="106" y="3"/>
                  </a:lnTo>
                  <a:lnTo>
                    <a:pt x="79" y="0"/>
                  </a:lnTo>
                  <a:lnTo>
                    <a:pt x="58" y="1"/>
                  </a:lnTo>
                  <a:lnTo>
                    <a:pt x="38" y="7"/>
                  </a:lnTo>
                  <a:lnTo>
                    <a:pt x="21" y="17"/>
                  </a:lnTo>
                  <a:lnTo>
                    <a:pt x="8" y="32"/>
                  </a:lnTo>
                  <a:lnTo>
                    <a:pt x="37" y="49"/>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70" name="Freeform 298">
              <a:extLst>
                <a:ext uri="{FF2B5EF4-FFF2-40B4-BE49-F238E27FC236}">
                  <a16:creationId xmlns="" xmlns:a16="http://schemas.microsoft.com/office/drawing/2014/main" id="{00000000-0008-0000-0200-000046000000}"/>
                </a:ext>
              </a:extLst>
            </xdr:cNvPr>
            <xdr:cNvSpPr>
              <a:spLocks/>
            </xdr:cNvSpPr>
          </xdr:nvSpPr>
          <xdr:spPr bwMode="auto">
            <a:xfrm>
              <a:off x="1193" y="1473"/>
              <a:ext cx="147" cy="171"/>
            </a:xfrm>
            <a:custGeom>
              <a:avLst/>
              <a:gdLst>
                <a:gd name="T0" fmla="*/ 102 w 147"/>
                <a:gd name="T1" fmla="*/ 84 h 171"/>
                <a:gd name="T2" fmla="*/ 102 w 147"/>
                <a:gd name="T3" fmla="*/ 123 h 171"/>
                <a:gd name="T4" fmla="*/ 99 w 147"/>
                <a:gd name="T5" fmla="*/ 126 h 171"/>
                <a:gd name="T6" fmla="*/ 81 w 147"/>
                <a:gd name="T7" fmla="*/ 137 h 171"/>
                <a:gd name="T8" fmla="*/ 66 w 147"/>
                <a:gd name="T9" fmla="*/ 169 h 171"/>
                <a:gd name="T10" fmla="*/ 85 w 147"/>
                <a:gd name="T11" fmla="*/ 164 h 171"/>
                <a:gd name="T12" fmla="*/ 104 w 147"/>
                <a:gd name="T13" fmla="*/ 154 h 171"/>
                <a:gd name="T14" fmla="*/ 102 w 147"/>
                <a:gd name="T15" fmla="*/ 84 h 171"/>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47" h="171">
                  <a:moveTo>
                    <a:pt x="102" y="84"/>
                  </a:moveTo>
                  <a:lnTo>
                    <a:pt x="102" y="123"/>
                  </a:lnTo>
                  <a:lnTo>
                    <a:pt x="99" y="126"/>
                  </a:lnTo>
                  <a:lnTo>
                    <a:pt x="81" y="137"/>
                  </a:lnTo>
                  <a:lnTo>
                    <a:pt x="66" y="169"/>
                  </a:lnTo>
                  <a:lnTo>
                    <a:pt x="85" y="164"/>
                  </a:lnTo>
                  <a:lnTo>
                    <a:pt x="104" y="154"/>
                  </a:lnTo>
                  <a:lnTo>
                    <a:pt x="102" y="8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sp macro="" textlink="">
        <xdr:nvSpPr>
          <xdr:cNvPr id="55" name="Freeform 299">
            <a:extLst>
              <a:ext uri="{FF2B5EF4-FFF2-40B4-BE49-F238E27FC236}">
                <a16:creationId xmlns="" xmlns:a16="http://schemas.microsoft.com/office/drawing/2014/main" id="{00000000-0008-0000-0200-000037000000}"/>
              </a:ext>
            </a:extLst>
          </xdr:cNvPr>
          <xdr:cNvSpPr>
            <a:spLocks/>
          </xdr:cNvSpPr>
        </xdr:nvSpPr>
        <xdr:spPr bwMode="auto">
          <a:xfrm>
            <a:off x="1374" y="1473"/>
            <a:ext cx="149" cy="169"/>
          </a:xfrm>
          <a:custGeom>
            <a:avLst/>
            <a:gdLst>
              <a:gd name="T0" fmla="*/ 40 w 149"/>
              <a:gd name="T1" fmla="*/ 22 h 169"/>
              <a:gd name="T2" fmla="*/ 36 w 149"/>
              <a:gd name="T3" fmla="*/ 3 h 169"/>
              <a:gd name="T4" fmla="*/ 0 w 149"/>
              <a:gd name="T5" fmla="*/ 8 h 169"/>
              <a:gd name="T6" fmla="*/ 0 w 149"/>
              <a:gd name="T7" fmla="*/ 169 h 169"/>
              <a:gd name="T8" fmla="*/ 43 w 149"/>
              <a:gd name="T9" fmla="*/ 169 h 169"/>
              <a:gd name="T10" fmla="*/ 43 w 149"/>
              <a:gd name="T11" fmla="*/ 50 h 169"/>
              <a:gd name="T12" fmla="*/ 47 w 149"/>
              <a:gd name="T13" fmla="*/ 46 h 169"/>
              <a:gd name="T14" fmla="*/ 66 w 149"/>
              <a:gd name="T15" fmla="*/ 35 h 169"/>
              <a:gd name="T16" fmla="*/ 83 w 149"/>
              <a:gd name="T17" fmla="*/ 32 h 169"/>
              <a:gd name="T18" fmla="*/ 99 w 149"/>
              <a:gd name="T19" fmla="*/ 32 h 169"/>
              <a:gd name="T20" fmla="*/ 105 w 149"/>
              <a:gd name="T21" fmla="*/ 41 h 169"/>
              <a:gd name="T22" fmla="*/ 105 w 149"/>
              <a:gd name="T23" fmla="*/ 169 h 169"/>
              <a:gd name="T24" fmla="*/ 148 w 149"/>
              <a:gd name="T25" fmla="*/ 169 h 169"/>
              <a:gd name="T26" fmla="*/ 148 w 149"/>
              <a:gd name="T27" fmla="*/ 53 h 169"/>
              <a:gd name="T28" fmla="*/ 146 w 149"/>
              <a:gd name="T29" fmla="*/ 34 h 169"/>
              <a:gd name="T30" fmla="*/ 137 w 149"/>
              <a:gd name="T31" fmla="*/ 15 h 169"/>
              <a:gd name="T32" fmla="*/ 120 w 149"/>
              <a:gd name="T33" fmla="*/ 3 h 169"/>
              <a:gd name="T34" fmla="*/ 96 w 149"/>
              <a:gd name="T35" fmla="*/ 0 h 169"/>
              <a:gd name="T36" fmla="*/ 95 w 149"/>
              <a:gd name="T37" fmla="*/ 0 h 169"/>
              <a:gd name="T38" fmla="*/ 76 w 149"/>
              <a:gd name="T39" fmla="*/ 2 h 169"/>
              <a:gd name="T40" fmla="*/ 58 w 149"/>
              <a:gd name="T41" fmla="*/ 10 h 169"/>
              <a:gd name="T42" fmla="*/ 40 w 149"/>
              <a:gd name="T43" fmla="*/ 22 h 169"/>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149" h="169">
                <a:moveTo>
                  <a:pt x="40" y="22"/>
                </a:moveTo>
                <a:lnTo>
                  <a:pt x="36" y="3"/>
                </a:lnTo>
                <a:lnTo>
                  <a:pt x="0" y="8"/>
                </a:lnTo>
                <a:lnTo>
                  <a:pt x="0" y="169"/>
                </a:lnTo>
                <a:lnTo>
                  <a:pt x="43" y="169"/>
                </a:lnTo>
                <a:lnTo>
                  <a:pt x="43" y="50"/>
                </a:lnTo>
                <a:lnTo>
                  <a:pt x="47" y="46"/>
                </a:lnTo>
                <a:lnTo>
                  <a:pt x="66" y="35"/>
                </a:lnTo>
                <a:lnTo>
                  <a:pt x="83" y="32"/>
                </a:lnTo>
                <a:lnTo>
                  <a:pt x="99" y="32"/>
                </a:lnTo>
                <a:lnTo>
                  <a:pt x="105" y="41"/>
                </a:lnTo>
                <a:lnTo>
                  <a:pt x="105" y="169"/>
                </a:lnTo>
                <a:lnTo>
                  <a:pt x="148" y="169"/>
                </a:lnTo>
                <a:lnTo>
                  <a:pt x="148" y="53"/>
                </a:lnTo>
                <a:lnTo>
                  <a:pt x="146" y="34"/>
                </a:lnTo>
                <a:lnTo>
                  <a:pt x="137" y="15"/>
                </a:lnTo>
                <a:lnTo>
                  <a:pt x="120" y="3"/>
                </a:lnTo>
                <a:lnTo>
                  <a:pt x="96" y="0"/>
                </a:lnTo>
                <a:lnTo>
                  <a:pt x="95" y="0"/>
                </a:lnTo>
                <a:lnTo>
                  <a:pt x="76" y="2"/>
                </a:lnTo>
                <a:lnTo>
                  <a:pt x="58" y="10"/>
                </a:lnTo>
                <a:lnTo>
                  <a:pt x="40" y="22"/>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nvGrpSpPr>
          <xdr:cNvPr id="56" name="Group 300">
            <a:extLst>
              <a:ext uri="{FF2B5EF4-FFF2-40B4-BE49-F238E27FC236}">
                <a16:creationId xmlns="" xmlns:a16="http://schemas.microsoft.com/office/drawing/2014/main" id="{00000000-0008-0000-0200-000038000000}"/>
              </a:ext>
            </a:extLst>
          </xdr:cNvPr>
          <xdr:cNvGrpSpPr>
            <a:grpSpLocks/>
          </xdr:cNvGrpSpPr>
        </xdr:nvGrpSpPr>
        <xdr:grpSpPr bwMode="auto">
          <a:xfrm>
            <a:off x="1733" y="1473"/>
            <a:ext cx="154" cy="172"/>
            <a:chOff x="1733" y="1473"/>
            <a:chExt cx="154" cy="172"/>
          </a:xfrm>
        </xdr:grpSpPr>
        <xdr:sp macro="" textlink="">
          <xdr:nvSpPr>
            <xdr:cNvPr id="67" name="Freeform 301">
              <a:extLst>
                <a:ext uri="{FF2B5EF4-FFF2-40B4-BE49-F238E27FC236}">
                  <a16:creationId xmlns="" xmlns:a16="http://schemas.microsoft.com/office/drawing/2014/main" id="{00000000-0008-0000-0200-000043000000}"/>
                </a:ext>
              </a:extLst>
            </xdr:cNvPr>
            <xdr:cNvSpPr>
              <a:spLocks/>
            </xdr:cNvSpPr>
          </xdr:nvSpPr>
          <xdr:spPr bwMode="auto">
            <a:xfrm>
              <a:off x="1733" y="1473"/>
              <a:ext cx="154" cy="172"/>
            </a:xfrm>
            <a:custGeom>
              <a:avLst/>
              <a:gdLst>
                <a:gd name="T0" fmla="*/ 152 w 154"/>
                <a:gd name="T1" fmla="*/ 65 h 172"/>
                <a:gd name="T2" fmla="*/ 146 w 154"/>
                <a:gd name="T3" fmla="*/ 42 h 172"/>
                <a:gd name="T4" fmla="*/ 135 w 154"/>
                <a:gd name="T5" fmla="*/ 24 h 172"/>
                <a:gd name="T6" fmla="*/ 120 w 154"/>
                <a:gd name="T7" fmla="*/ 10 h 172"/>
                <a:gd name="T8" fmla="*/ 100 w 154"/>
                <a:gd name="T9" fmla="*/ 2 h 172"/>
                <a:gd name="T10" fmla="*/ 77 w 154"/>
                <a:gd name="T11" fmla="*/ 0 h 172"/>
                <a:gd name="T12" fmla="*/ 58 w 154"/>
                <a:gd name="T13" fmla="*/ 1 h 172"/>
                <a:gd name="T14" fmla="*/ 45 w 154"/>
                <a:gd name="T15" fmla="*/ 53 h 172"/>
                <a:gd name="T16" fmla="*/ 57 w 154"/>
                <a:gd name="T17" fmla="*/ 35 h 172"/>
                <a:gd name="T18" fmla="*/ 77 w 154"/>
                <a:gd name="T19" fmla="*/ 29 h 172"/>
                <a:gd name="T20" fmla="*/ 87 w 154"/>
                <a:gd name="T21" fmla="*/ 30 h 172"/>
                <a:gd name="T22" fmla="*/ 104 w 154"/>
                <a:gd name="T23" fmla="*/ 42 h 172"/>
                <a:gd name="T24" fmla="*/ 110 w 154"/>
                <a:gd name="T25" fmla="*/ 64 h 172"/>
                <a:gd name="T26" fmla="*/ 43 w 154"/>
                <a:gd name="T27" fmla="*/ 64 h 172"/>
                <a:gd name="T28" fmla="*/ 38 w 154"/>
                <a:gd name="T29" fmla="*/ 8 h 172"/>
                <a:gd name="T30" fmla="*/ 22 w 154"/>
                <a:gd name="T31" fmla="*/ 21 h 172"/>
                <a:gd name="T32" fmla="*/ 10 w 154"/>
                <a:gd name="T33" fmla="*/ 38 h 172"/>
                <a:gd name="T34" fmla="*/ 2 w 154"/>
                <a:gd name="T35" fmla="*/ 60 h 172"/>
                <a:gd name="T36" fmla="*/ 0 w 154"/>
                <a:gd name="T37" fmla="*/ 86 h 172"/>
                <a:gd name="T38" fmla="*/ 1 w 154"/>
                <a:gd name="T39" fmla="*/ 107 h 172"/>
                <a:gd name="T40" fmla="*/ 8 w 154"/>
                <a:gd name="T41" fmla="*/ 130 h 172"/>
                <a:gd name="T42" fmla="*/ 19 w 154"/>
                <a:gd name="T43" fmla="*/ 148 h 172"/>
                <a:gd name="T44" fmla="*/ 34 w 154"/>
                <a:gd name="T45" fmla="*/ 161 h 172"/>
                <a:gd name="T46" fmla="*/ 54 w 154"/>
                <a:gd name="T47" fmla="*/ 169 h 172"/>
                <a:gd name="T48" fmla="*/ 78 w 154"/>
                <a:gd name="T49" fmla="*/ 172 h 172"/>
                <a:gd name="T50" fmla="*/ 80 w 154"/>
                <a:gd name="T51" fmla="*/ 172 h 172"/>
                <a:gd name="T52" fmla="*/ 103 w 154"/>
                <a:gd name="T53" fmla="*/ 169 h 172"/>
                <a:gd name="T54" fmla="*/ 122 w 154"/>
                <a:gd name="T55" fmla="*/ 162 h 172"/>
                <a:gd name="T56" fmla="*/ 139 w 154"/>
                <a:gd name="T57" fmla="*/ 151 h 172"/>
                <a:gd name="T58" fmla="*/ 151 w 154"/>
                <a:gd name="T59" fmla="*/ 136 h 172"/>
                <a:gd name="T60" fmla="*/ 119 w 154"/>
                <a:gd name="T61" fmla="*/ 118 h 172"/>
                <a:gd name="T62" fmla="*/ 117 w 154"/>
                <a:gd name="T63" fmla="*/ 121 h 172"/>
                <a:gd name="T64" fmla="*/ 101 w 154"/>
                <a:gd name="T65" fmla="*/ 135 h 172"/>
                <a:gd name="T66" fmla="*/ 81 w 154"/>
                <a:gd name="T67" fmla="*/ 140 h 172"/>
                <a:gd name="T68" fmla="*/ 80 w 154"/>
                <a:gd name="T69" fmla="*/ 140 h 172"/>
                <a:gd name="T70" fmla="*/ 59 w 154"/>
                <a:gd name="T71" fmla="*/ 134 h 172"/>
                <a:gd name="T72" fmla="*/ 47 w 154"/>
                <a:gd name="T73" fmla="*/ 118 h 172"/>
                <a:gd name="T74" fmla="*/ 42 w 154"/>
                <a:gd name="T75" fmla="*/ 92 h 172"/>
                <a:gd name="T76" fmla="*/ 153 w 154"/>
                <a:gd name="T77" fmla="*/ 92 h 172"/>
                <a:gd name="T78" fmla="*/ 153 w 154"/>
                <a:gd name="T79" fmla="*/ 90 h 172"/>
                <a:gd name="T80" fmla="*/ 153 w 154"/>
                <a:gd name="T81" fmla="*/ 84 h 172"/>
                <a:gd name="T82" fmla="*/ 152 w 154"/>
                <a:gd name="T83" fmla="*/ 65 h 172"/>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0" t="0" r="r" b="b"/>
              <a:pathLst>
                <a:path w="154" h="172">
                  <a:moveTo>
                    <a:pt x="152" y="65"/>
                  </a:moveTo>
                  <a:lnTo>
                    <a:pt x="146" y="42"/>
                  </a:lnTo>
                  <a:lnTo>
                    <a:pt x="135" y="24"/>
                  </a:lnTo>
                  <a:lnTo>
                    <a:pt x="120" y="10"/>
                  </a:lnTo>
                  <a:lnTo>
                    <a:pt x="100" y="2"/>
                  </a:lnTo>
                  <a:lnTo>
                    <a:pt x="77" y="0"/>
                  </a:lnTo>
                  <a:lnTo>
                    <a:pt x="58" y="1"/>
                  </a:lnTo>
                  <a:lnTo>
                    <a:pt x="45" y="53"/>
                  </a:lnTo>
                  <a:lnTo>
                    <a:pt x="57" y="35"/>
                  </a:lnTo>
                  <a:lnTo>
                    <a:pt x="77" y="29"/>
                  </a:lnTo>
                  <a:lnTo>
                    <a:pt x="87" y="30"/>
                  </a:lnTo>
                  <a:lnTo>
                    <a:pt x="104" y="42"/>
                  </a:lnTo>
                  <a:lnTo>
                    <a:pt x="110" y="64"/>
                  </a:lnTo>
                  <a:lnTo>
                    <a:pt x="43" y="64"/>
                  </a:lnTo>
                  <a:lnTo>
                    <a:pt x="38" y="8"/>
                  </a:lnTo>
                  <a:lnTo>
                    <a:pt x="22" y="21"/>
                  </a:lnTo>
                  <a:lnTo>
                    <a:pt x="10" y="38"/>
                  </a:lnTo>
                  <a:lnTo>
                    <a:pt x="2" y="60"/>
                  </a:lnTo>
                  <a:lnTo>
                    <a:pt x="0" y="86"/>
                  </a:lnTo>
                  <a:lnTo>
                    <a:pt x="1" y="107"/>
                  </a:lnTo>
                  <a:lnTo>
                    <a:pt x="8" y="130"/>
                  </a:lnTo>
                  <a:lnTo>
                    <a:pt x="19" y="148"/>
                  </a:lnTo>
                  <a:lnTo>
                    <a:pt x="34" y="161"/>
                  </a:lnTo>
                  <a:lnTo>
                    <a:pt x="54" y="169"/>
                  </a:lnTo>
                  <a:lnTo>
                    <a:pt x="78" y="172"/>
                  </a:lnTo>
                  <a:lnTo>
                    <a:pt x="80" y="172"/>
                  </a:lnTo>
                  <a:lnTo>
                    <a:pt x="103" y="169"/>
                  </a:lnTo>
                  <a:lnTo>
                    <a:pt x="122" y="162"/>
                  </a:lnTo>
                  <a:lnTo>
                    <a:pt x="139" y="151"/>
                  </a:lnTo>
                  <a:lnTo>
                    <a:pt x="151" y="136"/>
                  </a:lnTo>
                  <a:lnTo>
                    <a:pt x="119" y="118"/>
                  </a:lnTo>
                  <a:lnTo>
                    <a:pt x="117" y="121"/>
                  </a:lnTo>
                  <a:lnTo>
                    <a:pt x="101" y="135"/>
                  </a:lnTo>
                  <a:lnTo>
                    <a:pt x="81" y="140"/>
                  </a:lnTo>
                  <a:lnTo>
                    <a:pt x="80" y="140"/>
                  </a:lnTo>
                  <a:lnTo>
                    <a:pt x="59" y="134"/>
                  </a:lnTo>
                  <a:lnTo>
                    <a:pt x="47" y="118"/>
                  </a:lnTo>
                  <a:lnTo>
                    <a:pt x="42" y="92"/>
                  </a:lnTo>
                  <a:lnTo>
                    <a:pt x="153" y="92"/>
                  </a:lnTo>
                  <a:lnTo>
                    <a:pt x="153" y="90"/>
                  </a:lnTo>
                  <a:lnTo>
                    <a:pt x="153" y="84"/>
                  </a:lnTo>
                  <a:lnTo>
                    <a:pt x="152" y="65"/>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8" name="Freeform 302">
              <a:extLst>
                <a:ext uri="{FF2B5EF4-FFF2-40B4-BE49-F238E27FC236}">
                  <a16:creationId xmlns="" xmlns:a16="http://schemas.microsoft.com/office/drawing/2014/main" id="{00000000-0008-0000-0200-000044000000}"/>
                </a:ext>
              </a:extLst>
            </xdr:cNvPr>
            <xdr:cNvSpPr>
              <a:spLocks/>
            </xdr:cNvSpPr>
          </xdr:nvSpPr>
          <xdr:spPr bwMode="auto">
            <a:xfrm>
              <a:off x="1733" y="1473"/>
              <a:ext cx="154" cy="172"/>
            </a:xfrm>
            <a:custGeom>
              <a:avLst/>
              <a:gdLst>
                <a:gd name="T0" fmla="*/ 45 w 154"/>
                <a:gd name="T1" fmla="*/ 53 h 172"/>
                <a:gd name="T2" fmla="*/ 58 w 154"/>
                <a:gd name="T3" fmla="*/ 1 h 172"/>
                <a:gd name="T4" fmla="*/ 38 w 154"/>
                <a:gd name="T5" fmla="*/ 8 h 172"/>
                <a:gd name="T6" fmla="*/ 43 w 154"/>
                <a:gd name="T7" fmla="*/ 64 h 172"/>
                <a:gd name="T8" fmla="*/ 45 w 154"/>
                <a:gd name="T9" fmla="*/ 53 h 172"/>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4" h="172">
                  <a:moveTo>
                    <a:pt x="45" y="53"/>
                  </a:moveTo>
                  <a:lnTo>
                    <a:pt x="58" y="1"/>
                  </a:lnTo>
                  <a:lnTo>
                    <a:pt x="38" y="8"/>
                  </a:lnTo>
                  <a:lnTo>
                    <a:pt x="43" y="64"/>
                  </a:lnTo>
                  <a:lnTo>
                    <a:pt x="45" y="53"/>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nvGrpSpPr>
          <xdr:cNvPr id="57" name="Group 303">
            <a:extLst>
              <a:ext uri="{FF2B5EF4-FFF2-40B4-BE49-F238E27FC236}">
                <a16:creationId xmlns="" xmlns:a16="http://schemas.microsoft.com/office/drawing/2014/main" id="{00000000-0008-0000-0200-000039000000}"/>
              </a:ext>
            </a:extLst>
          </xdr:cNvPr>
          <xdr:cNvGrpSpPr>
            <a:grpSpLocks/>
          </xdr:cNvGrpSpPr>
        </xdr:nvGrpSpPr>
        <xdr:grpSpPr bwMode="auto">
          <a:xfrm>
            <a:off x="895" y="1472"/>
            <a:ext cx="163" cy="175"/>
            <a:chOff x="895" y="1472"/>
            <a:chExt cx="163" cy="175"/>
          </a:xfrm>
        </xdr:grpSpPr>
        <xdr:sp macro="" textlink="">
          <xdr:nvSpPr>
            <xdr:cNvPr id="65" name="Freeform 304">
              <a:extLst>
                <a:ext uri="{FF2B5EF4-FFF2-40B4-BE49-F238E27FC236}">
                  <a16:creationId xmlns="" xmlns:a16="http://schemas.microsoft.com/office/drawing/2014/main" id="{00000000-0008-0000-0200-000041000000}"/>
                </a:ext>
              </a:extLst>
            </xdr:cNvPr>
            <xdr:cNvSpPr>
              <a:spLocks/>
            </xdr:cNvSpPr>
          </xdr:nvSpPr>
          <xdr:spPr bwMode="auto">
            <a:xfrm>
              <a:off x="895" y="1472"/>
              <a:ext cx="163" cy="175"/>
            </a:xfrm>
            <a:custGeom>
              <a:avLst/>
              <a:gdLst>
                <a:gd name="T0" fmla="*/ 163 w 163"/>
                <a:gd name="T1" fmla="*/ 87 h 175"/>
                <a:gd name="T2" fmla="*/ 160 w 163"/>
                <a:gd name="T3" fmla="*/ 60 h 175"/>
                <a:gd name="T4" fmla="*/ 152 w 163"/>
                <a:gd name="T5" fmla="*/ 38 h 175"/>
                <a:gd name="T6" fmla="*/ 139 w 163"/>
                <a:gd name="T7" fmla="*/ 21 h 175"/>
                <a:gd name="T8" fmla="*/ 122 w 163"/>
                <a:gd name="T9" fmla="*/ 9 h 175"/>
                <a:gd name="T10" fmla="*/ 103 w 163"/>
                <a:gd name="T11" fmla="*/ 2 h 175"/>
                <a:gd name="T12" fmla="*/ 81 w 163"/>
                <a:gd name="T13" fmla="*/ 0 h 175"/>
                <a:gd name="T14" fmla="*/ 61 w 163"/>
                <a:gd name="T15" fmla="*/ 2 h 175"/>
                <a:gd name="T16" fmla="*/ 46 w 163"/>
                <a:gd name="T17" fmla="*/ 62 h 175"/>
                <a:gd name="T18" fmla="*/ 58 w 163"/>
                <a:gd name="T19" fmla="*/ 44 h 175"/>
                <a:gd name="T20" fmla="*/ 81 w 163"/>
                <a:gd name="T21" fmla="*/ 36 h 175"/>
                <a:gd name="T22" fmla="*/ 87 w 163"/>
                <a:gd name="T23" fmla="*/ 37 h 175"/>
                <a:gd name="T24" fmla="*/ 108 w 163"/>
                <a:gd name="T25" fmla="*/ 47 h 175"/>
                <a:gd name="T26" fmla="*/ 118 w 163"/>
                <a:gd name="T27" fmla="*/ 66 h 175"/>
                <a:gd name="T28" fmla="*/ 120 w 163"/>
                <a:gd name="T29" fmla="*/ 87 h 175"/>
                <a:gd name="T30" fmla="*/ 120 w 163"/>
                <a:gd name="T31" fmla="*/ 91 h 175"/>
                <a:gd name="T32" fmla="*/ 117 w 163"/>
                <a:gd name="T33" fmla="*/ 112 h 175"/>
                <a:gd name="T34" fmla="*/ 105 w 163"/>
                <a:gd name="T35" fmla="*/ 130 h 175"/>
                <a:gd name="T36" fmla="*/ 81 w 163"/>
                <a:gd name="T37" fmla="*/ 138 h 175"/>
                <a:gd name="T38" fmla="*/ 76 w 163"/>
                <a:gd name="T39" fmla="*/ 137 h 175"/>
                <a:gd name="T40" fmla="*/ 55 w 163"/>
                <a:gd name="T41" fmla="*/ 127 h 175"/>
                <a:gd name="T42" fmla="*/ 45 w 163"/>
                <a:gd name="T43" fmla="*/ 108 h 175"/>
                <a:gd name="T44" fmla="*/ 60 w 163"/>
                <a:gd name="T45" fmla="*/ 172 h 175"/>
                <a:gd name="T46" fmla="*/ 81 w 163"/>
                <a:gd name="T47" fmla="*/ 174 h 175"/>
                <a:gd name="T48" fmla="*/ 102 w 163"/>
                <a:gd name="T49" fmla="*/ 172 h 175"/>
                <a:gd name="T50" fmla="*/ 122 w 163"/>
                <a:gd name="T51" fmla="*/ 165 h 175"/>
                <a:gd name="T52" fmla="*/ 139 w 163"/>
                <a:gd name="T53" fmla="*/ 153 h 175"/>
                <a:gd name="T54" fmla="*/ 152 w 163"/>
                <a:gd name="T55" fmla="*/ 136 h 175"/>
                <a:gd name="T56" fmla="*/ 160 w 163"/>
                <a:gd name="T57" fmla="*/ 114 h 175"/>
                <a:gd name="T58" fmla="*/ 163 w 163"/>
                <a:gd name="T59" fmla="*/ 87 h 175"/>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0" t="0" r="r" b="b"/>
              <a:pathLst>
                <a:path w="163" h="175">
                  <a:moveTo>
                    <a:pt x="163" y="87"/>
                  </a:moveTo>
                  <a:lnTo>
                    <a:pt x="160" y="60"/>
                  </a:lnTo>
                  <a:lnTo>
                    <a:pt x="152" y="38"/>
                  </a:lnTo>
                  <a:lnTo>
                    <a:pt x="139" y="21"/>
                  </a:lnTo>
                  <a:lnTo>
                    <a:pt x="122" y="9"/>
                  </a:lnTo>
                  <a:lnTo>
                    <a:pt x="103" y="2"/>
                  </a:lnTo>
                  <a:lnTo>
                    <a:pt x="81" y="0"/>
                  </a:lnTo>
                  <a:lnTo>
                    <a:pt x="61" y="2"/>
                  </a:lnTo>
                  <a:lnTo>
                    <a:pt x="46" y="62"/>
                  </a:lnTo>
                  <a:lnTo>
                    <a:pt x="58" y="44"/>
                  </a:lnTo>
                  <a:lnTo>
                    <a:pt x="81" y="36"/>
                  </a:lnTo>
                  <a:lnTo>
                    <a:pt x="87" y="37"/>
                  </a:lnTo>
                  <a:lnTo>
                    <a:pt x="108" y="47"/>
                  </a:lnTo>
                  <a:lnTo>
                    <a:pt x="118" y="66"/>
                  </a:lnTo>
                  <a:lnTo>
                    <a:pt x="120" y="87"/>
                  </a:lnTo>
                  <a:lnTo>
                    <a:pt x="120" y="91"/>
                  </a:lnTo>
                  <a:lnTo>
                    <a:pt x="117" y="112"/>
                  </a:lnTo>
                  <a:lnTo>
                    <a:pt x="105" y="130"/>
                  </a:lnTo>
                  <a:lnTo>
                    <a:pt x="81" y="138"/>
                  </a:lnTo>
                  <a:lnTo>
                    <a:pt x="76" y="137"/>
                  </a:lnTo>
                  <a:lnTo>
                    <a:pt x="55" y="127"/>
                  </a:lnTo>
                  <a:lnTo>
                    <a:pt x="45" y="108"/>
                  </a:lnTo>
                  <a:lnTo>
                    <a:pt x="60" y="172"/>
                  </a:lnTo>
                  <a:lnTo>
                    <a:pt x="81" y="174"/>
                  </a:lnTo>
                  <a:lnTo>
                    <a:pt x="102" y="172"/>
                  </a:lnTo>
                  <a:lnTo>
                    <a:pt x="122" y="165"/>
                  </a:lnTo>
                  <a:lnTo>
                    <a:pt x="139" y="153"/>
                  </a:lnTo>
                  <a:lnTo>
                    <a:pt x="152" y="136"/>
                  </a:lnTo>
                  <a:lnTo>
                    <a:pt x="160" y="114"/>
                  </a:lnTo>
                  <a:lnTo>
                    <a:pt x="163" y="87"/>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6" name="Freeform 305">
              <a:extLst>
                <a:ext uri="{FF2B5EF4-FFF2-40B4-BE49-F238E27FC236}">
                  <a16:creationId xmlns="" xmlns:a16="http://schemas.microsoft.com/office/drawing/2014/main" id="{00000000-0008-0000-0200-000042000000}"/>
                </a:ext>
              </a:extLst>
            </xdr:cNvPr>
            <xdr:cNvSpPr>
              <a:spLocks/>
            </xdr:cNvSpPr>
          </xdr:nvSpPr>
          <xdr:spPr bwMode="auto">
            <a:xfrm>
              <a:off x="895" y="1472"/>
              <a:ext cx="163" cy="175"/>
            </a:xfrm>
            <a:custGeom>
              <a:avLst/>
              <a:gdLst>
                <a:gd name="T0" fmla="*/ 0 w 163"/>
                <a:gd name="T1" fmla="*/ 87 h 175"/>
                <a:gd name="T2" fmla="*/ 3 w 163"/>
                <a:gd name="T3" fmla="*/ 114 h 175"/>
                <a:gd name="T4" fmla="*/ 11 w 163"/>
                <a:gd name="T5" fmla="*/ 136 h 175"/>
                <a:gd name="T6" fmla="*/ 24 w 163"/>
                <a:gd name="T7" fmla="*/ 153 h 175"/>
                <a:gd name="T8" fmla="*/ 41 w 163"/>
                <a:gd name="T9" fmla="*/ 165 h 175"/>
                <a:gd name="T10" fmla="*/ 60 w 163"/>
                <a:gd name="T11" fmla="*/ 172 h 175"/>
                <a:gd name="T12" fmla="*/ 45 w 163"/>
                <a:gd name="T13" fmla="*/ 108 h 175"/>
                <a:gd name="T14" fmla="*/ 43 w 163"/>
                <a:gd name="T15" fmla="*/ 87 h 175"/>
                <a:gd name="T16" fmla="*/ 43 w 163"/>
                <a:gd name="T17" fmla="*/ 83 h 175"/>
                <a:gd name="T18" fmla="*/ 46 w 163"/>
                <a:gd name="T19" fmla="*/ 62 h 175"/>
                <a:gd name="T20" fmla="*/ 61 w 163"/>
                <a:gd name="T21" fmla="*/ 2 h 175"/>
                <a:gd name="T22" fmla="*/ 41 w 163"/>
                <a:gd name="T23" fmla="*/ 9 h 175"/>
                <a:gd name="T24" fmla="*/ 24 w 163"/>
                <a:gd name="T25" fmla="*/ 21 h 175"/>
                <a:gd name="T26" fmla="*/ 11 w 163"/>
                <a:gd name="T27" fmla="*/ 38 h 175"/>
                <a:gd name="T28" fmla="*/ 3 w 163"/>
                <a:gd name="T29" fmla="*/ 60 h 175"/>
                <a:gd name="T30" fmla="*/ 0 w 163"/>
                <a:gd name="T31" fmla="*/ 87 h 175"/>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163" h="175">
                  <a:moveTo>
                    <a:pt x="0" y="87"/>
                  </a:moveTo>
                  <a:lnTo>
                    <a:pt x="3" y="114"/>
                  </a:lnTo>
                  <a:lnTo>
                    <a:pt x="11" y="136"/>
                  </a:lnTo>
                  <a:lnTo>
                    <a:pt x="24" y="153"/>
                  </a:lnTo>
                  <a:lnTo>
                    <a:pt x="41" y="165"/>
                  </a:lnTo>
                  <a:lnTo>
                    <a:pt x="60" y="172"/>
                  </a:lnTo>
                  <a:lnTo>
                    <a:pt x="45" y="108"/>
                  </a:lnTo>
                  <a:lnTo>
                    <a:pt x="43" y="87"/>
                  </a:lnTo>
                  <a:lnTo>
                    <a:pt x="43" y="83"/>
                  </a:lnTo>
                  <a:lnTo>
                    <a:pt x="46" y="62"/>
                  </a:lnTo>
                  <a:lnTo>
                    <a:pt x="61" y="2"/>
                  </a:lnTo>
                  <a:lnTo>
                    <a:pt x="41" y="9"/>
                  </a:lnTo>
                  <a:lnTo>
                    <a:pt x="24" y="21"/>
                  </a:lnTo>
                  <a:lnTo>
                    <a:pt x="11" y="38"/>
                  </a:lnTo>
                  <a:lnTo>
                    <a:pt x="3" y="60"/>
                  </a:lnTo>
                  <a:lnTo>
                    <a:pt x="0" y="87"/>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sp macro="" textlink="">
        <xdr:nvSpPr>
          <xdr:cNvPr id="58" name="Freeform 306">
            <a:extLst>
              <a:ext uri="{FF2B5EF4-FFF2-40B4-BE49-F238E27FC236}">
                <a16:creationId xmlns="" xmlns:a16="http://schemas.microsoft.com/office/drawing/2014/main" id="{00000000-0008-0000-0200-00003A000000}"/>
              </a:ext>
            </a:extLst>
          </xdr:cNvPr>
          <xdr:cNvSpPr>
            <a:spLocks/>
          </xdr:cNvSpPr>
        </xdr:nvSpPr>
        <xdr:spPr bwMode="auto">
          <a:xfrm>
            <a:off x="1088" y="1473"/>
            <a:ext cx="93" cy="169"/>
          </a:xfrm>
          <a:custGeom>
            <a:avLst/>
            <a:gdLst>
              <a:gd name="T0" fmla="*/ 41 w 93"/>
              <a:gd name="T1" fmla="*/ 22 h 169"/>
              <a:gd name="T2" fmla="*/ 41 w 93"/>
              <a:gd name="T3" fmla="*/ 3 h 169"/>
              <a:gd name="T4" fmla="*/ 0 w 93"/>
              <a:gd name="T5" fmla="*/ 3 h 169"/>
              <a:gd name="T6" fmla="*/ 0 w 93"/>
              <a:gd name="T7" fmla="*/ 169 h 169"/>
              <a:gd name="T8" fmla="*/ 44 w 93"/>
              <a:gd name="T9" fmla="*/ 169 h 169"/>
              <a:gd name="T10" fmla="*/ 44 w 93"/>
              <a:gd name="T11" fmla="*/ 58 h 169"/>
              <a:gd name="T12" fmla="*/ 49 w 93"/>
              <a:gd name="T13" fmla="*/ 51 h 169"/>
              <a:gd name="T14" fmla="*/ 67 w 93"/>
              <a:gd name="T15" fmla="*/ 43 h 169"/>
              <a:gd name="T16" fmla="*/ 90 w 93"/>
              <a:gd name="T17" fmla="*/ 41 h 169"/>
              <a:gd name="T18" fmla="*/ 92 w 93"/>
              <a:gd name="T19" fmla="*/ 41 h 169"/>
              <a:gd name="T20" fmla="*/ 92 w 93"/>
              <a:gd name="T21" fmla="*/ 0 h 169"/>
              <a:gd name="T22" fmla="*/ 87 w 93"/>
              <a:gd name="T23" fmla="*/ 0 h 169"/>
              <a:gd name="T24" fmla="*/ 75 w 93"/>
              <a:gd name="T25" fmla="*/ 1 h 169"/>
              <a:gd name="T26" fmla="*/ 55 w 93"/>
              <a:gd name="T27" fmla="*/ 10 h 169"/>
              <a:gd name="T28" fmla="*/ 41 w 93"/>
              <a:gd name="T29" fmla="*/ 22 h 16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93" h="169">
                <a:moveTo>
                  <a:pt x="41" y="22"/>
                </a:moveTo>
                <a:lnTo>
                  <a:pt x="41" y="3"/>
                </a:lnTo>
                <a:lnTo>
                  <a:pt x="0" y="3"/>
                </a:lnTo>
                <a:lnTo>
                  <a:pt x="0" y="169"/>
                </a:lnTo>
                <a:lnTo>
                  <a:pt x="44" y="169"/>
                </a:lnTo>
                <a:lnTo>
                  <a:pt x="44" y="58"/>
                </a:lnTo>
                <a:lnTo>
                  <a:pt x="49" y="51"/>
                </a:lnTo>
                <a:lnTo>
                  <a:pt x="67" y="43"/>
                </a:lnTo>
                <a:lnTo>
                  <a:pt x="90" y="41"/>
                </a:lnTo>
                <a:lnTo>
                  <a:pt x="92" y="41"/>
                </a:lnTo>
                <a:lnTo>
                  <a:pt x="92" y="0"/>
                </a:lnTo>
                <a:lnTo>
                  <a:pt x="87" y="0"/>
                </a:lnTo>
                <a:lnTo>
                  <a:pt x="75" y="1"/>
                </a:lnTo>
                <a:lnTo>
                  <a:pt x="55" y="10"/>
                </a:lnTo>
                <a:lnTo>
                  <a:pt x="41" y="22"/>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nvGrpSpPr>
          <xdr:cNvPr id="59" name="Group 307">
            <a:extLst>
              <a:ext uri="{FF2B5EF4-FFF2-40B4-BE49-F238E27FC236}">
                <a16:creationId xmlns="" xmlns:a16="http://schemas.microsoft.com/office/drawing/2014/main" id="{00000000-0008-0000-0200-00003B000000}"/>
              </a:ext>
            </a:extLst>
          </xdr:cNvPr>
          <xdr:cNvGrpSpPr>
            <a:grpSpLocks/>
          </xdr:cNvGrpSpPr>
        </xdr:nvGrpSpPr>
        <xdr:grpSpPr bwMode="auto">
          <a:xfrm>
            <a:off x="1553" y="1473"/>
            <a:ext cx="122" cy="233"/>
            <a:chOff x="1553" y="1473"/>
            <a:chExt cx="122" cy="233"/>
          </a:xfrm>
        </xdr:grpSpPr>
        <xdr:sp macro="" textlink="">
          <xdr:nvSpPr>
            <xdr:cNvPr id="63" name="Freeform 308">
              <a:extLst>
                <a:ext uri="{FF2B5EF4-FFF2-40B4-BE49-F238E27FC236}">
                  <a16:creationId xmlns="" xmlns:a16="http://schemas.microsoft.com/office/drawing/2014/main" id="{00000000-0008-0000-0200-00003F000000}"/>
                </a:ext>
              </a:extLst>
            </xdr:cNvPr>
            <xdr:cNvSpPr>
              <a:spLocks/>
            </xdr:cNvSpPr>
          </xdr:nvSpPr>
          <xdr:spPr bwMode="auto">
            <a:xfrm>
              <a:off x="1553" y="1473"/>
              <a:ext cx="122" cy="233"/>
            </a:xfrm>
            <a:custGeom>
              <a:avLst/>
              <a:gdLst>
                <a:gd name="T0" fmla="*/ 47 w 122"/>
                <a:gd name="T1" fmla="*/ 185 h 233"/>
                <a:gd name="T2" fmla="*/ 4 w 122"/>
                <a:gd name="T3" fmla="*/ 192 h 233"/>
                <a:gd name="T4" fmla="*/ 4 w 122"/>
                <a:gd name="T5" fmla="*/ 192 h 233"/>
                <a:gd name="T6" fmla="*/ 13 w 122"/>
                <a:gd name="T7" fmla="*/ 211 h 233"/>
                <a:gd name="T8" fmla="*/ 29 w 122"/>
                <a:gd name="T9" fmla="*/ 223 h 233"/>
                <a:gd name="T10" fmla="*/ 50 w 122"/>
                <a:gd name="T11" fmla="*/ 231 h 233"/>
                <a:gd name="T12" fmla="*/ 73 w 122"/>
                <a:gd name="T13" fmla="*/ 233 h 233"/>
                <a:gd name="T14" fmla="*/ 92 w 122"/>
                <a:gd name="T15" fmla="*/ 232 h 233"/>
                <a:gd name="T16" fmla="*/ 122 w 122"/>
                <a:gd name="T17" fmla="*/ 224 h 233"/>
                <a:gd name="T18" fmla="*/ 114 w 122"/>
                <a:gd name="T19" fmla="*/ 22 h 233"/>
                <a:gd name="T20" fmla="*/ 114 w 122"/>
                <a:gd name="T21" fmla="*/ 22 h 233"/>
                <a:gd name="T22" fmla="*/ 112 w 122"/>
                <a:gd name="T23" fmla="*/ 77 h 233"/>
                <a:gd name="T24" fmla="*/ 112 w 122"/>
                <a:gd name="T25" fmla="*/ 84 h 233"/>
                <a:gd name="T26" fmla="*/ 109 w 122"/>
                <a:gd name="T27" fmla="*/ 106 h 233"/>
                <a:gd name="T28" fmla="*/ 99 w 122"/>
                <a:gd name="T29" fmla="*/ 125 h 233"/>
                <a:gd name="T30" fmla="*/ 76 w 122"/>
                <a:gd name="T31" fmla="*/ 133 h 233"/>
                <a:gd name="T32" fmla="*/ 71 w 122"/>
                <a:gd name="T33" fmla="*/ 133 h 233"/>
                <a:gd name="T34" fmla="*/ 52 w 122"/>
                <a:gd name="T35" fmla="*/ 122 h 233"/>
                <a:gd name="T36" fmla="*/ 44 w 122"/>
                <a:gd name="T37" fmla="*/ 101 h 233"/>
                <a:gd name="T38" fmla="*/ 43 w 122"/>
                <a:gd name="T39" fmla="*/ 79 h 233"/>
                <a:gd name="T40" fmla="*/ 48 w 122"/>
                <a:gd name="T41" fmla="*/ 166 h 233"/>
                <a:gd name="T42" fmla="*/ 69 w 122"/>
                <a:gd name="T43" fmla="*/ 169 h 233"/>
                <a:gd name="T44" fmla="*/ 81 w 122"/>
                <a:gd name="T45" fmla="*/ 168 h 233"/>
                <a:gd name="T46" fmla="*/ 100 w 122"/>
                <a:gd name="T47" fmla="*/ 159 h 233"/>
                <a:gd name="T48" fmla="*/ 111 w 122"/>
                <a:gd name="T49" fmla="*/ 145 h 233"/>
                <a:gd name="T50" fmla="*/ 112 w 122"/>
                <a:gd name="T51" fmla="*/ 145 h 233"/>
                <a:gd name="T52" fmla="*/ 112 w 122"/>
                <a:gd name="T53" fmla="*/ 165 h 233"/>
                <a:gd name="T54" fmla="*/ 111 w 122"/>
                <a:gd name="T55" fmla="*/ 178 h 233"/>
                <a:gd name="T56" fmla="*/ 100 w 122"/>
                <a:gd name="T57" fmla="*/ 196 h 233"/>
                <a:gd name="T58" fmla="*/ 78 w 122"/>
                <a:gd name="T59" fmla="*/ 201 h 233"/>
                <a:gd name="T60" fmla="*/ 54 w 122"/>
                <a:gd name="T61" fmla="*/ 201 h 233"/>
                <a:gd name="T62" fmla="*/ 49 w 122"/>
                <a:gd name="T63" fmla="*/ 193 h 233"/>
                <a:gd name="T64" fmla="*/ 47 w 122"/>
                <a:gd name="T65" fmla="*/ 185 h 233"/>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22" h="233">
                  <a:moveTo>
                    <a:pt x="47" y="185"/>
                  </a:moveTo>
                  <a:lnTo>
                    <a:pt x="4" y="192"/>
                  </a:lnTo>
                  <a:lnTo>
                    <a:pt x="13" y="211"/>
                  </a:lnTo>
                  <a:lnTo>
                    <a:pt x="29" y="223"/>
                  </a:lnTo>
                  <a:lnTo>
                    <a:pt x="50" y="231"/>
                  </a:lnTo>
                  <a:lnTo>
                    <a:pt x="73" y="233"/>
                  </a:lnTo>
                  <a:lnTo>
                    <a:pt x="92" y="232"/>
                  </a:lnTo>
                  <a:lnTo>
                    <a:pt x="122" y="224"/>
                  </a:lnTo>
                  <a:lnTo>
                    <a:pt x="114" y="22"/>
                  </a:lnTo>
                  <a:lnTo>
                    <a:pt x="112" y="77"/>
                  </a:lnTo>
                  <a:lnTo>
                    <a:pt x="112" y="84"/>
                  </a:lnTo>
                  <a:lnTo>
                    <a:pt x="109" y="106"/>
                  </a:lnTo>
                  <a:lnTo>
                    <a:pt x="99" y="125"/>
                  </a:lnTo>
                  <a:lnTo>
                    <a:pt x="76" y="133"/>
                  </a:lnTo>
                  <a:lnTo>
                    <a:pt x="71" y="133"/>
                  </a:lnTo>
                  <a:lnTo>
                    <a:pt x="52" y="122"/>
                  </a:lnTo>
                  <a:lnTo>
                    <a:pt x="44" y="101"/>
                  </a:lnTo>
                  <a:lnTo>
                    <a:pt x="43" y="79"/>
                  </a:lnTo>
                  <a:lnTo>
                    <a:pt x="48" y="166"/>
                  </a:lnTo>
                  <a:lnTo>
                    <a:pt x="69" y="169"/>
                  </a:lnTo>
                  <a:lnTo>
                    <a:pt x="81" y="168"/>
                  </a:lnTo>
                  <a:lnTo>
                    <a:pt x="100" y="159"/>
                  </a:lnTo>
                  <a:lnTo>
                    <a:pt x="111" y="145"/>
                  </a:lnTo>
                  <a:lnTo>
                    <a:pt x="112" y="145"/>
                  </a:lnTo>
                  <a:lnTo>
                    <a:pt x="112" y="165"/>
                  </a:lnTo>
                  <a:lnTo>
                    <a:pt x="111" y="178"/>
                  </a:lnTo>
                  <a:lnTo>
                    <a:pt x="100" y="196"/>
                  </a:lnTo>
                  <a:lnTo>
                    <a:pt x="78" y="201"/>
                  </a:lnTo>
                  <a:lnTo>
                    <a:pt x="54" y="201"/>
                  </a:lnTo>
                  <a:lnTo>
                    <a:pt x="49" y="193"/>
                  </a:lnTo>
                  <a:lnTo>
                    <a:pt x="47" y="185"/>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4" name="Freeform 309">
              <a:extLst>
                <a:ext uri="{FF2B5EF4-FFF2-40B4-BE49-F238E27FC236}">
                  <a16:creationId xmlns="" xmlns:a16="http://schemas.microsoft.com/office/drawing/2014/main" id="{00000000-0008-0000-0200-000040000000}"/>
                </a:ext>
              </a:extLst>
            </xdr:cNvPr>
            <xdr:cNvSpPr>
              <a:spLocks/>
            </xdr:cNvSpPr>
          </xdr:nvSpPr>
          <xdr:spPr bwMode="auto">
            <a:xfrm>
              <a:off x="1553" y="1473"/>
              <a:ext cx="122" cy="233"/>
            </a:xfrm>
            <a:custGeom>
              <a:avLst/>
              <a:gdLst>
                <a:gd name="T0" fmla="*/ 154 w 122"/>
                <a:gd name="T1" fmla="*/ 3 h 233"/>
                <a:gd name="T2" fmla="*/ 117 w 122"/>
                <a:gd name="T3" fmla="*/ 3 h 233"/>
                <a:gd name="T4" fmla="*/ 114 w 122"/>
                <a:gd name="T5" fmla="*/ 22 h 233"/>
                <a:gd name="T6" fmla="*/ 110 w 122"/>
                <a:gd name="T7" fmla="*/ 15 h 233"/>
                <a:gd name="T8" fmla="*/ 95 w 122"/>
                <a:gd name="T9" fmla="*/ 5 h 233"/>
                <a:gd name="T10" fmla="*/ 66 w 122"/>
                <a:gd name="T11" fmla="*/ 0 h 233"/>
                <a:gd name="T12" fmla="*/ 57 w 122"/>
                <a:gd name="T13" fmla="*/ 0 h 233"/>
                <a:gd name="T14" fmla="*/ 39 w 122"/>
                <a:gd name="T15" fmla="*/ 6 h 233"/>
                <a:gd name="T16" fmla="*/ 23 w 122"/>
                <a:gd name="T17" fmla="*/ 18 h 233"/>
                <a:gd name="T18" fmla="*/ 11 w 122"/>
                <a:gd name="T19" fmla="*/ 35 h 233"/>
                <a:gd name="T20" fmla="*/ 2 w 122"/>
                <a:gd name="T21" fmla="*/ 58 h 233"/>
                <a:gd name="T22" fmla="*/ 0 w 122"/>
                <a:gd name="T23" fmla="*/ 86 h 233"/>
                <a:gd name="T24" fmla="*/ 0 w 122"/>
                <a:gd name="T25" fmla="*/ 98 h 233"/>
                <a:gd name="T26" fmla="*/ 5 w 122"/>
                <a:gd name="T27" fmla="*/ 124 h 233"/>
                <a:gd name="T28" fmla="*/ 16 w 122"/>
                <a:gd name="T29" fmla="*/ 143 h 233"/>
                <a:gd name="T30" fmla="*/ 30 w 122"/>
                <a:gd name="T31" fmla="*/ 158 h 233"/>
                <a:gd name="T32" fmla="*/ 48 w 122"/>
                <a:gd name="T33" fmla="*/ 166 h 233"/>
                <a:gd name="T34" fmla="*/ 43 w 122"/>
                <a:gd name="T35" fmla="*/ 79 h 233"/>
                <a:gd name="T36" fmla="*/ 48 w 122"/>
                <a:gd name="T37" fmla="*/ 51 h 233"/>
                <a:gd name="T38" fmla="*/ 60 w 122"/>
                <a:gd name="T39" fmla="*/ 35 h 233"/>
                <a:gd name="T40" fmla="*/ 76 w 122"/>
                <a:gd name="T41" fmla="*/ 30 h 233"/>
                <a:gd name="T42" fmla="*/ 96 w 122"/>
                <a:gd name="T43" fmla="*/ 37 h 233"/>
                <a:gd name="T44" fmla="*/ 108 w 122"/>
                <a:gd name="T45" fmla="*/ 53 h 233"/>
                <a:gd name="T46" fmla="*/ 112 w 122"/>
                <a:gd name="T47" fmla="*/ 77 h 233"/>
                <a:gd name="T48" fmla="*/ 114 w 122"/>
                <a:gd name="T49" fmla="*/ 22 h 233"/>
                <a:gd name="T50" fmla="*/ 114 w 122"/>
                <a:gd name="T51" fmla="*/ 22 h 233"/>
                <a:gd name="T52" fmla="*/ 122 w 122"/>
                <a:gd name="T53" fmla="*/ 224 h 233"/>
                <a:gd name="T54" fmla="*/ 140 w 122"/>
                <a:gd name="T55" fmla="*/ 211 h 233"/>
                <a:gd name="T56" fmla="*/ 150 w 122"/>
                <a:gd name="T57" fmla="*/ 194 h 233"/>
                <a:gd name="T58" fmla="*/ 153 w 122"/>
                <a:gd name="T59" fmla="*/ 176 h 233"/>
                <a:gd name="T60" fmla="*/ 154 w 122"/>
                <a:gd name="T61" fmla="*/ 159 h 233"/>
                <a:gd name="T62" fmla="*/ 154 w 122"/>
                <a:gd name="T63" fmla="*/ 3 h 233"/>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22" h="233">
                  <a:moveTo>
                    <a:pt x="154" y="3"/>
                  </a:moveTo>
                  <a:lnTo>
                    <a:pt x="117" y="3"/>
                  </a:lnTo>
                  <a:lnTo>
                    <a:pt x="114" y="22"/>
                  </a:lnTo>
                  <a:lnTo>
                    <a:pt x="110" y="15"/>
                  </a:lnTo>
                  <a:lnTo>
                    <a:pt x="95" y="5"/>
                  </a:lnTo>
                  <a:lnTo>
                    <a:pt x="66" y="0"/>
                  </a:lnTo>
                  <a:lnTo>
                    <a:pt x="57" y="0"/>
                  </a:lnTo>
                  <a:lnTo>
                    <a:pt x="39" y="6"/>
                  </a:lnTo>
                  <a:lnTo>
                    <a:pt x="23" y="18"/>
                  </a:lnTo>
                  <a:lnTo>
                    <a:pt x="11" y="35"/>
                  </a:lnTo>
                  <a:lnTo>
                    <a:pt x="2" y="58"/>
                  </a:lnTo>
                  <a:lnTo>
                    <a:pt x="0" y="86"/>
                  </a:lnTo>
                  <a:lnTo>
                    <a:pt x="0" y="98"/>
                  </a:lnTo>
                  <a:lnTo>
                    <a:pt x="5" y="124"/>
                  </a:lnTo>
                  <a:lnTo>
                    <a:pt x="16" y="143"/>
                  </a:lnTo>
                  <a:lnTo>
                    <a:pt x="30" y="158"/>
                  </a:lnTo>
                  <a:lnTo>
                    <a:pt x="48" y="166"/>
                  </a:lnTo>
                  <a:lnTo>
                    <a:pt x="43" y="79"/>
                  </a:lnTo>
                  <a:lnTo>
                    <a:pt x="48" y="51"/>
                  </a:lnTo>
                  <a:lnTo>
                    <a:pt x="60" y="35"/>
                  </a:lnTo>
                  <a:lnTo>
                    <a:pt x="76" y="30"/>
                  </a:lnTo>
                  <a:lnTo>
                    <a:pt x="96" y="37"/>
                  </a:lnTo>
                  <a:lnTo>
                    <a:pt x="108" y="53"/>
                  </a:lnTo>
                  <a:lnTo>
                    <a:pt x="112" y="77"/>
                  </a:lnTo>
                  <a:lnTo>
                    <a:pt x="114" y="22"/>
                  </a:lnTo>
                  <a:lnTo>
                    <a:pt x="122" y="224"/>
                  </a:lnTo>
                  <a:lnTo>
                    <a:pt x="140" y="211"/>
                  </a:lnTo>
                  <a:lnTo>
                    <a:pt x="150" y="194"/>
                  </a:lnTo>
                  <a:lnTo>
                    <a:pt x="153" y="176"/>
                  </a:lnTo>
                  <a:lnTo>
                    <a:pt x="154" y="159"/>
                  </a:lnTo>
                  <a:lnTo>
                    <a:pt x="154" y="3"/>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nvGrpSpPr>
          <xdr:cNvPr id="60" name="Group 310">
            <a:extLst>
              <a:ext uri="{FF2B5EF4-FFF2-40B4-BE49-F238E27FC236}">
                <a16:creationId xmlns="" xmlns:a16="http://schemas.microsoft.com/office/drawing/2014/main" id="{00000000-0008-0000-0200-00003C000000}"/>
              </a:ext>
            </a:extLst>
          </xdr:cNvPr>
          <xdr:cNvGrpSpPr>
            <a:grpSpLocks/>
          </xdr:cNvGrpSpPr>
        </xdr:nvGrpSpPr>
        <xdr:grpSpPr bwMode="auto">
          <a:xfrm>
            <a:off x="1861" y="1414"/>
            <a:ext cx="114" cy="54"/>
            <a:chOff x="1861" y="1414"/>
            <a:chExt cx="114" cy="54"/>
          </a:xfrm>
        </xdr:grpSpPr>
        <xdr:sp macro="" textlink="">
          <xdr:nvSpPr>
            <xdr:cNvPr id="61" name="Freeform 311">
              <a:extLst>
                <a:ext uri="{FF2B5EF4-FFF2-40B4-BE49-F238E27FC236}">
                  <a16:creationId xmlns="" xmlns:a16="http://schemas.microsoft.com/office/drawing/2014/main" id="{00000000-0008-0000-0200-00003D000000}"/>
                </a:ext>
              </a:extLst>
            </xdr:cNvPr>
            <xdr:cNvSpPr>
              <a:spLocks/>
            </xdr:cNvSpPr>
          </xdr:nvSpPr>
          <xdr:spPr bwMode="auto">
            <a:xfrm>
              <a:off x="1861" y="1414"/>
              <a:ext cx="114" cy="54"/>
            </a:xfrm>
            <a:custGeom>
              <a:avLst/>
              <a:gdLst>
                <a:gd name="T0" fmla="*/ 17 w 114"/>
                <a:gd name="T1" fmla="*/ 54 h 54"/>
                <a:gd name="T2" fmla="*/ 26 w 114"/>
                <a:gd name="T3" fmla="*/ 54 h 54"/>
                <a:gd name="T4" fmla="*/ 26 w 114"/>
                <a:gd name="T5" fmla="*/ 7 h 54"/>
                <a:gd name="T6" fmla="*/ 43 w 114"/>
                <a:gd name="T7" fmla="*/ 7 h 54"/>
                <a:gd name="T8" fmla="*/ 43 w 114"/>
                <a:gd name="T9" fmla="*/ 0 h 54"/>
                <a:gd name="T10" fmla="*/ 0 w 114"/>
                <a:gd name="T11" fmla="*/ 0 h 54"/>
                <a:gd name="T12" fmla="*/ 0 w 114"/>
                <a:gd name="T13" fmla="*/ 7 h 54"/>
                <a:gd name="T14" fmla="*/ 17 w 114"/>
                <a:gd name="T15" fmla="*/ 7 h 54"/>
                <a:gd name="T16" fmla="*/ 17 w 114"/>
                <a:gd name="T17" fmla="*/ 54 h 5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14" h="54">
                  <a:moveTo>
                    <a:pt x="17" y="54"/>
                  </a:moveTo>
                  <a:lnTo>
                    <a:pt x="26" y="54"/>
                  </a:lnTo>
                  <a:lnTo>
                    <a:pt x="26" y="7"/>
                  </a:lnTo>
                  <a:lnTo>
                    <a:pt x="43" y="7"/>
                  </a:lnTo>
                  <a:lnTo>
                    <a:pt x="43" y="0"/>
                  </a:lnTo>
                  <a:lnTo>
                    <a:pt x="0" y="0"/>
                  </a:lnTo>
                  <a:lnTo>
                    <a:pt x="0" y="7"/>
                  </a:lnTo>
                  <a:lnTo>
                    <a:pt x="17" y="7"/>
                  </a:lnTo>
                  <a:lnTo>
                    <a:pt x="17" y="5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2" name="Freeform 312">
              <a:extLst>
                <a:ext uri="{FF2B5EF4-FFF2-40B4-BE49-F238E27FC236}">
                  <a16:creationId xmlns="" xmlns:a16="http://schemas.microsoft.com/office/drawing/2014/main" id="{00000000-0008-0000-0200-00003E000000}"/>
                </a:ext>
              </a:extLst>
            </xdr:cNvPr>
            <xdr:cNvSpPr>
              <a:spLocks/>
            </xdr:cNvSpPr>
          </xdr:nvSpPr>
          <xdr:spPr bwMode="auto">
            <a:xfrm>
              <a:off x="1861" y="1414"/>
              <a:ext cx="114" cy="54"/>
            </a:xfrm>
            <a:custGeom>
              <a:avLst/>
              <a:gdLst>
                <a:gd name="T0" fmla="*/ 105 w 114"/>
                <a:gd name="T1" fmla="*/ 54 h 54"/>
                <a:gd name="T2" fmla="*/ 114 w 114"/>
                <a:gd name="T3" fmla="*/ 54 h 54"/>
                <a:gd name="T4" fmla="*/ 114 w 114"/>
                <a:gd name="T5" fmla="*/ 0 h 54"/>
                <a:gd name="T6" fmla="*/ 100 w 114"/>
                <a:gd name="T7" fmla="*/ 0 h 54"/>
                <a:gd name="T8" fmla="*/ 84 w 114"/>
                <a:gd name="T9" fmla="*/ 41 h 54"/>
                <a:gd name="T10" fmla="*/ 68 w 114"/>
                <a:gd name="T11" fmla="*/ 0 h 54"/>
                <a:gd name="T12" fmla="*/ 54 w 114"/>
                <a:gd name="T13" fmla="*/ 0 h 54"/>
                <a:gd name="T14" fmla="*/ 54 w 114"/>
                <a:gd name="T15" fmla="*/ 54 h 54"/>
                <a:gd name="T16" fmla="*/ 63 w 114"/>
                <a:gd name="T17" fmla="*/ 54 h 54"/>
                <a:gd name="T18" fmla="*/ 63 w 114"/>
                <a:gd name="T19" fmla="*/ 9 h 54"/>
                <a:gd name="T20" fmla="*/ 63 w 114"/>
                <a:gd name="T21" fmla="*/ 9 h 54"/>
                <a:gd name="T22" fmla="*/ 81 w 114"/>
                <a:gd name="T23" fmla="*/ 54 h 54"/>
                <a:gd name="T24" fmla="*/ 87 w 114"/>
                <a:gd name="T25" fmla="*/ 54 h 54"/>
                <a:gd name="T26" fmla="*/ 105 w 114"/>
                <a:gd name="T27" fmla="*/ 9 h 54"/>
                <a:gd name="T28" fmla="*/ 105 w 114"/>
                <a:gd name="T29" fmla="*/ 9 h 54"/>
                <a:gd name="T30" fmla="*/ 105 w 114"/>
                <a:gd name="T31" fmla="*/ 54 h 54"/>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114" h="54">
                  <a:moveTo>
                    <a:pt x="105" y="54"/>
                  </a:moveTo>
                  <a:lnTo>
                    <a:pt x="114" y="54"/>
                  </a:lnTo>
                  <a:lnTo>
                    <a:pt x="114" y="0"/>
                  </a:lnTo>
                  <a:lnTo>
                    <a:pt x="100" y="0"/>
                  </a:lnTo>
                  <a:lnTo>
                    <a:pt x="84" y="41"/>
                  </a:lnTo>
                  <a:lnTo>
                    <a:pt x="68" y="0"/>
                  </a:lnTo>
                  <a:lnTo>
                    <a:pt x="54" y="0"/>
                  </a:lnTo>
                  <a:lnTo>
                    <a:pt x="54" y="54"/>
                  </a:lnTo>
                  <a:lnTo>
                    <a:pt x="63" y="54"/>
                  </a:lnTo>
                  <a:lnTo>
                    <a:pt x="63" y="9"/>
                  </a:lnTo>
                  <a:lnTo>
                    <a:pt x="81" y="54"/>
                  </a:lnTo>
                  <a:lnTo>
                    <a:pt x="87" y="54"/>
                  </a:lnTo>
                  <a:lnTo>
                    <a:pt x="105" y="9"/>
                  </a:lnTo>
                  <a:lnTo>
                    <a:pt x="105" y="5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clientData/>
  </xdr:twoCellAnchor>
  <xdr:twoCellAnchor>
    <xdr:from>
      <xdr:col>0</xdr:col>
      <xdr:colOff>73269</xdr:colOff>
      <xdr:row>41</xdr:row>
      <xdr:rowOff>65943</xdr:rowOff>
    </xdr:from>
    <xdr:to>
      <xdr:col>39</xdr:col>
      <xdr:colOff>101976</xdr:colOff>
      <xdr:row>49</xdr:row>
      <xdr:rowOff>17255</xdr:rowOff>
    </xdr:to>
    <xdr:pic>
      <xdr:nvPicPr>
        <xdr:cNvPr id="26" name="25 Imagen">
          <a:extLst>
            <a:ext uri="{FF2B5EF4-FFF2-40B4-BE49-F238E27FC236}">
              <a16:creationId xmlns="" xmlns:a16="http://schemas.microsoft.com/office/drawing/2014/main" id="{00000000-0008-0000-0200-00001A000000}"/>
            </a:ext>
          </a:extLst>
        </xdr:cNvPr>
        <xdr:cNvPicPr>
          <a:picLocks noChangeAspect="1"/>
        </xdr:cNvPicPr>
      </xdr:nvPicPr>
      <xdr:blipFill>
        <a:blip xmlns:r="http://schemas.openxmlformats.org/officeDocument/2006/relationships" r:embed="rId1" cstate="print"/>
        <a:stretch>
          <a:fillRect/>
        </a:stretch>
      </xdr:blipFill>
      <xdr:spPr>
        <a:xfrm>
          <a:off x="73269" y="6550270"/>
          <a:ext cx="6293226" cy="1152927"/>
        </a:xfrm>
        <a:prstGeom prst="rect">
          <a:avLst/>
        </a:prstGeom>
      </xdr:spPr>
    </xdr:pic>
    <xdr:clientData/>
  </xdr:twoCellAnchor>
  <xdr:twoCellAnchor>
    <xdr:from>
      <xdr:col>6</xdr:col>
      <xdr:colOff>87925</xdr:colOff>
      <xdr:row>49</xdr:row>
      <xdr:rowOff>131719</xdr:rowOff>
    </xdr:from>
    <xdr:to>
      <xdr:col>37</xdr:col>
      <xdr:colOff>51121</xdr:colOff>
      <xdr:row>56</xdr:row>
      <xdr:rowOff>153428</xdr:rowOff>
    </xdr:to>
    <xdr:pic>
      <xdr:nvPicPr>
        <xdr:cNvPr id="30" name="29 Imagen">
          <a:extLst>
            <a:ext uri="{FF2B5EF4-FFF2-40B4-BE49-F238E27FC236}">
              <a16:creationId xmlns="" xmlns:a16="http://schemas.microsoft.com/office/drawing/2014/main" id="{00000000-0008-0000-0200-00001E000000}"/>
            </a:ext>
          </a:extLst>
        </xdr:cNvPr>
        <xdr:cNvPicPr>
          <a:picLocks noChangeAspect="1"/>
        </xdr:cNvPicPr>
      </xdr:nvPicPr>
      <xdr:blipFill>
        <a:blip xmlns:r="http://schemas.openxmlformats.org/officeDocument/2006/relationships" r:embed="rId2" cstate="print"/>
        <a:stretch>
          <a:fillRect/>
        </a:stretch>
      </xdr:blipFill>
      <xdr:spPr>
        <a:xfrm>
          <a:off x="959829" y="7817661"/>
          <a:ext cx="5033427" cy="1150055"/>
        </a:xfrm>
        <a:prstGeom prst="rect">
          <a:avLst/>
        </a:prstGeom>
      </xdr:spPr>
    </xdr:pic>
    <xdr:clientData/>
  </xdr:twoCellAnchor>
  <xdr:twoCellAnchor>
    <xdr:from>
      <xdr:col>0</xdr:col>
      <xdr:colOff>58616</xdr:colOff>
      <xdr:row>56</xdr:row>
      <xdr:rowOff>31394</xdr:rowOff>
    </xdr:from>
    <xdr:to>
      <xdr:col>39</xdr:col>
      <xdr:colOff>111818</xdr:colOff>
      <xdr:row>64</xdr:row>
      <xdr:rowOff>59715</xdr:rowOff>
    </xdr:to>
    <xdr:pic>
      <xdr:nvPicPr>
        <xdr:cNvPr id="71" name="70 Imagen">
          <a:extLst>
            <a:ext uri="{FF2B5EF4-FFF2-40B4-BE49-F238E27FC236}">
              <a16:creationId xmlns="" xmlns:a16="http://schemas.microsoft.com/office/drawing/2014/main" id="{00000000-0008-0000-0200-000047000000}"/>
            </a:ext>
          </a:extLst>
        </xdr:cNvPr>
        <xdr:cNvPicPr>
          <a:picLocks noChangeAspect="1"/>
        </xdr:cNvPicPr>
      </xdr:nvPicPr>
      <xdr:blipFill>
        <a:blip xmlns:r="http://schemas.openxmlformats.org/officeDocument/2006/relationships" r:embed="rId3" cstate="print"/>
        <a:stretch>
          <a:fillRect/>
        </a:stretch>
      </xdr:blipFill>
      <xdr:spPr>
        <a:xfrm>
          <a:off x="58616" y="8845682"/>
          <a:ext cx="6317721" cy="1215283"/>
        </a:xfrm>
        <a:prstGeom prst="rect">
          <a:avLst/>
        </a:prstGeom>
      </xdr:spPr>
    </xdr:pic>
    <xdr:clientData/>
  </xdr:twoCellAnchor>
  <xdr:twoCellAnchor>
    <xdr:from>
      <xdr:col>0</xdr:col>
      <xdr:colOff>73269</xdr:colOff>
      <xdr:row>172</xdr:row>
      <xdr:rowOff>7328</xdr:rowOff>
    </xdr:from>
    <xdr:to>
      <xdr:col>39</xdr:col>
      <xdr:colOff>126471</xdr:colOff>
      <xdr:row>194</xdr:row>
      <xdr:rowOff>74369</xdr:rowOff>
    </xdr:to>
    <xdr:grpSp>
      <xdr:nvGrpSpPr>
        <xdr:cNvPr id="80" name="79 Grupo">
          <a:extLst>
            <a:ext uri="{FF2B5EF4-FFF2-40B4-BE49-F238E27FC236}">
              <a16:creationId xmlns="" xmlns:a16="http://schemas.microsoft.com/office/drawing/2014/main" id="{00000000-0008-0000-0200-000050000000}"/>
            </a:ext>
          </a:extLst>
        </xdr:cNvPr>
        <xdr:cNvGrpSpPr/>
      </xdr:nvGrpSpPr>
      <xdr:grpSpPr>
        <a:xfrm>
          <a:off x="73269" y="26889809"/>
          <a:ext cx="6317721" cy="3510695"/>
          <a:chOff x="58616" y="6550270"/>
          <a:chExt cx="6317721" cy="3510695"/>
        </a:xfrm>
      </xdr:grpSpPr>
      <xdr:pic>
        <xdr:nvPicPr>
          <xdr:cNvPr id="81" name="80 Imagen">
            <a:extLst>
              <a:ext uri="{FF2B5EF4-FFF2-40B4-BE49-F238E27FC236}">
                <a16:creationId xmlns="" xmlns:a16="http://schemas.microsoft.com/office/drawing/2014/main" id="{00000000-0008-0000-0200-000051000000}"/>
              </a:ext>
            </a:extLst>
          </xdr:cNvPr>
          <xdr:cNvPicPr>
            <a:picLocks noChangeAspect="1"/>
          </xdr:cNvPicPr>
        </xdr:nvPicPr>
        <xdr:blipFill>
          <a:blip xmlns:r="http://schemas.openxmlformats.org/officeDocument/2006/relationships" r:embed="rId1" cstate="print"/>
          <a:stretch>
            <a:fillRect/>
          </a:stretch>
        </xdr:blipFill>
        <xdr:spPr>
          <a:xfrm>
            <a:off x="73269" y="6550270"/>
            <a:ext cx="6293226" cy="1152927"/>
          </a:xfrm>
          <a:prstGeom prst="rect">
            <a:avLst/>
          </a:prstGeom>
        </xdr:spPr>
      </xdr:pic>
      <xdr:pic>
        <xdr:nvPicPr>
          <xdr:cNvPr id="82" name="81 Imagen">
            <a:extLst>
              <a:ext uri="{FF2B5EF4-FFF2-40B4-BE49-F238E27FC236}">
                <a16:creationId xmlns="" xmlns:a16="http://schemas.microsoft.com/office/drawing/2014/main" id="{00000000-0008-0000-0200-000052000000}"/>
              </a:ext>
            </a:extLst>
          </xdr:cNvPr>
          <xdr:cNvPicPr>
            <a:picLocks noChangeAspect="1"/>
          </xdr:cNvPicPr>
        </xdr:nvPicPr>
        <xdr:blipFill>
          <a:blip xmlns:r="http://schemas.openxmlformats.org/officeDocument/2006/relationships" r:embed="rId2" cstate="print"/>
          <a:stretch>
            <a:fillRect/>
          </a:stretch>
        </xdr:blipFill>
        <xdr:spPr>
          <a:xfrm>
            <a:off x="959829" y="7817661"/>
            <a:ext cx="5033427" cy="1150055"/>
          </a:xfrm>
          <a:prstGeom prst="rect">
            <a:avLst/>
          </a:prstGeom>
        </xdr:spPr>
      </xdr:pic>
      <xdr:pic>
        <xdr:nvPicPr>
          <xdr:cNvPr id="83" name="82 Imagen">
            <a:extLst>
              <a:ext uri="{FF2B5EF4-FFF2-40B4-BE49-F238E27FC236}">
                <a16:creationId xmlns="" xmlns:a16="http://schemas.microsoft.com/office/drawing/2014/main" id="{00000000-0008-0000-0200-000053000000}"/>
              </a:ext>
            </a:extLst>
          </xdr:cNvPr>
          <xdr:cNvPicPr>
            <a:picLocks noChangeAspect="1"/>
          </xdr:cNvPicPr>
        </xdr:nvPicPr>
        <xdr:blipFill>
          <a:blip xmlns:r="http://schemas.openxmlformats.org/officeDocument/2006/relationships" r:embed="rId3" cstate="print"/>
          <a:stretch>
            <a:fillRect/>
          </a:stretch>
        </xdr:blipFill>
        <xdr:spPr>
          <a:xfrm>
            <a:off x="58616" y="8845682"/>
            <a:ext cx="6317721" cy="1215283"/>
          </a:xfrm>
          <a:prstGeom prst="rect">
            <a:avLst/>
          </a:prstGeom>
        </xdr:spPr>
      </xdr:pic>
    </xdr:grpSp>
    <xdr:clientData/>
  </xdr:twoCellAnchor>
  <xdr:twoCellAnchor>
    <xdr:from>
      <xdr:col>5</xdr:col>
      <xdr:colOff>0</xdr:colOff>
      <xdr:row>50</xdr:row>
      <xdr:rowOff>0</xdr:rowOff>
    </xdr:from>
    <xdr:to>
      <xdr:col>14</xdr:col>
      <xdr:colOff>100314</xdr:colOff>
      <xdr:row>50</xdr:row>
      <xdr:rowOff>146220</xdr:rowOff>
    </xdr:to>
    <xdr:sp macro="" textlink="'RESUMEN OPERACION'!AF12">
      <xdr:nvSpPr>
        <xdr:cNvPr id="84" name="83 CuadroTexto">
          <a:extLst>
            <a:ext uri="{FF2B5EF4-FFF2-40B4-BE49-F238E27FC236}">
              <a16:creationId xmlns="" xmlns:a16="http://schemas.microsoft.com/office/drawing/2014/main" id="{00000000-0008-0000-0200-000054000000}"/>
            </a:ext>
          </a:extLst>
        </xdr:cNvPr>
        <xdr:cNvSpPr txBox="1"/>
      </xdr:nvSpPr>
      <xdr:spPr>
        <a:xfrm>
          <a:off x="710712" y="7847135"/>
          <a:ext cx="1551044" cy="14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46DEC1-B300-498A-9321-51AEC94455C2}" type="TxLink">
            <a:rPr lang="es-ES" sz="800">
              <a:latin typeface="Arial" pitchFamily="34" charset="0"/>
              <a:cs typeface="Arial" pitchFamily="34" charset="0"/>
            </a:rPr>
            <a:pPr algn="ctr"/>
            <a:t>26/09/2017</a:t>
          </a:fld>
          <a:endParaRPr lang="es-ES" sz="800">
            <a:latin typeface="Arial" pitchFamily="34" charset="0"/>
            <a:cs typeface="Arial" pitchFamily="34" charset="0"/>
          </a:endParaRPr>
        </a:p>
      </xdr:txBody>
    </xdr:sp>
    <xdr:clientData/>
  </xdr:twoCellAnchor>
  <xdr:twoCellAnchor>
    <xdr:from>
      <xdr:col>4</xdr:col>
      <xdr:colOff>5862</xdr:colOff>
      <xdr:row>115</xdr:row>
      <xdr:rowOff>13188</xdr:rowOff>
    </xdr:from>
    <xdr:to>
      <xdr:col>13</xdr:col>
      <xdr:colOff>106175</xdr:colOff>
      <xdr:row>115</xdr:row>
      <xdr:rowOff>159408</xdr:rowOff>
    </xdr:to>
    <xdr:sp macro="" textlink="'RESUMEN OPERACION'!AF12">
      <xdr:nvSpPr>
        <xdr:cNvPr id="85" name="84 CuadroTexto">
          <a:extLst>
            <a:ext uri="{FF2B5EF4-FFF2-40B4-BE49-F238E27FC236}">
              <a16:creationId xmlns="" xmlns:a16="http://schemas.microsoft.com/office/drawing/2014/main" id="{00000000-0008-0000-0200-000055000000}"/>
            </a:ext>
          </a:extLst>
        </xdr:cNvPr>
        <xdr:cNvSpPr txBox="1"/>
      </xdr:nvSpPr>
      <xdr:spPr>
        <a:xfrm>
          <a:off x="555381" y="18022765"/>
          <a:ext cx="1551044" cy="14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E3DC4B-691D-4A10-A035-EE28240BF535}" type="TxLink">
            <a:rPr lang="es-ES" sz="800">
              <a:latin typeface="Arial" pitchFamily="34" charset="0"/>
              <a:cs typeface="Arial" pitchFamily="34" charset="0"/>
            </a:rPr>
            <a:pPr algn="ctr"/>
            <a:t>26/09/2017</a:t>
          </a:fld>
          <a:endParaRPr lang="es-ES" sz="800">
            <a:latin typeface="Arial" pitchFamily="34" charset="0"/>
            <a:cs typeface="Arial" pitchFamily="34" charset="0"/>
          </a:endParaRPr>
        </a:p>
      </xdr:txBody>
    </xdr:sp>
    <xdr:clientData/>
  </xdr:twoCellAnchor>
  <xdr:twoCellAnchor>
    <xdr:from>
      <xdr:col>4</xdr:col>
      <xdr:colOff>43961</xdr:colOff>
      <xdr:row>180</xdr:row>
      <xdr:rowOff>14655</xdr:rowOff>
    </xdr:from>
    <xdr:to>
      <xdr:col>13</xdr:col>
      <xdr:colOff>144274</xdr:colOff>
      <xdr:row>180</xdr:row>
      <xdr:rowOff>160875</xdr:rowOff>
    </xdr:to>
    <xdr:sp macro="" textlink="'RESUMEN OPERACION'!AF12">
      <xdr:nvSpPr>
        <xdr:cNvPr id="86" name="85 CuadroTexto">
          <a:extLst>
            <a:ext uri="{FF2B5EF4-FFF2-40B4-BE49-F238E27FC236}">
              <a16:creationId xmlns="" xmlns:a16="http://schemas.microsoft.com/office/drawing/2014/main" id="{00000000-0008-0000-0200-000056000000}"/>
            </a:ext>
          </a:extLst>
        </xdr:cNvPr>
        <xdr:cNvSpPr txBox="1"/>
      </xdr:nvSpPr>
      <xdr:spPr>
        <a:xfrm>
          <a:off x="593480" y="28186674"/>
          <a:ext cx="1551044" cy="14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A4B217-0D7C-4F9E-A3BD-B598DE85BFB2}" type="TxLink">
            <a:rPr lang="es-ES" sz="800">
              <a:latin typeface="Arial" pitchFamily="34" charset="0"/>
              <a:cs typeface="Arial" pitchFamily="34" charset="0"/>
            </a:rPr>
            <a:pPr algn="ctr"/>
            <a:t>26/09/2017</a:t>
          </a:fld>
          <a:endParaRPr lang="es-ES" sz="800">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78440</xdr:colOff>
      <xdr:row>0</xdr:row>
      <xdr:rowOff>44823</xdr:rowOff>
    </xdr:from>
    <xdr:to>
      <xdr:col>9</xdr:col>
      <xdr:colOff>64653</xdr:colOff>
      <xdr:row>6</xdr:row>
      <xdr:rowOff>179294</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168087" y="44823"/>
          <a:ext cx="1241272" cy="874059"/>
        </a:xfrm>
        <a:prstGeom prst="rect">
          <a:avLst/>
        </a:prstGeom>
      </xdr:spPr>
    </xdr:pic>
    <xdr:clientData/>
  </xdr:twoCellAnchor>
  <xdr:twoCellAnchor>
    <xdr:from>
      <xdr:col>30</xdr:col>
      <xdr:colOff>381000</xdr:colOff>
      <xdr:row>15</xdr:row>
      <xdr:rowOff>119062</xdr:rowOff>
    </xdr:from>
    <xdr:to>
      <xdr:col>34</xdr:col>
      <xdr:colOff>80963</xdr:colOff>
      <xdr:row>15</xdr:row>
      <xdr:rowOff>119062</xdr:rowOff>
    </xdr:to>
    <xdr:cxnSp macro="">
      <xdr:nvCxnSpPr>
        <xdr:cNvPr id="3" name="2 Conector recto de flecha">
          <a:extLst>
            <a:ext uri="{FF2B5EF4-FFF2-40B4-BE49-F238E27FC236}">
              <a16:creationId xmlns="" xmlns:a16="http://schemas.microsoft.com/office/drawing/2014/main" id="{00000000-0008-0000-0300-000003000000}"/>
            </a:ext>
          </a:extLst>
        </xdr:cNvPr>
        <xdr:cNvCxnSpPr/>
      </xdr:nvCxnSpPr>
      <xdr:spPr>
        <a:xfrm flipV="1">
          <a:off x="5924550" y="2643187"/>
          <a:ext cx="376238"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44</xdr:col>
      <xdr:colOff>145675</xdr:colOff>
      <xdr:row>1</xdr:row>
      <xdr:rowOff>0</xdr:rowOff>
    </xdr:from>
    <xdr:to>
      <xdr:col>51</xdr:col>
      <xdr:colOff>0</xdr:colOff>
      <xdr:row>6</xdr:row>
      <xdr:rowOff>317311</xdr:rowOff>
    </xdr:to>
    <xdr:pic macro="[0]!recuentos.recuentos">
      <xdr:nvPicPr>
        <xdr:cNvPr id="2" name="1 Imagen">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8628528" y="78441"/>
          <a:ext cx="1389531" cy="97845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142874</xdr:colOff>
      <xdr:row>9</xdr:row>
      <xdr:rowOff>110159</xdr:rowOff>
    </xdr:from>
    <xdr:to>
      <xdr:col>12</xdr:col>
      <xdr:colOff>573570</xdr:colOff>
      <xdr:row>23</xdr:row>
      <xdr:rowOff>147845</xdr:rowOff>
    </xdr:to>
    <xdr:sp macro="" textlink="">
      <xdr:nvSpPr>
        <xdr:cNvPr id="9218" name="Text Box 2">
          <a:extLst>
            <a:ext uri="{FF2B5EF4-FFF2-40B4-BE49-F238E27FC236}">
              <a16:creationId xmlns="" xmlns:a16="http://schemas.microsoft.com/office/drawing/2014/main" id="{00000000-0008-0000-0600-000002240000}"/>
            </a:ext>
          </a:extLst>
        </xdr:cNvPr>
        <xdr:cNvSpPr txBox="1">
          <a:spLocks noChangeArrowheads="1"/>
        </xdr:cNvSpPr>
      </xdr:nvSpPr>
      <xdr:spPr bwMode="auto">
        <a:xfrm>
          <a:off x="371474" y="2124075"/>
          <a:ext cx="7181850" cy="2533650"/>
        </a:xfrm>
        <a:prstGeom prst="rect">
          <a:avLst/>
        </a:prstGeom>
        <a:noFill/>
        <a:ln w="25400">
          <a:solidFill>
            <a:srgbClr val="F89727"/>
          </a:solidFill>
          <a:miter lim="800000"/>
          <a:headEnd/>
          <a:tailEnd/>
        </a:ln>
        <a:extLst>
          <a:ext uri="{909E8E84-426E-40DD-AFC4-6F175D3DCCD1}">
            <a14:hiddenFill xmlns="" xmlns:a14="http://schemas.microsoft.com/office/drawing/2010/main">
              <a:solidFill>
                <a:srgbClr val="FFFFFF"/>
              </a:solidFill>
            </a14:hiddenFill>
          </a:ext>
        </a:extLst>
      </xdr:spPr>
      <xdr:txBody>
        <a:bodyPr vertOverflow="clip" wrap="square" lIns="0" tIns="0" rIns="0" bIns="0" anchor="t" upright="1"/>
        <a:lstStyle/>
        <a:p>
          <a:pPr algn="l" rtl="0">
            <a:defRPr sz="1000"/>
          </a:pPr>
          <a:endParaRPr lang="es-ES" sz="1250" b="0" i="0" u="none" strike="noStrike" baseline="0">
            <a:solidFill>
              <a:srgbClr val="000000"/>
            </a:solidFill>
            <a:latin typeface="Times New Roman"/>
            <a:cs typeface="Times New Roman"/>
          </a:endParaRPr>
        </a:p>
        <a:p>
          <a:pPr algn="l" rtl="0">
            <a:defRPr sz="1000"/>
          </a:pPr>
          <a:endParaRPr lang="es-ES" sz="900" b="0" i="0" u="none" strike="noStrike" baseline="0">
            <a:solidFill>
              <a:srgbClr val="000000"/>
            </a:solidFill>
            <a:latin typeface="Times New Roman"/>
            <a:cs typeface="Times New Roman"/>
          </a:endParaRPr>
        </a:p>
      </xdr:txBody>
    </xdr:sp>
    <xdr:clientData/>
  </xdr:twoCellAnchor>
  <xdr:twoCellAnchor editAs="oneCell">
    <xdr:from>
      <xdr:col>1</xdr:col>
      <xdr:colOff>26358</xdr:colOff>
      <xdr:row>0</xdr:row>
      <xdr:rowOff>150103</xdr:rowOff>
    </xdr:from>
    <xdr:to>
      <xdr:col>3</xdr:col>
      <xdr:colOff>95251</xdr:colOff>
      <xdr:row>4</xdr:row>
      <xdr:rowOff>73115</xdr:rowOff>
    </xdr:to>
    <xdr:pic>
      <xdr:nvPicPr>
        <xdr:cNvPr id="2" name="1 Imagen">
          <a:extLst>
            <a:ext uri="{FF2B5EF4-FFF2-40B4-BE49-F238E27FC236}">
              <a16:creationId xmlns=""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tretch>
          <a:fillRect/>
        </a:stretch>
      </xdr:blipFill>
      <xdr:spPr>
        <a:xfrm>
          <a:off x="112083" y="150103"/>
          <a:ext cx="992818" cy="989812"/>
        </a:xfrm>
        <a:prstGeom prst="rect">
          <a:avLst/>
        </a:prstGeom>
      </xdr:spPr>
    </xdr:pic>
    <xdr:clientData/>
  </xdr:twoCellAnchor>
  <xdr:twoCellAnchor editAs="oneCell">
    <xdr:from>
      <xdr:col>2</xdr:col>
      <xdr:colOff>8289</xdr:colOff>
      <xdr:row>47</xdr:row>
      <xdr:rowOff>57979</xdr:rowOff>
    </xdr:from>
    <xdr:to>
      <xdr:col>2</xdr:col>
      <xdr:colOff>8289</xdr:colOff>
      <xdr:row>47</xdr:row>
      <xdr:rowOff>173213</xdr:rowOff>
    </xdr:to>
    <xdr:sp macro="" textlink="">
      <xdr:nvSpPr>
        <xdr:cNvPr id="20" name="Line 7">
          <a:extLst>
            <a:ext uri="{FF2B5EF4-FFF2-40B4-BE49-F238E27FC236}">
              <a16:creationId xmlns="" xmlns:a16="http://schemas.microsoft.com/office/drawing/2014/main" id="{00000000-0008-0000-0600-000014000000}"/>
            </a:ext>
          </a:extLst>
        </xdr:cNvPr>
        <xdr:cNvSpPr>
          <a:spLocks noChangeShapeType="1"/>
        </xdr:cNvSpPr>
      </xdr:nvSpPr>
      <xdr:spPr bwMode="auto">
        <a:xfrm>
          <a:off x="563224" y="8854109"/>
          <a:ext cx="0" cy="115234"/>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2</xdr:col>
      <xdr:colOff>14005</xdr:colOff>
      <xdr:row>47</xdr:row>
      <xdr:rowOff>175052</xdr:rowOff>
    </xdr:from>
    <xdr:to>
      <xdr:col>2</xdr:col>
      <xdr:colOff>458552</xdr:colOff>
      <xdr:row>47</xdr:row>
      <xdr:rowOff>175052</xdr:rowOff>
    </xdr:to>
    <xdr:sp macro="" textlink="">
      <xdr:nvSpPr>
        <xdr:cNvPr id="21" name="Line 8">
          <a:extLst>
            <a:ext uri="{FF2B5EF4-FFF2-40B4-BE49-F238E27FC236}">
              <a16:creationId xmlns="" xmlns:a16="http://schemas.microsoft.com/office/drawing/2014/main" id="{00000000-0008-0000-0600-000015000000}"/>
            </a:ext>
          </a:extLst>
        </xdr:cNvPr>
        <xdr:cNvSpPr>
          <a:spLocks noChangeShapeType="1"/>
        </xdr:cNvSpPr>
      </xdr:nvSpPr>
      <xdr:spPr bwMode="auto">
        <a:xfrm>
          <a:off x="568940" y="8971182"/>
          <a:ext cx="444547" cy="0"/>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7</xdr:col>
      <xdr:colOff>87540</xdr:colOff>
      <xdr:row>48</xdr:row>
      <xdr:rowOff>1118</xdr:rowOff>
    </xdr:from>
    <xdr:to>
      <xdr:col>7</xdr:col>
      <xdr:colOff>532087</xdr:colOff>
      <xdr:row>48</xdr:row>
      <xdr:rowOff>1118</xdr:rowOff>
    </xdr:to>
    <xdr:sp macro="" textlink="">
      <xdr:nvSpPr>
        <xdr:cNvPr id="22" name="Line 8">
          <a:extLst>
            <a:ext uri="{FF2B5EF4-FFF2-40B4-BE49-F238E27FC236}">
              <a16:creationId xmlns="" xmlns:a16="http://schemas.microsoft.com/office/drawing/2014/main" id="{00000000-0008-0000-0600-000016000000}"/>
            </a:ext>
          </a:extLst>
        </xdr:cNvPr>
        <xdr:cNvSpPr>
          <a:spLocks noChangeShapeType="1"/>
        </xdr:cNvSpPr>
      </xdr:nvSpPr>
      <xdr:spPr bwMode="auto">
        <a:xfrm>
          <a:off x="3745140" y="9697568"/>
          <a:ext cx="444547" cy="0"/>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7</xdr:col>
      <xdr:colOff>533357</xdr:colOff>
      <xdr:row>47</xdr:row>
      <xdr:rowOff>76997</xdr:rowOff>
    </xdr:from>
    <xdr:to>
      <xdr:col>7</xdr:col>
      <xdr:colOff>533357</xdr:colOff>
      <xdr:row>48</xdr:row>
      <xdr:rowOff>1731</xdr:rowOff>
    </xdr:to>
    <xdr:sp macro="" textlink="">
      <xdr:nvSpPr>
        <xdr:cNvPr id="23" name="Line 7">
          <a:extLst>
            <a:ext uri="{FF2B5EF4-FFF2-40B4-BE49-F238E27FC236}">
              <a16:creationId xmlns="" xmlns:a16="http://schemas.microsoft.com/office/drawing/2014/main" id="{00000000-0008-0000-0600-000017000000}"/>
            </a:ext>
          </a:extLst>
        </xdr:cNvPr>
        <xdr:cNvSpPr>
          <a:spLocks noChangeShapeType="1"/>
        </xdr:cNvSpPr>
      </xdr:nvSpPr>
      <xdr:spPr bwMode="auto">
        <a:xfrm>
          <a:off x="4190957" y="9582947"/>
          <a:ext cx="0" cy="115234"/>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0</xdr:col>
      <xdr:colOff>82411</xdr:colOff>
      <xdr:row>28</xdr:row>
      <xdr:rowOff>53422</xdr:rowOff>
    </xdr:from>
    <xdr:to>
      <xdr:col>12</xdr:col>
      <xdr:colOff>570257</xdr:colOff>
      <xdr:row>59</xdr:row>
      <xdr:rowOff>190499</xdr:rowOff>
    </xdr:to>
    <xdr:sp macro="" textlink="">
      <xdr:nvSpPr>
        <xdr:cNvPr id="28" name="Text Box 2">
          <a:extLst>
            <a:ext uri="{FF2B5EF4-FFF2-40B4-BE49-F238E27FC236}">
              <a16:creationId xmlns="" xmlns:a16="http://schemas.microsoft.com/office/drawing/2014/main" id="{00000000-0008-0000-0600-00001C000000}"/>
            </a:ext>
          </a:extLst>
        </xdr:cNvPr>
        <xdr:cNvSpPr txBox="1">
          <a:spLocks noChangeArrowheads="1"/>
        </xdr:cNvSpPr>
      </xdr:nvSpPr>
      <xdr:spPr bwMode="auto">
        <a:xfrm>
          <a:off x="82411" y="6054172"/>
          <a:ext cx="7183921" cy="5528227"/>
        </a:xfrm>
        <a:prstGeom prst="rect">
          <a:avLst/>
        </a:prstGeom>
        <a:noFill/>
        <a:ln w="25400">
          <a:solidFill>
            <a:srgbClr val="F89727"/>
          </a:solidFill>
          <a:miter lim="800000"/>
          <a:headEnd/>
          <a:tailEnd/>
        </a:ln>
        <a:extLst>
          <a:ext uri="{909E8E84-426E-40DD-AFC4-6F175D3DCCD1}">
            <a14:hiddenFill xmlns="" xmlns:a14="http://schemas.microsoft.com/office/drawing/2010/main">
              <a:solidFill>
                <a:srgbClr val="FFFFFF"/>
              </a:solidFill>
            </a14:hiddenFill>
          </a:ext>
        </a:extLst>
      </xdr:spPr>
      <xdr:txBody>
        <a:bodyPr vertOverflow="clip" wrap="square" lIns="0" tIns="0" rIns="0" bIns="0" anchor="t" upright="1"/>
        <a:lstStyle/>
        <a:p>
          <a:pPr algn="l" rtl="0">
            <a:defRPr sz="1000"/>
          </a:pPr>
          <a:endParaRPr lang="es-ES" sz="1250" b="0" i="0" u="none" strike="noStrike" baseline="0">
            <a:solidFill>
              <a:srgbClr val="000000"/>
            </a:solidFill>
            <a:latin typeface="Times New Roman"/>
            <a:cs typeface="Times New Roman"/>
          </a:endParaRPr>
        </a:p>
        <a:p>
          <a:pPr algn="l" rtl="0">
            <a:defRPr sz="1000"/>
          </a:pPr>
          <a:endParaRPr lang="es-ES" sz="900" b="0" i="0" u="none" strike="noStrike" baseline="0">
            <a:solidFill>
              <a:srgbClr val="000000"/>
            </a:solidFill>
            <a:latin typeface="Times New Roman"/>
            <a:cs typeface="Times New Roman"/>
          </a:endParaRPr>
        </a:p>
      </xdr:txBody>
    </xdr:sp>
    <xdr:clientData/>
  </xdr:twoCellAnchor>
  <xdr:twoCellAnchor>
    <xdr:from>
      <xdr:col>4</xdr:col>
      <xdr:colOff>604631</xdr:colOff>
      <xdr:row>50</xdr:row>
      <xdr:rowOff>60403</xdr:rowOff>
    </xdr:from>
    <xdr:to>
      <xdr:col>4</xdr:col>
      <xdr:colOff>701597</xdr:colOff>
      <xdr:row>50</xdr:row>
      <xdr:rowOff>157369</xdr:rowOff>
    </xdr:to>
    <xdr:sp macro="" textlink="">
      <xdr:nvSpPr>
        <xdr:cNvPr id="4" name="3 Rectángulo">
          <a:extLst>
            <a:ext uri="{FF2B5EF4-FFF2-40B4-BE49-F238E27FC236}">
              <a16:creationId xmlns="" xmlns:a16="http://schemas.microsoft.com/office/drawing/2014/main" id="{00000000-0008-0000-0600-000004000000}"/>
            </a:ext>
          </a:extLst>
        </xdr:cNvPr>
        <xdr:cNvSpPr/>
      </xdr:nvSpPr>
      <xdr:spPr>
        <a:xfrm>
          <a:off x="2156509" y="9292683"/>
          <a:ext cx="96966" cy="96966"/>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ES" sz="900"/>
            <a:t>x</a:t>
          </a:r>
        </a:p>
      </xdr:txBody>
    </xdr:sp>
    <xdr:clientData/>
  </xdr:twoCellAnchor>
  <xdr:twoCellAnchor>
    <xdr:from>
      <xdr:col>9</xdr:col>
      <xdr:colOff>525644</xdr:colOff>
      <xdr:row>50</xdr:row>
      <xdr:rowOff>60403</xdr:rowOff>
    </xdr:from>
    <xdr:to>
      <xdr:col>9</xdr:col>
      <xdr:colOff>622610</xdr:colOff>
      <xdr:row>50</xdr:row>
      <xdr:rowOff>157369</xdr:rowOff>
    </xdr:to>
    <xdr:sp macro="" textlink="">
      <xdr:nvSpPr>
        <xdr:cNvPr id="12" name="11 Rectángulo">
          <a:extLst>
            <a:ext uri="{FF2B5EF4-FFF2-40B4-BE49-F238E27FC236}">
              <a16:creationId xmlns="" xmlns:a16="http://schemas.microsoft.com/office/drawing/2014/main" id="{00000000-0008-0000-0600-00000C000000}"/>
            </a:ext>
          </a:extLst>
        </xdr:cNvPr>
        <xdr:cNvSpPr/>
      </xdr:nvSpPr>
      <xdr:spPr>
        <a:xfrm>
          <a:off x="5887522" y="9292683"/>
          <a:ext cx="96966" cy="96966"/>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endParaRPr lang="es-ES" sz="900"/>
        </a:p>
      </xdr:txBody>
    </xdr:sp>
    <xdr:clientData/>
  </xdr:twoCellAnchor>
  <xdr:twoCellAnchor editAs="oneCell">
    <xdr:from>
      <xdr:col>0</xdr:col>
      <xdr:colOff>142874</xdr:colOff>
      <xdr:row>74</xdr:row>
      <xdr:rowOff>110159</xdr:rowOff>
    </xdr:from>
    <xdr:to>
      <xdr:col>12</xdr:col>
      <xdr:colOff>573570</xdr:colOff>
      <xdr:row>88</xdr:row>
      <xdr:rowOff>147845</xdr:rowOff>
    </xdr:to>
    <xdr:sp macro="" textlink="">
      <xdr:nvSpPr>
        <xdr:cNvPr id="26" name="Text Box 2">
          <a:extLst>
            <a:ext uri="{FF2B5EF4-FFF2-40B4-BE49-F238E27FC236}">
              <a16:creationId xmlns="" xmlns:a16="http://schemas.microsoft.com/office/drawing/2014/main" id="{00000000-0008-0000-0600-00001A000000}"/>
            </a:ext>
          </a:extLst>
        </xdr:cNvPr>
        <xdr:cNvSpPr txBox="1">
          <a:spLocks noChangeArrowheads="1"/>
        </xdr:cNvSpPr>
      </xdr:nvSpPr>
      <xdr:spPr bwMode="auto">
        <a:xfrm>
          <a:off x="85724" y="2034209"/>
          <a:ext cx="7183921" cy="2533236"/>
        </a:xfrm>
        <a:prstGeom prst="rect">
          <a:avLst/>
        </a:prstGeom>
        <a:noFill/>
        <a:ln w="25400">
          <a:solidFill>
            <a:srgbClr val="F89727"/>
          </a:solidFill>
          <a:miter lim="800000"/>
          <a:headEnd/>
          <a:tailEnd/>
        </a:ln>
        <a:extLst>
          <a:ext uri="{909E8E84-426E-40DD-AFC4-6F175D3DCCD1}">
            <a14:hiddenFill xmlns="" xmlns:a14="http://schemas.microsoft.com/office/drawing/2010/main">
              <a:solidFill>
                <a:srgbClr val="FFFFFF"/>
              </a:solidFill>
            </a14:hiddenFill>
          </a:ext>
        </a:extLst>
      </xdr:spPr>
      <xdr:txBody>
        <a:bodyPr vertOverflow="clip" wrap="square" lIns="0" tIns="0" rIns="0" bIns="0" anchor="t" upright="1"/>
        <a:lstStyle/>
        <a:p>
          <a:pPr algn="l" rtl="0">
            <a:defRPr sz="1000"/>
          </a:pPr>
          <a:endParaRPr lang="es-ES" sz="1250" b="0" i="0" u="none" strike="noStrike" baseline="0">
            <a:solidFill>
              <a:srgbClr val="000000"/>
            </a:solidFill>
            <a:latin typeface="Times New Roman"/>
            <a:cs typeface="Times New Roman"/>
          </a:endParaRPr>
        </a:p>
        <a:p>
          <a:pPr algn="l" rtl="0">
            <a:defRPr sz="1000"/>
          </a:pPr>
          <a:endParaRPr lang="es-ES" sz="900" b="0" i="0" u="none" strike="noStrike" baseline="0">
            <a:solidFill>
              <a:srgbClr val="000000"/>
            </a:solidFill>
            <a:latin typeface="Times New Roman"/>
            <a:cs typeface="Times New Roman"/>
          </a:endParaRPr>
        </a:p>
      </xdr:txBody>
    </xdr:sp>
    <xdr:clientData/>
  </xdr:twoCellAnchor>
  <xdr:twoCellAnchor editAs="oneCell">
    <xdr:from>
      <xdr:col>1</xdr:col>
      <xdr:colOff>26358</xdr:colOff>
      <xdr:row>65</xdr:row>
      <xdr:rowOff>150103</xdr:rowOff>
    </xdr:from>
    <xdr:to>
      <xdr:col>3</xdr:col>
      <xdr:colOff>95251</xdr:colOff>
      <xdr:row>68</xdr:row>
      <xdr:rowOff>320765</xdr:rowOff>
    </xdr:to>
    <xdr:pic>
      <xdr:nvPicPr>
        <xdr:cNvPr id="29" name="28 Imagen">
          <a:extLst>
            <a:ext uri="{FF2B5EF4-FFF2-40B4-BE49-F238E27FC236}">
              <a16:creationId xmlns="" xmlns:a16="http://schemas.microsoft.com/office/drawing/2014/main" id="{00000000-0008-0000-0600-00001D000000}"/>
            </a:ext>
          </a:extLst>
        </xdr:cNvPr>
        <xdr:cNvPicPr>
          <a:picLocks noChangeAspect="1"/>
        </xdr:cNvPicPr>
      </xdr:nvPicPr>
      <xdr:blipFill>
        <a:blip xmlns:r="http://schemas.openxmlformats.org/officeDocument/2006/relationships" r:embed="rId1" cstate="print"/>
        <a:stretch>
          <a:fillRect/>
        </a:stretch>
      </xdr:blipFill>
      <xdr:spPr>
        <a:xfrm>
          <a:off x="112083" y="150103"/>
          <a:ext cx="992818" cy="989812"/>
        </a:xfrm>
        <a:prstGeom prst="rect">
          <a:avLst/>
        </a:prstGeom>
      </xdr:spPr>
    </xdr:pic>
    <xdr:clientData/>
  </xdr:twoCellAnchor>
  <xdr:twoCellAnchor editAs="oneCell">
    <xdr:from>
      <xdr:col>2</xdr:col>
      <xdr:colOff>8289</xdr:colOff>
      <xdr:row>112</xdr:row>
      <xdr:rowOff>57979</xdr:rowOff>
    </xdr:from>
    <xdr:to>
      <xdr:col>2</xdr:col>
      <xdr:colOff>8289</xdr:colOff>
      <xdr:row>112</xdr:row>
      <xdr:rowOff>173213</xdr:rowOff>
    </xdr:to>
    <xdr:sp macro="" textlink="">
      <xdr:nvSpPr>
        <xdr:cNvPr id="30" name="Line 7">
          <a:extLst>
            <a:ext uri="{FF2B5EF4-FFF2-40B4-BE49-F238E27FC236}">
              <a16:creationId xmlns="" xmlns:a16="http://schemas.microsoft.com/office/drawing/2014/main" id="{00000000-0008-0000-0600-00001E000000}"/>
            </a:ext>
          </a:extLst>
        </xdr:cNvPr>
        <xdr:cNvSpPr>
          <a:spLocks noChangeShapeType="1"/>
        </xdr:cNvSpPr>
      </xdr:nvSpPr>
      <xdr:spPr bwMode="auto">
        <a:xfrm>
          <a:off x="294039" y="9563929"/>
          <a:ext cx="0" cy="115234"/>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2</xdr:col>
      <xdr:colOff>14005</xdr:colOff>
      <xdr:row>112</xdr:row>
      <xdr:rowOff>175052</xdr:rowOff>
    </xdr:from>
    <xdr:to>
      <xdr:col>2</xdr:col>
      <xdr:colOff>458552</xdr:colOff>
      <xdr:row>112</xdr:row>
      <xdr:rowOff>175052</xdr:rowOff>
    </xdr:to>
    <xdr:sp macro="" textlink="">
      <xdr:nvSpPr>
        <xdr:cNvPr id="31" name="Line 8">
          <a:extLst>
            <a:ext uri="{FF2B5EF4-FFF2-40B4-BE49-F238E27FC236}">
              <a16:creationId xmlns="" xmlns:a16="http://schemas.microsoft.com/office/drawing/2014/main" id="{00000000-0008-0000-0600-00001F000000}"/>
            </a:ext>
          </a:extLst>
        </xdr:cNvPr>
        <xdr:cNvSpPr>
          <a:spLocks noChangeShapeType="1"/>
        </xdr:cNvSpPr>
      </xdr:nvSpPr>
      <xdr:spPr bwMode="auto">
        <a:xfrm>
          <a:off x="299755" y="9681002"/>
          <a:ext cx="444547" cy="0"/>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7</xdr:col>
      <xdr:colOff>87540</xdr:colOff>
      <xdr:row>113</xdr:row>
      <xdr:rowOff>1118</xdr:rowOff>
    </xdr:from>
    <xdr:to>
      <xdr:col>7</xdr:col>
      <xdr:colOff>532087</xdr:colOff>
      <xdr:row>113</xdr:row>
      <xdr:rowOff>1118</xdr:rowOff>
    </xdr:to>
    <xdr:sp macro="" textlink="">
      <xdr:nvSpPr>
        <xdr:cNvPr id="32" name="Line 8">
          <a:extLst>
            <a:ext uri="{FF2B5EF4-FFF2-40B4-BE49-F238E27FC236}">
              <a16:creationId xmlns="" xmlns:a16="http://schemas.microsoft.com/office/drawing/2014/main" id="{00000000-0008-0000-0600-000020000000}"/>
            </a:ext>
          </a:extLst>
        </xdr:cNvPr>
        <xdr:cNvSpPr>
          <a:spLocks noChangeShapeType="1"/>
        </xdr:cNvSpPr>
      </xdr:nvSpPr>
      <xdr:spPr bwMode="auto">
        <a:xfrm>
          <a:off x="3745140" y="9697568"/>
          <a:ext cx="444547" cy="0"/>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7</xdr:col>
      <xdr:colOff>533357</xdr:colOff>
      <xdr:row>112</xdr:row>
      <xdr:rowOff>76997</xdr:rowOff>
    </xdr:from>
    <xdr:to>
      <xdr:col>7</xdr:col>
      <xdr:colOff>533357</xdr:colOff>
      <xdr:row>113</xdr:row>
      <xdr:rowOff>1731</xdr:rowOff>
    </xdr:to>
    <xdr:sp macro="" textlink="">
      <xdr:nvSpPr>
        <xdr:cNvPr id="33" name="Line 7">
          <a:extLst>
            <a:ext uri="{FF2B5EF4-FFF2-40B4-BE49-F238E27FC236}">
              <a16:creationId xmlns="" xmlns:a16="http://schemas.microsoft.com/office/drawing/2014/main" id="{00000000-0008-0000-0600-000021000000}"/>
            </a:ext>
          </a:extLst>
        </xdr:cNvPr>
        <xdr:cNvSpPr>
          <a:spLocks noChangeShapeType="1"/>
        </xdr:cNvSpPr>
      </xdr:nvSpPr>
      <xdr:spPr bwMode="auto">
        <a:xfrm>
          <a:off x="4190957" y="9582947"/>
          <a:ext cx="0" cy="115234"/>
        </a:xfrm>
        <a:prstGeom prst="line">
          <a:avLst/>
        </a:prstGeom>
        <a:noFill/>
        <a:ln w="6350">
          <a:solidFill>
            <a:srgbClr val="000000"/>
          </a:solidFill>
          <a:round/>
          <a:headEnd/>
          <a:tailEnd/>
        </a:ln>
        <a:extLst>
          <a:ext uri="{909E8E84-426E-40DD-AFC4-6F175D3DCCD1}">
            <a14:hiddenFill xmlns="" xmlns:a14="http://schemas.microsoft.com/office/drawing/2010/main">
              <a:noFill/>
            </a14:hiddenFill>
          </a:ext>
        </a:extLst>
      </xdr:spPr>
    </xdr:sp>
    <xdr:clientData/>
  </xdr:twoCellAnchor>
  <xdr:twoCellAnchor editAs="oneCell">
    <xdr:from>
      <xdr:col>0</xdr:col>
      <xdr:colOff>82411</xdr:colOff>
      <xdr:row>93</xdr:row>
      <xdr:rowOff>53422</xdr:rowOff>
    </xdr:from>
    <xdr:to>
      <xdr:col>12</xdr:col>
      <xdr:colOff>570257</xdr:colOff>
      <xdr:row>124</xdr:row>
      <xdr:rowOff>190499</xdr:rowOff>
    </xdr:to>
    <xdr:sp macro="" textlink="">
      <xdr:nvSpPr>
        <xdr:cNvPr id="34" name="Text Box 2">
          <a:extLst>
            <a:ext uri="{FF2B5EF4-FFF2-40B4-BE49-F238E27FC236}">
              <a16:creationId xmlns="" xmlns:a16="http://schemas.microsoft.com/office/drawing/2014/main" id="{00000000-0008-0000-0600-000022000000}"/>
            </a:ext>
          </a:extLst>
        </xdr:cNvPr>
        <xdr:cNvSpPr txBox="1">
          <a:spLocks noChangeArrowheads="1"/>
        </xdr:cNvSpPr>
      </xdr:nvSpPr>
      <xdr:spPr bwMode="auto">
        <a:xfrm>
          <a:off x="82411" y="6054172"/>
          <a:ext cx="7183921" cy="5528227"/>
        </a:xfrm>
        <a:prstGeom prst="rect">
          <a:avLst/>
        </a:prstGeom>
        <a:noFill/>
        <a:ln w="25400">
          <a:solidFill>
            <a:srgbClr val="F89727"/>
          </a:solidFill>
          <a:miter lim="800000"/>
          <a:headEnd/>
          <a:tailEnd/>
        </a:ln>
        <a:extLst>
          <a:ext uri="{909E8E84-426E-40DD-AFC4-6F175D3DCCD1}">
            <a14:hiddenFill xmlns="" xmlns:a14="http://schemas.microsoft.com/office/drawing/2010/main">
              <a:solidFill>
                <a:srgbClr val="FFFFFF"/>
              </a:solidFill>
            </a14:hiddenFill>
          </a:ext>
        </a:extLst>
      </xdr:spPr>
      <xdr:txBody>
        <a:bodyPr vertOverflow="clip" wrap="square" lIns="0" tIns="0" rIns="0" bIns="0" anchor="t" upright="1"/>
        <a:lstStyle/>
        <a:p>
          <a:pPr algn="l" rtl="0">
            <a:defRPr sz="1000"/>
          </a:pPr>
          <a:endParaRPr lang="es-ES" sz="1250" b="0" i="0" u="none" strike="noStrike" baseline="0">
            <a:solidFill>
              <a:srgbClr val="000000"/>
            </a:solidFill>
            <a:latin typeface="Times New Roman"/>
            <a:cs typeface="Times New Roman"/>
          </a:endParaRPr>
        </a:p>
        <a:p>
          <a:pPr algn="l" rtl="0">
            <a:defRPr sz="1000"/>
          </a:pPr>
          <a:endParaRPr lang="es-ES" sz="900" b="0" i="0" u="none" strike="noStrike" baseline="0">
            <a:solidFill>
              <a:srgbClr val="000000"/>
            </a:solidFill>
            <a:latin typeface="Times New Roman"/>
            <a:cs typeface="Times New Roman"/>
          </a:endParaRPr>
        </a:p>
      </xdr:txBody>
    </xdr:sp>
    <xdr:clientData/>
  </xdr:twoCellAnchor>
  <xdr:twoCellAnchor>
    <xdr:from>
      <xdr:col>4</xdr:col>
      <xdr:colOff>604631</xdr:colOff>
      <xdr:row>115</xdr:row>
      <xdr:rowOff>60403</xdr:rowOff>
    </xdr:from>
    <xdr:to>
      <xdr:col>4</xdr:col>
      <xdr:colOff>701597</xdr:colOff>
      <xdr:row>115</xdr:row>
      <xdr:rowOff>157369</xdr:rowOff>
    </xdr:to>
    <xdr:sp macro="" textlink="">
      <xdr:nvSpPr>
        <xdr:cNvPr id="35" name="34 Rectángulo">
          <a:extLst>
            <a:ext uri="{FF2B5EF4-FFF2-40B4-BE49-F238E27FC236}">
              <a16:creationId xmlns="" xmlns:a16="http://schemas.microsoft.com/office/drawing/2014/main" id="{00000000-0008-0000-0600-000023000000}"/>
            </a:ext>
          </a:extLst>
        </xdr:cNvPr>
        <xdr:cNvSpPr/>
      </xdr:nvSpPr>
      <xdr:spPr>
        <a:xfrm>
          <a:off x="1976231" y="9956878"/>
          <a:ext cx="96966" cy="96966"/>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s-ES" sz="900"/>
            <a:t>x</a:t>
          </a:r>
        </a:p>
      </xdr:txBody>
    </xdr:sp>
    <xdr:clientData/>
  </xdr:twoCellAnchor>
  <xdr:twoCellAnchor>
    <xdr:from>
      <xdr:col>9</xdr:col>
      <xdr:colOff>525644</xdr:colOff>
      <xdr:row>115</xdr:row>
      <xdr:rowOff>60403</xdr:rowOff>
    </xdr:from>
    <xdr:to>
      <xdr:col>9</xdr:col>
      <xdr:colOff>622610</xdr:colOff>
      <xdr:row>115</xdr:row>
      <xdr:rowOff>157369</xdr:rowOff>
    </xdr:to>
    <xdr:sp macro="" textlink="">
      <xdr:nvSpPr>
        <xdr:cNvPr id="36" name="35 Rectángulo">
          <a:extLst>
            <a:ext uri="{FF2B5EF4-FFF2-40B4-BE49-F238E27FC236}">
              <a16:creationId xmlns="" xmlns:a16="http://schemas.microsoft.com/office/drawing/2014/main" id="{00000000-0008-0000-0600-000024000000}"/>
            </a:ext>
          </a:extLst>
        </xdr:cNvPr>
        <xdr:cNvSpPr/>
      </xdr:nvSpPr>
      <xdr:spPr>
        <a:xfrm>
          <a:off x="5707244" y="9956878"/>
          <a:ext cx="96966" cy="96966"/>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endParaRPr lang="es-ES" sz="9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3</xdr:col>
      <xdr:colOff>114300</xdr:colOff>
      <xdr:row>4</xdr:row>
      <xdr:rowOff>44504</xdr:rowOff>
    </xdr:to>
    <xdr:pic>
      <xdr:nvPicPr>
        <xdr:cNvPr id="2" name="1 Imagen">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1" y="0"/>
          <a:ext cx="832756" cy="577904"/>
        </a:xfrm>
        <a:prstGeom prst="rect">
          <a:avLst/>
        </a:prstGeom>
      </xdr:spPr>
    </xdr:pic>
    <xdr:clientData/>
  </xdr:twoCellAnchor>
  <xdr:twoCellAnchor editAs="oneCell">
    <xdr:from>
      <xdr:col>0</xdr:col>
      <xdr:colOff>0</xdr:colOff>
      <xdr:row>77</xdr:row>
      <xdr:rowOff>0</xdr:rowOff>
    </xdr:from>
    <xdr:to>
      <xdr:col>3</xdr:col>
      <xdr:colOff>119743</xdr:colOff>
      <xdr:row>80</xdr:row>
      <xdr:rowOff>135367</xdr:rowOff>
    </xdr:to>
    <xdr:pic>
      <xdr:nvPicPr>
        <xdr:cNvPr id="3" name="2 Imagen">
          <a:extLst>
            <a:ext uri="{FF2B5EF4-FFF2-40B4-BE49-F238E27FC236}">
              <a16:creationId xmlns=""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0" y="10085614"/>
          <a:ext cx="838200" cy="58168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1123950</xdr:colOff>
      <xdr:row>2</xdr:row>
      <xdr:rowOff>190501</xdr:rowOff>
    </xdr:from>
    <xdr:to>
      <xdr:col>3</xdr:col>
      <xdr:colOff>0</xdr:colOff>
      <xdr:row>6</xdr:row>
      <xdr:rowOff>76201</xdr:rowOff>
    </xdr:to>
    <xdr:pic>
      <xdr:nvPicPr>
        <xdr:cNvPr id="2" name="1 Imagen" descr="cid:image001.gif@01CC6727.4FF62A60">
          <a:extLst>
            <a:ext uri="{FF2B5EF4-FFF2-40B4-BE49-F238E27FC236}">
              <a16:creationId xmlns="" xmlns:a16="http://schemas.microsoft.com/office/drawing/2014/main" id="{00000000-0008-0000-0900-000002000000}"/>
            </a:ext>
          </a:extLst>
        </xdr:cNvPr>
        <xdr:cNvPicPr/>
      </xdr:nvPicPr>
      <xdr:blipFill>
        <a:blip xmlns:r="http://schemas.openxmlformats.org/officeDocument/2006/relationships" r:embed="rId1"/>
        <a:srcRect/>
        <a:stretch>
          <a:fillRect/>
        </a:stretch>
      </xdr:blipFill>
      <xdr:spPr bwMode="auto">
        <a:xfrm>
          <a:off x="7267575" y="571501"/>
          <a:ext cx="685800" cy="6572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uario/AppData/Local/Microsoft/Windows/Temporary%20Internet%20Files/Content.Outlook/SRYFZ0BD/hoja%20activ%20colaboradore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orge/Dropbox/Fustel/seguimiento%20comercial/semana%2013/PIPE%20Alicante%20con%20activaciones%20JUANM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ntrato"/>
      <sheetName val="Hoja de Activación "/>
      <sheetName val="Auxiliar"/>
      <sheetName val="Hoja1"/>
    </sheetNames>
    <sheetDataSet>
      <sheetData sheetId="0"/>
      <sheetData sheetId="1"/>
      <sheetData sheetId="2">
        <row r="2">
          <cell r="G2" t="str">
            <v>ADSL Analógico</v>
          </cell>
          <cell r="H2" t="str">
            <v>MOVISTAR</v>
          </cell>
        </row>
        <row r="3">
          <cell r="G3" t="str">
            <v>ADSL VoiP</v>
          </cell>
          <cell r="H3" t="str">
            <v>VODAFONE</v>
          </cell>
        </row>
        <row r="4">
          <cell r="G4" t="str">
            <v>ADSL Libre</v>
          </cell>
          <cell r="H4" t="str">
            <v>ONO</v>
          </cell>
        </row>
        <row r="5">
          <cell r="H5" t="str">
            <v>JAZZTEL</v>
          </cell>
        </row>
        <row r="6">
          <cell r="H6" t="str">
            <v>TELE2</v>
          </cell>
        </row>
        <row r="7">
          <cell r="H7" t="str">
            <v>BRITISH TELECOM (BT)</v>
          </cell>
        </row>
        <row r="8">
          <cell r="H8" t="str">
            <v>XTRA TELECOM</v>
          </cell>
        </row>
      </sheetData>
      <sheetData sheetId="3"/>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PREVISIÓN"/>
      <sheetName val="PIPELINE"/>
      <sheetName val="PIPELINE CONECTA"/>
      <sheetName val="Instrucciones"/>
      <sheetName val="PIPELINE (formato antiguo)"/>
      <sheetName val="Combos"/>
    </sheetNames>
    <sheetDataSet>
      <sheetData sheetId="0"/>
      <sheetData sheetId="1"/>
      <sheetData sheetId="2"/>
      <sheetData sheetId="3"/>
      <sheetData sheetId="4"/>
      <sheetData sheetId="5">
        <row r="3">
          <cell r="H3" t="str">
            <v>CAPTACIÓN</v>
          </cell>
        </row>
        <row r="4">
          <cell r="H4" t="str">
            <v>DESARROLLO</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ontrol" Target="../activeX/activeX4.xml"/><Relationship Id="rId12" Type="http://schemas.openxmlformats.org/officeDocument/2006/relationships/control" Target="../activeX/activeX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8.xml"/><Relationship Id="rId5" Type="http://schemas.openxmlformats.org/officeDocument/2006/relationships/control" Target="../activeX/activeX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Hoja10">
    <tabColor rgb="FFFF0000"/>
  </sheetPr>
  <dimension ref="A3:AE87"/>
  <sheetViews>
    <sheetView view="pageBreakPreview" zoomScaleNormal="160" zoomScaleSheetLayoutView="100" zoomScalePageLayoutView="115" workbookViewId="0">
      <selection activeCell="O49" sqref="O49:R49"/>
    </sheetView>
  </sheetViews>
  <sheetFormatPr baseColWidth="10" defaultColWidth="8.140625" defaultRowHeight="9"/>
  <cols>
    <col min="1" max="1" width="3" style="72" customWidth="1"/>
    <col min="2" max="6" width="3.28515625" style="72" customWidth="1"/>
    <col min="7" max="7" width="4.28515625" style="72" customWidth="1"/>
    <col min="8" max="8" width="3.28515625" style="72" customWidth="1"/>
    <col min="9" max="9" width="4.140625" style="72" customWidth="1"/>
    <col min="10" max="10" width="3.85546875" style="72" customWidth="1"/>
    <col min="11" max="12" width="3.28515625" style="72" customWidth="1"/>
    <col min="13" max="13" width="0.85546875" style="72" customWidth="1"/>
    <col min="14" max="14" width="3.28515625" style="72" customWidth="1"/>
    <col min="15" max="15" width="3.7109375" style="72" customWidth="1"/>
    <col min="16" max="22" width="3.28515625" style="72" customWidth="1"/>
    <col min="23" max="23" width="4.140625" style="72" customWidth="1"/>
    <col min="24" max="26" width="3.28515625" style="72" customWidth="1"/>
    <col min="27" max="27" width="4.42578125" style="72" customWidth="1"/>
    <col min="28" max="28" width="0.85546875" style="72" customWidth="1"/>
    <col min="29" max="29" width="3.85546875" style="72" customWidth="1"/>
    <col min="30" max="30" width="1.42578125" style="72" customWidth="1"/>
    <col min="31" max="31" width="2.5703125" style="72" customWidth="1"/>
    <col min="32" max="256" width="8.140625" style="72"/>
    <col min="257" max="257" width="3" style="72" customWidth="1"/>
    <col min="258" max="262" width="3.28515625" style="72" customWidth="1"/>
    <col min="263" max="263" width="4.28515625" style="72" customWidth="1"/>
    <col min="264" max="264" width="3.28515625" style="72" customWidth="1"/>
    <col min="265" max="265" width="4.140625" style="72" customWidth="1"/>
    <col min="266" max="266" width="3.85546875" style="72" customWidth="1"/>
    <col min="267" max="268" width="3.28515625" style="72" customWidth="1"/>
    <col min="269" max="269" width="0.85546875" style="72" customWidth="1"/>
    <col min="270" max="270" width="3.28515625" style="72" customWidth="1"/>
    <col min="271" max="271" width="3.7109375" style="72" customWidth="1"/>
    <col min="272" max="278" width="3.28515625" style="72" customWidth="1"/>
    <col min="279" max="279" width="4.140625" style="72" customWidth="1"/>
    <col min="280" max="282" width="3.28515625" style="72" customWidth="1"/>
    <col min="283" max="283" width="4.42578125" style="72" customWidth="1"/>
    <col min="284" max="284" width="0.85546875" style="72" customWidth="1"/>
    <col min="285" max="285" width="3.85546875" style="72" customWidth="1"/>
    <col min="286" max="286" width="1.42578125" style="72" customWidth="1"/>
    <col min="287" max="287" width="2.5703125" style="72" customWidth="1"/>
    <col min="288" max="512" width="8.140625" style="72"/>
    <col min="513" max="513" width="3" style="72" customWidth="1"/>
    <col min="514" max="518" width="3.28515625" style="72" customWidth="1"/>
    <col min="519" max="519" width="4.28515625" style="72" customWidth="1"/>
    <col min="520" max="520" width="3.28515625" style="72" customWidth="1"/>
    <col min="521" max="521" width="4.140625" style="72" customWidth="1"/>
    <col min="522" max="522" width="3.85546875" style="72" customWidth="1"/>
    <col min="523" max="524" width="3.28515625" style="72" customWidth="1"/>
    <col min="525" max="525" width="0.85546875" style="72" customWidth="1"/>
    <col min="526" max="526" width="3.28515625" style="72" customWidth="1"/>
    <col min="527" max="527" width="3.7109375" style="72" customWidth="1"/>
    <col min="528" max="534" width="3.28515625" style="72" customWidth="1"/>
    <col min="535" max="535" width="4.140625" style="72" customWidth="1"/>
    <col min="536" max="538" width="3.28515625" style="72" customWidth="1"/>
    <col min="539" max="539" width="4.42578125" style="72" customWidth="1"/>
    <col min="540" max="540" width="0.85546875" style="72" customWidth="1"/>
    <col min="541" max="541" width="3.85546875" style="72" customWidth="1"/>
    <col min="542" max="542" width="1.42578125" style="72" customWidth="1"/>
    <col min="543" max="543" width="2.5703125" style="72" customWidth="1"/>
    <col min="544" max="768" width="8.140625" style="72"/>
    <col min="769" max="769" width="3" style="72" customWidth="1"/>
    <col min="770" max="774" width="3.28515625" style="72" customWidth="1"/>
    <col min="775" max="775" width="4.28515625" style="72" customWidth="1"/>
    <col min="776" max="776" width="3.28515625" style="72" customWidth="1"/>
    <col min="777" max="777" width="4.140625" style="72" customWidth="1"/>
    <col min="778" max="778" width="3.85546875" style="72" customWidth="1"/>
    <col min="779" max="780" width="3.28515625" style="72" customWidth="1"/>
    <col min="781" max="781" width="0.85546875" style="72" customWidth="1"/>
    <col min="782" max="782" width="3.28515625" style="72" customWidth="1"/>
    <col min="783" max="783" width="3.7109375" style="72" customWidth="1"/>
    <col min="784" max="790" width="3.28515625" style="72" customWidth="1"/>
    <col min="791" max="791" width="4.140625" style="72" customWidth="1"/>
    <col min="792" max="794" width="3.28515625" style="72" customWidth="1"/>
    <col min="795" max="795" width="4.42578125" style="72" customWidth="1"/>
    <col min="796" max="796" width="0.85546875" style="72" customWidth="1"/>
    <col min="797" max="797" width="3.85546875" style="72" customWidth="1"/>
    <col min="798" max="798" width="1.42578125" style="72" customWidth="1"/>
    <col min="799" max="799" width="2.5703125" style="72" customWidth="1"/>
    <col min="800" max="1024" width="8.140625" style="72"/>
    <col min="1025" max="1025" width="3" style="72" customWidth="1"/>
    <col min="1026" max="1030" width="3.28515625" style="72" customWidth="1"/>
    <col min="1031" max="1031" width="4.28515625" style="72" customWidth="1"/>
    <col min="1032" max="1032" width="3.28515625" style="72" customWidth="1"/>
    <col min="1033" max="1033" width="4.140625" style="72" customWidth="1"/>
    <col min="1034" max="1034" width="3.85546875" style="72" customWidth="1"/>
    <col min="1035" max="1036" width="3.28515625" style="72" customWidth="1"/>
    <col min="1037" max="1037" width="0.85546875" style="72" customWidth="1"/>
    <col min="1038" max="1038" width="3.28515625" style="72" customWidth="1"/>
    <col min="1039" max="1039" width="3.7109375" style="72" customWidth="1"/>
    <col min="1040" max="1046" width="3.28515625" style="72" customWidth="1"/>
    <col min="1047" max="1047" width="4.140625" style="72" customWidth="1"/>
    <col min="1048" max="1050" width="3.28515625" style="72" customWidth="1"/>
    <col min="1051" max="1051" width="4.42578125" style="72" customWidth="1"/>
    <col min="1052" max="1052" width="0.85546875" style="72" customWidth="1"/>
    <col min="1053" max="1053" width="3.85546875" style="72" customWidth="1"/>
    <col min="1054" max="1054" width="1.42578125" style="72" customWidth="1"/>
    <col min="1055" max="1055" width="2.5703125" style="72" customWidth="1"/>
    <col min="1056" max="1280" width="8.140625" style="72"/>
    <col min="1281" max="1281" width="3" style="72" customWidth="1"/>
    <col min="1282" max="1286" width="3.28515625" style="72" customWidth="1"/>
    <col min="1287" max="1287" width="4.28515625" style="72" customWidth="1"/>
    <col min="1288" max="1288" width="3.28515625" style="72" customWidth="1"/>
    <col min="1289" max="1289" width="4.140625" style="72" customWidth="1"/>
    <col min="1290" max="1290" width="3.85546875" style="72" customWidth="1"/>
    <col min="1291" max="1292" width="3.28515625" style="72" customWidth="1"/>
    <col min="1293" max="1293" width="0.85546875" style="72" customWidth="1"/>
    <col min="1294" max="1294" width="3.28515625" style="72" customWidth="1"/>
    <col min="1295" max="1295" width="3.7109375" style="72" customWidth="1"/>
    <col min="1296" max="1302" width="3.28515625" style="72" customWidth="1"/>
    <col min="1303" max="1303" width="4.140625" style="72" customWidth="1"/>
    <col min="1304" max="1306" width="3.28515625" style="72" customWidth="1"/>
    <col min="1307" max="1307" width="4.42578125" style="72" customWidth="1"/>
    <col min="1308" max="1308" width="0.85546875" style="72" customWidth="1"/>
    <col min="1309" max="1309" width="3.85546875" style="72" customWidth="1"/>
    <col min="1310" max="1310" width="1.42578125" style="72" customWidth="1"/>
    <col min="1311" max="1311" width="2.5703125" style="72" customWidth="1"/>
    <col min="1312" max="1536" width="8.140625" style="72"/>
    <col min="1537" max="1537" width="3" style="72" customWidth="1"/>
    <col min="1538" max="1542" width="3.28515625" style="72" customWidth="1"/>
    <col min="1543" max="1543" width="4.28515625" style="72" customWidth="1"/>
    <col min="1544" max="1544" width="3.28515625" style="72" customWidth="1"/>
    <col min="1545" max="1545" width="4.140625" style="72" customWidth="1"/>
    <col min="1546" max="1546" width="3.85546875" style="72" customWidth="1"/>
    <col min="1547" max="1548" width="3.28515625" style="72" customWidth="1"/>
    <col min="1549" max="1549" width="0.85546875" style="72" customWidth="1"/>
    <col min="1550" max="1550" width="3.28515625" style="72" customWidth="1"/>
    <col min="1551" max="1551" width="3.7109375" style="72" customWidth="1"/>
    <col min="1552" max="1558" width="3.28515625" style="72" customWidth="1"/>
    <col min="1559" max="1559" width="4.140625" style="72" customWidth="1"/>
    <col min="1560" max="1562" width="3.28515625" style="72" customWidth="1"/>
    <col min="1563" max="1563" width="4.42578125" style="72" customWidth="1"/>
    <col min="1564" max="1564" width="0.85546875" style="72" customWidth="1"/>
    <col min="1565" max="1565" width="3.85546875" style="72" customWidth="1"/>
    <col min="1566" max="1566" width="1.42578125" style="72" customWidth="1"/>
    <col min="1567" max="1567" width="2.5703125" style="72" customWidth="1"/>
    <col min="1568" max="1792" width="8.140625" style="72"/>
    <col min="1793" max="1793" width="3" style="72" customWidth="1"/>
    <col min="1794" max="1798" width="3.28515625" style="72" customWidth="1"/>
    <col min="1799" max="1799" width="4.28515625" style="72" customWidth="1"/>
    <col min="1800" max="1800" width="3.28515625" style="72" customWidth="1"/>
    <col min="1801" max="1801" width="4.140625" style="72" customWidth="1"/>
    <col min="1802" max="1802" width="3.85546875" style="72" customWidth="1"/>
    <col min="1803" max="1804" width="3.28515625" style="72" customWidth="1"/>
    <col min="1805" max="1805" width="0.85546875" style="72" customWidth="1"/>
    <col min="1806" max="1806" width="3.28515625" style="72" customWidth="1"/>
    <col min="1807" max="1807" width="3.7109375" style="72" customWidth="1"/>
    <col min="1808" max="1814" width="3.28515625" style="72" customWidth="1"/>
    <col min="1815" max="1815" width="4.140625" style="72" customWidth="1"/>
    <col min="1816" max="1818" width="3.28515625" style="72" customWidth="1"/>
    <col min="1819" max="1819" width="4.42578125" style="72" customWidth="1"/>
    <col min="1820" max="1820" width="0.85546875" style="72" customWidth="1"/>
    <col min="1821" max="1821" width="3.85546875" style="72" customWidth="1"/>
    <col min="1822" max="1822" width="1.42578125" style="72" customWidth="1"/>
    <col min="1823" max="1823" width="2.5703125" style="72" customWidth="1"/>
    <col min="1824" max="2048" width="8.140625" style="72"/>
    <col min="2049" max="2049" width="3" style="72" customWidth="1"/>
    <col min="2050" max="2054" width="3.28515625" style="72" customWidth="1"/>
    <col min="2055" max="2055" width="4.28515625" style="72" customWidth="1"/>
    <col min="2056" max="2056" width="3.28515625" style="72" customWidth="1"/>
    <col min="2057" max="2057" width="4.140625" style="72" customWidth="1"/>
    <col min="2058" max="2058" width="3.85546875" style="72" customWidth="1"/>
    <col min="2059" max="2060" width="3.28515625" style="72" customWidth="1"/>
    <col min="2061" max="2061" width="0.85546875" style="72" customWidth="1"/>
    <col min="2062" max="2062" width="3.28515625" style="72" customWidth="1"/>
    <col min="2063" max="2063" width="3.7109375" style="72" customWidth="1"/>
    <col min="2064" max="2070" width="3.28515625" style="72" customWidth="1"/>
    <col min="2071" max="2071" width="4.140625" style="72" customWidth="1"/>
    <col min="2072" max="2074" width="3.28515625" style="72" customWidth="1"/>
    <col min="2075" max="2075" width="4.42578125" style="72" customWidth="1"/>
    <col min="2076" max="2076" width="0.85546875" style="72" customWidth="1"/>
    <col min="2077" max="2077" width="3.85546875" style="72" customWidth="1"/>
    <col min="2078" max="2078" width="1.42578125" style="72" customWidth="1"/>
    <col min="2079" max="2079" width="2.5703125" style="72" customWidth="1"/>
    <col min="2080" max="2304" width="8.140625" style="72"/>
    <col min="2305" max="2305" width="3" style="72" customWidth="1"/>
    <col min="2306" max="2310" width="3.28515625" style="72" customWidth="1"/>
    <col min="2311" max="2311" width="4.28515625" style="72" customWidth="1"/>
    <col min="2312" max="2312" width="3.28515625" style="72" customWidth="1"/>
    <col min="2313" max="2313" width="4.140625" style="72" customWidth="1"/>
    <col min="2314" max="2314" width="3.85546875" style="72" customWidth="1"/>
    <col min="2315" max="2316" width="3.28515625" style="72" customWidth="1"/>
    <col min="2317" max="2317" width="0.85546875" style="72" customWidth="1"/>
    <col min="2318" max="2318" width="3.28515625" style="72" customWidth="1"/>
    <col min="2319" max="2319" width="3.7109375" style="72" customWidth="1"/>
    <col min="2320" max="2326" width="3.28515625" style="72" customWidth="1"/>
    <col min="2327" max="2327" width="4.140625" style="72" customWidth="1"/>
    <col min="2328" max="2330" width="3.28515625" style="72" customWidth="1"/>
    <col min="2331" max="2331" width="4.42578125" style="72" customWidth="1"/>
    <col min="2332" max="2332" width="0.85546875" style="72" customWidth="1"/>
    <col min="2333" max="2333" width="3.85546875" style="72" customWidth="1"/>
    <col min="2334" max="2334" width="1.42578125" style="72" customWidth="1"/>
    <col min="2335" max="2335" width="2.5703125" style="72" customWidth="1"/>
    <col min="2336" max="2560" width="8.140625" style="72"/>
    <col min="2561" max="2561" width="3" style="72" customWidth="1"/>
    <col min="2562" max="2566" width="3.28515625" style="72" customWidth="1"/>
    <col min="2567" max="2567" width="4.28515625" style="72" customWidth="1"/>
    <col min="2568" max="2568" width="3.28515625" style="72" customWidth="1"/>
    <col min="2569" max="2569" width="4.140625" style="72" customWidth="1"/>
    <col min="2570" max="2570" width="3.85546875" style="72" customWidth="1"/>
    <col min="2571" max="2572" width="3.28515625" style="72" customWidth="1"/>
    <col min="2573" max="2573" width="0.85546875" style="72" customWidth="1"/>
    <col min="2574" max="2574" width="3.28515625" style="72" customWidth="1"/>
    <col min="2575" max="2575" width="3.7109375" style="72" customWidth="1"/>
    <col min="2576" max="2582" width="3.28515625" style="72" customWidth="1"/>
    <col min="2583" max="2583" width="4.140625" style="72" customWidth="1"/>
    <col min="2584" max="2586" width="3.28515625" style="72" customWidth="1"/>
    <col min="2587" max="2587" width="4.42578125" style="72" customWidth="1"/>
    <col min="2588" max="2588" width="0.85546875" style="72" customWidth="1"/>
    <col min="2589" max="2589" width="3.85546875" style="72" customWidth="1"/>
    <col min="2590" max="2590" width="1.42578125" style="72" customWidth="1"/>
    <col min="2591" max="2591" width="2.5703125" style="72" customWidth="1"/>
    <col min="2592" max="2816" width="8.140625" style="72"/>
    <col min="2817" max="2817" width="3" style="72" customWidth="1"/>
    <col min="2818" max="2822" width="3.28515625" style="72" customWidth="1"/>
    <col min="2823" max="2823" width="4.28515625" style="72" customWidth="1"/>
    <col min="2824" max="2824" width="3.28515625" style="72" customWidth="1"/>
    <col min="2825" max="2825" width="4.140625" style="72" customWidth="1"/>
    <col min="2826" max="2826" width="3.85546875" style="72" customWidth="1"/>
    <col min="2827" max="2828" width="3.28515625" style="72" customWidth="1"/>
    <col min="2829" max="2829" width="0.85546875" style="72" customWidth="1"/>
    <col min="2830" max="2830" width="3.28515625" style="72" customWidth="1"/>
    <col min="2831" max="2831" width="3.7109375" style="72" customWidth="1"/>
    <col min="2832" max="2838" width="3.28515625" style="72" customWidth="1"/>
    <col min="2839" max="2839" width="4.140625" style="72" customWidth="1"/>
    <col min="2840" max="2842" width="3.28515625" style="72" customWidth="1"/>
    <col min="2843" max="2843" width="4.42578125" style="72" customWidth="1"/>
    <col min="2844" max="2844" width="0.85546875" style="72" customWidth="1"/>
    <col min="2845" max="2845" width="3.85546875" style="72" customWidth="1"/>
    <col min="2846" max="2846" width="1.42578125" style="72" customWidth="1"/>
    <col min="2847" max="2847" width="2.5703125" style="72" customWidth="1"/>
    <col min="2848" max="3072" width="8.140625" style="72"/>
    <col min="3073" max="3073" width="3" style="72" customWidth="1"/>
    <col min="3074" max="3078" width="3.28515625" style="72" customWidth="1"/>
    <col min="3079" max="3079" width="4.28515625" style="72" customWidth="1"/>
    <col min="3080" max="3080" width="3.28515625" style="72" customWidth="1"/>
    <col min="3081" max="3081" width="4.140625" style="72" customWidth="1"/>
    <col min="3082" max="3082" width="3.85546875" style="72" customWidth="1"/>
    <col min="3083" max="3084" width="3.28515625" style="72" customWidth="1"/>
    <col min="3085" max="3085" width="0.85546875" style="72" customWidth="1"/>
    <col min="3086" max="3086" width="3.28515625" style="72" customWidth="1"/>
    <col min="3087" max="3087" width="3.7109375" style="72" customWidth="1"/>
    <col min="3088" max="3094" width="3.28515625" style="72" customWidth="1"/>
    <col min="3095" max="3095" width="4.140625" style="72" customWidth="1"/>
    <col min="3096" max="3098" width="3.28515625" style="72" customWidth="1"/>
    <col min="3099" max="3099" width="4.42578125" style="72" customWidth="1"/>
    <col min="3100" max="3100" width="0.85546875" style="72" customWidth="1"/>
    <col min="3101" max="3101" width="3.85546875" style="72" customWidth="1"/>
    <col min="3102" max="3102" width="1.42578125" style="72" customWidth="1"/>
    <col min="3103" max="3103" width="2.5703125" style="72" customWidth="1"/>
    <col min="3104" max="3328" width="8.140625" style="72"/>
    <col min="3329" max="3329" width="3" style="72" customWidth="1"/>
    <col min="3330" max="3334" width="3.28515625" style="72" customWidth="1"/>
    <col min="3335" max="3335" width="4.28515625" style="72" customWidth="1"/>
    <col min="3336" max="3336" width="3.28515625" style="72" customWidth="1"/>
    <col min="3337" max="3337" width="4.140625" style="72" customWidth="1"/>
    <col min="3338" max="3338" width="3.85546875" style="72" customWidth="1"/>
    <col min="3339" max="3340" width="3.28515625" style="72" customWidth="1"/>
    <col min="3341" max="3341" width="0.85546875" style="72" customWidth="1"/>
    <col min="3342" max="3342" width="3.28515625" style="72" customWidth="1"/>
    <col min="3343" max="3343" width="3.7109375" style="72" customWidth="1"/>
    <col min="3344" max="3350" width="3.28515625" style="72" customWidth="1"/>
    <col min="3351" max="3351" width="4.140625" style="72" customWidth="1"/>
    <col min="3352" max="3354" width="3.28515625" style="72" customWidth="1"/>
    <col min="3355" max="3355" width="4.42578125" style="72" customWidth="1"/>
    <col min="3356" max="3356" width="0.85546875" style="72" customWidth="1"/>
    <col min="3357" max="3357" width="3.85546875" style="72" customWidth="1"/>
    <col min="3358" max="3358" width="1.42578125" style="72" customWidth="1"/>
    <col min="3359" max="3359" width="2.5703125" style="72" customWidth="1"/>
    <col min="3360" max="3584" width="8.140625" style="72"/>
    <col min="3585" max="3585" width="3" style="72" customWidth="1"/>
    <col min="3586" max="3590" width="3.28515625" style="72" customWidth="1"/>
    <col min="3591" max="3591" width="4.28515625" style="72" customWidth="1"/>
    <col min="3592" max="3592" width="3.28515625" style="72" customWidth="1"/>
    <col min="3593" max="3593" width="4.140625" style="72" customWidth="1"/>
    <col min="3594" max="3594" width="3.85546875" style="72" customWidth="1"/>
    <col min="3595" max="3596" width="3.28515625" style="72" customWidth="1"/>
    <col min="3597" max="3597" width="0.85546875" style="72" customWidth="1"/>
    <col min="3598" max="3598" width="3.28515625" style="72" customWidth="1"/>
    <col min="3599" max="3599" width="3.7109375" style="72" customWidth="1"/>
    <col min="3600" max="3606" width="3.28515625" style="72" customWidth="1"/>
    <col min="3607" max="3607" width="4.140625" style="72" customWidth="1"/>
    <col min="3608" max="3610" width="3.28515625" style="72" customWidth="1"/>
    <col min="3611" max="3611" width="4.42578125" style="72" customWidth="1"/>
    <col min="3612" max="3612" width="0.85546875" style="72" customWidth="1"/>
    <col min="3613" max="3613" width="3.85546875" style="72" customWidth="1"/>
    <col min="3614" max="3614" width="1.42578125" style="72" customWidth="1"/>
    <col min="3615" max="3615" width="2.5703125" style="72" customWidth="1"/>
    <col min="3616" max="3840" width="8.140625" style="72"/>
    <col min="3841" max="3841" width="3" style="72" customWidth="1"/>
    <col min="3842" max="3846" width="3.28515625" style="72" customWidth="1"/>
    <col min="3847" max="3847" width="4.28515625" style="72" customWidth="1"/>
    <col min="3848" max="3848" width="3.28515625" style="72" customWidth="1"/>
    <col min="3849" max="3849" width="4.140625" style="72" customWidth="1"/>
    <col min="3850" max="3850" width="3.85546875" style="72" customWidth="1"/>
    <col min="3851" max="3852" width="3.28515625" style="72" customWidth="1"/>
    <col min="3853" max="3853" width="0.85546875" style="72" customWidth="1"/>
    <col min="3854" max="3854" width="3.28515625" style="72" customWidth="1"/>
    <col min="3855" max="3855" width="3.7109375" style="72" customWidth="1"/>
    <col min="3856" max="3862" width="3.28515625" style="72" customWidth="1"/>
    <col min="3863" max="3863" width="4.140625" style="72" customWidth="1"/>
    <col min="3864" max="3866" width="3.28515625" style="72" customWidth="1"/>
    <col min="3867" max="3867" width="4.42578125" style="72" customWidth="1"/>
    <col min="3868" max="3868" width="0.85546875" style="72" customWidth="1"/>
    <col min="3869" max="3869" width="3.85546875" style="72" customWidth="1"/>
    <col min="3870" max="3870" width="1.42578125" style="72" customWidth="1"/>
    <col min="3871" max="3871" width="2.5703125" style="72" customWidth="1"/>
    <col min="3872" max="4096" width="8.140625" style="72"/>
    <col min="4097" max="4097" width="3" style="72" customWidth="1"/>
    <col min="4098" max="4102" width="3.28515625" style="72" customWidth="1"/>
    <col min="4103" max="4103" width="4.28515625" style="72" customWidth="1"/>
    <col min="4104" max="4104" width="3.28515625" style="72" customWidth="1"/>
    <col min="4105" max="4105" width="4.140625" style="72" customWidth="1"/>
    <col min="4106" max="4106" width="3.85546875" style="72" customWidth="1"/>
    <col min="4107" max="4108" width="3.28515625" style="72" customWidth="1"/>
    <col min="4109" max="4109" width="0.85546875" style="72" customWidth="1"/>
    <col min="4110" max="4110" width="3.28515625" style="72" customWidth="1"/>
    <col min="4111" max="4111" width="3.7109375" style="72" customWidth="1"/>
    <col min="4112" max="4118" width="3.28515625" style="72" customWidth="1"/>
    <col min="4119" max="4119" width="4.140625" style="72" customWidth="1"/>
    <col min="4120" max="4122" width="3.28515625" style="72" customWidth="1"/>
    <col min="4123" max="4123" width="4.42578125" style="72" customWidth="1"/>
    <col min="4124" max="4124" width="0.85546875" style="72" customWidth="1"/>
    <col min="4125" max="4125" width="3.85546875" style="72" customWidth="1"/>
    <col min="4126" max="4126" width="1.42578125" style="72" customWidth="1"/>
    <col min="4127" max="4127" width="2.5703125" style="72" customWidth="1"/>
    <col min="4128" max="4352" width="8.140625" style="72"/>
    <col min="4353" max="4353" width="3" style="72" customWidth="1"/>
    <col min="4354" max="4358" width="3.28515625" style="72" customWidth="1"/>
    <col min="4359" max="4359" width="4.28515625" style="72" customWidth="1"/>
    <col min="4360" max="4360" width="3.28515625" style="72" customWidth="1"/>
    <col min="4361" max="4361" width="4.140625" style="72" customWidth="1"/>
    <col min="4362" max="4362" width="3.85546875" style="72" customWidth="1"/>
    <col min="4363" max="4364" width="3.28515625" style="72" customWidth="1"/>
    <col min="4365" max="4365" width="0.85546875" style="72" customWidth="1"/>
    <col min="4366" max="4366" width="3.28515625" style="72" customWidth="1"/>
    <col min="4367" max="4367" width="3.7109375" style="72" customWidth="1"/>
    <col min="4368" max="4374" width="3.28515625" style="72" customWidth="1"/>
    <col min="4375" max="4375" width="4.140625" style="72" customWidth="1"/>
    <col min="4376" max="4378" width="3.28515625" style="72" customWidth="1"/>
    <col min="4379" max="4379" width="4.42578125" style="72" customWidth="1"/>
    <col min="4380" max="4380" width="0.85546875" style="72" customWidth="1"/>
    <col min="4381" max="4381" width="3.85546875" style="72" customWidth="1"/>
    <col min="4382" max="4382" width="1.42578125" style="72" customWidth="1"/>
    <col min="4383" max="4383" width="2.5703125" style="72" customWidth="1"/>
    <col min="4384" max="4608" width="8.140625" style="72"/>
    <col min="4609" max="4609" width="3" style="72" customWidth="1"/>
    <col min="4610" max="4614" width="3.28515625" style="72" customWidth="1"/>
    <col min="4615" max="4615" width="4.28515625" style="72" customWidth="1"/>
    <col min="4616" max="4616" width="3.28515625" style="72" customWidth="1"/>
    <col min="4617" max="4617" width="4.140625" style="72" customWidth="1"/>
    <col min="4618" max="4618" width="3.85546875" style="72" customWidth="1"/>
    <col min="4619" max="4620" width="3.28515625" style="72" customWidth="1"/>
    <col min="4621" max="4621" width="0.85546875" style="72" customWidth="1"/>
    <col min="4622" max="4622" width="3.28515625" style="72" customWidth="1"/>
    <col min="4623" max="4623" width="3.7109375" style="72" customWidth="1"/>
    <col min="4624" max="4630" width="3.28515625" style="72" customWidth="1"/>
    <col min="4631" max="4631" width="4.140625" style="72" customWidth="1"/>
    <col min="4632" max="4634" width="3.28515625" style="72" customWidth="1"/>
    <col min="4635" max="4635" width="4.42578125" style="72" customWidth="1"/>
    <col min="4636" max="4636" width="0.85546875" style="72" customWidth="1"/>
    <col min="4637" max="4637" width="3.85546875" style="72" customWidth="1"/>
    <col min="4638" max="4638" width="1.42578125" style="72" customWidth="1"/>
    <col min="4639" max="4639" width="2.5703125" style="72" customWidth="1"/>
    <col min="4640" max="4864" width="8.140625" style="72"/>
    <col min="4865" max="4865" width="3" style="72" customWidth="1"/>
    <col min="4866" max="4870" width="3.28515625" style="72" customWidth="1"/>
    <col min="4871" max="4871" width="4.28515625" style="72" customWidth="1"/>
    <col min="4872" max="4872" width="3.28515625" style="72" customWidth="1"/>
    <col min="4873" max="4873" width="4.140625" style="72" customWidth="1"/>
    <col min="4874" max="4874" width="3.85546875" style="72" customWidth="1"/>
    <col min="4875" max="4876" width="3.28515625" style="72" customWidth="1"/>
    <col min="4877" max="4877" width="0.85546875" style="72" customWidth="1"/>
    <col min="4878" max="4878" width="3.28515625" style="72" customWidth="1"/>
    <col min="4879" max="4879" width="3.7109375" style="72" customWidth="1"/>
    <col min="4880" max="4886" width="3.28515625" style="72" customWidth="1"/>
    <col min="4887" max="4887" width="4.140625" style="72" customWidth="1"/>
    <col min="4888" max="4890" width="3.28515625" style="72" customWidth="1"/>
    <col min="4891" max="4891" width="4.42578125" style="72" customWidth="1"/>
    <col min="4892" max="4892" width="0.85546875" style="72" customWidth="1"/>
    <col min="4893" max="4893" width="3.85546875" style="72" customWidth="1"/>
    <col min="4894" max="4894" width="1.42578125" style="72" customWidth="1"/>
    <col min="4895" max="4895" width="2.5703125" style="72" customWidth="1"/>
    <col min="4896" max="5120" width="8.140625" style="72"/>
    <col min="5121" max="5121" width="3" style="72" customWidth="1"/>
    <col min="5122" max="5126" width="3.28515625" style="72" customWidth="1"/>
    <col min="5127" max="5127" width="4.28515625" style="72" customWidth="1"/>
    <col min="5128" max="5128" width="3.28515625" style="72" customWidth="1"/>
    <col min="5129" max="5129" width="4.140625" style="72" customWidth="1"/>
    <col min="5130" max="5130" width="3.85546875" style="72" customWidth="1"/>
    <col min="5131" max="5132" width="3.28515625" style="72" customWidth="1"/>
    <col min="5133" max="5133" width="0.85546875" style="72" customWidth="1"/>
    <col min="5134" max="5134" width="3.28515625" style="72" customWidth="1"/>
    <col min="5135" max="5135" width="3.7109375" style="72" customWidth="1"/>
    <col min="5136" max="5142" width="3.28515625" style="72" customWidth="1"/>
    <col min="5143" max="5143" width="4.140625" style="72" customWidth="1"/>
    <col min="5144" max="5146" width="3.28515625" style="72" customWidth="1"/>
    <col min="5147" max="5147" width="4.42578125" style="72" customWidth="1"/>
    <col min="5148" max="5148" width="0.85546875" style="72" customWidth="1"/>
    <col min="5149" max="5149" width="3.85546875" style="72" customWidth="1"/>
    <col min="5150" max="5150" width="1.42578125" style="72" customWidth="1"/>
    <col min="5151" max="5151" width="2.5703125" style="72" customWidth="1"/>
    <col min="5152" max="5376" width="8.140625" style="72"/>
    <col min="5377" max="5377" width="3" style="72" customWidth="1"/>
    <col min="5378" max="5382" width="3.28515625" style="72" customWidth="1"/>
    <col min="5383" max="5383" width="4.28515625" style="72" customWidth="1"/>
    <col min="5384" max="5384" width="3.28515625" style="72" customWidth="1"/>
    <col min="5385" max="5385" width="4.140625" style="72" customWidth="1"/>
    <col min="5386" max="5386" width="3.85546875" style="72" customWidth="1"/>
    <col min="5387" max="5388" width="3.28515625" style="72" customWidth="1"/>
    <col min="5389" max="5389" width="0.85546875" style="72" customWidth="1"/>
    <col min="5390" max="5390" width="3.28515625" style="72" customWidth="1"/>
    <col min="5391" max="5391" width="3.7109375" style="72" customWidth="1"/>
    <col min="5392" max="5398" width="3.28515625" style="72" customWidth="1"/>
    <col min="5399" max="5399" width="4.140625" style="72" customWidth="1"/>
    <col min="5400" max="5402" width="3.28515625" style="72" customWidth="1"/>
    <col min="5403" max="5403" width="4.42578125" style="72" customWidth="1"/>
    <col min="5404" max="5404" width="0.85546875" style="72" customWidth="1"/>
    <col min="5405" max="5405" width="3.85546875" style="72" customWidth="1"/>
    <col min="5406" max="5406" width="1.42578125" style="72" customWidth="1"/>
    <col min="5407" max="5407" width="2.5703125" style="72" customWidth="1"/>
    <col min="5408" max="5632" width="8.140625" style="72"/>
    <col min="5633" max="5633" width="3" style="72" customWidth="1"/>
    <col min="5634" max="5638" width="3.28515625" style="72" customWidth="1"/>
    <col min="5639" max="5639" width="4.28515625" style="72" customWidth="1"/>
    <col min="5640" max="5640" width="3.28515625" style="72" customWidth="1"/>
    <col min="5641" max="5641" width="4.140625" style="72" customWidth="1"/>
    <col min="5642" max="5642" width="3.85546875" style="72" customWidth="1"/>
    <col min="5643" max="5644" width="3.28515625" style="72" customWidth="1"/>
    <col min="5645" max="5645" width="0.85546875" style="72" customWidth="1"/>
    <col min="5646" max="5646" width="3.28515625" style="72" customWidth="1"/>
    <col min="5647" max="5647" width="3.7109375" style="72" customWidth="1"/>
    <col min="5648" max="5654" width="3.28515625" style="72" customWidth="1"/>
    <col min="5655" max="5655" width="4.140625" style="72" customWidth="1"/>
    <col min="5656" max="5658" width="3.28515625" style="72" customWidth="1"/>
    <col min="5659" max="5659" width="4.42578125" style="72" customWidth="1"/>
    <col min="5660" max="5660" width="0.85546875" style="72" customWidth="1"/>
    <col min="5661" max="5661" width="3.85546875" style="72" customWidth="1"/>
    <col min="5662" max="5662" width="1.42578125" style="72" customWidth="1"/>
    <col min="5663" max="5663" width="2.5703125" style="72" customWidth="1"/>
    <col min="5664" max="5888" width="8.140625" style="72"/>
    <col min="5889" max="5889" width="3" style="72" customWidth="1"/>
    <col min="5890" max="5894" width="3.28515625" style="72" customWidth="1"/>
    <col min="5895" max="5895" width="4.28515625" style="72" customWidth="1"/>
    <col min="5896" max="5896" width="3.28515625" style="72" customWidth="1"/>
    <col min="5897" max="5897" width="4.140625" style="72" customWidth="1"/>
    <col min="5898" max="5898" width="3.85546875" style="72" customWidth="1"/>
    <col min="5899" max="5900" width="3.28515625" style="72" customWidth="1"/>
    <col min="5901" max="5901" width="0.85546875" style="72" customWidth="1"/>
    <col min="5902" max="5902" width="3.28515625" style="72" customWidth="1"/>
    <col min="5903" max="5903" width="3.7109375" style="72" customWidth="1"/>
    <col min="5904" max="5910" width="3.28515625" style="72" customWidth="1"/>
    <col min="5911" max="5911" width="4.140625" style="72" customWidth="1"/>
    <col min="5912" max="5914" width="3.28515625" style="72" customWidth="1"/>
    <col min="5915" max="5915" width="4.42578125" style="72" customWidth="1"/>
    <col min="5916" max="5916" width="0.85546875" style="72" customWidth="1"/>
    <col min="5917" max="5917" width="3.85546875" style="72" customWidth="1"/>
    <col min="5918" max="5918" width="1.42578125" style="72" customWidth="1"/>
    <col min="5919" max="5919" width="2.5703125" style="72" customWidth="1"/>
    <col min="5920" max="6144" width="8.140625" style="72"/>
    <col min="6145" max="6145" width="3" style="72" customWidth="1"/>
    <col min="6146" max="6150" width="3.28515625" style="72" customWidth="1"/>
    <col min="6151" max="6151" width="4.28515625" style="72" customWidth="1"/>
    <col min="6152" max="6152" width="3.28515625" style="72" customWidth="1"/>
    <col min="6153" max="6153" width="4.140625" style="72" customWidth="1"/>
    <col min="6154" max="6154" width="3.85546875" style="72" customWidth="1"/>
    <col min="6155" max="6156" width="3.28515625" style="72" customWidth="1"/>
    <col min="6157" max="6157" width="0.85546875" style="72" customWidth="1"/>
    <col min="6158" max="6158" width="3.28515625" style="72" customWidth="1"/>
    <col min="6159" max="6159" width="3.7109375" style="72" customWidth="1"/>
    <col min="6160" max="6166" width="3.28515625" style="72" customWidth="1"/>
    <col min="6167" max="6167" width="4.140625" style="72" customWidth="1"/>
    <col min="6168" max="6170" width="3.28515625" style="72" customWidth="1"/>
    <col min="6171" max="6171" width="4.42578125" style="72" customWidth="1"/>
    <col min="6172" max="6172" width="0.85546875" style="72" customWidth="1"/>
    <col min="6173" max="6173" width="3.85546875" style="72" customWidth="1"/>
    <col min="6174" max="6174" width="1.42578125" style="72" customWidth="1"/>
    <col min="6175" max="6175" width="2.5703125" style="72" customWidth="1"/>
    <col min="6176" max="6400" width="8.140625" style="72"/>
    <col min="6401" max="6401" width="3" style="72" customWidth="1"/>
    <col min="6402" max="6406" width="3.28515625" style="72" customWidth="1"/>
    <col min="6407" max="6407" width="4.28515625" style="72" customWidth="1"/>
    <col min="6408" max="6408" width="3.28515625" style="72" customWidth="1"/>
    <col min="6409" max="6409" width="4.140625" style="72" customWidth="1"/>
    <col min="6410" max="6410" width="3.85546875" style="72" customWidth="1"/>
    <col min="6411" max="6412" width="3.28515625" style="72" customWidth="1"/>
    <col min="6413" max="6413" width="0.85546875" style="72" customWidth="1"/>
    <col min="6414" max="6414" width="3.28515625" style="72" customWidth="1"/>
    <col min="6415" max="6415" width="3.7109375" style="72" customWidth="1"/>
    <col min="6416" max="6422" width="3.28515625" style="72" customWidth="1"/>
    <col min="6423" max="6423" width="4.140625" style="72" customWidth="1"/>
    <col min="6424" max="6426" width="3.28515625" style="72" customWidth="1"/>
    <col min="6427" max="6427" width="4.42578125" style="72" customWidth="1"/>
    <col min="6428" max="6428" width="0.85546875" style="72" customWidth="1"/>
    <col min="6429" max="6429" width="3.85546875" style="72" customWidth="1"/>
    <col min="6430" max="6430" width="1.42578125" style="72" customWidth="1"/>
    <col min="6431" max="6431" width="2.5703125" style="72" customWidth="1"/>
    <col min="6432" max="6656" width="8.140625" style="72"/>
    <col min="6657" max="6657" width="3" style="72" customWidth="1"/>
    <col min="6658" max="6662" width="3.28515625" style="72" customWidth="1"/>
    <col min="6663" max="6663" width="4.28515625" style="72" customWidth="1"/>
    <col min="6664" max="6664" width="3.28515625" style="72" customWidth="1"/>
    <col min="6665" max="6665" width="4.140625" style="72" customWidth="1"/>
    <col min="6666" max="6666" width="3.85546875" style="72" customWidth="1"/>
    <col min="6667" max="6668" width="3.28515625" style="72" customWidth="1"/>
    <col min="6669" max="6669" width="0.85546875" style="72" customWidth="1"/>
    <col min="6670" max="6670" width="3.28515625" style="72" customWidth="1"/>
    <col min="6671" max="6671" width="3.7109375" style="72" customWidth="1"/>
    <col min="6672" max="6678" width="3.28515625" style="72" customWidth="1"/>
    <col min="6679" max="6679" width="4.140625" style="72" customWidth="1"/>
    <col min="6680" max="6682" width="3.28515625" style="72" customWidth="1"/>
    <col min="6683" max="6683" width="4.42578125" style="72" customWidth="1"/>
    <col min="6684" max="6684" width="0.85546875" style="72" customWidth="1"/>
    <col min="6685" max="6685" width="3.85546875" style="72" customWidth="1"/>
    <col min="6686" max="6686" width="1.42578125" style="72" customWidth="1"/>
    <col min="6687" max="6687" width="2.5703125" style="72" customWidth="1"/>
    <col min="6688" max="6912" width="8.140625" style="72"/>
    <col min="6913" max="6913" width="3" style="72" customWidth="1"/>
    <col min="6914" max="6918" width="3.28515625" style="72" customWidth="1"/>
    <col min="6919" max="6919" width="4.28515625" style="72" customWidth="1"/>
    <col min="6920" max="6920" width="3.28515625" style="72" customWidth="1"/>
    <col min="6921" max="6921" width="4.140625" style="72" customWidth="1"/>
    <col min="6922" max="6922" width="3.85546875" style="72" customWidth="1"/>
    <col min="6923" max="6924" width="3.28515625" style="72" customWidth="1"/>
    <col min="6925" max="6925" width="0.85546875" style="72" customWidth="1"/>
    <col min="6926" max="6926" width="3.28515625" style="72" customWidth="1"/>
    <col min="6927" max="6927" width="3.7109375" style="72" customWidth="1"/>
    <col min="6928" max="6934" width="3.28515625" style="72" customWidth="1"/>
    <col min="6935" max="6935" width="4.140625" style="72" customWidth="1"/>
    <col min="6936" max="6938" width="3.28515625" style="72" customWidth="1"/>
    <col min="6939" max="6939" width="4.42578125" style="72" customWidth="1"/>
    <col min="6940" max="6940" width="0.85546875" style="72" customWidth="1"/>
    <col min="6941" max="6941" width="3.85546875" style="72" customWidth="1"/>
    <col min="6942" max="6942" width="1.42578125" style="72" customWidth="1"/>
    <col min="6943" max="6943" width="2.5703125" style="72" customWidth="1"/>
    <col min="6944" max="7168" width="8.140625" style="72"/>
    <col min="7169" max="7169" width="3" style="72" customWidth="1"/>
    <col min="7170" max="7174" width="3.28515625" style="72" customWidth="1"/>
    <col min="7175" max="7175" width="4.28515625" style="72" customWidth="1"/>
    <col min="7176" max="7176" width="3.28515625" style="72" customWidth="1"/>
    <col min="7177" max="7177" width="4.140625" style="72" customWidth="1"/>
    <col min="7178" max="7178" width="3.85546875" style="72" customWidth="1"/>
    <col min="7179" max="7180" width="3.28515625" style="72" customWidth="1"/>
    <col min="7181" max="7181" width="0.85546875" style="72" customWidth="1"/>
    <col min="7182" max="7182" width="3.28515625" style="72" customWidth="1"/>
    <col min="7183" max="7183" width="3.7109375" style="72" customWidth="1"/>
    <col min="7184" max="7190" width="3.28515625" style="72" customWidth="1"/>
    <col min="7191" max="7191" width="4.140625" style="72" customWidth="1"/>
    <col min="7192" max="7194" width="3.28515625" style="72" customWidth="1"/>
    <col min="7195" max="7195" width="4.42578125" style="72" customWidth="1"/>
    <col min="7196" max="7196" width="0.85546875" style="72" customWidth="1"/>
    <col min="7197" max="7197" width="3.85546875" style="72" customWidth="1"/>
    <col min="7198" max="7198" width="1.42578125" style="72" customWidth="1"/>
    <col min="7199" max="7199" width="2.5703125" style="72" customWidth="1"/>
    <col min="7200" max="7424" width="8.140625" style="72"/>
    <col min="7425" max="7425" width="3" style="72" customWidth="1"/>
    <col min="7426" max="7430" width="3.28515625" style="72" customWidth="1"/>
    <col min="7431" max="7431" width="4.28515625" style="72" customWidth="1"/>
    <col min="7432" max="7432" width="3.28515625" style="72" customWidth="1"/>
    <col min="7433" max="7433" width="4.140625" style="72" customWidth="1"/>
    <col min="7434" max="7434" width="3.85546875" style="72" customWidth="1"/>
    <col min="7435" max="7436" width="3.28515625" style="72" customWidth="1"/>
    <col min="7437" max="7437" width="0.85546875" style="72" customWidth="1"/>
    <col min="7438" max="7438" width="3.28515625" style="72" customWidth="1"/>
    <col min="7439" max="7439" width="3.7109375" style="72" customWidth="1"/>
    <col min="7440" max="7446" width="3.28515625" style="72" customWidth="1"/>
    <col min="7447" max="7447" width="4.140625" style="72" customWidth="1"/>
    <col min="7448" max="7450" width="3.28515625" style="72" customWidth="1"/>
    <col min="7451" max="7451" width="4.42578125" style="72" customWidth="1"/>
    <col min="7452" max="7452" width="0.85546875" style="72" customWidth="1"/>
    <col min="7453" max="7453" width="3.85546875" style="72" customWidth="1"/>
    <col min="7454" max="7454" width="1.42578125" style="72" customWidth="1"/>
    <col min="7455" max="7455" width="2.5703125" style="72" customWidth="1"/>
    <col min="7456" max="7680" width="8.140625" style="72"/>
    <col min="7681" max="7681" width="3" style="72" customWidth="1"/>
    <col min="7682" max="7686" width="3.28515625" style="72" customWidth="1"/>
    <col min="7687" max="7687" width="4.28515625" style="72" customWidth="1"/>
    <col min="7688" max="7688" width="3.28515625" style="72" customWidth="1"/>
    <col min="7689" max="7689" width="4.140625" style="72" customWidth="1"/>
    <col min="7690" max="7690" width="3.85546875" style="72" customWidth="1"/>
    <col min="7691" max="7692" width="3.28515625" style="72" customWidth="1"/>
    <col min="7693" max="7693" width="0.85546875" style="72" customWidth="1"/>
    <col min="7694" max="7694" width="3.28515625" style="72" customWidth="1"/>
    <col min="7695" max="7695" width="3.7109375" style="72" customWidth="1"/>
    <col min="7696" max="7702" width="3.28515625" style="72" customWidth="1"/>
    <col min="7703" max="7703" width="4.140625" style="72" customWidth="1"/>
    <col min="7704" max="7706" width="3.28515625" style="72" customWidth="1"/>
    <col min="7707" max="7707" width="4.42578125" style="72" customWidth="1"/>
    <col min="7708" max="7708" width="0.85546875" style="72" customWidth="1"/>
    <col min="7709" max="7709" width="3.85546875" style="72" customWidth="1"/>
    <col min="7710" max="7710" width="1.42578125" style="72" customWidth="1"/>
    <col min="7711" max="7711" width="2.5703125" style="72" customWidth="1"/>
    <col min="7712" max="7936" width="8.140625" style="72"/>
    <col min="7937" max="7937" width="3" style="72" customWidth="1"/>
    <col min="7938" max="7942" width="3.28515625" style="72" customWidth="1"/>
    <col min="7943" max="7943" width="4.28515625" style="72" customWidth="1"/>
    <col min="7944" max="7944" width="3.28515625" style="72" customWidth="1"/>
    <col min="7945" max="7945" width="4.140625" style="72" customWidth="1"/>
    <col min="7946" max="7946" width="3.85546875" style="72" customWidth="1"/>
    <col min="7947" max="7948" width="3.28515625" style="72" customWidth="1"/>
    <col min="7949" max="7949" width="0.85546875" style="72" customWidth="1"/>
    <col min="7950" max="7950" width="3.28515625" style="72" customWidth="1"/>
    <col min="7951" max="7951" width="3.7109375" style="72" customWidth="1"/>
    <col min="7952" max="7958" width="3.28515625" style="72" customWidth="1"/>
    <col min="7959" max="7959" width="4.140625" style="72" customWidth="1"/>
    <col min="7960" max="7962" width="3.28515625" style="72" customWidth="1"/>
    <col min="7963" max="7963" width="4.42578125" style="72" customWidth="1"/>
    <col min="7964" max="7964" width="0.85546875" style="72" customWidth="1"/>
    <col min="7965" max="7965" width="3.85546875" style="72" customWidth="1"/>
    <col min="7966" max="7966" width="1.42578125" style="72" customWidth="1"/>
    <col min="7967" max="7967" width="2.5703125" style="72" customWidth="1"/>
    <col min="7968" max="8192" width="8.140625" style="72"/>
    <col min="8193" max="8193" width="3" style="72" customWidth="1"/>
    <col min="8194" max="8198" width="3.28515625" style="72" customWidth="1"/>
    <col min="8199" max="8199" width="4.28515625" style="72" customWidth="1"/>
    <col min="8200" max="8200" width="3.28515625" style="72" customWidth="1"/>
    <col min="8201" max="8201" width="4.140625" style="72" customWidth="1"/>
    <col min="8202" max="8202" width="3.85546875" style="72" customWidth="1"/>
    <col min="8203" max="8204" width="3.28515625" style="72" customWidth="1"/>
    <col min="8205" max="8205" width="0.85546875" style="72" customWidth="1"/>
    <col min="8206" max="8206" width="3.28515625" style="72" customWidth="1"/>
    <col min="8207" max="8207" width="3.7109375" style="72" customWidth="1"/>
    <col min="8208" max="8214" width="3.28515625" style="72" customWidth="1"/>
    <col min="8215" max="8215" width="4.140625" style="72" customWidth="1"/>
    <col min="8216" max="8218" width="3.28515625" style="72" customWidth="1"/>
    <col min="8219" max="8219" width="4.42578125" style="72" customWidth="1"/>
    <col min="8220" max="8220" width="0.85546875" style="72" customWidth="1"/>
    <col min="8221" max="8221" width="3.85546875" style="72" customWidth="1"/>
    <col min="8222" max="8222" width="1.42578125" style="72" customWidth="1"/>
    <col min="8223" max="8223" width="2.5703125" style="72" customWidth="1"/>
    <col min="8224" max="8448" width="8.140625" style="72"/>
    <col min="8449" max="8449" width="3" style="72" customWidth="1"/>
    <col min="8450" max="8454" width="3.28515625" style="72" customWidth="1"/>
    <col min="8455" max="8455" width="4.28515625" style="72" customWidth="1"/>
    <col min="8456" max="8456" width="3.28515625" style="72" customWidth="1"/>
    <col min="8457" max="8457" width="4.140625" style="72" customWidth="1"/>
    <col min="8458" max="8458" width="3.85546875" style="72" customWidth="1"/>
    <col min="8459" max="8460" width="3.28515625" style="72" customWidth="1"/>
    <col min="8461" max="8461" width="0.85546875" style="72" customWidth="1"/>
    <col min="8462" max="8462" width="3.28515625" style="72" customWidth="1"/>
    <col min="8463" max="8463" width="3.7109375" style="72" customWidth="1"/>
    <col min="8464" max="8470" width="3.28515625" style="72" customWidth="1"/>
    <col min="8471" max="8471" width="4.140625" style="72" customWidth="1"/>
    <col min="8472" max="8474" width="3.28515625" style="72" customWidth="1"/>
    <col min="8475" max="8475" width="4.42578125" style="72" customWidth="1"/>
    <col min="8476" max="8476" width="0.85546875" style="72" customWidth="1"/>
    <col min="8477" max="8477" width="3.85546875" style="72" customWidth="1"/>
    <col min="8478" max="8478" width="1.42578125" style="72" customWidth="1"/>
    <col min="8479" max="8479" width="2.5703125" style="72" customWidth="1"/>
    <col min="8480" max="8704" width="8.140625" style="72"/>
    <col min="8705" max="8705" width="3" style="72" customWidth="1"/>
    <col min="8706" max="8710" width="3.28515625" style="72" customWidth="1"/>
    <col min="8711" max="8711" width="4.28515625" style="72" customWidth="1"/>
    <col min="8712" max="8712" width="3.28515625" style="72" customWidth="1"/>
    <col min="8713" max="8713" width="4.140625" style="72" customWidth="1"/>
    <col min="8714" max="8714" width="3.85546875" style="72" customWidth="1"/>
    <col min="8715" max="8716" width="3.28515625" style="72" customWidth="1"/>
    <col min="8717" max="8717" width="0.85546875" style="72" customWidth="1"/>
    <col min="8718" max="8718" width="3.28515625" style="72" customWidth="1"/>
    <col min="8719" max="8719" width="3.7109375" style="72" customWidth="1"/>
    <col min="8720" max="8726" width="3.28515625" style="72" customWidth="1"/>
    <col min="8727" max="8727" width="4.140625" style="72" customWidth="1"/>
    <col min="8728" max="8730" width="3.28515625" style="72" customWidth="1"/>
    <col min="8731" max="8731" width="4.42578125" style="72" customWidth="1"/>
    <col min="8732" max="8732" width="0.85546875" style="72" customWidth="1"/>
    <col min="8733" max="8733" width="3.85546875" style="72" customWidth="1"/>
    <col min="8734" max="8734" width="1.42578125" style="72" customWidth="1"/>
    <col min="8735" max="8735" width="2.5703125" style="72" customWidth="1"/>
    <col min="8736" max="8960" width="8.140625" style="72"/>
    <col min="8961" max="8961" width="3" style="72" customWidth="1"/>
    <col min="8962" max="8966" width="3.28515625" style="72" customWidth="1"/>
    <col min="8967" max="8967" width="4.28515625" style="72" customWidth="1"/>
    <col min="8968" max="8968" width="3.28515625" style="72" customWidth="1"/>
    <col min="8969" max="8969" width="4.140625" style="72" customWidth="1"/>
    <col min="8970" max="8970" width="3.85546875" style="72" customWidth="1"/>
    <col min="8971" max="8972" width="3.28515625" style="72" customWidth="1"/>
    <col min="8973" max="8973" width="0.85546875" style="72" customWidth="1"/>
    <col min="8974" max="8974" width="3.28515625" style="72" customWidth="1"/>
    <col min="8975" max="8975" width="3.7109375" style="72" customWidth="1"/>
    <col min="8976" max="8982" width="3.28515625" style="72" customWidth="1"/>
    <col min="8983" max="8983" width="4.140625" style="72" customWidth="1"/>
    <col min="8984" max="8986" width="3.28515625" style="72" customWidth="1"/>
    <col min="8987" max="8987" width="4.42578125" style="72" customWidth="1"/>
    <col min="8988" max="8988" width="0.85546875" style="72" customWidth="1"/>
    <col min="8989" max="8989" width="3.85546875" style="72" customWidth="1"/>
    <col min="8990" max="8990" width="1.42578125" style="72" customWidth="1"/>
    <col min="8991" max="8991" width="2.5703125" style="72" customWidth="1"/>
    <col min="8992" max="9216" width="8.140625" style="72"/>
    <col min="9217" max="9217" width="3" style="72" customWidth="1"/>
    <col min="9218" max="9222" width="3.28515625" style="72" customWidth="1"/>
    <col min="9223" max="9223" width="4.28515625" style="72" customWidth="1"/>
    <col min="9224" max="9224" width="3.28515625" style="72" customWidth="1"/>
    <col min="9225" max="9225" width="4.140625" style="72" customWidth="1"/>
    <col min="9226" max="9226" width="3.85546875" style="72" customWidth="1"/>
    <col min="9227" max="9228" width="3.28515625" style="72" customWidth="1"/>
    <col min="9229" max="9229" width="0.85546875" style="72" customWidth="1"/>
    <col min="9230" max="9230" width="3.28515625" style="72" customWidth="1"/>
    <col min="9231" max="9231" width="3.7109375" style="72" customWidth="1"/>
    <col min="9232" max="9238" width="3.28515625" style="72" customWidth="1"/>
    <col min="9239" max="9239" width="4.140625" style="72" customWidth="1"/>
    <col min="9240" max="9242" width="3.28515625" style="72" customWidth="1"/>
    <col min="9243" max="9243" width="4.42578125" style="72" customWidth="1"/>
    <col min="9244" max="9244" width="0.85546875" style="72" customWidth="1"/>
    <col min="9245" max="9245" width="3.85546875" style="72" customWidth="1"/>
    <col min="9246" max="9246" width="1.42578125" style="72" customWidth="1"/>
    <col min="9247" max="9247" width="2.5703125" style="72" customWidth="1"/>
    <col min="9248" max="9472" width="8.140625" style="72"/>
    <col min="9473" max="9473" width="3" style="72" customWidth="1"/>
    <col min="9474" max="9478" width="3.28515625" style="72" customWidth="1"/>
    <col min="9479" max="9479" width="4.28515625" style="72" customWidth="1"/>
    <col min="9480" max="9480" width="3.28515625" style="72" customWidth="1"/>
    <col min="9481" max="9481" width="4.140625" style="72" customWidth="1"/>
    <col min="9482" max="9482" width="3.85546875" style="72" customWidth="1"/>
    <col min="9483" max="9484" width="3.28515625" style="72" customWidth="1"/>
    <col min="9485" max="9485" width="0.85546875" style="72" customWidth="1"/>
    <col min="9486" max="9486" width="3.28515625" style="72" customWidth="1"/>
    <col min="9487" max="9487" width="3.7109375" style="72" customWidth="1"/>
    <col min="9488" max="9494" width="3.28515625" style="72" customWidth="1"/>
    <col min="9495" max="9495" width="4.140625" style="72" customWidth="1"/>
    <col min="9496" max="9498" width="3.28515625" style="72" customWidth="1"/>
    <col min="9499" max="9499" width="4.42578125" style="72" customWidth="1"/>
    <col min="9500" max="9500" width="0.85546875" style="72" customWidth="1"/>
    <col min="9501" max="9501" width="3.85546875" style="72" customWidth="1"/>
    <col min="9502" max="9502" width="1.42578125" style="72" customWidth="1"/>
    <col min="9503" max="9503" width="2.5703125" style="72" customWidth="1"/>
    <col min="9504" max="9728" width="8.140625" style="72"/>
    <col min="9729" max="9729" width="3" style="72" customWidth="1"/>
    <col min="9730" max="9734" width="3.28515625" style="72" customWidth="1"/>
    <col min="9735" max="9735" width="4.28515625" style="72" customWidth="1"/>
    <col min="9736" max="9736" width="3.28515625" style="72" customWidth="1"/>
    <col min="9737" max="9737" width="4.140625" style="72" customWidth="1"/>
    <col min="9738" max="9738" width="3.85546875" style="72" customWidth="1"/>
    <col min="9739" max="9740" width="3.28515625" style="72" customWidth="1"/>
    <col min="9741" max="9741" width="0.85546875" style="72" customWidth="1"/>
    <col min="9742" max="9742" width="3.28515625" style="72" customWidth="1"/>
    <col min="9743" max="9743" width="3.7109375" style="72" customWidth="1"/>
    <col min="9744" max="9750" width="3.28515625" style="72" customWidth="1"/>
    <col min="9751" max="9751" width="4.140625" style="72" customWidth="1"/>
    <col min="9752" max="9754" width="3.28515625" style="72" customWidth="1"/>
    <col min="9755" max="9755" width="4.42578125" style="72" customWidth="1"/>
    <col min="9756" max="9756" width="0.85546875" style="72" customWidth="1"/>
    <col min="9757" max="9757" width="3.85546875" style="72" customWidth="1"/>
    <col min="9758" max="9758" width="1.42578125" style="72" customWidth="1"/>
    <col min="9759" max="9759" width="2.5703125" style="72" customWidth="1"/>
    <col min="9760" max="9984" width="8.140625" style="72"/>
    <col min="9985" max="9985" width="3" style="72" customWidth="1"/>
    <col min="9986" max="9990" width="3.28515625" style="72" customWidth="1"/>
    <col min="9991" max="9991" width="4.28515625" style="72" customWidth="1"/>
    <col min="9992" max="9992" width="3.28515625" style="72" customWidth="1"/>
    <col min="9993" max="9993" width="4.140625" style="72" customWidth="1"/>
    <col min="9994" max="9994" width="3.85546875" style="72" customWidth="1"/>
    <col min="9995" max="9996" width="3.28515625" style="72" customWidth="1"/>
    <col min="9997" max="9997" width="0.85546875" style="72" customWidth="1"/>
    <col min="9998" max="9998" width="3.28515625" style="72" customWidth="1"/>
    <col min="9999" max="9999" width="3.7109375" style="72" customWidth="1"/>
    <col min="10000" max="10006" width="3.28515625" style="72" customWidth="1"/>
    <col min="10007" max="10007" width="4.140625" style="72" customWidth="1"/>
    <col min="10008" max="10010" width="3.28515625" style="72" customWidth="1"/>
    <col min="10011" max="10011" width="4.42578125" style="72" customWidth="1"/>
    <col min="10012" max="10012" width="0.85546875" style="72" customWidth="1"/>
    <col min="10013" max="10013" width="3.85546875" style="72" customWidth="1"/>
    <col min="10014" max="10014" width="1.42578125" style="72" customWidth="1"/>
    <col min="10015" max="10015" width="2.5703125" style="72" customWidth="1"/>
    <col min="10016" max="10240" width="8.140625" style="72"/>
    <col min="10241" max="10241" width="3" style="72" customWidth="1"/>
    <col min="10242" max="10246" width="3.28515625" style="72" customWidth="1"/>
    <col min="10247" max="10247" width="4.28515625" style="72" customWidth="1"/>
    <col min="10248" max="10248" width="3.28515625" style="72" customWidth="1"/>
    <col min="10249" max="10249" width="4.140625" style="72" customWidth="1"/>
    <col min="10250" max="10250" width="3.85546875" style="72" customWidth="1"/>
    <col min="10251" max="10252" width="3.28515625" style="72" customWidth="1"/>
    <col min="10253" max="10253" width="0.85546875" style="72" customWidth="1"/>
    <col min="10254" max="10254" width="3.28515625" style="72" customWidth="1"/>
    <col min="10255" max="10255" width="3.7109375" style="72" customWidth="1"/>
    <col min="10256" max="10262" width="3.28515625" style="72" customWidth="1"/>
    <col min="10263" max="10263" width="4.140625" style="72" customWidth="1"/>
    <col min="10264" max="10266" width="3.28515625" style="72" customWidth="1"/>
    <col min="10267" max="10267" width="4.42578125" style="72" customWidth="1"/>
    <col min="10268" max="10268" width="0.85546875" style="72" customWidth="1"/>
    <col min="10269" max="10269" width="3.85546875" style="72" customWidth="1"/>
    <col min="10270" max="10270" width="1.42578125" style="72" customWidth="1"/>
    <col min="10271" max="10271" width="2.5703125" style="72" customWidth="1"/>
    <col min="10272" max="10496" width="8.140625" style="72"/>
    <col min="10497" max="10497" width="3" style="72" customWidth="1"/>
    <col min="10498" max="10502" width="3.28515625" style="72" customWidth="1"/>
    <col min="10503" max="10503" width="4.28515625" style="72" customWidth="1"/>
    <col min="10504" max="10504" width="3.28515625" style="72" customWidth="1"/>
    <col min="10505" max="10505" width="4.140625" style="72" customWidth="1"/>
    <col min="10506" max="10506" width="3.85546875" style="72" customWidth="1"/>
    <col min="10507" max="10508" width="3.28515625" style="72" customWidth="1"/>
    <col min="10509" max="10509" width="0.85546875" style="72" customWidth="1"/>
    <col min="10510" max="10510" width="3.28515625" style="72" customWidth="1"/>
    <col min="10511" max="10511" width="3.7109375" style="72" customWidth="1"/>
    <col min="10512" max="10518" width="3.28515625" style="72" customWidth="1"/>
    <col min="10519" max="10519" width="4.140625" style="72" customWidth="1"/>
    <col min="10520" max="10522" width="3.28515625" style="72" customWidth="1"/>
    <col min="10523" max="10523" width="4.42578125" style="72" customWidth="1"/>
    <col min="10524" max="10524" width="0.85546875" style="72" customWidth="1"/>
    <col min="10525" max="10525" width="3.85546875" style="72" customWidth="1"/>
    <col min="10526" max="10526" width="1.42578125" style="72" customWidth="1"/>
    <col min="10527" max="10527" width="2.5703125" style="72" customWidth="1"/>
    <col min="10528" max="10752" width="8.140625" style="72"/>
    <col min="10753" max="10753" width="3" style="72" customWidth="1"/>
    <col min="10754" max="10758" width="3.28515625" style="72" customWidth="1"/>
    <col min="10759" max="10759" width="4.28515625" style="72" customWidth="1"/>
    <col min="10760" max="10760" width="3.28515625" style="72" customWidth="1"/>
    <col min="10761" max="10761" width="4.140625" style="72" customWidth="1"/>
    <col min="10762" max="10762" width="3.85546875" style="72" customWidth="1"/>
    <col min="10763" max="10764" width="3.28515625" style="72" customWidth="1"/>
    <col min="10765" max="10765" width="0.85546875" style="72" customWidth="1"/>
    <col min="10766" max="10766" width="3.28515625" style="72" customWidth="1"/>
    <col min="10767" max="10767" width="3.7109375" style="72" customWidth="1"/>
    <col min="10768" max="10774" width="3.28515625" style="72" customWidth="1"/>
    <col min="10775" max="10775" width="4.140625" style="72" customWidth="1"/>
    <col min="10776" max="10778" width="3.28515625" style="72" customWidth="1"/>
    <col min="10779" max="10779" width="4.42578125" style="72" customWidth="1"/>
    <col min="10780" max="10780" width="0.85546875" style="72" customWidth="1"/>
    <col min="10781" max="10781" width="3.85546875" style="72" customWidth="1"/>
    <col min="10782" max="10782" width="1.42578125" style="72" customWidth="1"/>
    <col min="10783" max="10783" width="2.5703125" style="72" customWidth="1"/>
    <col min="10784" max="11008" width="8.140625" style="72"/>
    <col min="11009" max="11009" width="3" style="72" customWidth="1"/>
    <col min="11010" max="11014" width="3.28515625" style="72" customWidth="1"/>
    <col min="11015" max="11015" width="4.28515625" style="72" customWidth="1"/>
    <col min="11016" max="11016" width="3.28515625" style="72" customWidth="1"/>
    <col min="11017" max="11017" width="4.140625" style="72" customWidth="1"/>
    <col min="11018" max="11018" width="3.85546875" style="72" customWidth="1"/>
    <col min="11019" max="11020" width="3.28515625" style="72" customWidth="1"/>
    <col min="11021" max="11021" width="0.85546875" style="72" customWidth="1"/>
    <col min="11022" max="11022" width="3.28515625" style="72" customWidth="1"/>
    <col min="11023" max="11023" width="3.7109375" style="72" customWidth="1"/>
    <col min="11024" max="11030" width="3.28515625" style="72" customWidth="1"/>
    <col min="11031" max="11031" width="4.140625" style="72" customWidth="1"/>
    <col min="11032" max="11034" width="3.28515625" style="72" customWidth="1"/>
    <col min="11035" max="11035" width="4.42578125" style="72" customWidth="1"/>
    <col min="11036" max="11036" width="0.85546875" style="72" customWidth="1"/>
    <col min="11037" max="11037" width="3.85546875" style="72" customWidth="1"/>
    <col min="11038" max="11038" width="1.42578125" style="72" customWidth="1"/>
    <col min="11039" max="11039" width="2.5703125" style="72" customWidth="1"/>
    <col min="11040" max="11264" width="8.140625" style="72"/>
    <col min="11265" max="11265" width="3" style="72" customWidth="1"/>
    <col min="11266" max="11270" width="3.28515625" style="72" customWidth="1"/>
    <col min="11271" max="11271" width="4.28515625" style="72" customWidth="1"/>
    <col min="11272" max="11272" width="3.28515625" style="72" customWidth="1"/>
    <col min="11273" max="11273" width="4.140625" style="72" customWidth="1"/>
    <col min="11274" max="11274" width="3.85546875" style="72" customWidth="1"/>
    <col min="11275" max="11276" width="3.28515625" style="72" customWidth="1"/>
    <col min="11277" max="11277" width="0.85546875" style="72" customWidth="1"/>
    <col min="11278" max="11278" width="3.28515625" style="72" customWidth="1"/>
    <col min="11279" max="11279" width="3.7109375" style="72" customWidth="1"/>
    <col min="11280" max="11286" width="3.28515625" style="72" customWidth="1"/>
    <col min="11287" max="11287" width="4.140625" style="72" customWidth="1"/>
    <col min="11288" max="11290" width="3.28515625" style="72" customWidth="1"/>
    <col min="11291" max="11291" width="4.42578125" style="72" customWidth="1"/>
    <col min="11292" max="11292" width="0.85546875" style="72" customWidth="1"/>
    <col min="11293" max="11293" width="3.85546875" style="72" customWidth="1"/>
    <col min="11294" max="11294" width="1.42578125" style="72" customWidth="1"/>
    <col min="11295" max="11295" width="2.5703125" style="72" customWidth="1"/>
    <col min="11296" max="11520" width="8.140625" style="72"/>
    <col min="11521" max="11521" width="3" style="72" customWidth="1"/>
    <col min="11522" max="11526" width="3.28515625" style="72" customWidth="1"/>
    <col min="11527" max="11527" width="4.28515625" style="72" customWidth="1"/>
    <col min="11528" max="11528" width="3.28515625" style="72" customWidth="1"/>
    <col min="11529" max="11529" width="4.140625" style="72" customWidth="1"/>
    <col min="11530" max="11530" width="3.85546875" style="72" customWidth="1"/>
    <col min="11531" max="11532" width="3.28515625" style="72" customWidth="1"/>
    <col min="11533" max="11533" width="0.85546875" style="72" customWidth="1"/>
    <col min="11534" max="11534" width="3.28515625" style="72" customWidth="1"/>
    <col min="11535" max="11535" width="3.7109375" style="72" customWidth="1"/>
    <col min="11536" max="11542" width="3.28515625" style="72" customWidth="1"/>
    <col min="11543" max="11543" width="4.140625" style="72" customWidth="1"/>
    <col min="11544" max="11546" width="3.28515625" style="72" customWidth="1"/>
    <col min="11547" max="11547" width="4.42578125" style="72" customWidth="1"/>
    <col min="11548" max="11548" width="0.85546875" style="72" customWidth="1"/>
    <col min="11549" max="11549" width="3.85546875" style="72" customWidth="1"/>
    <col min="11550" max="11550" width="1.42578125" style="72" customWidth="1"/>
    <col min="11551" max="11551" width="2.5703125" style="72" customWidth="1"/>
    <col min="11552" max="11776" width="8.140625" style="72"/>
    <col min="11777" max="11777" width="3" style="72" customWidth="1"/>
    <col min="11778" max="11782" width="3.28515625" style="72" customWidth="1"/>
    <col min="11783" max="11783" width="4.28515625" style="72" customWidth="1"/>
    <col min="11784" max="11784" width="3.28515625" style="72" customWidth="1"/>
    <col min="11785" max="11785" width="4.140625" style="72" customWidth="1"/>
    <col min="11786" max="11786" width="3.85546875" style="72" customWidth="1"/>
    <col min="11787" max="11788" width="3.28515625" style="72" customWidth="1"/>
    <col min="11789" max="11789" width="0.85546875" style="72" customWidth="1"/>
    <col min="11790" max="11790" width="3.28515625" style="72" customWidth="1"/>
    <col min="11791" max="11791" width="3.7109375" style="72" customWidth="1"/>
    <col min="11792" max="11798" width="3.28515625" style="72" customWidth="1"/>
    <col min="11799" max="11799" width="4.140625" style="72" customWidth="1"/>
    <col min="11800" max="11802" width="3.28515625" style="72" customWidth="1"/>
    <col min="11803" max="11803" width="4.42578125" style="72" customWidth="1"/>
    <col min="11804" max="11804" width="0.85546875" style="72" customWidth="1"/>
    <col min="11805" max="11805" width="3.85546875" style="72" customWidth="1"/>
    <col min="11806" max="11806" width="1.42578125" style="72" customWidth="1"/>
    <col min="11807" max="11807" width="2.5703125" style="72" customWidth="1"/>
    <col min="11808" max="12032" width="8.140625" style="72"/>
    <col min="12033" max="12033" width="3" style="72" customWidth="1"/>
    <col min="12034" max="12038" width="3.28515625" style="72" customWidth="1"/>
    <col min="12039" max="12039" width="4.28515625" style="72" customWidth="1"/>
    <col min="12040" max="12040" width="3.28515625" style="72" customWidth="1"/>
    <col min="12041" max="12041" width="4.140625" style="72" customWidth="1"/>
    <col min="12042" max="12042" width="3.85546875" style="72" customWidth="1"/>
    <col min="12043" max="12044" width="3.28515625" style="72" customWidth="1"/>
    <col min="12045" max="12045" width="0.85546875" style="72" customWidth="1"/>
    <col min="12046" max="12046" width="3.28515625" style="72" customWidth="1"/>
    <col min="12047" max="12047" width="3.7109375" style="72" customWidth="1"/>
    <col min="12048" max="12054" width="3.28515625" style="72" customWidth="1"/>
    <col min="12055" max="12055" width="4.140625" style="72" customWidth="1"/>
    <col min="12056" max="12058" width="3.28515625" style="72" customWidth="1"/>
    <col min="12059" max="12059" width="4.42578125" style="72" customWidth="1"/>
    <col min="12060" max="12060" width="0.85546875" style="72" customWidth="1"/>
    <col min="12061" max="12061" width="3.85546875" style="72" customWidth="1"/>
    <col min="12062" max="12062" width="1.42578125" style="72" customWidth="1"/>
    <col min="12063" max="12063" width="2.5703125" style="72" customWidth="1"/>
    <col min="12064" max="12288" width="8.140625" style="72"/>
    <col min="12289" max="12289" width="3" style="72" customWidth="1"/>
    <col min="12290" max="12294" width="3.28515625" style="72" customWidth="1"/>
    <col min="12295" max="12295" width="4.28515625" style="72" customWidth="1"/>
    <col min="12296" max="12296" width="3.28515625" style="72" customWidth="1"/>
    <col min="12297" max="12297" width="4.140625" style="72" customWidth="1"/>
    <col min="12298" max="12298" width="3.85546875" style="72" customWidth="1"/>
    <col min="12299" max="12300" width="3.28515625" style="72" customWidth="1"/>
    <col min="12301" max="12301" width="0.85546875" style="72" customWidth="1"/>
    <col min="12302" max="12302" width="3.28515625" style="72" customWidth="1"/>
    <col min="12303" max="12303" width="3.7109375" style="72" customWidth="1"/>
    <col min="12304" max="12310" width="3.28515625" style="72" customWidth="1"/>
    <col min="12311" max="12311" width="4.140625" style="72" customWidth="1"/>
    <col min="12312" max="12314" width="3.28515625" style="72" customWidth="1"/>
    <col min="12315" max="12315" width="4.42578125" style="72" customWidth="1"/>
    <col min="12316" max="12316" width="0.85546875" style="72" customWidth="1"/>
    <col min="12317" max="12317" width="3.85546875" style="72" customWidth="1"/>
    <col min="12318" max="12318" width="1.42578125" style="72" customWidth="1"/>
    <col min="12319" max="12319" width="2.5703125" style="72" customWidth="1"/>
    <col min="12320" max="12544" width="8.140625" style="72"/>
    <col min="12545" max="12545" width="3" style="72" customWidth="1"/>
    <col min="12546" max="12550" width="3.28515625" style="72" customWidth="1"/>
    <col min="12551" max="12551" width="4.28515625" style="72" customWidth="1"/>
    <col min="12552" max="12552" width="3.28515625" style="72" customWidth="1"/>
    <col min="12553" max="12553" width="4.140625" style="72" customWidth="1"/>
    <col min="12554" max="12554" width="3.85546875" style="72" customWidth="1"/>
    <col min="12555" max="12556" width="3.28515625" style="72" customWidth="1"/>
    <col min="12557" max="12557" width="0.85546875" style="72" customWidth="1"/>
    <col min="12558" max="12558" width="3.28515625" style="72" customWidth="1"/>
    <col min="12559" max="12559" width="3.7109375" style="72" customWidth="1"/>
    <col min="12560" max="12566" width="3.28515625" style="72" customWidth="1"/>
    <col min="12567" max="12567" width="4.140625" style="72" customWidth="1"/>
    <col min="12568" max="12570" width="3.28515625" style="72" customWidth="1"/>
    <col min="12571" max="12571" width="4.42578125" style="72" customWidth="1"/>
    <col min="12572" max="12572" width="0.85546875" style="72" customWidth="1"/>
    <col min="12573" max="12573" width="3.85546875" style="72" customWidth="1"/>
    <col min="12574" max="12574" width="1.42578125" style="72" customWidth="1"/>
    <col min="12575" max="12575" width="2.5703125" style="72" customWidth="1"/>
    <col min="12576" max="12800" width="8.140625" style="72"/>
    <col min="12801" max="12801" width="3" style="72" customWidth="1"/>
    <col min="12802" max="12806" width="3.28515625" style="72" customWidth="1"/>
    <col min="12807" max="12807" width="4.28515625" style="72" customWidth="1"/>
    <col min="12808" max="12808" width="3.28515625" style="72" customWidth="1"/>
    <col min="12809" max="12809" width="4.140625" style="72" customWidth="1"/>
    <col min="12810" max="12810" width="3.85546875" style="72" customWidth="1"/>
    <col min="12811" max="12812" width="3.28515625" style="72" customWidth="1"/>
    <col min="12813" max="12813" width="0.85546875" style="72" customWidth="1"/>
    <col min="12814" max="12814" width="3.28515625" style="72" customWidth="1"/>
    <col min="12815" max="12815" width="3.7109375" style="72" customWidth="1"/>
    <col min="12816" max="12822" width="3.28515625" style="72" customWidth="1"/>
    <col min="12823" max="12823" width="4.140625" style="72" customWidth="1"/>
    <col min="12824" max="12826" width="3.28515625" style="72" customWidth="1"/>
    <col min="12827" max="12827" width="4.42578125" style="72" customWidth="1"/>
    <col min="12828" max="12828" width="0.85546875" style="72" customWidth="1"/>
    <col min="12829" max="12829" width="3.85546875" style="72" customWidth="1"/>
    <col min="12830" max="12830" width="1.42578125" style="72" customWidth="1"/>
    <col min="12831" max="12831" width="2.5703125" style="72" customWidth="1"/>
    <col min="12832" max="13056" width="8.140625" style="72"/>
    <col min="13057" max="13057" width="3" style="72" customWidth="1"/>
    <col min="13058" max="13062" width="3.28515625" style="72" customWidth="1"/>
    <col min="13063" max="13063" width="4.28515625" style="72" customWidth="1"/>
    <col min="13064" max="13064" width="3.28515625" style="72" customWidth="1"/>
    <col min="13065" max="13065" width="4.140625" style="72" customWidth="1"/>
    <col min="13066" max="13066" width="3.85546875" style="72" customWidth="1"/>
    <col min="13067" max="13068" width="3.28515625" style="72" customWidth="1"/>
    <col min="13069" max="13069" width="0.85546875" style="72" customWidth="1"/>
    <col min="13070" max="13070" width="3.28515625" style="72" customWidth="1"/>
    <col min="13071" max="13071" width="3.7109375" style="72" customWidth="1"/>
    <col min="13072" max="13078" width="3.28515625" style="72" customWidth="1"/>
    <col min="13079" max="13079" width="4.140625" style="72" customWidth="1"/>
    <col min="13080" max="13082" width="3.28515625" style="72" customWidth="1"/>
    <col min="13083" max="13083" width="4.42578125" style="72" customWidth="1"/>
    <col min="13084" max="13084" width="0.85546875" style="72" customWidth="1"/>
    <col min="13085" max="13085" width="3.85546875" style="72" customWidth="1"/>
    <col min="13086" max="13086" width="1.42578125" style="72" customWidth="1"/>
    <col min="13087" max="13087" width="2.5703125" style="72" customWidth="1"/>
    <col min="13088" max="13312" width="8.140625" style="72"/>
    <col min="13313" max="13313" width="3" style="72" customWidth="1"/>
    <col min="13314" max="13318" width="3.28515625" style="72" customWidth="1"/>
    <col min="13319" max="13319" width="4.28515625" style="72" customWidth="1"/>
    <col min="13320" max="13320" width="3.28515625" style="72" customWidth="1"/>
    <col min="13321" max="13321" width="4.140625" style="72" customWidth="1"/>
    <col min="13322" max="13322" width="3.85546875" style="72" customWidth="1"/>
    <col min="13323" max="13324" width="3.28515625" style="72" customWidth="1"/>
    <col min="13325" max="13325" width="0.85546875" style="72" customWidth="1"/>
    <col min="13326" max="13326" width="3.28515625" style="72" customWidth="1"/>
    <col min="13327" max="13327" width="3.7109375" style="72" customWidth="1"/>
    <col min="13328" max="13334" width="3.28515625" style="72" customWidth="1"/>
    <col min="13335" max="13335" width="4.140625" style="72" customWidth="1"/>
    <col min="13336" max="13338" width="3.28515625" style="72" customWidth="1"/>
    <col min="13339" max="13339" width="4.42578125" style="72" customWidth="1"/>
    <col min="13340" max="13340" width="0.85546875" style="72" customWidth="1"/>
    <col min="13341" max="13341" width="3.85546875" style="72" customWidth="1"/>
    <col min="13342" max="13342" width="1.42578125" style="72" customWidth="1"/>
    <col min="13343" max="13343" width="2.5703125" style="72" customWidth="1"/>
    <col min="13344" max="13568" width="8.140625" style="72"/>
    <col min="13569" max="13569" width="3" style="72" customWidth="1"/>
    <col min="13570" max="13574" width="3.28515625" style="72" customWidth="1"/>
    <col min="13575" max="13575" width="4.28515625" style="72" customWidth="1"/>
    <col min="13576" max="13576" width="3.28515625" style="72" customWidth="1"/>
    <col min="13577" max="13577" width="4.140625" style="72" customWidth="1"/>
    <col min="13578" max="13578" width="3.85546875" style="72" customWidth="1"/>
    <col min="13579" max="13580" width="3.28515625" style="72" customWidth="1"/>
    <col min="13581" max="13581" width="0.85546875" style="72" customWidth="1"/>
    <col min="13582" max="13582" width="3.28515625" style="72" customWidth="1"/>
    <col min="13583" max="13583" width="3.7109375" style="72" customWidth="1"/>
    <col min="13584" max="13590" width="3.28515625" style="72" customWidth="1"/>
    <col min="13591" max="13591" width="4.140625" style="72" customWidth="1"/>
    <col min="13592" max="13594" width="3.28515625" style="72" customWidth="1"/>
    <col min="13595" max="13595" width="4.42578125" style="72" customWidth="1"/>
    <col min="13596" max="13596" width="0.85546875" style="72" customWidth="1"/>
    <col min="13597" max="13597" width="3.85546875" style="72" customWidth="1"/>
    <col min="13598" max="13598" width="1.42578125" style="72" customWidth="1"/>
    <col min="13599" max="13599" width="2.5703125" style="72" customWidth="1"/>
    <col min="13600" max="13824" width="8.140625" style="72"/>
    <col min="13825" max="13825" width="3" style="72" customWidth="1"/>
    <col min="13826" max="13830" width="3.28515625" style="72" customWidth="1"/>
    <col min="13831" max="13831" width="4.28515625" style="72" customWidth="1"/>
    <col min="13832" max="13832" width="3.28515625" style="72" customWidth="1"/>
    <col min="13833" max="13833" width="4.140625" style="72" customWidth="1"/>
    <col min="13834" max="13834" width="3.85546875" style="72" customWidth="1"/>
    <col min="13835" max="13836" width="3.28515625" style="72" customWidth="1"/>
    <col min="13837" max="13837" width="0.85546875" style="72" customWidth="1"/>
    <col min="13838" max="13838" width="3.28515625" style="72" customWidth="1"/>
    <col min="13839" max="13839" width="3.7109375" style="72" customWidth="1"/>
    <col min="13840" max="13846" width="3.28515625" style="72" customWidth="1"/>
    <col min="13847" max="13847" width="4.140625" style="72" customWidth="1"/>
    <col min="13848" max="13850" width="3.28515625" style="72" customWidth="1"/>
    <col min="13851" max="13851" width="4.42578125" style="72" customWidth="1"/>
    <col min="13852" max="13852" width="0.85546875" style="72" customWidth="1"/>
    <col min="13853" max="13853" width="3.85546875" style="72" customWidth="1"/>
    <col min="13854" max="13854" width="1.42578125" style="72" customWidth="1"/>
    <col min="13855" max="13855" width="2.5703125" style="72" customWidth="1"/>
    <col min="13856" max="14080" width="8.140625" style="72"/>
    <col min="14081" max="14081" width="3" style="72" customWidth="1"/>
    <col min="14082" max="14086" width="3.28515625" style="72" customWidth="1"/>
    <col min="14087" max="14087" width="4.28515625" style="72" customWidth="1"/>
    <col min="14088" max="14088" width="3.28515625" style="72" customWidth="1"/>
    <col min="14089" max="14089" width="4.140625" style="72" customWidth="1"/>
    <col min="14090" max="14090" width="3.85546875" style="72" customWidth="1"/>
    <col min="14091" max="14092" width="3.28515625" style="72" customWidth="1"/>
    <col min="14093" max="14093" width="0.85546875" style="72" customWidth="1"/>
    <col min="14094" max="14094" width="3.28515625" style="72" customWidth="1"/>
    <col min="14095" max="14095" width="3.7109375" style="72" customWidth="1"/>
    <col min="14096" max="14102" width="3.28515625" style="72" customWidth="1"/>
    <col min="14103" max="14103" width="4.140625" style="72" customWidth="1"/>
    <col min="14104" max="14106" width="3.28515625" style="72" customWidth="1"/>
    <col min="14107" max="14107" width="4.42578125" style="72" customWidth="1"/>
    <col min="14108" max="14108" width="0.85546875" style="72" customWidth="1"/>
    <col min="14109" max="14109" width="3.85546875" style="72" customWidth="1"/>
    <col min="14110" max="14110" width="1.42578125" style="72" customWidth="1"/>
    <col min="14111" max="14111" width="2.5703125" style="72" customWidth="1"/>
    <col min="14112" max="14336" width="8.140625" style="72"/>
    <col min="14337" max="14337" width="3" style="72" customWidth="1"/>
    <col min="14338" max="14342" width="3.28515625" style="72" customWidth="1"/>
    <col min="14343" max="14343" width="4.28515625" style="72" customWidth="1"/>
    <col min="14344" max="14344" width="3.28515625" style="72" customWidth="1"/>
    <col min="14345" max="14345" width="4.140625" style="72" customWidth="1"/>
    <col min="14346" max="14346" width="3.85546875" style="72" customWidth="1"/>
    <col min="14347" max="14348" width="3.28515625" style="72" customWidth="1"/>
    <col min="14349" max="14349" width="0.85546875" style="72" customWidth="1"/>
    <col min="14350" max="14350" width="3.28515625" style="72" customWidth="1"/>
    <col min="14351" max="14351" width="3.7109375" style="72" customWidth="1"/>
    <col min="14352" max="14358" width="3.28515625" style="72" customWidth="1"/>
    <col min="14359" max="14359" width="4.140625" style="72" customWidth="1"/>
    <col min="14360" max="14362" width="3.28515625" style="72" customWidth="1"/>
    <col min="14363" max="14363" width="4.42578125" style="72" customWidth="1"/>
    <col min="14364" max="14364" width="0.85546875" style="72" customWidth="1"/>
    <col min="14365" max="14365" width="3.85546875" style="72" customWidth="1"/>
    <col min="14366" max="14366" width="1.42578125" style="72" customWidth="1"/>
    <col min="14367" max="14367" width="2.5703125" style="72" customWidth="1"/>
    <col min="14368" max="14592" width="8.140625" style="72"/>
    <col min="14593" max="14593" width="3" style="72" customWidth="1"/>
    <col min="14594" max="14598" width="3.28515625" style="72" customWidth="1"/>
    <col min="14599" max="14599" width="4.28515625" style="72" customWidth="1"/>
    <col min="14600" max="14600" width="3.28515625" style="72" customWidth="1"/>
    <col min="14601" max="14601" width="4.140625" style="72" customWidth="1"/>
    <col min="14602" max="14602" width="3.85546875" style="72" customWidth="1"/>
    <col min="14603" max="14604" width="3.28515625" style="72" customWidth="1"/>
    <col min="14605" max="14605" width="0.85546875" style="72" customWidth="1"/>
    <col min="14606" max="14606" width="3.28515625" style="72" customWidth="1"/>
    <col min="14607" max="14607" width="3.7109375" style="72" customWidth="1"/>
    <col min="14608" max="14614" width="3.28515625" style="72" customWidth="1"/>
    <col min="14615" max="14615" width="4.140625" style="72" customWidth="1"/>
    <col min="14616" max="14618" width="3.28515625" style="72" customWidth="1"/>
    <col min="14619" max="14619" width="4.42578125" style="72" customWidth="1"/>
    <col min="14620" max="14620" width="0.85546875" style="72" customWidth="1"/>
    <col min="14621" max="14621" width="3.85546875" style="72" customWidth="1"/>
    <col min="14622" max="14622" width="1.42578125" style="72" customWidth="1"/>
    <col min="14623" max="14623" width="2.5703125" style="72" customWidth="1"/>
    <col min="14624" max="14848" width="8.140625" style="72"/>
    <col min="14849" max="14849" width="3" style="72" customWidth="1"/>
    <col min="14850" max="14854" width="3.28515625" style="72" customWidth="1"/>
    <col min="14855" max="14855" width="4.28515625" style="72" customWidth="1"/>
    <col min="14856" max="14856" width="3.28515625" style="72" customWidth="1"/>
    <col min="14857" max="14857" width="4.140625" style="72" customWidth="1"/>
    <col min="14858" max="14858" width="3.85546875" style="72" customWidth="1"/>
    <col min="14859" max="14860" width="3.28515625" style="72" customWidth="1"/>
    <col min="14861" max="14861" width="0.85546875" style="72" customWidth="1"/>
    <col min="14862" max="14862" width="3.28515625" style="72" customWidth="1"/>
    <col min="14863" max="14863" width="3.7109375" style="72" customWidth="1"/>
    <col min="14864" max="14870" width="3.28515625" style="72" customWidth="1"/>
    <col min="14871" max="14871" width="4.140625" style="72" customWidth="1"/>
    <col min="14872" max="14874" width="3.28515625" style="72" customWidth="1"/>
    <col min="14875" max="14875" width="4.42578125" style="72" customWidth="1"/>
    <col min="14876" max="14876" width="0.85546875" style="72" customWidth="1"/>
    <col min="14877" max="14877" width="3.85546875" style="72" customWidth="1"/>
    <col min="14878" max="14878" width="1.42578125" style="72" customWidth="1"/>
    <col min="14879" max="14879" width="2.5703125" style="72" customWidth="1"/>
    <col min="14880" max="15104" width="8.140625" style="72"/>
    <col min="15105" max="15105" width="3" style="72" customWidth="1"/>
    <col min="15106" max="15110" width="3.28515625" style="72" customWidth="1"/>
    <col min="15111" max="15111" width="4.28515625" style="72" customWidth="1"/>
    <col min="15112" max="15112" width="3.28515625" style="72" customWidth="1"/>
    <col min="15113" max="15113" width="4.140625" style="72" customWidth="1"/>
    <col min="15114" max="15114" width="3.85546875" style="72" customWidth="1"/>
    <col min="15115" max="15116" width="3.28515625" style="72" customWidth="1"/>
    <col min="15117" max="15117" width="0.85546875" style="72" customWidth="1"/>
    <col min="15118" max="15118" width="3.28515625" style="72" customWidth="1"/>
    <col min="15119" max="15119" width="3.7109375" style="72" customWidth="1"/>
    <col min="15120" max="15126" width="3.28515625" style="72" customWidth="1"/>
    <col min="15127" max="15127" width="4.140625" style="72" customWidth="1"/>
    <col min="15128" max="15130" width="3.28515625" style="72" customWidth="1"/>
    <col min="15131" max="15131" width="4.42578125" style="72" customWidth="1"/>
    <col min="15132" max="15132" width="0.85546875" style="72" customWidth="1"/>
    <col min="15133" max="15133" width="3.85546875" style="72" customWidth="1"/>
    <col min="15134" max="15134" width="1.42578125" style="72" customWidth="1"/>
    <col min="15135" max="15135" width="2.5703125" style="72" customWidth="1"/>
    <col min="15136" max="15360" width="8.140625" style="72"/>
    <col min="15361" max="15361" width="3" style="72" customWidth="1"/>
    <col min="15362" max="15366" width="3.28515625" style="72" customWidth="1"/>
    <col min="15367" max="15367" width="4.28515625" style="72" customWidth="1"/>
    <col min="15368" max="15368" width="3.28515625" style="72" customWidth="1"/>
    <col min="15369" max="15369" width="4.140625" style="72" customWidth="1"/>
    <col min="15370" max="15370" width="3.85546875" style="72" customWidth="1"/>
    <col min="15371" max="15372" width="3.28515625" style="72" customWidth="1"/>
    <col min="15373" max="15373" width="0.85546875" style="72" customWidth="1"/>
    <col min="15374" max="15374" width="3.28515625" style="72" customWidth="1"/>
    <col min="15375" max="15375" width="3.7109375" style="72" customWidth="1"/>
    <col min="15376" max="15382" width="3.28515625" style="72" customWidth="1"/>
    <col min="15383" max="15383" width="4.140625" style="72" customWidth="1"/>
    <col min="15384" max="15386" width="3.28515625" style="72" customWidth="1"/>
    <col min="15387" max="15387" width="4.42578125" style="72" customWidth="1"/>
    <col min="15388" max="15388" width="0.85546875" style="72" customWidth="1"/>
    <col min="15389" max="15389" width="3.85546875" style="72" customWidth="1"/>
    <col min="15390" max="15390" width="1.42578125" style="72" customWidth="1"/>
    <col min="15391" max="15391" width="2.5703125" style="72" customWidth="1"/>
    <col min="15392" max="15616" width="8.140625" style="72"/>
    <col min="15617" max="15617" width="3" style="72" customWidth="1"/>
    <col min="15618" max="15622" width="3.28515625" style="72" customWidth="1"/>
    <col min="15623" max="15623" width="4.28515625" style="72" customWidth="1"/>
    <col min="15624" max="15624" width="3.28515625" style="72" customWidth="1"/>
    <col min="15625" max="15625" width="4.140625" style="72" customWidth="1"/>
    <col min="15626" max="15626" width="3.85546875" style="72" customWidth="1"/>
    <col min="15627" max="15628" width="3.28515625" style="72" customWidth="1"/>
    <col min="15629" max="15629" width="0.85546875" style="72" customWidth="1"/>
    <col min="15630" max="15630" width="3.28515625" style="72" customWidth="1"/>
    <col min="15631" max="15631" width="3.7109375" style="72" customWidth="1"/>
    <col min="15632" max="15638" width="3.28515625" style="72" customWidth="1"/>
    <col min="15639" max="15639" width="4.140625" style="72" customWidth="1"/>
    <col min="15640" max="15642" width="3.28515625" style="72" customWidth="1"/>
    <col min="15643" max="15643" width="4.42578125" style="72" customWidth="1"/>
    <col min="15644" max="15644" width="0.85546875" style="72" customWidth="1"/>
    <col min="15645" max="15645" width="3.85546875" style="72" customWidth="1"/>
    <col min="15646" max="15646" width="1.42578125" style="72" customWidth="1"/>
    <col min="15647" max="15647" width="2.5703125" style="72" customWidth="1"/>
    <col min="15648" max="15872" width="8.140625" style="72"/>
    <col min="15873" max="15873" width="3" style="72" customWidth="1"/>
    <col min="15874" max="15878" width="3.28515625" style="72" customWidth="1"/>
    <col min="15879" max="15879" width="4.28515625" style="72" customWidth="1"/>
    <col min="15880" max="15880" width="3.28515625" style="72" customWidth="1"/>
    <col min="15881" max="15881" width="4.140625" style="72" customWidth="1"/>
    <col min="15882" max="15882" width="3.85546875" style="72" customWidth="1"/>
    <col min="15883" max="15884" width="3.28515625" style="72" customWidth="1"/>
    <col min="15885" max="15885" width="0.85546875" style="72" customWidth="1"/>
    <col min="15886" max="15886" width="3.28515625" style="72" customWidth="1"/>
    <col min="15887" max="15887" width="3.7109375" style="72" customWidth="1"/>
    <col min="15888" max="15894" width="3.28515625" style="72" customWidth="1"/>
    <col min="15895" max="15895" width="4.140625" style="72" customWidth="1"/>
    <col min="15896" max="15898" width="3.28515625" style="72" customWidth="1"/>
    <col min="15899" max="15899" width="4.42578125" style="72" customWidth="1"/>
    <col min="15900" max="15900" width="0.85546875" style="72" customWidth="1"/>
    <col min="15901" max="15901" width="3.85546875" style="72" customWidth="1"/>
    <col min="15902" max="15902" width="1.42578125" style="72" customWidth="1"/>
    <col min="15903" max="15903" width="2.5703125" style="72" customWidth="1"/>
    <col min="15904" max="16128" width="8.140625" style="72"/>
    <col min="16129" max="16129" width="3" style="72" customWidth="1"/>
    <col min="16130" max="16134" width="3.28515625" style="72" customWidth="1"/>
    <col min="16135" max="16135" width="4.28515625" style="72" customWidth="1"/>
    <col min="16136" max="16136" width="3.28515625" style="72" customWidth="1"/>
    <col min="16137" max="16137" width="4.140625" style="72" customWidth="1"/>
    <col min="16138" max="16138" width="3.85546875" style="72" customWidth="1"/>
    <col min="16139" max="16140" width="3.28515625" style="72" customWidth="1"/>
    <col min="16141" max="16141" width="0.85546875" style="72" customWidth="1"/>
    <col min="16142" max="16142" width="3.28515625" style="72" customWidth="1"/>
    <col min="16143" max="16143" width="3.7109375" style="72" customWidth="1"/>
    <col min="16144" max="16150" width="3.28515625" style="72" customWidth="1"/>
    <col min="16151" max="16151" width="4.140625" style="72" customWidth="1"/>
    <col min="16152" max="16154" width="3.28515625" style="72" customWidth="1"/>
    <col min="16155" max="16155" width="4.42578125" style="72" customWidth="1"/>
    <col min="16156" max="16156" width="0.85546875" style="72" customWidth="1"/>
    <col min="16157" max="16157" width="3.85546875" style="72" customWidth="1"/>
    <col min="16158" max="16158" width="1.42578125" style="72" customWidth="1"/>
    <col min="16159" max="16159" width="2.5703125" style="72" customWidth="1"/>
    <col min="16160" max="16384" width="8.140625" style="72"/>
  </cols>
  <sheetData>
    <row r="3" spans="2:31">
      <c r="T3" s="73"/>
      <c r="U3" s="73"/>
      <c r="V3" s="73"/>
      <c r="W3" s="73"/>
      <c r="X3" s="73"/>
      <c r="Y3" s="73"/>
      <c r="Z3" s="73"/>
      <c r="AA3" s="73"/>
      <c r="AB3" s="73"/>
      <c r="AC3" s="73"/>
      <c r="AD3" s="73"/>
    </row>
    <row r="4" spans="2:31">
      <c r="T4" s="73"/>
      <c r="U4" s="73" t="s">
        <v>246</v>
      </c>
      <c r="V4" s="73"/>
      <c r="W4" s="461"/>
      <c r="X4" s="461"/>
      <c r="Y4" s="461"/>
      <c r="Z4" s="461"/>
      <c r="AA4" s="461"/>
      <c r="AB4" s="461"/>
      <c r="AC4" s="461"/>
      <c r="AD4" s="461"/>
    </row>
    <row r="5" spans="2:31">
      <c r="T5" s="73"/>
      <c r="U5" s="73" t="s">
        <v>247</v>
      </c>
      <c r="V5" s="73"/>
      <c r="W5" s="73"/>
      <c r="X5" s="463"/>
      <c r="Y5" s="463"/>
      <c r="Z5" s="463"/>
      <c r="AA5" s="463"/>
      <c r="AB5" s="463"/>
      <c r="AC5" s="463"/>
      <c r="AD5" s="463"/>
    </row>
    <row r="6" spans="2:31">
      <c r="T6" s="73"/>
      <c r="U6" s="73"/>
      <c r="V6" s="73"/>
      <c r="W6" s="73"/>
      <c r="X6" s="73"/>
      <c r="Y6" s="73"/>
      <c r="Z6" s="73"/>
      <c r="AA6" s="73"/>
      <c r="AB6" s="73"/>
      <c r="AC6" s="73"/>
      <c r="AD6" s="73"/>
    </row>
    <row r="7" spans="2:31" ht="27">
      <c r="G7" s="467" t="s">
        <v>248</v>
      </c>
      <c r="H7" s="468"/>
      <c r="I7" s="468"/>
      <c r="J7" s="468"/>
      <c r="K7" s="468"/>
      <c r="L7" s="468"/>
      <c r="M7" s="468"/>
      <c r="N7" s="468"/>
      <c r="O7" s="468"/>
      <c r="P7" s="468"/>
      <c r="Q7" s="468"/>
      <c r="R7" s="468"/>
      <c r="S7" s="468"/>
      <c r="T7" s="468"/>
      <c r="U7" s="468"/>
      <c r="V7" s="468"/>
      <c r="W7" s="468"/>
      <c r="X7" s="468"/>
      <c r="Y7" s="468"/>
      <c r="Z7" s="468"/>
      <c r="AA7" s="468"/>
      <c r="AB7" s="74"/>
    </row>
    <row r="8" spans="2:31" ht="12.75" customHeight="1">
      <c r="G8" s="468"/>
      <c r="H8" s="468"/>
      <c r="I8" s="468"/>
      <c r="J8" s="468"/>
      <c r="K8" s="468"/>
      <c r="L8" s="468"/>
      <c r="M8" s="468"/>
      <c r="N8" s="468"/>
      <c r="O8" s="468"/>
      <c r="P8" s="468"/>
      <c r="Q8" s="468"/>
      <c r="R8" s="468"/>
      <c r="S8" s="468"/>
      <c r="T8" s="468"/>
      <c r="U8" s="468"/>
      <c r="V8" s="468"/>
      <c r="W8" s="468"/>
      <c r="X8" s="468"/>
      <c r="Y8" s="468"/>
      <c r="Z8" s="468"/>
      <c r="AA8" s="468"/>
      <c r="AB8" s="74"/>
    </row>
    <row r="9" spans="2:31" ht="21" customHeight="1">
      <c r="B9" s="73" t="s">
        <v>249</v>
      </c>
      <c r="C9" s="73"/>
      <c r="D9" s="73"/>
      <c r="E9" s="73"/>
      <c r="F9" s="472">
        <f>+IF('RESUMEN OPERACION'!AT8="","",'RESUMEN OPERACION'!AT8)</f>
        <v>59711282</v>
      </c>
      <c r="G9" s="472"/>
      <c r="H9" s="472"/>
      <c r="I9" s="472"/>
      <c r="J9" s="472"/>
      <c r="K9" s="472"/>
      <c r="L9" s="76"/>
      <c r="M9" s="73"/>
      <c r="N9" s="73"/>
      <c r="O9" s="73"/>
      <c r="P9" s="73"/>
      <c r="Q9" s="73"/>
      <c r="R9" s="73"/>
      <c r="S9" s="73"/>
      <c r="T9" s="73" t="s">
        <v>250</v>
      </c>
      <c r="U9" s="73"/>
      <c r="V9" s="73" t="s">
        <v>251</v>
      </c>
      <c r="W9" s="73"/>
      <c r="X9" s="73"/>
      <c r="Y9" s="77" t="s">
        <v>252</v>
      </c>
      <c r="Z9" s="73"/>
      <c r="AA9" s="73"/>
      <c r="AB9" s="469" t="s">
        <v>253</v>
      </c>
      <c r="AC9" s="469"/>
      <c r="AD9" s="469"/>
      <c r="AE9" s="469"/>
    </row>
    <row r="10" spans="2:31" ht="15.75" customHeight="1">
      <c r="B10" s="78" t="s">
        <v>254</v>
      </c>
      <c r="C10" s="79"/>
      <c r="D10" s="79"/>
      <c r="E10" s="79"/>
      <c r="F10" s="79"/>
      <c r="G10" s="79"/>
      <c r="H10" s="80"/>
      <c r="I10" s="80"/>
      <c r="J10" s="80"/>
      <c r="K10" s="80"/>
      <c r="L10" s="80"/>
      <c r="M10" s="80"/>
      <c r="N10" s="80"/>
      <c r="O10" s="80"/>
      <c r="P10" s="80"/>
      <c r="Q10" s="80"/>
      <c r="R10" s="80"/>
      <c r="S10" s="80"/>
      <c r="T10" s="80"/>
      <c r="U10" s="80"/>
      <c r="V10" s="79"/>
      <c r="W10" s="79"/>
      <c r="X10" s="79"/>
      <c r="Y10" s="79"/>
      <c r="Z10" s="79"/>
      <c r="AA10" s="79"/>
      <c r="AB10" s="79"/>
      <c r="AC10" s="79"/>
      <c r="AD10" s="81"/>
      <c r="AE10" s="81"/>
    </row>
    <row r="11" spans="2:31" ht="11.25" customHeight="1">
      <c r="B11" s="73" t="s">
        <v>255</v>
      </c>
      <c r="C11" s="73"/>
      <c r="D11" s="73"/>
      <c r="E11" s="73"/>
      <c r="F11" s="73"/>
      <c r="G11" s="73"/>
      <c r="H11" s="470" t="str">
        <f>UPPER(IF('RESUMEN OPERACION'!J19&lt;&gt;"",'RESUMEN OPERACION'!J19,""))</f>
        <v>MERSANT VIGILANCIA SL</v>
      </c>
      <c r="I11" s="470"/>
      <c r="J11" s="470"/>
      <c r="K11" s="470"/>
      <c r="L11" s="470"/>
      <c r="M11" s="470"/>
      <c r="N11" s="470"/>
      <c r="O11" s="470"/>
      <c r="P11" s="470"/>
      <c r="Q11" s="470"/>
      <c r="R11" s="470"/>
      <c r="S11" s="470"/>
      <c r="T11" s="470"/>
      <c r="U11" s="470"/>
      <c r="V11" s="470"/>
      <c r="W11" s="470"/>
      <c r="X11" s="73" t="s">
        <v>256</v>
      </c>
      <c r="Y11" s="458" t="str">
        <f>UPPER(IF('RESUMEN OPERACION'!AW19&lt;&gt;"",'RESUMEN OPERACION'!AW19,""))</f>
        <v>B90229790</v>
      </c>
      <c r="Z11" s="458"/>
      <c r="AA11" s="458"/>
      <c r="AB11" s="458"/>
      <c r="AC11" s="458"/>
      <c r="AD11" s="73"/>
    </row>
    <row r="12" spans="2:31" ht="10.5" customHeight="1">
      <c r="B12" s="73" t="s">
        <v>257</v>
      </c>
      <c r="C12" s="73"/>
      <c r="D12" s="73"/>
      <c r="E12" s="73"/>
      <c r="F12" s="73"/>
      <c r="G12" s="73"/>
      <c r="H12" s="73"/>
      <c r="I12" s="458" t="str">
        <f>+UPPER('RESUMEN OPERACION'!J22)</f>
        <v>RAQUEL SERRANO DE MERGELINA</v>
      </c>
      <c r="J12" s="458"/>
      <c r="K12" s="458"/>
      <c r="L12" s="458"/>
      <c r="M12" s="458"/>
      <c r="N12" s="458"/>
      <c r="O12" s="458"/>
      <c r="P12" s="458"/>
      <c r="Q12" s="458"/>
      <c r="R12" s="458"/>
      <c r="S12" s="458"/>
      <c r="T12" s="458"/>
      <c r="U12" s="458"/>
      <c r="V12" s="73" t="s">
        <v>258</v>
      </c>
      <c r="W12" s="73"/>
      <c r="X12" s="73"/>
      <c r="Y12" s="471" t="str">
        <f>+UPPER('RESUMEN OPERACION'!AW22)</f>
        <v>30225594Y</v>
      </c>
      <c r="Z12" s="471"/>
      <c r="AA12" s="471"/>
      <c r="AB12" s="471"/>
      <c r="AC12" s="471"/>
      <c r="AD12" s="73"/>
    </row>
    <row r="13" spans="2:31" ht="10.5" customHeight="1">
      <c r="B13" s="73" t="s">
        <v>259</v>
      </c>
      <c r="C13" s="73"/>
      <c r="D13" s="73"/>
      <c r="E13" s="461"/>
      <c r="F13" s="461"/>
      <c r="G13" s="461"/>
      <c r="H13" s="461"/>
      <c r="I13" s="461"/>
      <c r="J13" s="73" t="s">
        <v>260</v>
      </c>
      <c r="K13" s="73"/>
      <c r="L13" s="73"/>
      <c r="M13" s="73"/>
      <c r="N13" s="76"/>
      <c r="O13" s="461"/>
      <c r="P13" s="461"/>
      <c r="Q13" s="461"/>
      <c r="R13" s="461"/>
      <c r="S13" s="73" t="s">
        <v>261</v>
      </c>
      <c r="T13" s="76"/>
      <c r="U13" s="461"/>
      <c r="V13" s="461"/>
      <c r="W13" s="461"/>
      <c r="X13" s="461"/>
      <c r="Y13" s="461"/>
      <c r="Z13" s="73"/>
      <c r="AA13" s="73"/>
      <c r="AB13" s="73"/>
      <c r="AC13" s="73"/>
      <c r="AD13" s="73"/>
    </row>
    <row r="14" spans="2:31" ht="10.5" customHeight="1">
      <c r="B14" s="73" t="s">
        <v>262</v>
      </c>
      <c r="C14" s="73"/>
      <c r="D14" s="73"/>
      <c r="E14" s="73"/>
      <c r="F14" s="73"/>
      <c r="G14" s="73"/>
      <c r="H14" s="458" t="str">
        <f>UPPER(IF('RESUMEN OPERACION'!J31&lt;&gt;"",LEFT('RESUMEN OPERACION'!J31,FIND(" ",'RESUMEN OPERACION'!J31)-1),""))</f>
        <v/>
      </c>
      <c r="I14" s="458"/>
      <c r="J14" s="458"/>
      <c r="K14" s="458"/>
      <c r="L14" s="458"/>
      <c r="M14" s="458"/>
      <c r="N14" s="458"/>
      <c r="O14" s="458"/>
      <c r="P14" s="73" t="s">
        <v>263</v>
      </c>
      <c r="Q14" s="73"/>
      <c r="R14" s="458" t="str">
        <f>UPPER(IF('RESUMEN OPERACION'!J31&lt;&gt;"",SUBSTITUTE('RESUMEN OPERACION'!J31,'contrato movil'!H14,""),""))</f>
        <v/>
      </c>
      <c r="S14" s="458"/>
      <c r="T14" s="458"/>
      <c r="U14" s="458"/>
      <c r="V14" s="458"/>
      <c r="W14" s="458"/>
      <c r="X14" s="458"/>
      <c r="Y14" s="458"/>
      <c r="Z14" s="458"/>
      <c r="AA14" s="458"/>
      <c r="AB14" s="458"/>
      <c r="AC14" s="458"/>
      <c r="AD14" s="73"/>
    </row>
    <row r="15" spans="2:31">
      <c r="B15" s="73" t="s">
        <v>258</v>
      </c>
      <c r="C15" s="73"/>
      <c r="D15" s="73"/>
      <c r="E15" s="76"/>
      <c r="F15" s="458" t="str">
        <f>UPPER(IF('RESUMEN OPERACION'!AW31&lt;&gt;"",'RESUMEN OPERACION'!AW31,""))</f>
        <v/>
      </c>
      <c r="G15" s="458"/>
      <c r="H15" s="458"/>
      <c r="I15" s="458"/>
      <c r="J15" s="458"/>
      <c r="K15" s="73" t="s">
        <v>264</v>
      </c>
      <c r="L15" s="73"/>
      <c r="M15" s="73"/>
      <c r="N15" s="76"/>
      <c r="O15" s="461"/>
      <c r="P15" s="461"/>
      <c r="Q15" s="461"/>
      <c r="R15" s="461"/>
      <c r="S15" s="461"/>
      <c r="T15" s="73" t="s">
        <v>265</v>
      </c>
      <c r="U15" s="73"/>
      <c r="V15" s="73"/>
      <c r="W15" s="76"/>
      <c r="X15" s="461"/>
      <c r="Y15" s="461"/>
      <c r="Z15" s="461"/>
      <c r="AA15" s="461"/>
      <c r="AB15" s="461"/>
      <c r="AC15" s="461"/>
      <c r="AD15" s="73"/>
    </row>
    <row r="16" spans="2:31" ht="11.25" customHeight="1">
      <c r="B16" s="73" t="s">
        <v>266</v>
      </c>
      <c r="C16" s="73"/>
      <c r="D16" s="464" t="str">
        <f>+UPPER('RESUMEN OPERACION'!J34)</f>
        <v>CALLE ASTRONOMIA Nº1, ESC. 1, PLANTA 9, PUERTA 13</v>
      </c>
      <c r="E16" s="464"/>
      <c r="F16" s="464"/>
      <c r="G16" s="464"/>
      <c r="H16" s="464"/>
      <c r="I16" s="464"/>
      <c r="J16" s="464"/>
      <c r="K16" s="464"/>
      <c r="L16" s="464"/>
      <c r="M16" s="464"/>
      <c r="N16" s="464"/>
      <c r="O16" s="464"/>
      <c r="P16" s="464"/>
      <c r="Q16" s="464"/>
      <c r="R16" s="464"/>
      <c r="S16" s="464"/>
      <c r="T16" s="464"/>
      <c r="U16" s="464"/>
      <c r="V16" s="464"/>
      <c r="W16" s="464"/>
      <c r="X16" s="464"/>
      <c r="Y16" s="464"/>
      <c r="Z16" s="464"/>
      <c r="AA16" s="82" t="s">
        <v>267</v>
      </c>
      <c r="AB16" s="82"/>
      <c r="AC16" s="75"/>
      <c r="AD16" s="83"/>
    </row>
    <row r="17" spans="2:30" ht="10.5" customHeight="1">
      <c r="B17" s="73" t="s">
        <v>268</v>
      </c>
      <c r="C17" s="73"/>
      <c r="D17" s="465" t="str">
        <f>+UPPER('RESUMEN OPERACION'!J37)</f>
        <v>SEVILLA</v>
      </c>
      <c r="E17" s="465"/>
      <c r="F17" s="465"/>
      <c r="G17" s="465"/>
      <c r="H17" s="465"/>
      <c r="I17" s="465"/>
      <c r="J17" s="465"/>
      <c r="K17" s="465"/>
      <c r="L17" s="465"/>
      <c r="M17" s="465"/>
      <c r="N17" s="465"/>
      <c r="O17" s="465"/>
      <c r="P17" s="73" t="s">
        <v>269</v>
      </c>
      <c r="Q17" s="73"/>
      <c r="R17" s="465" t="str">
        <f>+UPPER('RESUMEN OPERACION'!AW37)</f>
        <v>SEVILLA</v>
      </c>
      <c r="S17" s="465"/>
      <c r="T17" s="465"/>
      <c r="U17" s="465"/>
      <c r="V17" s="465"/>
      <c r="W17" s="465"/>
      <c r="X17" s="465"/>
      <c r="Y17" s="73" t="s">
        <v>270</v>
      </c>
      <c r="Z17" s="73"/>
      <c r="AA17" s="73"/>
      <c r="AB17" s="466" t="str">
        <f>+UPPER('RESUMEN OPERACION'!AW34)</f>
        <v>41015</v>
      </c>
      <c r="AC17" s="466"/>
      <c r="AD17" s="84"/>
    </row>
    <row r="18" spans="2:30" ht="12.75" customHeight="1">
      <c r="B18" s="233" t="s">
        <v>271</v>
      </c>
      <c r="C18" s="73"/>
      <c r="D18" s="73"/>
      <c r="E18" s="73"/>
      <c r="F18" s="73"/>
      <c r="G18" s="73"/>
      <c r="H18" s="73"/>
      <c r="I18" s="73"/>
      <c r="J18" s="73"/>
      <c r="K18" s="73"/>
      <c r="L18" s="73"/>
      <c r="M18" s="73"/>
      <c r="N18" s="73"/>
      <c r="O18" s="73"/>
      <c r="P18" s="73"/>
      <c r="Q18" s="73"/>
      <c r="R18" s="73"/>
      <c r="S18" s="73"/>
      <c r="T18" s="73"/>
      <c r="U18" s="73"/>
      <c r="V18" s="73"/>
      <c r="W18" s="73"/>
      <c r="X18" s="73"/>
      <c r="Y18" s="73"/>
      <c r="Z18" s="73"/>
      <c r="AA18" s="73"/>
      <c r="AB18" s="73"/>
      <c r="AC18" s="73"/>
      <c r="AD18" s="73"/>
    </row>
    <row r="19" spans="2:30">
      <c r="B19" s="73" t="s">
        <v>272</v>
      </c>
      <c r="C19" s="73"/>
      <c r="D19" s="73"/>
      <c r="E19" s="461"/>
      <c r="F19" s="461"/>
      <c r="G19" s="461"/>
      <c r="H19" s="461"/>
      <c r="I19" s="461"/>
      <c r="J19" s="461"/>
      <c r="K19" s="73" t="s">
        <v>273</v>
      </c>
      <c r="L19" s="73"/>
      <c r="M19" s="73"/>
      <c r="N19" s="73"/>
      <c r="O19" s="73"/>
      <c r="P19" s="73"/>
      <c r="Q19" s="461"/>
      <c r="R19" s="461"/>
      <c r="S19" s="461"/>
      <c r="T19" s="461"/>
      <c r="U19" s="73" t="s">
        <v>274</v>
      </c>
      <c r="V19" s="73"/>
      <c r="W19" s="73"/>
      <c r="X19" s="461"/>
      <c r="Y19" s="461"/>
      <c r="Z19" s="461"/>
      <c r="AA19" s="461"/>
      <c r="AB19" s="461"/>
      <c r="AC19" s="461"/>
      <c r="AD19" s="73"/>
    </row>
    <row r="20" spans="2:30">
      <c r="B20" s="73"/>
      <c r="C20" s="73"/>
      <c r="D20" s="73"/>
      <c r="E20" s="73"/>
      <c r="F20" s="73"/>
      <c r="G20" s="73"/>
      <c r="H20" s="73"/>
      <c r="I20" s="73"/>
      <c r="J20" s="73"/>
      <c r="K20" s="73"/>
      <c r="L20" s="73"/>
      <c r="M20" s="73"/>
      <c r="N20" s="73"/>
      <c r="O20" s="73"/>
      <c r="P20" s="73"/>
      <c r="Q20" s="73"/>
      <c r="R20" s="73"/>
      <c r="S20" s="73"/>
      <c r="T20" s="73"/>
      <c r="U20" s="73"/>
      <c r="V20" s="73"/>
      <c r="W20" s="73"/>
      <c r="X20" s="73"/>
      <c r="Y20" s="73"/>
      <c r="Z20" s="73"/>
      <c r="AA20" s="73"/>
      <c r="AB20" s="73"/>
      <c r="AC20" s="73"/>
      <c r="AD20" s="73"/>
    </row>
    <row r="21" spans="2:30">
      <c r="B21" s="73" t="s">
        <v>275</v>
      </c>
      <c r="C21" s="73"/>
      <c r="D21" s="73"/>
      <c r="E21" s="73"/>
      <c r="F21" s="73"/>
      <c r="G21" s="73"/>
      <c r="H21" s="73"/>
      <c r="I21" s="73" t="s">
        <v>276</v>
      </c>
      <c r="J21" s="73"/>
      <c r="K21" s="73"/>
      <c r="L21" s="73"/>
      <c r="M21" s="73"/>
      <c r="N21" s="73" t="s">
        <v>277</v>
      </c>
      <c r="O21" s="73"/>
      <c r="P21" s="73"/>
      <c r="Q21" s="73" t="s">
        <v>278</v>
      </c>
      <c r="R21" s="73"/>
      <c r="S21" s="73"/>
      <c r="T21" s="73"/>
      <c r="U21" s="73"/>
      <c r="V21" s="73"/>
      <c r="W21" s="73"/>
      <c r="X21" s="73"/>
      <c r="Y21" s="73"/>
      <c r="Z21" s="73"/>
      <c r="AA21" s="73"/>
      <c r="AB21" s="73"/>
      <c r="AC21" s="73"/>
      <c r="AD21" s="73"/>
    </row>
    <row r="22" spans="2:30">
      <c r="B22" s="73" t="s">
        <v>279</v>
      </c>
      <c r="C22" s="73"/>
      <c r="D22" s="73"/>
      <c r="E22" s="73"/>
      <c r="F22" s="73"/>
      <c r="G22" s="73"/>
      <c r="H22" s="73"/>
      <c r="I22" s="73" t="s">
        <v>276</v>
      </c>
      <c r="J22" s="73"/>
      <c r="K22" s="73"/>
      <c r="L22" s="73"/>
      <c r="M22" s="73"/>
      <c r="N22" s="73" t="s">
        <v>277</v>
      </c>
      <c r="O22" s="73"/>
      <c r="P22" s="73"/>
      <c r="Q22" s="73" t="s">
        <v>278</v>
      </c>
      <c r="R22" s="73"/>
      <c r="S22" s="73"/>
      <c r="T22" s="73"/>
      <c r="U22" s="73"/>
      <c r="V22" s="73"/>
      <c r="W22" s="73"/>
      <c r="X22" s="73"/>
      <c r="Y22" s="73"/>
      <c r="Z22" s="73"/>
      <c r="AA22" s="73"/>
      <c r="AB22" s="73"/>
      <c r="AC22" s="73"/>
      <c r="AD22" s="73"/>
    </row>
    <row r="23" spans="2:30">
      <c r="B23" s="73" t="s">
        <v>280</v>
      </c>
      <c r="C23" s="73"/>
      <c r="D23" s="73"/>
      <c r="E23" s="73"/>
      <c r="F23" s="73"/>
      <c r="G23" s="73"/>
      <c r="H23" s="462"/>
      <c r="I23" s="462"/>
      <c r="J23" s="462"/>
      <c r="K23" s="462"/>
      <c r="L23" s="462"/>
      <c r="M23" s="462"/>
      <c r="N23" s="462"/>
      <c r="O23" s="462"/>
      <c r="P23" s="462"/>
      <c r="Q23" s="462"/>
      <c r="R23" s="462"/>
      <c r="S23" s="462"/>
      <c r="T23" s="462"/>
      <c r="U23" s="462"/>
      <c r="V23" s="462"/>
      <c r="W23" s="462"/>
      <c r="X23" s="462"/>
      <c r="Y23" s="462"/>
      <c r="Z23" s="462"/>
      <c r="AA23" s="462"/>
      <c r="AB23" s="462"/>
      <c r="AC23" s="462"/>
      <c r="AD23" s="73"/>
    </row>
    <row r="24" spans="2:30">
      <c r="B24" s="73" t="s">
        <v>281</v>
      </c>
      <c r="C24" s="73"/>
      <c r="D24" s="73"/>
      <c r="E24" s="73"/>
      <c r="F24" s="73"/>
      <c r="G24" s="463"/>
      <c r="H24" s="463"/>
      <c r="I24" s="463"/>
      <c r="J24" s="463"/>
      <c r="K24" s="85" t="s">
        <v>282</v>
      </c>
      <c r="L24" s="85"/>
      <c r="M24" s="85"/>
      <c r="N24" s="85"/>
      <c r="O24" s="85"/>
      <c r="P24" s="85"/>
      <c r="Q24" s="85"/>
      <c r="R24" s="85"/>
      <c r="S24" s="463"/>
      <c r="T24" s="463"/>
      <c r="U24" s="463"/>
      <c r="V24" s="463"/>
      <c r="W24" s="463"/>
      <c r="X24" s="85"/>
      <c r="Y24" s="85"/>
      <c r="Z24" s="85"/>
      <c r="AA24" s="85"/>
      <c r="AB24" s="85"/>
      <c r="AC24" s="85"/>
      <c r="AD24" s="73"/>
    </row>
    <row r="25" spans="2:30">
      <c r="B25" s="86" t="s">
        <v>283</v>
      </c>
      <c r="C25" s="87"/>
      <c r="D25" s="87"/>
      <c r="E25" s="87"/>
      <c r="F25" s="87"/>
      <c r="G25" s="87"/>
      <c r="H25" s="87"/>
      <c r="I25" s="87"/>
      <c r="J25" s="87"/>
      <c r="K25" s="87"/>
      <c r="L25" s="87"/>
      <c r="M25" s="87"/>
    </row>
    <row r="26" spans="2:30">
      <c r="B26" s="88"/>
      <c r="C26" s="88"/>
      <c r="D26" s="88"/>
      <c r="E26" s="88"/>
      <c r="F26" s="88"/>
      <c r="G26" s="88"/>
      <c r="H26" s="88"/>
      <c r="I26" s="88"/>
      <c r="J26" s="88"/>
      <c r="K26" s="88"/>
      <c r="L26" s="88"/>
      <c r="M26" s="88"/>
      <c r="N26" s="88"/>
      <c r="O26" s="88"/>
      <c r="P26" s="88"/>
      <c r="Q26" s="88"/>
      <c r="R26" s="88"/>
      <c r="S26" s="88"/>
      <c r="T26" s="88"/>
      <c r="U26" s="88"/>
      <c r="V26" s="88"/>
      <c r="W26" s="88"/>
      <c r="X26" s="88"/>
      <c r="Y26" s="88"/>
      <c r="Z26" s="88"/>
      <c r="AA26" s="88"/>
      <c r="AB26" s="88"/>
      <c r="AC26" s="88"/>
    </row>
    <row r="27" spans="2:30">
      <c r="B27" s="88" t="s">
        <v>284</v>
      </c>
      <c r="C27" s="88"/>
      <c r="D27" s="436"/>
      <c r="E27" s="436"/>
      <c r="F27" s="436"/>
      <c r="G27" s="436"/>
      <c r="H27" s="436"/>
      <c r="I27" s="436"/>
      <c r="J27" s="436"/>
      <c r="K27" s="436"/>
      <c r="L27" s="436"/>
      <c r="M27" s="436"/>
      <c r="N27" s="436"/>
      <c r="O27" s="88" t="s">
        <v>285</v>
      </c>
      <c r="P27" s="88"/>
      <c r="Q27" s="457"/>
      <c r="R27" s="457"/>
      <c r="S27" s="457"/>
      <c r="T27" s="457"/>
      <c r="U27" s="457"/>
      <c r="V27" s="457"/>
      <c r="W27" s="457"/>
      <c r="X27" s="457"/>
      <c r="Y27" s="457"/>
      <c r="Z27" s="457"/>
      <c r="AA27" s="457"/>
      <c r="AB27" s="457"/>
      <c r="AC27" s="457"/>
    </row>
    <row r="28" spans="2:30">
      <c r="B28" s="88" t="s">
        <v>286</v>
      </c>
      <c r="C28" s="88"/>
      <c r="D28" s="436"/>
      <c r="E28" s="436"/>
      <c r="F28" s="436"/>
      <c r="G28" s="436"/>
      <c r="H28" s="436"/>
      <c r="I28" s="436"/>
      <c r="J28" s="436"/>
      <c r="K28" s="436"/>
      <c r="L28" s="436"/>
      <c r="M28" s="436"/>
      <c r="N28" s="436"/>
      <c r="O28" s="436"/>
      <c r="P28" s="436"/>
      <c r="Q28" s="436"/>
      <c r="R28" s="436"/>
      <c r="S28" s="436"/>
      <c r="T28" s="88" t="s">
        <v>267</v>
      </c>
      <c r="U28" s="89"/>
      <c r="V28" s="90" t="s">
        <v>287</v>
      </c>
      <c r="W28" s="88"/>
      <c r="X28" s="91"/>
      <c r="Y28" s="92" t="s">
        <v>288</v>
      </c>
      <c r="Z28" s="91"/>
      <c r="AA28" s="93" t="s">
        <v>289</v>
      </c>
      <c r="AB28" s="93"/>
      <c r="AC28" s="91"/>
    </row>
    <row r="29" spans="2:30">
      <c r="B29" s="88" t="s">
        <v>268</v>
      </c>
      <c r="C29" s="88"/>
      <c r="D29" s="91"/>
      <c r="E29" s="91"/>
      <c r="F29" s="91"/>
      <c r="G29" s="91"/>
      <c r="H29" s="91"/>
      <c r="I29" s="91"/>
      <c r="J29" s="91"/>
      <c r="K29" s="91"/>
      <c r="L29" s="91"/>
      <c r="M29" s="91"/>
      <c r="N29" s="91"/>
      <c r="O29" s="88" t="s">
        <v>269</v>
      </c>
      <c r="P29" s="88"/>
      <c r="Q29" s="91"/>
      <c r="R29" s="91"/>
      <c r="S29" s="91"/>
      <c r="T29" s="91"/>
      <c r="U29" s="91"/>
      <c r="V29" s="91"/>
      <c r="W29" s="91"/>
      <c r="X29" s="91"/>
      <c r="Y29" s="88" t="s">
        <v>270</v>
      </c>
      <c r="Z29" s="88"/>
      <c r="AA29" s="88"/>
      <c r="AB29" s="88"/>
      <c r="AC29" s="94"/>
      <c r="AD29" s="95"/>
    </row>
    <row r="30" spans="2:30">
      <c r="B30" s="88" t="s">
        <v>290</v>
      </c>
      <c r="C30" s="88"/>
      <c r="D30" s="88"/>
      <c r="E30" s="88"/>
      <c r="F30" s="96"/>
      <c r="G30" s="96"/>
      <c r="H30" s="96"/>
      <c r="I30" s="96"/>
      <c r="J30" s="96"/>
      <c r="K30" s="88" t="s">
        <v>291</v>
      </c>
      <c r="L30" s="89"/>
      <c r="M30" s="89"/>
      <c r="N30" s="89"/>
      <c r="O30" s="89"/>
      <c r="P30" s="89"/>
      <c r="Q30" s="89"/>
      <c r="R30" s="89"/>
      <c r="S30" s="89"/>
      <c r="T30" s="89"/>
      <c r="U30" s="89"/>
      <c r="V30" s="89"/>
      <c r="W30" s="89"/>
      <c r="X30" s="88" t="s">
        <v>292</v>
      </c>
      <c r="Y30" s="91"/>
      <c r="Z30" s="91"/>
      <c r="AA30" s="91"/>
      <c r="AB30" s="91"/>
      <c r="AC30" s="91"/>
    </row>
    <row r="31" spans="2:30" s="81" customFormat="1" ht="3.75" customHeight="1">
      <c r="B31" s="97"/>
      <c r="C31" s="97"/>
      <c r="D31" s="97"/>
      <c r="E31" s="97"/>
      <c r="F31" s="97"/>
      <c r="G31" s="97"/>
      <c r="H31" s="97"/>
      <c r="I31" s="97"/>
      <c r="J31" s="97"/>
      <c r="K31" s="97"/>
      <c r="L31" s="98"/>
      <c r="M31" s="98"/>
      <c r="N31" s="98"/>
      <c r="O31" s="98"/>
      <c r="P31" s="98"/>
      <c r="Q31" s="98"/>
      <c r="R31" s="98"/>
      <c r="S31" s="98"/>
      <c r="T31" s="98"/>
      <c r="U31" s="98"/>
      <c r="V31" s="98"/>
      <c r="W31" s="98"/>
      <c r="X31" s="97"/>
      <c r="Y31" s="97"/>
      <c r="Z31" s="97"/>
      <c r="AA31" s="97"/>
      <c r="AB31" s="97"/>
      <c r="AC31" s="97"/>
    </row>
    <row r="32" spans="2:30" ht="15" customHeight="1">
      <c r="B32" s="99" t="s">
        <v>293</v>
      </c>
      <c r="C32" s="100"/>
      <c r="D32" s="100"/>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row>
    <row r="33" spans="1:30" ht="4.5" customHeight="1"/>
    <row r="34" spans="1:30" ht="9.75" customHeight="1">
      <c r="A34" s="88"/>
      <c r="B34" s="88" t="s">
        <v>294</v>
      </c>
      <c r="C34" s="88"/>
      <c r="D34" s="88"/>
      <c r="E34" s="458" t="s">
        <v>562</v>
      </c>
      <c r="F34" s="458"/>
      <c r="G34" s="458"/>
      <c r="H34" s="458"/>
      <c r="I34" s="458"/>
      <c r="J34" s="458"/>
      <c r="K34" s="458"/>
      <c r="L34" s="101" t="s">
        <v>295</v>
      </c>
      <c r="M34" s="101"/>
      <c r="N34" s="88"/>
      <c r="O34" s="88"/>
      <c r="P34" s="459" t="str">
        <f>+'RESUMEN OPERACION'!J49</f>
        <v xml:space="preserve">ES69 0049 </v>
      </c>
      <c r="Q34" s="459"/>
      <c r="R34" s="90" t="s">
        <v>296</v>
      </c>
      <c r="S34" s="90"/>
      <c r="T34" s="459" t="str">
        <f>+'RESUMEN OPERACION'!O49</f>
        <v>3255</v>
      </c>
      <c r="U34" s="459"/>
      <c r="V34" s="102" t="s">
        <v>297</v>
      </c>
      <c r="W34" s="103" t="str">
        <f>+'RESUMEN OPERACION'!T49</f>
        <v>20</v>
      </c>
      <c r="X34" s="101" t="s">
        <v>298</v>
      </c>
      <c r="Y34" s="101"/>
      <c r="Z34" s="460" t="str">
        <f>+'RESUMEN OPERACION'!W49</f>
        <v>2914025127</v>
      </c>
      <c r="AA34" s="460"/>
      <c r="AB34" s="460"/>
      <c r="AC34" s="460"/>
      <c r="AD34" s="460"/>
    </row>
    <row r="35" spans="1:30">
      <c r="M35" s="72" t="s">
        <v>299</v>
      </c>
    </row>
    <row r="36" spans="1:30" ht="11.25">
      <c r="B36" s="104" t="s">
        <v>300</v>
      </c>
      <c r="C36" s="79"/>
      <c r="D36" s="79"/>
      <c r="E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row>
    <row r="37" spans="1:30" ht="7.5" customHeight="1">
      <c r="A37" s="88"/>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c r="AC37" s="88"/>
      <c r="AD37" s="88"/>
    </row>
    <row r="38" spans="1:30">
      <c r="A38" s="88"/>
      <c r="B38" s="88" t="s">
        <v>301</v>
      </c>
      <c r="C38" s="88"/>
      <c r="D38" s="88"/>
      <c r="E38" s="88"/>
      <c r="F38" s="88"/>
      <c r="G38" s="88"/>
      <c r="H38" s="91" t="str">
        <f>+'DETALLE DE LINEAS'!O5</f>
        <v>MERSANT VIGILANCIA S.L</v>
      </c>
      <c r="I38" s="91"/>
      <c r="J38" s="91"/>
      <c r="K38" s="91"/>
      <c r="L38" s="91"/>
      <c r="M38" s="91"/>
      <c r="N38" s="91"/>
      <c r="O38" s="91"/>
      <c r="P38" s="91"/>
      <c r="Q38" s="91"/>
      <c r="R38" s="91"/>
      <c r="S38" s="91"/>
      <c r="T38" s="91"/>
      <c r="U38" s="91"/>
      <c r="V38" s="91"/>
      <c r="W38" s="91"/>
      <c r="X38" s="88" t="s">
        <v>256</v>
      </c>
      <c r="Y38" s="91" t="str">
        <f>+'DETALLE DE LINEAS'!P5</f>
        <v>B90229790</v>
      </c>
      <c r="Z38" s="91"/>
      <c r="AA38" s="91"/>
      <c r="AB38" s="91"/>
      <c r="AC38" s="91"/>
      <c r="AD38" s="91"/>
    </row>
    <row r="39" spans="1:30">
      <c r="A39" s="88"/>
      <c r="B39" s="88" t="s">
        <v>284</v>
      </c>
      <c r="C39" s="88"/>
      <c r="D39" s="91"/>
      <c r="E39" s="91"/>
      <c r="F39" s="91"/>
      <c r="G39" s="91"/>
      <c r="H39" s="91"/>
      <c r="I39" s="91"/>
      <c r="J39" s="91"/>
      <c r="K39" s="91"/>
      <c r="L39" s="91"/>
      <c r="M39" s="91"/>
      <c r="N39" s="91"/>
      <c r="O39" s="91"/>
      <c r="P39" s="88" t="s">
        <v>285</v>
      </c>
      <c r="Q39" s="88"/>
      <c r="R39" s="91"/>
      <c r="S39" s="91"/>
      <c r="T39" s="91"/>
      <c r="U39" s="88"/>
      <c r="V39" s="91"/>
      <c r="W39" s="91"/>
      <c r="X39" s="91"/>
      <c r="Y39" s="91"/>
      <c r="Z39" s="91"/>
      <c r="AA39" s="91"/>
      <c r="AB39" s="91"/>
      <c r="AC39" s="91"/>
      <c r="AD39" s="91"/>
    </row>
    <row r="40" spans="1:30">
      <c r="A40" s="88"/>
      <c r="B40" s="88" t="s">
        <v>302</v>
      </c>
      <c r="C40" s="88"/>
      <c r="D40" s="88"/>
      <c r="E40" s="88"/>
      <c r="F40" s="88"/>
      <c r="G40" s="88"/>
      <c r="H40" s="88"/>
      <c r="I40" s="91"/>
      <c r="J40" s="91"/>
      <c r="K40" s="91"/>
      <c r="L40" s="91"/>
      <c r="M40" s="91"/>
      <c r="N40" s="91"/>
      <c r="O40" s="91"/>
      <c r="P40" s="91"/>
      <c r="Q40" s="91"/>
      <c r="R40" s="91"/>
      <c r="S40" s="91"/>
      <c r="T40" s="91"/>
      <c r="U40" s="88" t="s">
        <v>267</v>
      </c>
      <c r="V40" s="96"/>
      <c r="W40" s="96"/>
      <c r="X40" s="96"/>
      <c r="Y40" s="96"/>
      <c r="Z40" s="96"/>
      <c r="AA40" s="96"/>
      <c r="AB40" s="96"/>
      <c r="AC40" s="96"/>
      <c r="AD40" s="96"/>
    </row>
    <row r="41" spans="1:30">
      <c r="A41" s="88"/>
      <c r="B41" s="88" t="s">
        <v>259</v>
      </c>
      <c r="C41" s="88"/>
      <c r="D41" s="88"/>
      <c r="E41" s="91"/>
      <c r="F41" s="91"/>
      <c r="G41" s="91"/>
      <c r="H41" s="91"/>
      <c r="I41" s="91"/>
      <c r="J41" s="91"/>
      <c r="K41" s="91"/>
      <c r="L41" s="91"/>
      <c r="M41" s="88"/>
      <c r="N41" s="88" t="s">
        <v>303</v>
      </c>
      <c r="O41" s="88"/>
      <c r="P41" s="91"/>
      <c r="Q41" s="91"/>
      <c r="R41" s="91"/>
      <c r="S41" s="91"/>
      <c r="T41" s="91"/>
      <c r="U41" s="91"/>
      <c r="V41" s="91"/>
      <c r="W41" s="91"/>
      <c r="X41" s="91"/>
      <c r="Y41" s="91"/>
      <c r="Z41" s="91"/>
      <c r="AA41" s="91"/>
      <c r="AB41" s="91"/>
      <c r="AC41" s="91"/>
      <c r="AD41" s="91"/>
    </row>
    <row r="42" spans="1:30">
      <c r="A42" s="88"/>
      <c r="B42" s="88" t="s">
        <v>304</v>
      </c>
      <c r="C42" s="88"/>
      <c r="D42" s="88"/>
      <c r="E42" s="88"/>
      <c r="F42" s="91"/>
      <c r="G42" s="91"/>
      <c r="H42" s="91"/>
      <c r="I42" s="88" t="s">
        <v>305</v>
      </c>
      <c r="J42" s="88"/>
      <c r="K42" s="88"/>
      <c r="L42" s="91"/>
      <c r="M42" s="91"/>
      <c r="N42" s="91"/>
      <c r="O42" s="91"/>
      <c r="P42" s="91"/>
      <c r="Q42" s="91"/>
      <c r="R42" s="91"/>
      <c r="S42" s="91"/>
      <c r="T42" s="91"/>
      <c r="U42" s="91"/>
      <c r="V42" s="91"/>
      <c r="W42" s="91"/>
      <c r="X42" s="91"/>
      <c r="Y42" s="91"/>
      <c r="Z42" s="91"/>
      <c r="AA42" s="91"/>
      <c r="AB42" s="91"/>
      <c r="AC42" s="91"/>
      <c r="AD42" s="91"/>
    </row>
    <row r="43" spans="1:30">
      <c r="A43" s="88"/>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c r="AC43" s="88"/>
      <c r="AD43" s="88"/>
    </row>
    <row r="44" spans="1:30" ht="12">
      <c r="B44" s="105" t="s">
        <v>306</v>
      </c>
      <c r="C44" s="105"/>
      <c r="D44" s="105"/>
      <c r="E44" s="105"/>
      <c r="F44" s="105"/>
      <c r="G44" s="105"/>
      <c r="H44" s="79"/>
      <c r="I44" s="79"/>
      <c r="J44" s="79"/>
      <c r="K44" s="79"/>
      <c r="L44" s="79"/>
      <c r="M44" s="79"/>
      <c r="N44" s="79"/>
      <c r="O44" s="79"/>
      <c r="P44" s="79"/>
      <c r="Q44" s="79"/>
      <c r="R44" s="79"/>
      <c r="S44" s="79"/>
      <c r="T44" s="79"/>
      <c r="U44" s="79"/>
      <c r="V44" s="79"/>
      <c r="W44" s="79"/>
      <c r="X44" s="79"/>
      <c r="Y44" s="79"/>
      <c r="Z44" s="79"/>
      <c r="AA44" s="79"/>
      <c r="AB44" s="79"/>
      <c r="AC44" s="79"/>
      <c r="AD44" s="79"/>
    </row>
    <row r="45" spans="1:30">
      <c r="A45" s="88"/>
      <c r="B45" s="88" t="s">
        <v>245</v>
      </c>
      <c r="C45" s="88"/>
      <c r="D45" s="88"/>
      <c r="E45" s="88"/>
      <c r="F45" s="91" t="str">
        <f>+'DETALLE DE LINEAS'!N5</f>
        <v>VODAFONE</v>
      </c>
      <c r="G45" s="91"/>
      <c r="H45" s="91"/>
      <c r="I45" s="91"/>
      <c r="J45" s="91"/>
      <c r="K45" s="91"/>
      <c r="L45" s="91"/>
      <c r="M45" s="91"/>
      <c r="N45" s="91"/>
      <c r="O45" s="91"/>
      <c r="P45" s="91"/>
      <c r="Q45" s="91"/>
      <c r="R45" s="91"/>
      <c r="S45" s="91"/>
      <c r="T45" s="91"/>
      <c r="U45" s="91"/>
      <c r="V45" s="88" t="s">
        <v>307</v>
      </c>
      <c r="W45" s="88"/>
      <c r="X45" s="88"/>
      <c r="Y45" s="88"/>
      <c r="Z45" s="91" t="s">
        <v>308</v>
      </c>
      <c r="AA45" s="91"/>
      <c r="AB45" s="91"/>
      <c r="AC45" s="91"/>
      <c r="AD45" s="91"/>
    </row>
    <row r="46" spans="1:30">
      <c r="A46" s="88"/>
      <c r="B46" s="88" t="s">
        <v>309</v>
      </c>
      <c r="C46" s="88"/>
      <c r="D46" s="88"/>
      <c r="E46" s="88"/>
      <c r="F46" s="96"/>
      <c r="G46" s="106" t="s">
        <v>310</v>
      </c>
      <c r="H46" s="96"/>
      <c r="I46" s="88" t="s">
        <v>311</v>
      </c>
      <c r="J46" s="96"/>
      <c r="K46" s="88" t="s">
        <v>312</v>
      </c>
      <c r="L46" s="96"/>
      <c r="M46" s="88" t="s">
        <v>299</v>
      </c>
      <c r="N46" s="96"/>
      <c r="O46" s="88"/>
      <c r="P46" s="88"/>
      <c r="Q46" s="88"/>
      <c r="R46" s="88"/>
      <c r="S46" s="88"/>
      <c r="T46" s="88"/>
      <c r="U46" s="88"/>
      <c r="V46" s="88"/>
      <c r="W46" s="88"/>
      <c r="X46" s="88"/>
      <c r="Y46" s="88"/>
      <c r="Z46" s="88"/>
      <c r="AA46" s="88"/>
      <c r="AB46" s="88"/>
      <c r="AC46" s="88"/>
      <c r="AD46" s="88"/>
    </row>
    <row r="47" spans="1:30">
      <c r="A47" s="88"/>
      <c r="B47" s="107" t="s">
        <v>313</v>
      </c>
      <c r="C47" s="107"/>
      <c r="D47" s="107"/>
      <c r="E47" s="107"/>
      <c r="F47" s="107"/>
      <c r="G47" s="107"/>
      <c r="H47" s="107"/>
      <c r="I47" s="107"/>
      <c r="J47" s="108" t="s">
        <v>314</v>
      </c>
      <c r="K47" s="109"/>
      <c r="L47" s="110" t="s">
        <v>315</v>
      </c>
      <c r="M47" s="88"/>
      <c r="N47" s="88"/>
      <c r="O47" s="88"/>
      <c r="P47" s="88" t="s">
        <v>316</v>
      </c>
      <c r="Q47" s="88"/>
      <c r="R47" s="91"/>
      <c r="S47" s="88" t="s">
        <v>317</v>
      </c>
      <c r="T47" s="88"/>
      <c r="U47" s="88"/>
      <c r="V47" s="88"/>
      <c r="W47" s="88"/>
      <c r="X47" s="88"/>
      <c r="Y47" s="88"/>
      <c r="Z47" s="88"/>
      <c r="AA47" s="88"/>
      <c r="AB47" s="88"/>
      <c r="AC47" s="88"/>
      <c r="AD47" s="88"/>
    </row>
    <row r="48" spans="1:30">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row>
    <row r="49" spans="1:30">
      <c r="A49" s="88"/>
      <c r="B49" s="88" t="s">
        <v>318</v>
      </c>
      <c r="C49" s="88"/>
      <c r="D49" s="88"/>
      <c r="E49" s="88"/>
      <c r="F49" s="88"/>
      <c r="G49" s="88"/>
      <c r="H49" s="88"/>
      <c r="I49" s="88"/>
      <c r="J49" s="88"/>
      <c r="K49" s="88"/>
      <c r="L49" s="88" t="s">
        <v>319</v>
      </c>
      <c r="M49" s="88"/>
      <c r="N49" s="88"/>
      <c r="O49" s="88"/>
      <c r="P49" s="88"/>
      <c r="Q49" s="88"/>
      <c r="R49" s="88"/>
      <c r="S49" s="88"/>
      <c r="T49" s="88"/>
      <c r="U49" s="88"/>
      <c r="V49" s="88"/>
      <c r="W49" s="88"/>
      <c r="X49" s="88"/>
      <c r="Y49" s="88"/>
      <c r="Z49" s="88"/>
      <c r="AA49" s="88"/>
      <c r="AB49" s="88"/>
      <c r="AC49" s="88"/>
      <c r="AD49" s="88"/>
    </row>
    <row r="50" spans="1:30" ht="11.25" customHeight="1">
      <c r="A50" s="88"/>
      <c r="B50" s="91"/>
      <c r="C50" s="91"/>
      <c r="D50" s="91"/>
      <c r="E50" s="91"/>
      <c r="F50" s="91"/>
      <c r="G50" s="88"/>
      <c r="H50" s="88"/>
      <c r="I50" s="88"/>
      <c r="J50" s="88"/>
      <c r="K50" s="88"/>
      <c r="L50" s="438" t="s">
        <v>320</v>
      </c>
      <c r="M50" s="438"/>
      <c r="N50" s="438"/>
      <c r="O50" s="91"/>
      <c r="P50" s="91"/>
      <c r="Q50" s="91"/>
      <c r="R50" s="91"/>
      <c r="S50" s="91"/>
      <c r="T50" s="91"/>
      <c r="U50" s="91"/>
      <c r="V50" s="88"/>
      <c r="W50" s="88"/>
      <c r="X50" s="88"/>
      <c r="Y50" s="88"/>
      <c r="Z50" s="88"/>
      <c r="AA50" s="88"/>
      <c r="AB50" s="88"/>
      <c r="AC50" s="88"/>
      <c r="AD50" s="88"/>
    </row>
    <row r="51" spans="1:30" ht="6" customHeight="1">
      <c r="L51" s="111"/>
      <c r="M51" s="111"/>
      <c r="N51" s="111"/>
    </row>
    <row r="52" spans="1:30" ht="12" customHeight="1">
      <c r="B52" s="112" t="s">
        <v>321</v>
      </c>
      <c r="C52" s="112"/>
      <c r="D52" s="112"/>
      <c r="E52" s="79"/>
      <c r="F52" s="79"/>
      <c r="G52" s="79"/>
      <c r="H52" s="79"/>
      <c r="I52" s="79"/>
      <c r="J52" s="79"/>
      <c r="K52" s="79"/>
      <c r="L52" s="79"/>
      <c r="M52" s="79"/>
      <c r="N52" s="79"/>
      <c r="O52" s="79"/>
      <c r="P52" s="79"/>
      <c r="Q52" s="79"/>
      <c r="R52" s="79"/>
      <c r="S52" s="79"/>
      <c r="T52" s="79"/>
      <c r="U52" s="79"/>
      <c r="V52" s="79"/>
      <c r="W52" s="79"/>
      <c r="X52" s="79"/>
      <c r="Y52" s="79"/>
      <c r="Z52" s="79"/>
      <c r="AA52" s="79"/>
      <c r="AB52" s="79"/>
      <c r="AC52" s="79"/>
    </row>
    <row r="53" spans="1:30">
      <c r="A53" s="88"/>
      <c r="B53" s="88" t="s">
        <v>322</v>
      </c>
      <c r="C53" s="88"/>
      <c r="D53" s="88"/>
      <c r="E53" s="88"/>
      <c r="F53" s="88"/>
      <c r="G53" s="106" t="s">
        <v>323</v>
      </c>
      <c r="H53" s="91"/>
      <c r="I53" s="106" t="s">
        <v>310</v>
      </c>
      <c r="J53" s="91"/>
      <c r="K53" s="106" t="s">
        <v>311</v>
      </c>
      <c r="L53" s="94"/>
      <c r="M53" s="94"/>
      <c r="N53" s="94"/>
      <c r="O53" s="88"/>
      <c r="P53" s="88"/>
      <c r="Q53" s="88"/>
      <c r="R53" s="88"/>
      <c r="S53" s="88"/>
      <c r="T53" s="88"/>
      <c r="U53" s="88"/>
      <c r="V53" s="88"/>
      <c r="W53" s="88"/>
      <c r="X53" s="88"/>
      <c r="Y53" s="88"/>
      <c r="Z53" s="88"/>
      <c r="AA53" s="88"/>
      <c r="AB53" s="88"/>
      <c r="AC53" s="88"/>
    </row>
    <row r="54" spans="1:30">
      <c r="A54" s="88"/>
      <c r="B54" s="110" t="s">
        <v>324</v>
      </c>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row>
    <row r="55" spans="1:30" ht="12.75">
      <c r="B55" s="99" t="s">
        <v>325</v>
      </c>
      <c r="C55" s="112"/>
      <c r="D55" s="112"/>
      <c r="E55" s="79"/>
      <c r="F55" s="79"/>
      <c r="G55" s="79"/>
      <c r="H55" s="79"/>
      <c r="I55" s="79"/>
      <c r="J55" s="79"/>
      <c r="K55" s="79"/>
      <c r="L55" s="79"/>
      <c r="M55" s="79"/>
      <c r="N55" s="79"/>
      <c r="O55" s="79"/>
      <c r="P55" s="79"/>
      <c r="Q55" s="79"/>
      <c r="R55" s="79"/>
      <c r="S55" s="79"/>
      <c r="T55" s="79"/>
      <c r="U55" s="79"/>
      <c r="V55" s="79"/>
      <c r="W55" s="79"/>
      <c r="X55" s="79"/>
      <c r="Y55" s="79"/>
      <c r="Z55" s="79"/>
      <c r="AA55" s="79"/>
      <c r="AB55" s="79"/>
      <c r="AC55" s="79"/>
    </row>
    <row r="56" spans="1:30" ht="13.5" customHeight="1">
      <c r="A56" s="88"/>
      <c r="B56" s="107" t="s">
        <v>326</v>
      </c>
      <c r="C56" s="107"/>
      <c r="D56" s="107"/>
      <c r="E56" s="107"/>
      <c r="F56" s="107"/>
      <c r="G56" s="234">
        <f>+'RESUMEN OPERACION'!G60+'RESUMEN OPERACION'!L60+'RESUMEN OPERACION'!P60</f>
        <v>13</v>
      </c>
      <c r="H56" s="88" t="s">
        <v>327</v>
      </c>
      <c r="I56" s="88"/>
      <c r="J56" s="88"/>
      <c r="K56" s="88"/>
      <c r="L56" s="439">
        <f>+'DETALLE DE LINEAS'!C5</f>
        <v>672623934</v>
      </c>
      <c r="M56" s="439"/>
      <c r="N56" s="439"/>
      <c r="O56" s="439"/>
      <c r="P56" s="439"/>
      <c r="Q56" s="88"/>
      <c r="R56" s="88"/>
      <c r="S56" s="88"/>
      <c r="T56" s="88"/>
      <c r="U56" s="88"/>
      <c r="V56" s="88"/>
      <c r="W56" s="88"/>
      <c r="X56" s="88"/>
      <c r="Y56" s="88"/>
      <c r="Z56" s="88"/>
      <c r="AA56" s="88"/>
      <c r="AB56" s="88"/>
      <c r="AC56" s="88"/>
    </row>
    <row r="57" spans="1:30" ht="5.25" customHeight="1">
      <c r="A57" s="88"/>
      <c r="B57" s="440" t="s">
        <v>328</v>
      </c>
      <c r="C57" s="440"/>
      <c r="D57" s="440"/>
      <c r="E57" s="442"/>
      <c r="F57" s="443"/>
      <c r="G57" s="443"/>
      <c r="H57" s="443"/>
      <c r="I57" s="443"/>
      <c r="J57" s="443"/>
      <c r="K57" s="443"/>
      <c r="L57" s="443"/>
      <c r="M57" s="444"/>
      <c r="N57" s="441" t="s">
        <v>329</v>
      </c>
      <c r="O57" s="441"/>
      <c r="P57" s="113"/>
      <c r="Q57" s="434" t="s">
        <v>330</v>
      </c>
      <c r="R57" s="434"/>
      <c r="S57" s="434"/>
      <c r="T57" s="448"/>
      <c r="U57" s="449"/>
      <c r="V57" s="449"/>
      <c r="W57" s="449"/>
      <c r="X57" s="449"/>
      <c r="Y57" s="449"/>
      <c r="Z57" s="449"/>
      <c r="AA57" s="450"/>
      <c r="AB57" s="88"/>
      <c r="AC57" s="88"/>
    </row>
    <row r="58" spans="1:30" ht="4.5" customHeight="1">
      <c r="A58" s="88"/>
      <c r="B58" s="440"/>
      <c r="C58" s="440"/>
      <c r="D58" s="440"/>
      <c r="E58" s="445"/>
      <c r="F58" s="446"/>
      <c r="G58" s="446"/>
      <c r="H58" s="446"/>
      <c r="I58" s="446"/>
      <c r="J58" s="446"/>
      <c r="K58" s="446"/>
      <c r="L58" s="446"/>
      <c r="M58" s="447"/>
      <c r="N58" s="441"/>
      <c r="O58" s="441"/>
      <c r="P58" s="113"/>
      <c r="Q58" s="434"/>
      <c r="R58" s="434"/>
      <c r="S58" s="434"/>
      <c r="T58" s="451"/>
      <c r="U58" s="436"/>
      <c r="V58" s="436"/>
      <c r="W58" s="436"/>
      <c r="X58" s="436"/>
      <c r="Y58" s="436"/>
      <c r="Z58" s="436"/>
      <c r="AA58" s="452"/>
      <c r="AB58" s="88"/>
      <c r="AC58" s="88"/>
    </row>
    <row r="59" spans="1:30" ht="10.5" customHeight="1">
      <c r="A59" s="88"/>
      <c r="B59" s="88"/>
      <c r="C59" s="88"/>
      <c r="D59" s="88"/>
      <c r="E59" s="88"/>
      <c r="F59" s="88"/>
      <c r="G59" s="88"/>
      <c r="H59" s="88"/>
      <c r="I59" s="88"/>
      <c r="J59" s="88"/>
      <c r="K59" s="88"/>
      <c r="L59" s="88"/>
      <c r="M59" s="88"/>
      <c r="N59" s="113" t="s">
        <v>331</v>
      </c>
      <c r="O59" s="113"/>
      <c r="P59" s="113"/>
      <c r="Q59" s="88"/>
      <c r="R59" s="88"/>
      <c r="S59" s="88"/>
      <c r="T59" s="91"/>
      <c r="U59" s="91"/>
      <c r="V59" s="91"/>
      <c r="W59" s="91"/>
      <c r="X59" s="91"/>
      <c r="Y59" s="91"/>
      <c r="Z59" s="91"/>
      <c r="AA59" s="91"/>
      <c r="AB59" s="88"/>
      <c r="AC59" s="88"/>
    </row>
    <row r="60" spans="1:30">
      <c r="A60" s="88"/>
      <c r="B60" s="88" t="s">
        <v>332</v>
      </c>
      <c r="C60" s="88"/>
      <c r="D60" s="88"/>
      <c r="E60" s="88"/>
      <c r="F60" s="453" t="str">
        <f>+'DETALLE DE LINEAS'!E5</f>
        <v>OPTIMA_RPV</v>
      </c>
      <c r="G60" s="433"/>
      <c r="H60" s="433"/>
      <c r="I60" s="433"/>
      <c r="J60" s="433"/>
      <c r="K60" s="454"/>
      <c r="L60" s="88" t="s">
        <v>333</v>
      </c>
      <c r="M60" s="88"/>
      <c r="N60" s="437">
        <f>+'DETALLE DE LINEAS'!I5</f>
        <v>0</v>
      </c>
      <c r="O60" s="437"/>
      <c r="P60" s="437"/>
      <c r="Q60" s="437"/>
      <c r="R60" s="437"/>
      <c r="S60" s="437"/>
      <c r="T60" s="455" t="s">
        <v>334</v>
      </c>
      <c r="U60" s="455"/>
      <c r="V60" s="455"/>
      <c r="W60" s="91"/>
      <c r="X60" s="91"/>
      <c r="Y60" s="91"/>
      <c r="Z60" s="91"/>
      <c r="AA60" s="91"/>
      <c r="AB60" s="91"/>
      <c r="AC60" s="91"/>
    </row>
    <row r="61" spans="1:30">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row>
    <row r="62" spans="1:30" ht="9.75" customHeight="1">
      <c r="A62" s="88"/>
      <c r="B62" s="88" t="s">
        <v>335</v>
      </c>
      <c r="C62" s="88"/>
      <c r="D62" s="88"/>
      <c r="E62" s="88"/>
      <c r="F62" s="88"/>
      <c r="G62" s="88"/>
      <c r="H62" s="88"/>
      <c r="I62" s="88"/>
      <c r="J62" s="88"/>
      <c r="K62" s="88"/>
      <c r="L62" s="88" t="s">
        <v>336</v>
      </c>
      <c r="M62" s="88"/>
      <c r="N62" s="88"/>
      <c r="O62" s="88"/>
      <c r="P62" s="88"/>
      <c r="Q62" s="88"/>
      <c r="R62" s="88"/>
      <c r="S62" s="88"/>
      <c r="T62" s="88"/>
      <c r="U62" s="88"/>
      <c r="V62" s="88"/>
      <c r="W62" s="88"/>
      <c r="X62" s="88"/>
      <c r="Y62" s="88"/>
      <c r="Z62" s="88"/>
      <c r="AA62" s="88"/>
      <c r="AB62" s="88"/>
      <c r="AC62" s="88"/>
    </row>
    <row r="63" spans="1:30" ht="10.5" customHeight="1">
      <c r="A63" s="88"/>
      <c r="B63" s="88" t="s">
        <v>292</v>
      </c>
      <c r="C63" s="88"/>
      <c r="D63" s="88"/>
      <c r="E63" s="88" t="s">
        <v>337</v>
      </c>
      <c r="F63" s="101"/>
      <c r="G63" s="101"/>
      <c r="H63" s="101"/>
      <c r="I63" s="101"/>
      <c r="J63" s="101" t="s">
        <v>338</v>
      </c>
      <c r="K63" s="101"/>
      <c r="L63" s="88"/>
      <c r="M63" s="88"/>
      <c r="N63" s="88"/>
      <c r="O63" s="88"/>
      <c r="P63" s="101"/>
      <c r="Q63" s="101" t="s">
        <v>339</v>
      </c>
      <c r="R63" s="101"/>
      <c r="S63" s="101"/>
      <c r="T63" s="101"/>
      <c r="U63" s="88"/>
      <c r="V63" s="88"/>
      <c r="W63" s="88"/>
      <c r="X63" s="88"/>
      <c r="Y63" s="88"/>
      <c r="Z63" s="88"/>
      <c r="AA63" s="88"/>
      <c r="AB63" s="88"/>
      <c r="AC63" s="88"/>
    </row>
    <row r="64" spans="1:30">
      <c r="A64" s="88"/>
      <c r="B64" s="88" t="s">
        <v>340</v>
      </c>
      <c r="C64" s="88"/>
      <c r="D64" s="88"/>
      <c r="E64" s="88"/>
      <c r="F64" s="91"/>
      <c r="G64" s="91"/>
      <c r="H64" s="91"/>
      <c r="I64" s="91"/>
      <c r="J64" s="91"/>
      <c r="K64" s="91"/>
      <c r="L64" s="91"/>
      <c r="M64" s="88" t="s">
        <v>341</v>
      </c>
      <c r="N64" s="88"/>
      <c r="O64" s="88"/>
      <c r="P64" s="88"/>
      <c r="Q64" s="437" t="str">
        <f>+'DETALLE DE LINEAS'!H5</f>
        <v>150 min + 600 mb</v>
      </c>
      <c r="R64" s="437"/>
      <c r="S64" s="437"/>
      <c r="T64" s="437"/>
      <c r="U64" s="437"/>
      <c r="V64" s="437"/>
      <c r="W64" s="88" t="s">
        <v>342</v>
      </c>
      <c r="X64" s="88"/>
      <c r="Y64" s="88"/>
      <c r="Z64" s="88"/>
      <c r="AA64" s="88"/>
      <c r="AB64" s="88"/>
      <c r="AC64" s="88"/>
    </row>
    <row r="65" spans="1:30">
      <c r="A65" s="88"/>
      <c r="B65" s="88" t="s">
        <v>343</v>
      </c>
      <c r="C65" s="88"/>
      <c r="D65" s="88"/>
      <c r="E65" s="88"/>
      <c r="F65" s="88"/>
      <c r="G65" s="88"/>
      <c r="H65" s="88" t="s">
        <v>344</v>
      </c>
      <c r="I65" s="88"/>
      <c r="J65" s="91"/>
      <c r="K65" s="91"/>
      <c r="L65" s="91"/>
      <c r="M65" s="91"/>
      <c r="N65" s="91"/>
      <c r="O65" s="88" t="s">
        <v>345</v>
      </c>
      <c r="P65" s="91"/>
      <c r="Q65" s="91"/>
      <c r="R65" s="91"/>
      <c r="S65" s="91"/>
      <c r="T65" s="91"/>
      <c r="U65" s="114" t="s">
        <v>346</v>
      </c>
      <c r="V65" s="106"/>
      <c r="W65" s="106"/>
      <c r="X65" s="106"/>
      <c r="Y65" s="106"/>
      <c r="Z65" s="91"/>
      <c r="AA65" s="91"/>
      <c r="AB65" s="91"/>
      <c r="AC65" s="91"/>
    </row>
    <row r="66" spans="1:30" ht="7.5" customHeight="1">
      <c r="A66" s="88"/>
      <c r="B66" s="88"/>
      <c r="C66" s="88"/>
      <c r="D66" s="88"/>
      <c r="E66" s="88"/>
      <c r="F66" s="88"/>
      <c r="G66" s="88"/>
    </row>
    <row r="67" spans="1:30">
      <c r="A67" s="88"/>
      <c r="B67" s="88" t="s">
        <v>347</v>
      </c>
      <c r="C67" s="88"/>
      <c r="D67" s="88" t="s">
        <v>348</v>
      </c>
      <c r="E67" s="88"/>
      <c r="F67" s="88" t="s">
        <v>349</v>
      </c>
      <c r="G67" s="88"/>
      <c r="H67" s="86" t="s">
        <v>350</v>
      </c>
      <c r="R67" s="456"/>
      <c r="S67" s="456"/>
      <c r="T67" s="456"/>
      <c r="U67" s="456"/>
      <c r="V67" s="456"/>
    </row>
    <row r="68" spans="1:30" ht="13.5" customHeight="1">
      <c r="B68" s="99" t="s">
        <v>351</v>
      </c>
      <c r="C68" s="112"/>
      <c r="D68" s="112"/>
      <c r="E68" s="79"/>
      <c r="F68" s="79"/>
      <c r="G68" s="79"/>
      <c r="H68" s="79"/>
      <c r="I68" s="79"/>
      <c r="J68" s="79"/>
      <c r="K68" s="79"/>
      <c r="L68" s="79"/>
      <c r="M68" s="79"/>
      <c r="N68" s="79"/>
      <c r="O68" s="79"/>
      <c r="P68" s="79"/>
      <c r="Q68" s="79"/>
      <c r="R68" s="79"/>
      <c r="S68" s="79"/>
      <c r="T68" s="79"/>
      <c r="U68" s="79"/>
      <c r="V68" s="79"/>
      <c r="W68" s="79"/>
      <c r="X68" s="79"/>
      <c r="Y68" s="79"/>
      <c r="Z68" s="79"/>
      <c r="AA68" s="79"/>
      <c r="AB68" s="79"/>
      <c r="AC68" s="79"/>
    </row>
    <row r="69" spans="1:30" ht="3.75" customHeight="1"/>
    <row r="70" spans="1:30">
      <c r="A70" s="88"/>
      <c r="B70" s="88" t="s">
        <v>352</v>
      </c>
      <c r="C70" s="91"/>
      <c r="D70" s="91"/>
      <c r="E70" s="91"/>
      <c r="F70" s="91"/>
      <c r="G70" s="91"/>
      <c r="H70" s="91"/>
      <c r="I70" s="91"/>
      <c r="J70" s="88" t="s">
        <v>353</v>
      </c>
      <c r="K70" s="88"/>
      <c r="L70" s="88"/>
      <c r="M70" s="88"/>
      <c r="N70" s="88"/>
      <c r="O70" s="88"/>
      <c r="P70" s="88"/>
      <c r="Q70" s="88" t="s">
        <v>354</v>
      </c>
      <c r="R70" s="106" t="s">
        <v>355</v>
      </c>
      <c r="S70" s="88"/>
      <c r="T70" s="88" t="s">
        <v>356</v>
      </c>
      <c r="U70" s="88"/>
      <c r="V70" s="88"/>
      <c r="W70" s="437" t="str">
        <f>+'DETALLE DE LINEAS'!F5</f>
        <v>Orange Rise 31 3G</v>
      </c>
      <c r="X70" s="437"/>
      <c r="Y70" s="437"/>
      <c r="Z70" s="437"/>
      <c r="AA70" s="437"/>
      <c r="AB70" s="437"/>
      <c r="AC70" s="437"/>
      <c r="AD70" s="88"/>
    </row>
    <row r="71" spans="1:30" ht="11.25" customHeight="1">
      <c r="A71" s="88"/>
      <c r="B71" s="88" t="s">
        <v>357</v>
      </c>
      <c r="C71" s="96"/>
      <c r="D71" s="96"/>
      <c r="E71" s="96"/>
      <c r="F71" s="96"/>
      <c r="G71" s="96"/>
      <c r="H71" s="96"/>
      <c r="I71" s="96"/>
      <c r="J71" s="88" t="s">
        <v>353</v>
      </c>
      <c r="K71" s="88"/>
      <c r="L71" s="88"/>
      <c r="M71" s="88"/>
      <c r="N71" s="88"/>
      <c r="O71" s="88"/>
      <c r="P71" s="88"/>
      <c r="Q71" s="88" t="s">
        <v>358</v>
      </c>
      <c r="R71" s="106" t="s">
        <v>355</v>
      </c>
      <c r="S71" s="72" t="s">
        <v>359</v>
      </c>
      <c r="T71" s="88" t="s">
        <v>356</v>
      </c>
      <c r="U71" s="88"/>
      <c r="V71" s="88"/>
      <c r="W71" s="433"/>
      <c r="X71" s="433"/>
      <c r="Y71" s="433"/>
      <c r="Z71" s="433"/>
      <c r="AA71" s="433"/>
      <c r="AB71" s="433"/>
      <c r="AC71" s="433"/>
      <c r="AD71" s="88"/>
    </row>
    <row r="72" spans="1:30" ht="4.5" customHeight="1">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row>
    <row r="73" spans="1:30" ht="8.25" customHeight="1">
      <c r="A73" s="88"/>
      <c r="B73" s="88" t="s">
        <v>360</v>
      </c>
      <c r="C73" s="88"/>
      <c r="D73" s="88"/>
      <c r="E73" s="88"/>
      <c r="F73" s="88"/>
      <c r="G73" s="88"/>
      <c r="H73" s="88"/>
      <c r="I73" s="88"/>
      <c r="J73" s="88"/>
      <c r="K73" s="88"/>
      <c r="L73" s="88"/>
      <c r="M73" s="88"/>
      <c r="N73" s="88"/>
      <c r="O73" s="88"/>
      <c r="P73" s="88"/>
      <c r="Q73" s="88"/>
      <c r="R73" s="115"/>
      <c r="S73" s="88"/>
      <c r="T73" s="88"/>
      <c r="U73" s="88"/>
      <c r="V73" s="88"/>
      <c r="W73" s="88"/>
      <c r="X73" s="434"/>
      <c r="Y73" s="434"/>
      <c r="Z73" s="434"/>
      <c r="AA73" s="434"/>
      <c r="AB73" s="434"/>
      <c r="AC73" s="434"/>
      <c r="AD73" s="434"/>
    </row>
    <row r="74" spans="1:30" ht="11.25" customHeight="1">
      <c r="A74" s="88"/>
      <c r="B74" s="88" t="s">
        <v>361</v>
      </c>
      <c r="C74" s="88"/>
      <c r="D74" s="88"/>
      <c r="E74" s="435"/>
      <c r="F74" s="435"/>
      <c r="G74" s="88" t="s">
        <v>362</v>
      </c>
      <c r="H74" s="88"/>
      <c r="I74" s="436"/>
      <c r="J74" s="436"/>
      <c r="K74" s="88" t="s">
        <v>363</v>
      </c>
      <c r="L74" s="88"/>
      <c r="M74" s="88"/>
      <c r="N74" s="88"/>
      <c r="O74" s="88"/>
      <c r="P74" s="436"/>
      <c r="Q74" s="436"/>
      <c r="R74" s="88" t="s">
        <v>364</v>
      </c>
      <c r="S74" s="88"/>
      <c r="T74" s="116"/>
      <c r="U74" s="91"/>
      <c r="V74" s="91"/>
      <c r="W74" s="88"/>
      <c r="X74" s="434"/>
      <c r="Y74" s="434"/>
      <c r="Z74" s="434"/>
      <c r="AA74" s="434"/>
      <c r="AB74" s="434"/>
      <c r="AC74" s="434"/>
      <c r="AD74" s="434"/>
    </row>
    <row r="87" spans="4:9">
      <c r="D87" s="117"/>
      <c r="E87" s="432"/>
      <c r="F87" s="432"/>
      <c r="G87" s="432"/>
      <c r="H87" s="432"/>
      <c r="I87" s="432"/>
    </row>
  </sheetData>
  <sheetProtection selectLockedCells="1" selectUnlockedCells="1"/>
  <mergeCells count="54">
    <mergeCell ref="H14:O14"/>
    <mergeCell ref="R14:AC14"/>
    <mergeCell ref="W4:AD4"/>
    <mergeCell ref="X5:AD5"/>
    <mergeCell ref="G7:AA8"/>
    <mergeCell ref="AB9:AE9"/>
    <mergeCell ref="H11:W11"/>
    <mergeCell ref="Y11:AC11"/>
    <mergeCell ref="I12:U12"/>
    <mergeCell ref="Y12:AC12"/>
    <mergeCell ref="E13:I13"/>
    <mergeCell ref="O13:R13"/>
    <mergeCell ref="U13:Y13"/>
    <mergeCell ref="F9:K9"/>
    <mergeCell ref="F15:J15"/>
    <mergeCell ref="O15:S15"/>
    <mergeCell ref="X15:AC15"/>
    <mergeCell ref="D16:Z16"/>
    <mergeCell ref="D17:O17"/>
    <mergeCell ref="R17:X17"/>
    <mergeCell ref="AB17:AC17"/>
    <mergeCell ref="E19:J19"/>
    <mergeCell ref="Q19:T19"/>
    <mergeCell ref="X19:AC19"/>
    <mergeCell ref="H23:AC23"/>
    <mergeCell ref="G24:J24"/>
    <mergeCell ref="S24:W24"/>
    <mergeCell ref="D27:N27"/>
    <mergeCell ref="Q27:AC27"/>
    <mergeCell ref="D28:S28"/>
    <mergeCell ref="E34:K34"/>
    <mergeCell ref="P34:Q34"/>
    <mergeCell ref="T34:U34"/>
    <mergeCell ref="Z34:AD34"/>
    <mergeCell ref="W70:AC70"/>
    <mergeCell ref="L50:N50"/>
    <mergeCell ref="L56:P56"/>
    <mergeCell ref="B57:D58"/>
    <mergeCell ref="N57:O58"/>
    <mergeCell ref="Q57:S58"/>
    <mergeCell ref="E57:M58"/>
    <mergeCell ref="T57:AA58"/>
    <mergeCell ref="F60:K60"/>
    <mergeCell ref="N60:S60"/>
    <mergeCell ref="T60:V60"/>
    <mergeCell ref="Q64:V64"/>
    <mergeCell ref="R67:V67"/>
    <mergeCell ref="E87:I87"/>
    <mergeCell ref="W71:AC71"/>
    <mergeCell ref="X73:AD73"/>
    <mergeCell ref="E74:F74"/>
    <mergeCell ref="I74:J74"/>
    <mergeCell ref="P74:Q74"/>
    <mergeCell ref="X74:AD74"/>
  </mergeCells>
  <pageMargins left="0.7" right="0.7" top="0.75" bottom="0.75" header="0.3" footer="0.3"/>
  <pageSetup paperSize="9" scale="85" orientation="portrait" r:id="rId1"/>
  <drawing r:id="rId2"/>
</worksheet>
</file>

<file path=xl/worksheets/sheet2.xml><?xml version="1.0" encoding="utf-8"?>
<worksheet xmlns="http://schemas.openxmlformats.org/spreadsheetml/2006/main" xmlns:r="http://schemas.openxmlformats.org/officeDocument/2006/relationships">
  <sheetPr codeName="Hoja3">
    <tabColor rgb="FFFF0000"/>
  </sheetPr>
  <dimension ref="B1:BJ189"/>
  <sheetViews>
    <sheetView showGridLines="0" view="pageBreakPreview" topLeftCell="A133" zoomScale="140" zoomScaleNormal="80" zoomScaleSheetLayoutView="140" zoomScalePageLayoutView="140" workbookViewId="0">
      <selection activeCell="O49" sqref="O49:R49"/>
    </sheetView>
  </sheetViews>
  <sheetFormatPr baseColWidth="10" defaultColWidth="11.28515625" defaultRowHeight="12.75"/>
  <cols>
    <col min="1" max="3" width="2.42578125" style="118" customWidth="1"/>
    <col min="4" max="4" width="1.28515625" style="118" customWidth="1"/>
    <col min="5" max="5" width="1.42578125" style="118" customWidth="1"/>
    <col min="6" max="10" width="2.42578125" style="118" customWidth="1"/>
    <col min="11" max="11" width="1.42578125" style="118" customWidth="1"/>
    <col min="12" max="13" width="2.42578125" style="118" customWidth="1"/>
    <col min="14" max="14" width="1.5703125" style="118" customWidth="1"/>
    <col min="15" max="15" width="2.42578125" style="118" customWidth="1"/>
    <col min="16" max="16" width="1.5703125" style="118" customWidth="1"/>
    <col min="17" max="17" width="2.140625" style="118" customWidth="1"/>
    <col min="18" max="18" width="3.42578125" style="118" customWidth="1"/>
    <col min="19" max="19" width="1.85546875" style="118" customWidth="1"/>
    <col min="20" max="22" width="2.42578125" style="118" customWidth="1"/>
    <col min="23" max="23" width="1.42578125" style="118" customWidth="1"/>
    <col min="24" max="24" width="2.42578125" style="118" customWidth="1"/>
    <col min="25" max="25" width="2" style="118" customWidth="1"/>
    <col min="26" max="26" width="2.28515625" style="118" customWidth="1"/>
    <col min="27" max="27" width="2.42578125" style="118" customWidth="1"/>
    <col min="28" max="28" width="2.85546875" style="118" customWidth="1"/>
    <col min="29" max="29" width="3.140625" style="118" customWidth="1"/>
    <col min="30" max="31" width="2.42578125" style="118" customWidth="1"/>
    <col min="32" max="32" width="1.7109375" style="118" customWidth="1"/>
    <col min="33" max="33" width="2" style="118" customWidth="1"/>
    <col min="34" max="34" width="1.42578125" style="118" customWidth="1"/>
    <col min="35" max="35" width="1" style="118" customWidth="1"/>
    <col min="36" max="36" width="2.42578125" style="118" customWidth="1"/>
    <col min="37" max="37" width="3.7109375" style="118" customWidth="1"/>
    <col min="38" max="38" width="0.28515625" style="118" customWidth="1"/>
    <col min="39" max="39" width="1.85546875" style="118" customWidth="1"/>
    <col min="40" max="40" width="1" style="118" customWidth="1"/>
    <col min="41" max="41" width="2.85546875" style="118" customWidth="1"/>
    <col min="42" max="42" width="2.42578125" style="118" customWidth="1"/>
    <col min="43" max="43" width="1.42578125" style="118" customWidth="1"/>
    <col min="44" max="44" width="1.28515625" style="118" customWidth="1"/>
    <col min="45" max="45" width="2.140625" style="118" customWidth="1"/>
    <col min="46" max="46" width="2.42578125" style="118" customWidth="1"/>
    <col min="47" max="47" width="3.28515625" style="118" customWidth="1"/>
    <col min="48" max="48" width="2.28515625" style="118" customWidth="1"/>
    <col min="49" max="49" width="3.42578125" style="118" customWidth="1"/>
    <col min="50" max="50" width="2" style="118" customWidth="1"/>
    <col min="51" max="52" width="2.42578125" style="118" customWidth="1"/>
    <col min="53" max="53" width="1.7109375" style="118" customWidth="1"/>
    <col min="54" max="54" width="1.5703125" style="118" customWidth="1"/>
    <col min="55" max="56" width="1.7109375" style="118" customWidth="1"/>
    <col min="57" max="57" width="1.5703125" style="118" customWidth="1"/>
    <col min="58" max="58" width="0.7109375" style="118" customWidth="1"/>
    <col min="59" max="59" width="2.7109375" style="118" customWidth="1"/>
    <col min="60" max="60" width="2.28515625" style="118" customWidth="1"/>
    <col min="61" max="61" width="0.85546875" style="118" customWidth="1"/>
    <col min="62" max="67" width="2.42578125" style="118" customWidth="1"/>
    <col min="68" max="256" width="11.28515625" style="118"/>
    <col min="257" max="259" width="2.42578125" style="118" customWidth="1"/>
    <col min="260" max="260" width="1.28515625" style="118" customWidth="1"/>
    <col min="261" max="261" width="1.42578125" style="118" customWidth="1"/>
    <col min="262" max="266" width="2.42578125" style="118" customWidth="1"/>
    <col min="267" max="267" width="1.42578125" style="118" customWidth="1"/>
    <col min="268" max="269" width="2.42578125" style="118" customWidth="1"/>
    <col min="270" max="270" width="1.5703125" style="118" customWidth="1"/>
    <col min="271" max="271" width="2.42578125" style="118" customWidth="1"/>
    <col min="272" max="272" width="1.5703125" style="118" customWidth="1"/>
    <col min="273" max="273" width="2.140625" style="118" customWidth="1"/>
    <col min="274" max="274" width="3.42578125" style="118" customWidth="1"/>
    <col min="275" max="275" width="1.85546875" style="118" customWidth="1"/>
    <col min="276" max="278" width="2.42578125" style="118" customWidth="1"/>
    <col min="279" max="279" width="1.42578125" style="118" customWidth="1"/>
    <col min="280" max="280" width="2.42578125" style="118" customWidth="1"/>
    <col min="281" max="281" width="2" style="118" customWidth="1"/>
    <col min="282" max="282" width="2.28515625" style="118" customWidth="1"/>
    <col min="283" max="283" width="2.42578125" style="118" customWidth="1"/>
    <col min="284" max="284" width="2.85546875" style="118" customWidth="1"/>
    <col min="285" max="285" width="3.140625" style="118" customWidth="1"/>
    <col min="286" max="287" width="2.42578125" style="118" customWidth="1"/>
    <col min="288" max="288" width="1.7109375" style="118" customWidth="1"/>
    <col min="289" max="289" width="2" style="118" customWidth="1"/>
    <col min="290" max="290" width="1.42578125" style="118" customWidth="1"/>
    <col min="291" max="291" width="1" style="118" customWidth="1"/>
    <col min="292" max="292" width="2.42578125" style="118" customWidth="1"/>
    <col min="293" max="293" width="3.7109375" style="118" customWidth="1"/>
    <col min="294" max="294" width="0.28515625" style="118" customWidth="1"/>
    <col min="295" max="295" width="1.85546875" style="118" customWidth="1"/>
    <col min="296" max="296" width="1" style="118" customWidth="1"/>
    <col min="297" max="297" width="2.85546875" style="118" customWidth="1"/>
    <col min="298" max="298" width="2.42578125" style="118" customWidth="1"/>
    <col min="299" max="299" width="1.42578125" style="118" customWidth="1"/>
    <col min="300" max="300" width="1.28515625" style="118" customWidth="1"/>
    <col min="301" max="301" width="2.140625" style="118" customWidth="1"/>
    <col min="302" max="302" width="2.42578125" style="118" customWidth="1"/>
    <col min="303" max="303" width="3.28515625" style="118" customWidth="1"/>
    <col min="304" max="304" width="2.28515625" style="118" customWidth="1"/>
    <col min="305" max="305" width="3.42578125" style="118" customWidth="1"/>
    <col min="306" max="306" width="2" style="118" customWidth="1"/>
    <col min="307" max="308" width="2.42578125" style="118" customWidth="1"/>
    <col min="309" max="309" width="1.7109375" style="118" customWidth="1"/>
    <col min="310" max="310" width="1.5703125" style="118" customWidth="1"/>
    <col min="311" max="312" width="1.7109375" style="118" customWidth="1"/>
    <col min="313" max="313" width="1.5703125" style="118" customWidth="1"/>
    <col min="314" max="314" width="0.7109375" style="118" customWidth="1"/>
    <col min="315" max="315" width="2.7109375" style="118" customWidth="1"/>
    <col min="316" max="316" width="2.28515625" style="118" customWidth="1"/>
    <col min="317" max="317" width="0.85546875" style="118" customWidth="1"/>
    <col min="318" max="323" width="2.42578125" style="118" customWidth="1"/>
    <col min="324" max="512" width="11.28515625" style="118"/>
    <col min="513" max="515" width="2.42578125" style="118" customWidth="1"/>
    <col min="516" max="516" width="1.28515625" style="118" customWidth="1"/>
    <col min="517" max="517" width="1.42578125" style="118" customWidth="1"/>
    <col min="518" max="522" width="2.42578125" style="118" customWidth="1"/>
    <col min="523" max="523" width="1.42578125" style="118" customWidth="1"/>
    <col min="524" max="525" width="2.42578125" style="118" customWidth="1"/>
    <col min="526" max="526" width="1.5703125" style="118" customWidth="1"/>
    <col min="527" max="527" width="2.42578125" style="118" customWidth="1"/>
    <col min="528" max="528" width="1.5703125" style="118" customWidth="1"/>
    <col min="529" max="529" width="2.140625" style="118" customWidth="1"/>
    <col min="530" max="530" width="3.42578125" style="118" customWidth="1"/>
    <col min="531" max="531" width="1.85546875" style="118" customWidth="1"/>
    <col min="532" max="534" width="2.42578125" style="118" customWidth="1"/>
    <col min="535" max="535" width="1.42578125" style="118" customWidth="1"/>
    <col min="536" max="536" width="2.42578125" style="118" customWidth="1"/>
    <col min="537" max="537" width="2" style="118" customWidth="1"/>
    <col min="538" max="538" width="2.28515625" style="118" customWidth="1"/>
    <col min="539" max="539" width="2.42578125" style="118" customWidth="1"/>
    <col min="540" max="540" width="2.85546875" style="118" customWidth="1"/>
    <col min="541" max="541" width="3.140625" style="118" customWidth="1"/>
    <col min="542" max="543" width="2.42578125" style="118" customWidth="1"/>
    <col min="544" max="544" width="1.7109375" style="118" customWidth="1"/>
    <col min="545" max="545" width="2" style="118" customWidth="1"/>
    <col min="546" max="546" width="1.42578125" style="118" customWidth="1"/>
    <col min="547" max="547" width="1" style="118" customWidth="1"/>
    <col min="548" max="548" width="2.42578125" style="118" customWidth="1"/>
    <col min="549" max="549" width="3.7109375" style="118" customWidth="1"/>
    <col min="550" max="550" width="0.28515625" style="118" customWidth="1"/>
    <col min="551" max="551" width="1.85546875" style="118" customWidth="1"/>
    <col min="552" max="552" width="1" style="118" customWidth="1"/>
    <col min="553" max="553" width="2.85546875" style="118" customWidth="1"/>
    <col min="554" max="554" width="2.42578125" style="118" customWidth="1"/>
    <col min="555" max="555" width="1.42578125" style="118" customWidth="1"/>
    <col min="556" max="556" width="1.28515625" style="118" customWidth="1"/>
    <col min="557" max="557" width="2.140625" style="118" customWidth="1"/>
    <col min="558" max="558" width="2.42578125" style="118" customWidth="1"/>
    <col min="559" max="559" width="3.28515625" style="118" customWidth="1"/>
    <col min="560" max="560" width="2.28515625" style="118" customWidth="1"/>
    <col min="561" max="561" width="3.42578125" style="118" customWidth="1"/>
    <col min="562" max="562" width="2" style="118" customWidth="1"/>
    <col min="563" max="564" width="2.42578125" style="118" customWidth="1"/>
    <col min="565" max="565" width="1.7109375" style="118" customWidth="1"/>
    <col min="566" max="566" width="1.5703125" style="118" customWidth="1"/>
    <col min="567" max="568" width="1.7109375" style="118" customWidth="1"/>
    <col min="569" max="569" width="1.5703125" style="118" customWidth="1"/>
    <col min="570" max="570" width="0.7109375" style="118" customWidth="1"/>
    <col min="571" max="571" width="2.7109375" style="118" customWidth="1"/>
    <col min="572" max="572" width="2.28515625" style="118" customWidth="1"/>
    <col min="573" max="573" width="0.85546875" style="118" customWidth="1"/>
    <col min="574" max="579" width="2.42578125" style="118" customWidth="1"/>
    <col min="580" max="768" width="11.28515625" style="118"/>
    <col min="769" max="771" width="2.42578125" style="118" customWidth="1"/>
    <col min="772" max="772" width="1.28515625" style="118" customWidth="1"/>
    <col min="773" max="773" width="1.42578125" style="118" customWidth="1"/>
    <col min="774" max="778" width="2.42578125" style="118" customWidth="1"/>
    <col min="779" max="779" width="1.42578125" style="118" customWidth="1"/>
    <col min="780" max="781" width="2.42578125" style="118" customWidth="1"/>
    <col min="782" max="782" width="1.5703125" style="118" customWidth="1"/>
    <col min="783" max="783" width="2.42578125" style="118" customWidth="1"/>
    <col min="784" max="784" width="1.5703125" style="118" customWidth="1"/>
    <col min="785" max="785" width="2.140625" style="118" customWidth="1"/>
    <col min="786" max="786" width="3.42578125" style="118" customWidth="1"/>
    <col min="787" max="787" width="1.85546875" style="118" customWidth="1"/>
    <col min="788" max="790" width="2.42578125" style="118" customWidth="1"/>
    <col min="791" max="791" width="1.42578125" style="118" customWidth="1"/>
    <col min="792" max="792" width="2.42578125" style="118" customWidth="1"/>
    <col min="793" max="793" width="2" style="118" customWidth="1"/>
    <col min="794" max="794" width="2.28515625" style="118" customWidth="1"/>
    <col min="795" max="795" width="2.42578125" style="118" customWidth="1"/>
    <col min="796" max="796" width="2.85546875" style="118" customWidth="1"/>
    <col min="797" max="797" width="3.140625" style="118" customWidth="1"/>
    <col min="798" max="799" width="2.42578125" style="118" customWidth="1"/>
    <col min="800" max="800" width="1.7109375" style="118" customWidth="1"/>
    <col min="801" max="801" width="2" style="118" customWidth="1"/>
    <col min="802" max="802" width="1.42578125" style="118" customWidth="1"/>
    <col min="803" max="803" width="1" style="118" customWidth="1"/>
    <col min="804" max="804" width="2.42578125" style="118" customWidth="1"/>
    <col min="805" max="805" width="3.7109375" style="118" customWidth="1"/>
    <col min="806" max="806" width="0.28515625" style="118" customWidth="1"/>
    <col min="807" max="807" width="1.85546875" style="118" customWidth="1"/>
    <col min="808" max="808" width="1" style="118" customWidth="1"/>
    <col min="809" max="809" width="2.85546875" style="118" customWidth="1"/>
    <col min="810" max="810" width="2.42578125" style="118" customWidth="1"/>
    <col min="811" max="811" width="1.42578125" style="118" customWidth="1"/>
    <col min="812" max="812" width="1.28515625" style="118" customWidth="1"/>
    <col min="813" max="813" width="2.140625" style="118" customWidth="1"/>
    <col min="814" max="814" width="2.42578125" style="118" customWidth="1"/>
    <col min="815" max="815" width="3.28515625" style="118" customWidth="1"/>
    <col min="816" max="816" width="2.28515625" style="118" customWidth="1"/>
    <col min="817" max="817" width="3.42578125" style="118" customWidth="1"/>
    <col min="818" max="818" width="2" style="118" customWidth="1"/>
    <col min="819" max="820" width="2.42578125" style="118" customWidth="1"/>
    <col min="821" max="821" width="1.7109375" style="118" customWidth="1"/>
    <col min="822" max="822" width="1.5703125" style="118" customWidth="1"/>
    <col min="823" max="824" width="1.7109375" style="118" customWidth="1"/>
    <col min="825" max="825" width="1.5703125" style="118" customWidth="1"/>
    <col min="826" max="826" width="0.7109375" style="118" customWidth="1"/>
    <col min="827" max="827" width="2.7109375" style="118" customWidth="1"/>
    <col min="828" max="828" width="2.28515625" style="118" customWidth="1"/>
    <col min="829" max="829" width="0.85546875" style="118" customWidth="1"/>
    <col min="830" max="835" width="2.42578125" style="118" customWidth="1"/>
    <col min="836" max="1024" width="11.28515625" style="118"/>
    <col min="1025" max="1027" width="2.42578125" style="118" customWidth="1"/>
    <col min="1028" max="1028" width="1.28515625" style="118" customWidth="1"/>
    <col min="1029" max="1029" width="1.42578125" style="118" customWidth="1"/>
    <col min="1030" max="1034" width="2.42578125" style="118" customWidth="1"/>
    <col min="1035" max="1035" width="1.42578125" style="118" customWidth="1"/>
    <col min="1036" max="1037" width="2.42578125" style="118" customWidth="1"/>
    <col min="1038" max="1038" width="1.5703125" style="118" customWidth="1"/>
    <col min="1039" max="1039" width="2.42578125" style="118" customWidth="1"/>
    <col min="1040" max="1040" width="1.5703125" style="118" customWidth="1"/>
    <col min="1041" max="1041" width="2.140625" style="118" customWidth="1"/>
    <col min="1042" max="1042" width="3.42578125" style="118" customWidth="1"/>
    <col min="1043" max="1043" width="1.85546875" style="118" customWidth="1"/>
    <col min="1044" max="1046" width="2.42578125" style="118" customWidth="1"/>
    <col min="1047" max="1047" width="1.42578125" style="118" customWidth="1"/>
    <col min="1048" max="1048" width="2.42578125" style="118" customWidth="1"/>
    <col min="1049" max="1049" width="2" style="118" customWidth="1"/>
    <col min="1050" max="1050" width="2.28515625" style="118" customWidth="1"/>
    <col min="1051" max="1051" width="2.42578125" style="118" customWidth="1"/>
    <col min="1052" max="1052" width="2.85546875" style="118" customWidth="1"/>
    <col min="1053" max="1053" width="3.140625" style="118" customWidth="1"/>
    <col min="1054" max="1055" width="2.42578125" style="118" customWidth="1"/>
    <col min="1056" max="1056" width="1.7109375" style="118" customWidth="1"/>
    <col min="1057" max="1057" width="2" style="118" customWidth="1"/>
    <col min="1058" max="1058" width="1.42578125" style="118" customWidth="1"/>
    <col min="1059" max="1059" width="1" style="118" customWidth="1"/>
    <col min="1060" max="1060" width="2.42578125" style="118" customWidth="1"/>
    <col min="1061" max="1061" width="3.7109375" style="118" customWidth="1"/>
    <col min="1062" max="1062" width="0.28515625" style="118" customWidth="1"/>
    <col min="1063" max="1063" width="1.85546875" style="118" customWidth="1"/>
    <col min="1064" max="1064" width="1" style="118" customWidth="1"/>
    <col min="1065" max="1065" width="2.85546875" style="118" customWidth="1"/>
    <col min="1066" max="1066" width="2.42578125" style="118" customWidth="1"/>
    <col min="1067" max="1067" width="1.42578125" style="118" customWidth="1"/>
    <col min="1068" max="1068" width="1.28515625" style="118" customWidth="1"/>
    <col min="1069" max="1069" width="2.140625" style="118" customWidth="1"/>
    <col min="1070" max="1070" width="2.42578125" style="118" customWidth="1"/>
    <col min="1071" max="1071" width="3.28515625" style="118" customWidth="1"/>
    <col min="1072" max="1072" width="2.28515625" style="118" customWidth="1"/>
    <col min="1073" max="1073" width="3.42578125" style="118" customWidth="1"/>
    <col min="1074" max="1074" width="2" style="118" customWidth="1"/>
    <col min="1075" max="1076" width="2.42578125" style="118" customWidth="1"/>
    <col min="1077" max="1077" width="1.7109375" style="118" customWidth="1"/>
    <col min="1078" max="1078" width="1.5703125" style="118" customWidth="1"/>
    <col min="1079" max="1080" width="1.7109375" style="118" customWidth="1"/>
    <col min="1081" max="1081" width="1.5703125" style="118" customWidth="1"/>
    <col min="1082" max="1082" width="0.7109375" style="118" customWidth="1"/>
    <col min="1083" max="1083" width="2.7109375" style="118" customWidth="1"/>
    <col min="1084" max="1084" width="2.28515625" style="118" customWidth="1"/>
    <col min="1085" max="1085" width="0.85546875" style="118" customWidth="1"/>
    <col min="1086" max="1091" width="2.42578125" style="118" customWidth="1"/>
    <col min="1092" max="1280" width="11.28515625" style="118"/>
    <col min="1281" max="1283" width="2.42578125" style="118" customWidth="1"/>
    <col min="1284" max="1284" width="1.28515625" style="118" customWidth="1"/>
    <col min="1285" max="1285" width="1.42578125" style="118" customWidth="1"/>
    <col min="1286" max="1290" width="2.42578125" style="118" customWidth="1"/>
    <col min="1291" max="1291" width="1.42578125" style="118" customWidth="1"/>
    <col min="1292" max="1293" width="2.42578125" style="118" customWidth="1"/>
    <col min="1294" max="1294" width="1.5703125" style="118" customWidth="1"/>
    <col min="1295" max="1295" width="2.42578125" style="118" customWidth="1"/>
    <col min="1296" max="1296" width="1.5703125" style="118" customWidth="1"/>
    <col min="1297" max="1297" width="2.140625" style="118" customWidth="1"/>
    <col min="1298" max="1298" width="3.42578125" style="118" customWidth="1"/>
    <col min="1299" max="1299" width="1.85546875" style="118" customWidth="1"/>
    <col min="1300" max="1302" width="2.42578125" style="118" customWidth="1"/>
    <col min="1303" max="1303" width="1.42578125" style="118" customWidth="1"/>
    <col min="1304" max="1304" width="2.42578125" style="118" customWidth="1"/>
    <col min="1305" max="1305" width="2" style="118" customWidth="1"/>
    <col min="1306" max="1306" width="2.28515625" style="118" customWidth="1"/>
    <col min="1307" max="1307" width="2.42578125" style="118" customWidth="1"/>
    <col min="1308" max="1308" width="2.85546875" style="118" customWidth="1"/>
    <col min="1309" max="1309" width="3.140625" style="118" customWidth="1"/>
    <col min="1310" max="1311" width="2.42578125" style="118" customWidth="1"/>
    <col min="1312" max="1312" width="1.7109375" style="118" customWidth="1"/>
    <col min="1313" max="1313" width="2" style="118" customWidth="1"/>
    <col min="1314" max="1314" width="1.42578125" style="118" customWidth="1"/>
    <col min="1315" max="1315" width="1" style="118" customWidth="1"/>
    <col min="1316" max="1316" width="2.42578125" style="118" customWidth="1"/>
    <col min="1317" max="1317" width="3.7109375" style="118" customWidth="1"/>
    <col min="1318" max="1318" width="0.28515625" style="118" customWidth="1"/>
    <col min="1319" max="1319" width="1.85546875" style="118" customWidth="1"/>
    <col min="1320" max="1320" width="1" style="118" customWidth="1"/>
    <col min="1321" max="1321" width="2.85546875" style="118" customWidth="1"/>
    <col min="1322" max="1322" width="2.42578125" style="118" customWidth="1"/>
    <col min="1323" max="1323" width="1.42578125" style="118" customWidth="1"/>
    <col min="1324" max="1324" width="1.28515625" style="118" customWidth="1"/>
    <col min="1325" max="1325" width="2.140625" style="118" customWidth="1"/>
    <col min="1326" max="1326" width="2.42578125" style="118" customWidth="1"/>
    <col min="1327" max="1327" width="3.28515625" style="118" customWidth="1"/>
    <col min="1328" max="1328" width="2.28515625" style="118" customWidth="1"/>
    <col min="1329" max="1329" width="3.42578125" style="118" customWidth="1"/>
    <col min="1330" max="1330" width="2" style="118" customWidth="1"/>
    <col min="1331" max="1332" width="2.42578125" style="118" customWidth="1"/>
    <col min="1333" max="1333" width="1.7109375" style="118" customWidth="1"/>
    <col min="1334" max="1334" width="1.5703125" style="118" customWidth="1"/>
    <col min="1335" max="1336" width="1.7109375" style="118" customWidth="1"/>
    <col min="1337" max="1337" width="1.5703125" style="118" customWidth="1"/>
    <col min="1338" max="1338" width="0.7109375" style="118" customWidth="1"/>
    <col min="1339" max="1339" width="2.7109375" style="118" customWidth="1"/>
    <col min="1340" max="1340" width="2.28515625" style="118" customWidth="1"/>
    <col min="1341" max="1341" width="0.85546875" style="118" customWidth="1"/>
    <col min="1342" max="1347" width="2.42578125" style="118" customWidth="1"/>
    <col min="1348" max="1536" width="11.28515625" style="118"/>
    <col min="1537" max="1539" width="2.42578125" style="118" customWidth="1"/>
    <col min="1540" max="1540" width="1.28515625" style="118" customWidth="1"/>
    <col min="1541" max="1541" width="1.42578125" style="118" customWidth="1"/>
    <col min="1542" max="1546" width="2.42578125" style="118" customWidth="1"/>
    <col min="1547" max="1547" width="1.42578125" style="118" customWidth="1"/>
    <col min="1548" max="1549" width="2.42578125" style="118" customWidth="1"/>
    <col min="1550" max="1550" width="1.5703125" style="118" customWidth="1"/>
    <col min="1551" max="1551" width="2.42578125" style="118" customWidth="1"/>
    <col min="1552" max="1552" width="1.5703125" style="118" customWidth="1"/>
    <col min="1553" max="1553" width="2.140625" style="118" customWidth="1"/>
    <col min="1554" max="1554" width="3.42578125" style="118" customWidth="1"/>
    <col min="1555" max="1555" width="1.85546875" style="118" customWidth="1"/>
    <col min="1556" max="1558" width="2.42578125" style="118" customWidth="1"/>
    <col min="1559" max="1559" width="1.42578125" style="118" customWidth="1"/>
    <col min="1560" max="1560" width="2.42578125" style="118" customWidth="1"/>
    <col min="1561" max="1561" width="2" style="118" customWidth="1"/>
    <col min="1562" max="1562" width="2.28515625" style="118" customWidth="1"/>
    <col min="1563" max="1563" width="2.42578125" style="118" customWidth="1"/>
    <col min="1564" max="1564" width="2.85546875" style="118" customWidth="1"/>
    <col min="1565" max="1565" width="3.140625" style="118" customWidth="1"/>
    <col min="1566" max="1567" width="2.42578125" style="118" customWidth="1"/>
    <col min="1568" max="1568" width="1.7109375" style="118" customWidth="1"/>
    <col min="1569" max="1569" width="2" style="118" customWidth="1"/>
    <col min="1570" max="1570" width="1.42578125" style="118" customWidth="1"/>
    <col min="1571" max="1571" width="1" style="118" customWidth="1"/>
    <col min="1572" max="1572" width="2.42578125" style="118" customWidth="1"/>
    <col min="1573" max="1573" width="3.7109375" style="118" customWidth="1"/>
    <col min="1574" max="1574" width="0.28515625" style="118" customWidth="1"/>
    <col min="1575" max="1575" width="1.85546875" style="118" customWidth="1"/>
    <col min="1576" max="1576" width="1" style="118" customWidth="1"/>
    <col min="1577" max="1577" width="2.85546875" style="118" customWidth="1"/>
    <col min="1578" max="1578" width="2.42578125" style="118" customWidth="1"/>
    <col min="1579" max="1579" width="1.42578125" style="118" customWidth="1"/>
    <col min="1580" max="1580" width="1.28515625" style="118" customWidth="1"/>
    <col min="1581" max="1581" width="2.140625" style="118" customWidth="1"/>
    <col min="1582" max="1582" width="2.42578125" style="118" customWidth="1"/>
    <col min="1583" max="1583" width="3.28515625" style="118" customWidth="1"/>
    <col min="1584" max="1584" width="2.28515625" style="118" customWidth="1"/>
    <col min="1585" max="1585" width="3.42578125" style="118" customWidth="1"/>
    <col min="1586" max="1586" width="2" style="118" customWidth="1"/>
    <col min="1587" max="1588" width="2.42578125" style="118" customWidth="1"/>
    <col min="1589" max="1589" width="1.7109375" style="118" customWidth="1"/>
    <col min="1590" max="1590" width="1.5703125" style="118" customWidth="1"/>
    <col min="1591" max="1592" width="1.7109375" style="118" customWidth="1"/>
    <col min="1593" max="1593" width="1.5703125" style="118" customWidth="1"/>
    <col min="1594" max="1594" width="0.7109375" style="118" customWidth="1"/>
    <col min="1595" max="1595" width="2.7109375" style="118" customWidth="1"/>
    <col min="1596" max="1596" width="2.28515625" style="118" customWidth="1"/>
    <col min="1597" max="1597" width="0.85546875" style="118" customWidth="1"/>
    <col min="1598" max="1603" width="2.42578125" style="118" customWidth="1"/>
    <col min="1604" max="1792" width="11.28515625" style="118"/>
    <col min="1793" max="1795" width="2.42578125" style="118" customWidth="1"/>
    <col min="1796" max="1796" width="1.28515625" style="118" customWidth="1"/>
    <col min="1797" max="1797" width="1.42578125" style="118" customWidth="1"/>
    <col min="1798" max="1802" width="2.42578125" style="118" customWidth="1"/>
    <col min="1803" max="1803" width="1.42578125" style="118" customWidth="1"/>
    <col min="1804" max="1805" width="2.42578125" style="118" customWidth="1"/>
    <col min="1806" max="1806" width="1.5703125" style="118" customWidth="1"/>
    <col min="1807" max="1807" width="2.42578125" style="118" customWidth="1"/>
    <col min="1808" max="1808" width="1.5703125" style="118" customWidth="1"/>
    <col min="1809" max="1809" width="2.140625" style="118" customWidth="1"/>
    <col min="1810" max="1810" width="3.42578125" style="118" customWidth="1"/>
    <col min="1811" max="1811" width="1.85546875" style="118" customWidth="1"/>
    <col min="1812" max="1814" width="2.42578125" style="118" customWidth="1"/>
    <col min="1815" max="1815" width="1.42578125" style="118" customWidth="1"/>
    <col min="1816" max="1816" width="2.42578125" style="118" customWidth="1"/>
    <col min="1817" max="1817" width="2" style="118" customWidth="1"/>
    <col min="1818" max="1818" width="2.28515625" style="118" customWidth="1"/>
    <col min="1819" max="1819" width="2.42578125" style="118" customWidth="1"/>
    <col min="1820" max="1820" width="2.85546875" style="118" customWidth="1"/>
    <col min="1821" max="1821" width="3.140625" style="118" customWidth="1"/>
    <col min="1822" max="1823" width="2.42578125" style="118" customWidth="1"/>
    <col min="1824" max="1824" width="1.7109375" style="118" customWidth="1"/>
    <col min="1825" max="1825" width="2" style="118" customWidth="1"/>
    <col min="1826" max="1826" width="1.42578125" style="118" customWidth="1"/>
    <col min="1827" max="1827" width="1" style="118" customWidth="1"/>
    <col min="1828" max="1828" width="2.42578125" style="118" customWidth="1"/>
    <col min="1829" max="1829" width="3.7109375" style="118" customWidth="1"/>
    <col min="1830" max="1830" width="0.28515625" style="118" customWidth="1"/>
    <col min="1831" max="1831" width="1.85546875" style="118" customWidth="1"/>
    <col min="1832" max="1832" width="1" style="118" customWidth="1"/>
    <col min="1833" max="1833" width="2.85546875" style="118" customWidth="1"/>
    <col min="1834" max="1834" width="2.42578125" style="118" customWidth="1"/>
    <col min="1835" max="1835" width="1.42578125" style="118" customWidth="1"/>
    <col min="1836" max="1836" width="1.28515625" style="118" customWidth="1"/>
    <col min="1837" max="1837" width="2.140625" style="118" customWidth="1"/>
    <col min="1838" max="1838" width="2.42578125" style="118" customWidth="1"/>
    <col min="1839" max="1839" width="3.28515625" style="118" customWidth="1"/>
    <col min="1840" max="1840" width="2.28515625" style="118" customWidth="1"/>
    <col min="1841" max="1841" width="3.42578125" style="118" customWidth="1"/>
    <col min="1842" max="1842" width="2" style="118" customWidth="1"/>
    <col min="1843" max="1844" width="2.42578125" style="118" customWidth="1"/>
    <col min="1845" max="1845" width="1.7109375" style="118" customWidth="1"/>
    <col min="1846" max="1846" width="1.5703125" style="118" customWidth="1"/>
    <col min="1847" max="1848" width="1.7109375" style="118" customWidth="1"/>
    <col min="1849" max="1849" width="1.5703125" style="118" customWidth="1"/>
    <col min="1850" max="1850" width="0.7109375" style="118" customWidth="1"/>
    <col min="1851" max="1851" width="2.7109375" style="118" customWidth="1"/>
    <col min="1852" max="1852" width="2.28515625" style="118" customWidth="1"/>
    <col min="1853" max="1853" width="0.85546875" style="118" customWidth="1"/>
    <col min="1854" max="1859" width="2.42578125" style="118" customWidth="1"/>
    <col min="1860" max="2048" width="11.28515625" style="118"/>
    <col min="2049" max="2051" width="2.42578125" style="118" customWidth="1"/>
    <col min="2052" max="2052" width="1.28515625" style="118" customWidth="1"/>
    <col min="2053" max="2053" width="1.42578125" style="118" customWidth="1"/>
    <col min="2054" max="2058" width="2.42578125" style="118" customWidth="1"/>
    <col min="2059" max="2059" width="1.42578125" style="118" customWidth="1"/>
    <col min="2060" max="2061" width="2.42578125" style="118" customWidth="1"/>
    <col min="2062" max="2062" width="1.5703125" style="118" customWidth="1"/>
    <col min="2063" max="2063" width="2.42578125" style="118" customWidth="1"/>
    <col min="2064" max="2064" width="1.5703125" style="118" customWidth="1"/>
    <col min="2065" max="2065" width="2.140625" style="118" customWidth="1"/>
    <col min="2066" max="2066" width="3.42578125" style="118" customWidth="1"/>
    <col min="2067" max="2067" width="1.85546875" style="118" customWidth="1"/>
    <col min="2068" max="2070" width="2.42578125" style="118" customWidth="1"/>
    <col min="2071" max="2071" width="1.42578125" style="118" customWidth="1"/>
    <col min="2072" max="2072" width="2.42578125" style="118" customWidth="1"/>
    <col min="2073" max="2073" width="2" style="118" customWidth="1"/>
    <col min="2074" max="2074" width="2.28515625" style="118" customWidth="1"/>
    <col min="2075" max="2075" width="2.42578125" style="118" customWidth="1"/>
    <col min="2076" max="2076" width="2.85546875" style="118" customWidth="1"/>
    <col min="2077" max="2077" width="3.140625" style="118" customWidth="1"/>
    <col min="2078" max="2079" width="2.42578125" style="118" customWidth="1"/>
    <col min="2080" max="2080" width="1.7109375" style="118" customWidth="1"/>
    <col min="2081" max="2081" width="2" style="118" customWidth="1"/>
    <col min="2082" max="2082" width="1.42578125" style="118" customWidth="1"/>
    <col min="2083" max="2083" width="1" style="118" customWidth="1"/>
    <col min="2084" max="2084" width="2.42578125" style="118" customWidth="1"/>
    <col min="2085" max="2085" width="3.7109375" style="118" customWidth="1"/>
    <col min="2086" max="2086" width="0.28515625" style="118" customWidth="1"/>
    <col min="2087" max="2087" width="1.85546875" style="118" customWidth="1"/>
    <col min="2088" max="2088" width="1" style="118" customWidth="1"/>
    <col min="2089" max="2089" width="2.85546875" style="118" customWidth="1"/>
    <col min="2090" max="2090" width="2.42578125" style="118" customWidth="1"/>
    <col min="2091" max="2091" width="1.42578125" style="118" customWidth="1"/>
    <col min="2092" max="2092" width="1.28515625" style="118" customWidth="1"/>
    <col min="2093" max="2093" width="2.140625" style="118" customWidth="1"/>
    <col min="2094" max="2094" width="2.42578125" style="118" customWidth="1"/>
    <col min="2095" max="2095" width="3.28515625" style="118" customWidth="1"/>
    <col min="2096" max="2096" width="2.28515625" style="118" customWidth="1"/>
    <col min="2097" max="2097" width="3.42578125" style="118" customWidth="1"/>
    <col min="2098" max="2098" width="2" style="118" customWidth="1"/>
    <col min="2099" max="2100" width="2.42578125" style="118" customWidth="1"/>
    <col min="2101" max="2101" width="1.7109375" style="118" customWidth="1"/>
    <col min="2102" max="2102" width="1.5703125" style="118" customWidth="1"/>
    <col min="2103" max="2104" width="1.7109375" style="118" customWidth="1"/>
    <col min="2105" max="2105" width="1.5703125" style="118" customWidth="1"/>
    <col min="2106" max="2106" width="0.7109375" style="118" customWidth="1"/>
    <col min="2107" max="2107" width="2.7109375" style="118" customWidth="1"/>
    <col min="2108" max="2108" width="2.28515625" style="118" customWidth="1"/>
    <col min="2109" max="2109" width="0.85546875" style="118" customWidth="1"/>
    <col min="2110" max="2115" width="2.42578125" style="118" customWidth="1"/>
    <col min="2116" max="2304" width="11.28515625" style="118"/>
    <col min="2305" max="2307" width="2.42578125" style="118" customWidth="1"/>
    <col min="2308" max="2308" width="1.28515625" style="118" customWidth="1"/>
    <col min="2309" max="2309" width="1.42578125" style="118" customWidth="1"/>
    <col min="2310" max="2314" width="2.42578125" style="118" customWidth="1"/>
    <col min="2315" max="2315" width="1.42578125" style="118" customWidth="1"/>
    <col min="2316" max="2317" width="2.42578125" style="118" customWidth="1"/>
    <col min="2318" max="2318" width="1.5703125" style="118" customWidth="1"/>
    <col min="2319" max="2319" width="2.42578125" style="118" customWidth="1"/>
    <col min="2320" max="2320" width="1.5703125" style="118" customWidth="1"/>
    <col min="2321" max="2321" width="2.140625" style="118" customWidth="1"/>
    <col min="2322" max="2322" width="3.42578125" style="118" customWidth="1"/>
    <col min="2323" max="2323" width="1.85546875" style="118" customWidth="1"/>
    <col min="2324" max="2326" width="2.42578125" style="118" customWidth="1"/>
    <col min="2327" max="2327" width="1.42578125" style="118" customWidth="1"/>
    <col min="2328" max="2328" width="2.42578125" style="118" customWidth="1"/>
    <col min="2329" max="2329" width="2" style="118" customWidth="1"/>
    <col min="2330" max="2330" width="2.28515625" style="118" customWidth="1"/>
    <col min="2331" max="2331" width="2.42578125" style="118" customWidth="1"/>
    <col min="2332" max="2332" width="2.85546875" style="118" customWidth="1"/>
    <col min="2333" max="2333" width="3.140625" style="118" customWidth="1"/>
    <col min="2334" max="2335" width="2.42578125" style="118" customWidth="1"/>
    <col min="2336" max="2336" width="1.7109375" style="118" customWidth="1"/>
    <col min="2337" max="2337" width="2" style="118" customWidth="1"/>
    <col min="2338" max="2338" width="1.42578125" style="118" customWidth="1"/>
    <col min="2339" max="2339" width="1" style="118" customWidth="1"/>
    <col min="2340" max="2340" width="2.42578125" style="118" customWidth="1"/>
    <col min="2341" max="2341" width="3.7109375" style="118" customWidth="1"/>
    <col min="2342" max="2342" width="0.28515625" style="118" customWidth="1"/>
    <col min="2343" max="2343" width="1.85546875" style="118" customWidth="1"/>
    <col min="2344" max="2344" width="1" style="118" customWidth="1"/>
    <col min="2345" max="2345" width="2.85546875" style="118" customWidth="1"/>
    <col min="2346" max="2346" width="2.42578125" style="118" customWidth="1"/>
    <col min="2347" max="2347" width="1.42578125" style="118" customWidth="1"/>
    <col min="2348" max="2348" width="1.28515625" style="118" customWidth="1"/>
    <col min="2349" max="2349" width="2.140625" style="118" customWidth="1"/>
    <col min="2350" max="2350" width="2.42578125" style="118" customWidth="1"/>
    <col min="2351" max="2351" width="3.28515625" style="118" customWidth="1"/>
    <col min="2352" max="2352" width="2.28515625" style="118" customWidth="1"/>
    <col min="2353" max="2353" width="3.42578125" style="118" customWidth="1"/>
    <col min="2354" max="2354" width="2" style="118" customWidth="1"/>
    <col min="2355" max="2356" width="2.42578125" style="118" customWidth="1"/>
    <col min="2357" max="2357" width="1.7109375" style="118" customWidth="1"/>
    <col min="2358" max="2358" width="1.5703125" style="118" customWidth="1"/>
    <col min="2359" max="2360" width="1.7109375" style="118" customWidth="1"/>
    <col min="2361" max="2361" width="1.5703125" style="118" customWidth="1"/>
    <col min="2362" max="2362" width="0.7109375" style="118" customWidth="1"/>
    <col min="2363" max="2363" width="2.7109375" style="118" customWidth="1"/>
    <col min="2364" max="2364" width="2.28515625" style="118" customWidth="1"/>
    <col min="2365" max="2365" width="0.85546875" style="118" customWidth="1"/>
    <col min="2366" max="2371" width="2.42578125" style="118" customWidth="1"/>
    <col min="2372" max="2560" width="11.28515625" style="118"/>
    <col min="2561" max="2563" width="2.42578125" style="118" customWidth="1"/>
    <col min="2564" max="2564" width="1.28515625" style="118" customWidth="1"/>
    <col min="2565" max="2565" width="1.42578125" style="118" customWidth="1"/>
    <col min="2566" max="2570" width="2.42578125" style="118" customWidth="1"/>
    <col min="2571" max="2571" width="1.42578125" style="118" customWidth="1"/>
    <col min="2572" max="2573" width="2.42578125" style="118" customWidth="1"/>
    <col min="2574" max="2574" width="1.5703125" style="118" customWidth="1"/>
    <col min="2575" max="2575" width="2.42578125" style="118" customWidth="1"/>
    <col min="2576" max="2576" width="1.5703125" style="118" customWidth="1"/>
    <col min="2577" max="2577" width="2.140625" style="118" customWidth="1"/>
    <col min="2578" max="2578" width="3.42578125" style="118" customWidth="1"/>
    <col min="2579" max="2579" width="1.85546875" style="118" customWidth="1"/>
    <col min="2580" max="2582" width="2.42578125" style="118" customWidth="1"/>
    <col min="2583" max="2583" width="1.42578125" style="118" customWidth="1"/>
    <col min="2584" max="2584" width="2.42578125" style="118" customWidth="1"/>
    <col min="2585" max="2585" width="2" style="118" customWidth="1"/>
    <col min="2586" max="2586" width="2.28515625" style="118" customWidth="1"/>
    <col min="2587" max="2587" width="2.42578125" style="118" customWidth="1"/>
    <col min="2588" max="2588" width="2.85546875" style="118" customWidth="1"/>
    <col min="2589" max="2589" width="3.140625" style="118" customWidth="1"/>
    <col min="2590" max="2591" width="2.42578125" style="118" customWidth="1"/>
    <col min="2592" max="2592" width="1.7109375" style="118" customWidth="1"/>
    <col min="2593" max="2593" width="2" style="118" customWidth="1"/>
    <col min="2594" max="2594" width="1.42578125" style="118" customWidth="1"/>
    <col min="2595" max="2595" width="1" style="118" customWidth="1"/>
    <col min="2596" max="2596" width="2.42578125" style="118" customWidth="1"/>
    <col min="2597" max="2597" width="3.7109375" style="118" customWidth="1"/>
    <col min="2598" max="2598" width="0.28515625" style="118" customWidth="1"/>
    <col min="2599" max="2599" width="1.85546875" style="118" customWidth="1"/>
    <col min="2600" max="2600" width="1" style="118" customWidth="1"/>
    <col min="2601" max="2601" width="2.85546875" style="118" customWidth="1"/>
    <col min="2602" max="2602" width="2.42578125" style="118" customWidth="1"/>
    <col min="2603" max="2603" width="1.42578125" style="118" customWidth="1"/>
    <col min="2604" max="2604" width="1.28515625" style="118" customWidth="1"/>
    <col min="2605" max="2605" width="2.140625" style="118" customWidth="1"/>
    <col min="2606" max="2606" width="2.42578125" style="118" customWidth="1"/>
    <col min="2607" max="2607" width="3.28515625" style="118" customWidth="1"/>
    <col min="2608" max="2608" width="2.28515625" style="118" customWidth="1"/>
    <col min="2609" max="2609" width="3.42578125" style="118" customWidth="1"/>
    <col min="2610" max="2610" width="2" style="118" customWidth="1"/>
    <col min="2611" max="2612" width="2.42578125" style="118" customWidth="1"/>
    <col min="2613" max="2613" width="1.7109375" style="118" customWidth="1"/>
    <col min="2614" max="2614" width="1.5703125" style="118" customWidth="1"/>
    <col min="2615" max="2616" width="1.7109375" style="118" customWidth="1"/>
    <col min="2617" max="2617" width="1.5703125" style="118" customWidth="1"/>
    <col min="2618" max="2618" width="0.7109375" style="118" customWidth="1"/>
    <col min="2619" max="2619" width="2.7109375" style="118" customWidth="1"/>
    <col min="2620" max="2620" width="2.28515625" style="118" customWidth="1"/>
    <col min="2621" max="2621" width="0.85546875" style="118" customWidth="1"/>
    <col min="2622" max="2627" width="2.42578125" style="118" customWidth="1"/>
    <col min="2628" max="2816" width="11.28515625" style="118"/>
    <col min="2817" max="2819" width="2.42578125" style="118" customWidth="1"/>
    <col min="2820" max="2820" width="1.28515625" style="118" customWidth="1"/>
    <col min="2821" max="2821" width="1.42578125" style="118" customWidth="1"/>
    <col min="2822" max="2826" width="2.42578125" style="118" customWidth="1"/>
    <col min="2827" max="2827" width="1.42578125" style="118" customWidth="1"/>
    <col min="2828" max="2829" width="2.42578125" style="118" customWidth="1"/>
    <col min="2830" max="2830" width="1.5703125" style="118" customWidth="1"/>
    <col min="2831" max="2831" width="2.42578125" style="118" customWidth="1"/>
    <col min="2832" max="2832" width="1.5703125" style="118" customWidth="1"/>
    <col min="2833" max="2833" width="2.140625" style="118" customWidth="1"/>
    <col min="2834" max="2834" width="3.42578125" style="118" customWidth="1"/>
    <col min="2835" max="2835" width="1.85546875" style="118" customWidth="1"/>
    <col min="2836" max="2838" width="2.42578125" style="118" customWidth="1"/>
    <col min="2839" max="2839" width="1.42578125" style="118" customWidth="1"/>
    <col min="2840" max="2840" width="2.42578125" style="118" customWidth="1"/>
    <col min="2841" max="2841" width="2" style="118" customWidth="1"/>
    <col min="2842" max="2842" width="2.28515625" style="118" customWidth="1"/>
    <col min="2843" max="2843" width="2.42578125" style="118" customWidth="1"/>
    <col min="2844" max="2844" width="2.85546875" style="118" customWidth="1"/>
    <col min="2845" max="2845" width="3.140625" style="118" customWidth="1"/>
    <col min="2846" max="2847" width="2.42578125" style="118" customWidth="1"/>
    <col min="2848" max="2848" width="1.7109375" style="118" customWidth="1"/>
    <col min="2849" max="2849" width="2" style="118" customWidth="1"/>
    <col min="2850" max="2850" width="1.42578125" style="118" customWidth="1"/>
    <col min="2851" max="2851" width="1" style="118" customWidth="1"/>
    <col min="2852" max="2852" width="2.42578125" style="118" customWidth="1"/>
    <col min="2853" max="2853" width="3.7109375" style="118" customWidth="1"/>
    <col min="2854" max="2854" width="0.28515625" style="118" customWidth="1"/>
    <col min="2855" max="2855" width="1.85546875" style="118" customWidth="1"/>
    <col min="2856" max="2856" width="1" style="118" customWidth="1"/>
    <col min="2857" max="2857" width="2.85546875" style="118" customWidth="1"/>
    <col min="2858" max="2858" width="2.42578125" style="118" customWidth="1"/>
    <col min="2859" max="2859" width="1.42578125" style="118" customWidth="1"/>
    <col min="2860" max="2860" width="1.28515625" style="118" customWidth="1"/>
    <col min="2861" max="2861" width="2.140625" style="118" customWidth="1"/>
    <col min="2862" max="2862" width="2.42578125" style="118" customWidth="1"/>
    <col min="2863" max="2863" width="3.28515625" style="118" customWidth="1"/>
    <col min="2864" max="2864" width="2.28515625" style="118" customWidth="1"/>
    <col min="2865" max="2865" width="3.42578125" style="118" customWidth="1"/>
    <col min="2866" max="2866" width="2" style="118" customWidth="1"/>
    <col min="2867" max="2868" width="2.42578125" style="118" customWidth="1"/>
    <col min="2869" max="2869" width="1.7109375" style="118" customWidth="1"/>
    <col min="2870" max="2870" width="1.5703125" style="118" customWidth="1"/>
    <col min="2871" max="2872" width="1.7109375" style="118" customWidth="1"/>
    <col min="2873" max="2873" width="1.5703125" style="118" customWidth="1"/>
    <col min="2874" max="2874" width="0.7109375" style="118" customWidth="1"/>
    <col min="2875" max="2875" width="2.7109375" style="118" customWidth="1"/>
    <col min="2876" max="2876" width="2.28515625" style="118" customWidth="1"/>
    <col min="2877" max="2877" width="0.85546875" style="118" customWidth="1"/>
    <col min="2878" max="2883" width="2.42578125" style="118" customWidth="1"/>
    <col min="2884" max="3072" width="11.28515625" style="118"/>
    <col min="3073" max="3075" width="2.42578125" style="118" customWidth="1"/>
    <col min="3076" max="3076" width="1.28515625" style="118" customWidth="1"/>
    <col min="3077" max="3077" width="1.42578125" style="118" customWidth="1"/>
    <col min="3078" max="3082" width="2.42578125" style="118" customWidth="1"/>
    <col min="3083" max="3083" width="1.42578125" style="118" customWidth="1"/>
    <col min="3084" max="3085" width="2.42578125" style="118" customWidth="1"/>
    <col min="3086" max="3086" width="1.5703125" style="118" customWidth="1"/>
    <col min="3087" max="3087" width="2.42578125" style="118" customWidth="1"/>
    <col min="3088" max="3088" width="1.5703125" style="118" customWidth="1"/>
    <col min="3089" max="3089" width="2.140625" style="118" customWidth="1"/>
    <col min="3090" max="3090" width="3.42578125" style="118" customWidth="1"/>
    <col min="3091" max="3091" width="1.85546875" style="118" customWidth="1"/>
    <col min="3092" max="3094" width="2.42578125" style="118" customWidth="1"/>
    <col min="3095" max="3095" width="1.42578125" style="118" customWidth="1"/>
    <col min="3096" max="3096" width="2.42578125" style="118" customWidth="1"/>
    <col min="3097" max="3097" width="2" style="118" customWidth="1"/>
    <col min="3098" max="3098" width="2.28515625" style="118" customWidth="1"/>
    <col min="3099" max="3099" width="2.42578125" style="118" customWidth="1"/>
    <col min="3100" max="3100" width="2.85546875" style="118" customWidth="1"/>
    <col min="3101" max="3101" width="3.140625" style="118" customWidth="1"/>
    <col min="3102" max="3103" width="2.42578125" style="118" customWidth="1"/>
    <col min="3104" max="3104" width="1.7109375" style="118" customWidth="1"/>
    <col min="3105" max="3105" width="2" style="118" customWidth="1"/>
    <col min="3106" max="3106" width="1.42578125" style="118" customWidth="1"/>
    <col min="3107" max="3107" width="1" style="118" customWidth="1"/>
    <col min="3108" max="3108" width="2.42578125" style="118" customWidth="1"/>
    <col min="3109" max="3109" width="3.7109375" style="118" customWidth="1"/>
    <col min="3110" max="3110" width="0.28515625" style="118" customWidth="1"/>
    <col min="3111" max="3111" width="1.85546875" style="118" customWidth="1"/>
    <col min="3112" max="3112" width="1" style="118" customWidth="1"/>
    <col min="3113" max="3113" width="2.85546875" style="118" customWidth="1"/>
    <col min="3114" max="3114" width="2.42578125" style="118" customWidth="1"/>
    <col min="3115" max="3115" width="1.42578125" style="118" customWidth="1"/>
    <col min="3116" max="3116" width="1.28515625" style="118" customWidth="1"/>
    <col min="3117" max="3117" width="2.140625" style="118" customWidth="1"/>
    <col min="3118" max="3118" width="2.42578125" style="118" customWidth="1"/>
    <col min="3119" max="3119" width="3.28515625" style="118" customWidth="1"/>
    <col min="3120" max="3120" width="2.28515625" style="118" customWidth="1"/>
    <col min="3121" max="3121" width="3.42578125" style="118" customWidth="1"/>
    <col min="3122" max="3122" width="2" style="118" customWidth="1"/>
    <col min="3123" max="3124" width="2.42578125" style="118" customWidth="1"/>
    <col min="3125" max="3125" width="1.7109375" style="118" customWidth="1"/>
    <col min="3126" max="3126" width="1.5703125" style="118" customWidth="1"/>
    <col min="3127" max="3128" width="1.7109375" style="118" customWidth="1"/>
    <col min="3129" max="3129" width="1.5703125" style="118" customWidth="1"/>
    <col min="3130" max="3130" width="0.7109375" style="118" customWidth="1"/>
    <col min="3131" max="3131" width="2.7109375" style="118" customWidth="1"/>
    <col min="3132" max="3132" width="2.28515625" style="118" customWidth="1"/>
    <col min="3133" max="3133" width="0.85546875" style="118" customWidth="1"/>
    <col min="3134" max="3139" width="2.42578125" style="118" customWidth="1"/>
    <col min="3140" max="3328" width="11.28515625" style="118"/>
    <col min="3329" max="3331" width="2.42578125" style="118" customWidth="1"/>
    <col min="3332" max="3332" width="1.28515625" style="118" customWidth="1"/>
    <col min="3333" max="3333" width="1.42578125" style="118" customWidth="1"/>
    <col min="3334" max="3338" width="2.42578125" style="118" customWidth="1"/>
    <col min="3339" max="3339" width="1.42578125" style="118" customWidth="1"/>
    <col min="3340" max="3341" width="2.42578125" style="118" customWidth="1"/>
    <col min="3342" max="3342" width="1.5703125" style="118" customWidth="1"/>
    <col min="3343" max="3343" width="2.42578125" style="118" customWidth="1"/>
    <col min="3344" max="3344" width="1.5703125" style="118" customWidth="1"/>
    <col min="3345" max="3345" width="2.140625" style="118" customWidth="1"/>
    <col min="3346" max="3346" width="3.42578125" style="118" customWidth="1"/>
    <col min="3347" max="3347" width="1.85546875" style="118" customWidth="1"/>
    <col min="3348" max="3350" width="2.42578125" style="118" customWidth="1"/>
    <col min="3351" max="3351" width="1.42578125" style="118" customWidth="1"/>
    <col min="3352" max="3352" width="2.42578125" style="118" customWidth="1"/>
    <col min="3353" max="3353" width="2" style="118" customWidth="1"/>
    <col min="3354" max="3354" width="2.28515625" style="118" customWidth="1"/>
    <col min="3355" max="3355" width="2.42578125" style="118" customWidth="1"/>
    <col min="3356" max="3356" width="2.85546875" style="118" customWidth="1"/>
    <col min="3357" max="3357" width="3.140625" style="118" customWidth="1"/>
    <col min="3358" max="3359" width="2.42578125" style="118" customWidth="1"/>
    <col min="3360" max="3360" width="1.7109375" style="118" customWidth="1"/>
    <col min="3361" max="3361" width="2" style="118" customWidth="1"/>
    <col min="3362" max="3362" width="1.42578125" style="118" customWidth="1"/>
    <col min="3363" max="3363" width="1" style="118" customWidth="1"/>
    <col min="3364" max="3364" width="2.42578125" style="118" customWidth="1"/>
    <col min="3365" max="3365" width="3.7109375" style="118" customWidth="1"/>
    <col min="3366" max="3366" width="0.28515625" style="118" customWidth="1"/>
    <col min="3367" max="3367" width="1.85546875" style="118" customWidth="1"/>
    <col min="3368" max="3368" width="1" style="118" customWidth="1"/>
    <col min="3369" max="3369" width="2.85546875" style="118" customWidth="1"/>
    <col min="3370" max="3370" width="2.42578125" style="118" customWidth="1"/>
    <col min="3371" max="3371" width="1.42578125" style="118" customWidth="1"/>
    <col min="3372" max="3372" width="1.28515625" style="118" customWidth="1"/>
    <col min="3373" max="3373" width="2.140625" style="118" customWidth="1"/>
    <col min="3374" max="3374" width="2.42578125" style="118" customWidth="1"/>
    <col min="3375" max="3375" width="3.28515625" style="118" customWidth="1"/>
    <col min="3376" max="3376" width="2.28515625" style="118" customWidth="1"/>
    <col min="3377" max="3377" width="3.42578125" style="118" customWidth="1"/>
    <col min="3378" max="3378" width="2" style="118" customWidth="1"/>
    <col min="3379" max="3380" width="2.42578125" style="118" customWidth="1"/>
    <col min="3381" max="3381" width="1.7109375" style="118" customWidth="1"/>
    <col min="3382" max="3382" width="1.5703125" style="118" customWidth="1"/>
    <col min="3383" max="3384" width="1.7109375" style="118" customWidth="1"/>
    <col min="3385" max="3385" width="1.5703125" style="118" customWidth="1"/>
    <col min="3386" max="3386" width="0.7109375" style="118" customWidth="1"/>
    <col min="3387" max="3387" width="2.7109375" style="118" customWidth="1"/>
    <col min="3388" max="3388" width="2.28515625" style="118" customWidth="1"/>
    <col min="3389" max="3389" width="0.85546875" style="118" customWidth="1"/>
    <col min="3390" max="3395" width="2.42578125" style="118" customWidth="1"/>
    <col min="3396" max="3584" width="11.28515625" style="118"/>
    <col min="3585" max="3587" width="2.42578125" style="118" customWidth="1"/>
    <col min="3588" max="3588" width="1.28515625" style="118" customWidth="1"/>
    <col min="3589" max="3589" width="1.42578125" style="118" customWidth="1"/>
    <col min="3590" max="3594" width="2.42578125" style="118" customWidth="1"/>
    <col min="3595" max="3595" width="1.42578125" style="118" customWidth="1"/>
    <col min="3596" max="3597" width="2.42578125" style="118" customWidth="1"/>
    <col min="3598" max="3598" width="1.5703125" style="118" customWidth="1"/>
    <col min="3599" max="3599" width="2.42578125" style="118" customWidth="1"/>
    <col min="3600" max="3600" width="1.5703125" style="118" customWidth="1"/>
    <col min="3601" max="3601" width="2.140625" style="118" customWidth="1"/>
    <col min="3602" max="3602" width="3.42578125" style="118" customWidth="1"/>
    <col min="3603" max="3603" width="1.85546875" style="118" customWidth="1"/>
    <col min="3604" max="3606" width="2.42578125" style="118" customWidth="1"/>
    <col min="3607" max="3607" width="1.42578125" style="118" customWidth="1"/>
    <col min="3608" max="3608" width="2.42578125" style="118" customWidth="1"/>
    <col min="3609" max="3609" width="2" style="118" customWidth="1"/>
    <col min="3610" max="3610" width="2.28515625" style="118" customWidth="1"/>
    <col min="3611" max="3611" width="2.42578125" style="118" customWidth="1"/>
    <col min="3612" max="3612" width="2.85546875" style="118" customWidth="1"/>
    <col min="3613" max="3613" width="3.140625" style="118" customWidth="1"/>
    <col min="3614" max="3615" width="2.42578125" style="118" customWidth="1"/>
    <col min="3616" max="3616" width="1.7109375" style="118" customWidth="1"/>
    <col min="3617" max="3617" width="2" style="118" customWidth="1"/>
    <col min="3618" max="3618" width="1.42578125" style="118" customWidth="1"/>
    <col min="3619" max="3619" width="1" style="118" customWidth="1"/>
    <col min="3620" max="3620" width="2.42578125" style="118" customWidth="1"/>
    <col min="3621" max="3621" width="3.7109375" style="118" customWidth="1"/>
    <col min="3622" max="3622" width="0.28515625" style="118" customWidth="1"/>
    <col min="3623" max="3623" width="1.85546875" style="118" customWidth="1"/>
    <col min="3624" max="3624" width="1" style="118" customWidth="1"/>
    <col min="3625" max="3625" width="2.85546875" style="118" customWidth="1"/>
    <col min="3626" max="3626" width="2.42578125" style="118" customWidth="1"/>
    <col min="3627" max="3627" width="1.42578125" style="118" customWidth="1"/>
    <col min="3628" max="3628" width="1.28515625" style="118" customWidth="1"/>
    <col min="3629" max="3629" width="2.140625" style="118" customWidth="1"/>
    <col min="3630" max="3630" width="2.42578125" style="118" customWidth="1"/>
    <col min="3631" max="3631" width="3.28515625" style="118" customWidth="1"/>
    <col min="3632" max="3632" width="2.28515625" style="118" customWidth="1"/>
    <col min="3633" max="3633" width="3.42578125" style="118" customWidth="1"/>
    <col min="3634" max="3634" width="2" style="118" customWidth="1"/>
    <col min="3635" max="3636" width="2.42578125" style="118" customWidth="1"/>
    <col min="3637" max="3637" width="1.7109375" style="118" customWidth="1"/>
    <col min="3638" max="3638" width="1.5703125" style="118" customWidth="1"/>
    <col min="3639" max="3640" width="1.7109375" style="118" customWidth="1"/>
    <col min="3641" max="3641" width="1.5703125" style="118" customWidth="1"/>
    <col min="3642" max="3642" width="0.7109375" style="118" customWidth="1"/>
    <col min="3643" max="3643" width="2.7109375" style="118" customWidth="1"/>
    <col min="3644" max="3644" width="2.28515625" style="118" customWidth="1"/>
    <col min="3645" max="3645" width="0.85546875" style="118" customWidth="1"/>
    <col min="3646" max="3651" width="2.42578125" style="118" customWidth="1"/>
    <col min="3652" max="3840" width="11.28515625" style="118"/>
    <col min="3841" max="3843" width="2.42578125" style="118" customWidth="1"/>
    <col min="3844" max="3844" width="1.28515625" style="118" customWidth="1"/>
    <col min="3845" max="3845" width="1.42578125" style="118" customWidth="1"/>
    <col min="3846" max="3850" width="2.42578125" style="118" customWidth="1"/>
    <col min="3851" max="3851" width="1.42578125" style="118" customWidth="1"/>
    <col min="3852" max="3853" width="2.42578125" style="118" customWidth="1"/>
    <col min="3854" max="3854" width="1.5703125" style="118" customWidth="1"/>
    <col min="3855" max="3855" width="2.42578125" style="118" customWidth="1"/>
    <col min="3856" max="3856" width="1.5703125" style="118" customWidth="1"/>
    <col min="3857" max="3857" width="2.140625" style="118" customWidth="1"/>
    <col min="3858" max="3858" width="3.42578125" style="118" customWidth="1"/>
    <col min="3859" max="3859" width="1.85546875" style="118" customWidth="1"/>
    <col min="3860" max="3862" width="2.42578125" style="118" customWidth="1"/>
    <col min="3863" max="3863" width="1.42578125" style="118" customWidth="1"/>
    <col min="3864" max="3864" width="2.42578125" style="118" customWidth="1"/>
    <col min="3865" max="3865" width="2" style="118" customWidth="1"/>
    <col min="3866" max="3866" width="2.28515625" style="118" customWidth="1"/>
    <col min="3867" max="3867" width="2.42578125" style="118" customWidth="1"/>
    <col min="3868" max="3868" width="2.85546875" style="118" customWidth="1"/>
    <col min="3869" max="3869" width="3.140625" style="118" customWidth="1"/>
    <col min="3870" max="3871" width="2.42578125" style="118" customWidth="1"/>
    <col min="3872" max="3872" width="1.7109375" style="118" customWidth="1"/>
    <col min="3873" max="3873" width="2" style="118" customWidth="1"/>
    <col min="3874" max="3874" width="1.42578125" style="118" customWidth="1"/>
    <col min="3875" max="3875" width="1" style="118" customWidth="1"/>
    <col min="3876" max="3876" width="2.42578125" style="118" customWidth="1"/>
    <col min="3877" max="3877" width="3.7109375" style="118" customWidth="1"/>
    <col min="3878" max="3878" width="0.28515625" style="118" customWidth="1"/>
    <col min="3879" max="3879" width="1.85546875" style="118" customWidth="1"/>
    <col min="3880" max="3880" width="1" style="118" customWidth="1"/>
    <col min="3881" max="3881" width="2.85546875" style="118" customWidth="1"/>
    <col min="3882" max="3882" width="2.42578125" style="118" customWidth="1"/>
    <col min="3883" max="3883" width="1.42578125" style="118" customWidth="1"/>
    <col min="3884" max="3884" width="1.28515625" style="118" customWidth="1"/>
    <col min="3885" max="3885" width="2.140625" style="118" customWidth="1"/>
    <col min="3886" max="3886" width="2.42578125" style="118" customWidth="1"/>
    <col min="3887" max="3887" width="3.28515625" style="118" customWidth="1"/>
    <col min="3888" max="3888" width="2.28515625" style="118" customWidth="1"/>
    <col min="3889" max="3889" width="3.42578125" style="118" customWidth="1"/>
    <col min="3890" max="3890" width="2" style="118" customWidth="1"/>
    <col min="3891" max="3892" width="2.42578125" style="118" customWidth="1"/>
    <col min="3893" max="3893" width="1.7109375" style="118" customWidth="1"/>
    <col min="3894" max="3894" width="1.5703125" style="118" customWidth="1"/>
    <col min="3895" max="3896" width="1.7109375" style="118" customWidth="1"/>
    <col min="3897" max="3897" width="1.5703125" style="118" customWidth="1"/>
    <col min="3898" max="3898" width="0.7109375" style="118" customWidth="1"/>
    <col min="3899" max="3899" width="2.7109375" style="118" customWidth="1"/>
    <col min="3900" max="3900" width="2.28515625" style="118" customWidth="1"/>
    <col min="3901" max="3901" width="0.85546875" style="118" customWidth="1"/>
    <col min="3902" max="3907" width="2.42578125" style="118" customWidth="1"/>
    <col min="3908" max="4096" width="11.28515625" style="118"/>
    <col min="4097" max="4099" width="2.42578125" style="118" customWidth="1"/>
    <col min="4100" max="4100" width="1.28515625" style="118" customWidth="1"/>
    <col min="4101" max="4101" width="1.42578125" style="118" customWidth="1"/>
    <col min="4102" max="4106" width="2.42578125" style="118" customWidth="1"/>
    <col min="4107" max="4107" width="1.42578125" style="118" customWidth="1"/>
    <col min="4108" max="4109" width="2.42578125" style="118" customWidth="1"/>
    <col min="4110" max="4110" width="1.5703125" style="118" customWidth="1"/>
    <col min="4111" max="4111" width="2.42578125" style="118" customWidth="1"/>
    <col min="4112" max="4112" width="1.5703125" style="118" customWidth="1"/>
    <col min="4113" max="4113" width="2.140625" style="118" customWidth="1"/>
    <col min="4114" max="4114" width="3.42578125" style="118" customWidth="1"/>
    <col min="4115" max="4115" width="1.85546875" style="118" customWidth="1"/>
    <col min="4116" max="4118" width="2.42578125" style="118" customWidth="1"/>
    <col min="4119" max="4119" width="1.42578125" style="118" customWidth="1"/>
    <col min="4120" max="4120" width="2.42578125" style="118" customWidth="1"/>
    <col min="4121" max="4121" width="2" style="118" customWidth="1"/>
    <col min="4122" max="4122" width="2.28515625" style="118" customWidth="1"/>
    <col min="4123" max="4123" width="2.42578125" style="118" customWidth="1"/>
    <col min="4124" max="4124" width="2.85546875" style="118" customWidth="1"/>
    <col min="4125" max="4125" width="3.140625" style="118" customWidth="1"/>
    <col min="4126" max="4127" width="2.42578125" style="118" customWidth="1"/>
    <col min="4128" max="4128" width="1.7109375" style="118" customWidth="1"/>
    <col min="4129" max="4129" width="2" style="118" customWidth="1"/>
    <col min="4130" max="4130" width="1.42578125" style="118" customWidth="1"/>
    <col min="4131" max="4131" width="1" style="118" customWidth="1"/>
    <col min="4132" max="4132" width="2.42578125" style="118" customWidth="1"/>
    <col min="4133" max="4133" width="3.7109375" style="118" customWidth="1"/>
    <col min="4134" max="4134" width="0.28515625" style="118" customWidth="1"/>
    <col min="4135" max="4135" width="1.85546875" style="118" customWidth="1"/>
    <col min="4136" max="4136" width="1" style="118" customWidth="1"/>
    <col min="4137" max="4137" width="2.85546875" style="118" customWidth="1"/>
    <col min="4138" max="4138" width="2.42578125" style="118" customWidth="1"/>
    <col min="4139" max="4139" width="1.42578125" style="118" customWidth="1"/>
    <col min="4140" max="4140" width="1.28515625" style="118" customWidth="1"/>
    <col min="4141" max="4141" width="2.140625" style="118" customWidth="1"/>
    <col min="4142" max="4142" width="2.42578125" style="118" customWidth="1"/>
    <col min="4143" max="4143" width="3.28515625" style="118" customWidth="1"/>
    <col min="4144" max="4144" width="2.28515625" style="118" customWidth="1"/>
    <col min="4145" max="4145" width="3.42578125" style="118" customWidth="1"/>
    <col min="4146" max="4146" width="2" style="118" customWidth="1"/>
    <col min="4147" max="4148" width="2.42578125" style="118" customWidth="1"/>
    <col min="4149" max="4149" width="1.7109375" style="118" customWidth="1"/>
    <col min="4150" max="4150" width="1.5703125" style="118" customWidth="1"/>
    <col min="4151" max="4152" width="1.7109375" style="118" customWidth="1"/>
    <col min="4153" max="4153" width="1.5703125" style="118" customWidth="1"/>
    <col min="4154" max="4154" width="0.7109375" style="118" customWidth="1"/>
    <col min="4155" max="4155" width="2.7109375" style="118" customWidth="1"/>
    <col min="4156" max="4156" width="2.28515625" style="118" customWidth="1"/>
    <col min="4157" max="4157" width="0.85546875" style="118" customWidth="1"/>
    <col min="4158" max="4163" width="2.42578125" style="118" customWidth="1"/>
    <col min="4164" max="4352" width="11.28515625" style="118"/>
    <col min="4353" max="4355" width="2.42578125" style="118" customWidth="1"/>
    <col min="4356" max="4356" width="1.28515625" style="118" customWidth="1"/>
    <col min="4357" max="4357" width="1.42578125" style="118" customWidth="1"/>
    <col min="4358" max="4362" width="2.42578125" style="118" customWidth="1"/>
    <col min="4363" max="4363" width="1.42578125" style="118" customWidth="1"/>
    <col min="4364" max="4365" width="2.42578125" style="118" customWidth="1"/>
    <col min="4366" max="4366" width="1.5703125" style="118" customWidth="1"/>
    <col min="4367" max="4367" width="2.42578125" style="118" customWidth="1"/>
    <col min="4368" max="4368" width="1.5703125" style="118" customWidth="1"/>
    <col min="4369" max="4369" width="2.140625" style="118" customWidth="1"/>
    <col min="4370" max="4370" width="3.42578125" style="118" customWidth="1"/>
    <col min="4371" max="4371" width="1.85546875" style="118" customWidth="1"/>
    <col min="4372" max="4374" width="2.42578125" style="118" customWidth="1"/>
    <col min="4375" max="4375" width="1.42578125" style="118" customWidth="1"/>
    <col min="4376" max="4376" width="2.42578125" style="118" customWidth="1"/>
    <col min="4377" max="4377" width="2" style="118" customWidth="1"/>
    <col min="4378" max="4378" width="2.28515625" style="118" customWidth="1"/>
    <col min="4379" max="4379" width="2.42578125" style="118" customWidth="1"/>
    <col min="4380" max="4380" width="2.85546875" style="118" customWidth="1"/>
    <col min="4381" max="4381" width="3.140625" style="118" customWidth="1"/>
    <col min="4382" max="4383" width="2.42578125" style="118" customWidth="1"/>
    <col min="4384" max="4384" width="1.7109375" style="118" customWidth="1"/>
    <col min="4385" max="4385" width="2" style="118" customWidth="1"/>
    <col min="4386" max="4386" width="1.42578125" style="118" customWidth="1"/>
    <col min="4387" max="4387" width="1" style="118" customWidth="1"/>
    <col min="4388" max="4388" width="2.42578125" style="118" customWidth="1"/>
    <col min="4389" max="4389" width="3.7109375" style="118" customWidth="1"/>
    <col min="4390" max="4390" width="0.28515625" style="118" customWidth="1"/>
    <col min="4391" max="4391" width="1.85546875" style="118" customWidth="1"/>
    <col min="4392" max="4392" width="1" style="118" customWidth="1"/>
    <col min="4393" max="4393" width="2.85546875" style="118" customWidth="1"/>
    <col min="4394" max="4394" width="2.42578125" style="118" customWidth="1"/>
    <col min="4395" max="4395" width="1.42578125" style="118" customWidth="1"/>
    <col min="4396" max="4396" width="1.28515625" style="118" customWidth="1"/>
    <col min="4397" max="4397" width="2.140625" style="118" customWidth="1"/>
    <col min="4398" max="4398" width="2.42578125" style="118" customWidth="1"/>
    <col min="4399" max="4399" width="3.28515625" style="118" customWidth="1"/>
    <col min="4400" max="4400" width="2.28515625" style="118" customWidth="1"/>
    <col min="4401" max="4401" width="3.42578125" style="118" customWidth="1"/>
    <col min="4402" max="4402" width="2" style="118" customWidth="1"/>
    <col min="4403" max="4404" width="2.42578125" style="118" customWidth="1"/>
    <col min="4405" max="4405" width="1.7109375" style="118" customWidth="1"/>
    <col min="4406" max="4406" width="1.5703125" style="118" customWidth="1"/>
    <col min="4407" max="4408" width="1.7109375" style="118" customWidth="1"/>
    <col min="4409" max="4409" width="1.5703125" style="118" customWidth="1"/>
    <col min="4410" max="4410" width="0.7109375" style="118" customWidth="1"/>
    <col min="4411" max="4411" width="2.7109375" style="118" customWidth="1"/>
    <col min="4412" max="4412" width="2.28515625" style="118" customWidth="1"/>
    <col min="4413" max="4413" width="0.85546875" style="118" customWidth="1"/>
    <col min="4414" max="4419" width="2.42578125" style="118" customWidth="1"/>
    <col min="4420" max="4608" width="11.28515625" style="118"/>
    <col min="4609" max="4611" width="2.42578125" style="118" customWidth="1"/>
    <col min="4612" max="4612" width="1.28515625" style="118" customWidth="1"/>
    <col min="4613" max="4613" width="1.42578125" style="118" customWidth="1"/>
    <col min="4614" max="4618" width="2.42578125" style="118" customWidth="1"/>
    <col min="4619" max="4619" width="1.42578125" style="118" customWidth="1"/>
    <col min="4620" max="4621" width="2.42578125" style="118" customWidth="1"/>
    <col min="4622" max="4622" width="1.5703125" style="118" customWidth="1"/>
    <col min="4623" max="4623" width="2.42578125" style="118" customWidth="1"/>
    <col min="4624" max="4624" width="1.5703125" style="118" customWidth="1"/>
    <col min="4625" max="4625" width="2.140625" style="118" customWidth="1"/>
    <col min="4626" max="4626" width="3.42578125" style="118" customWidth="1"/>
    <col min="4627" max="4627" width="1.85546875" style="118" customWidth="1"/>
    <col min="4628" max="4630" width="2.42578125" style="118" customWidth="1"/>
    <col min="4631" max="4631" width="1.42578125" style="118" customWidth="1"/>
    <col min="4632" max="4632" width="2.42578125" style="118" customWidth="1"/>
    <col min="4633" max="4633" width="2" style="118" customWidth="1"/>
    <col min="4634" max="4634" width="2.28515625" style="118" customWidth="1"/>
    <col min="4635" max="4635" width="2.42578125" style="118" customWidth="1"/>
    <col min="4636" max="4636" width="2.85546875" style="118" customWidth="1"/>
    <col min="4637" max="4637" width="3.140625" style="118" customWidth="1"/>
    <col min="4638" max="4639" width="2.42578125" style="118" customWidth="1"/>
    <col min="4640" max="4640" width="1.7109375" style="118" customWidth="1"/>
    <col min="4641" max="4641" width="2" style="118" customWidth="1"/>
    <col min="4642" max="4642" width="1.42578125" style="118" customWidth="1"/>
    <col min="4643" max="4643" width="1" style="118" customWidth="1"/>
    <col min="4644" max="4644" width="2.42578125" style="118" customWidth="1"/>
    <col min="4645" max="4645" width="3.7109375" style="118" customWidth="1"/>
    <col min="4646" max="4646" width="0.28515625" style="118" customWidth="1"/>
    <col min="4647" max="4647" width="1.85546875" style="118" customWidth="1"/>
    <col min="4648" max="4648" width="1" style="118" customWidth="1"/>
    <col min="4649" max="4649" width="2.85546875" style="118" customWidth="1"/>
    <col min="4650" max="4650" width="2.42578125" style="118" customWidth="1"/>
    <col min="4651" max="4651" width="1.42578125" style="118" customWidth="1"/>
    <col min="4652" max="4652" width="1.28515625" style="118" customWidth="1"/>
    <col min="4653" max="4653" width="2.140625" style="118" customWidth="1"/>
    <col min="4654" max="4654" width="2.42578125" style="118" customWidth="1"/>
    <col min="4655" max="4655" width="3.28515625" style="118" customWidth="1"/>
    <col min="4656" max="4656" width="2.28515625" style="118" customWidth="1"/>
    <col min="4657" max="4657" width="3.42578125" style="118" customWidth="1"/>
    <col min="4658" max="4658" width="2" style="118" customWidth="1"/>
    <col min="4659" max="4660" width="2.42578125" style="118" customWidth="1"/>
    <col min="4661" max="4661" width="1.7109375" style="118" customWidth="1"/>
    <col min="4662" max="4662" width="1.5703125" style="118" customWidth="1"/>
    <col min="4663" max="4664" width="1.7109375" style="118" customWidth="1"/>
    <col min="4665" max="4665" width="1.5703125" style="118" customWidth="1"/>
    <col min="4666" max="4666" width="0.7109375" style="118" customWidth="1"/>
    <col min="4667" max="4667" width="2.7109375" style="118" customWidth="1"/>
    <col min="4668" max="4668" width="2.28515625" style="118" customWidth="1"/>
    <col min="4669" max="4669" width="0.85546875" style="118" customWidth="1"/>
    <col min="4670" max="4675" width="2.42578125" style="118" customWidth="1"/>
    <col min="4676" max="4864" width="11.28515625" style="118"/>
    <col min="4865" max="4867" width="2.42578125" style="118" customWidth="1"/>
    <col min="4868" max="4868" width="1.28515625" style="118" customWidth="1"/>
    <col min="4869" max="4869" width="1.42578125" style="118" customWidth="1"/>
    <col min="4870" max="4874" width="2.42578125" style="118" customWidth="1"/>
    <col min="4875" max="4875" width="1.42578125" style="118" customWidth="1"/>
    <col min="4876" max="4877" width="2.42578125" style="118" customWidth="1"/>
    <col min="4878" max="4878" width="1.5703125" style="118" customWidth="1"/>
    <col min="4879" max="4879" width="2.42578125" style="118" customWidth="1"/>
    <col min="4880" max="4880" width="1.5703125" style="118" customWidth="1"/>
    <col min="4881" max="4881" width="2.140625" style="118" customWidth="1"/>
    <col min="4882" max="4882" width="3.42578125" style="118" customWidth="1"/>
    <col min="4883" max="4883" width="1.85546875" style="118" customWidth="1"/>
    <col min="4884" max="4886" width="2.42578125" style="118" customWidth="1"/>
    <col min="4887" max="4887" width="1.42578125" style="118" customWidth="1"/>
    <col min="4888" max="4888" width="2.42578125" style="118" customWidth="1"/>
    <col min="4889" max="4889" width="2" style="118" customWidth="1"/>
    <col min="4890" max="4890" width="2.28515625" style="118" customWidth="1"/>
    <col min="4891" max="4891" width="2.42578125" style="118" customWidth="1"/>
    <col min="4892" max="4892" width="2.85546875" style="118" customWidth="1"/>
    <col min="4893" max="4893" width="3.140625" style="118" customWidth="1"/>
    <col min="4894" max="4895" width="2.42578125" style="118" customWidth="1"/>
    <col min="4896" max="4896" width="1.7109375" style="118" customWidth="1"/>
    <col min="4897" max="4897" width="2" style="118" customWidth="1"/>
    <col min="4898" max="4898" width="1.42578125" style="118" customWidth="1"/>
    <col min="4899" max="4899" width="1" style="118" customWidth="1"/>
    <col min="4900" max="4900" width="2.42578125" style="118" customWidth="1"/>
    <col min="4901" max="4901" width="3.7109375" style="118" customWidth="1"/>
    <col min="4902" max="4902" width="0.28515625" style="118" customWidth="1"/>
    <col min="4903" max="4903" width="1.85546875" style="118" customWidth="1"/>
    <col min="4904" max="4904" width="1" style="118" customWidth="1"/>
    <col min="4905" max="4905" width="2.85546875" style="118" customWidth="1"/>
    <col min="4906" max="4906" width="2.42578125" style="118" customWidth="1"/>
    <col min="4907" max="4907" width="1.42578125" style="118" customWidth="1"/>
    <col min="4908" max="4908" width="1.28515625" style="118" customWidth="1"/>
    <col min="4909" max="4909" width="2.140625" style="118" customWidth="1"/>
    <col min="4910" max="4910" width="2.42578125" style="118" customWidth="1"/>
    <col min="4911" max="4911" width="3.28515625" style="118" customWidth="1"/>
    <col min="4912" max="4912" width="2.28515625" style="118" customWidth="1"/>
    <col min="4913" max="4913" width="3.42578125" style="118" customWidth="1"/>
    <col min="4914" max="4914" width="2" style="118" customWidth="1"/>
    <col min="4915" max="4916" width="2.42578125" style="118" customWidth="1"/>
    <col min="4917" max="4917" width="1.7109375" style="118" customWidth="1"/>
    <col min="4918" max="4918" width="1.5703125" style="118" customWidth="1"/>
    <col min="4919" max="4920" width="1.7109375" style="118" customWidth="1"/>
    <col min="4921" max="4921" width="1.5703125" style="118" customWidth="1"/>
    <col min="4922" max="4922" width="0.7109375" style="118" customWidth="1"/>
    <col min="4923" max="4923" width="2.7109375" style="118" customWidth="1"/>
    <col min="4924" max="4924" width="2.28515625" style="118" customWidth="1"/>
    <col min="4925" max="4925" width="0.85546875" style="118" customWidth="1"/>
    <col min="4926" max="4931" width="2.42578125" style="118" customWidth="1"/>
    <col min="4932" max="5120" width="11.28515625" style="118"/>
    <col min="5121" max="5123" width="2.42578125" style="118" customWidth="1"/>
    <col min="5124" max="5124" width="1.28515625" style="118" customWidth="1"/>
    <col min="5125" max="5125" width="1.42578125" style="118" customWidth="1"/>
    <col min="5126" max="5130" width="2.42578125" style="118" customWidth="1"/>
    <col min="5131" max="5131" width="1.42578125" style="118" customWidth="1"/>
    <col min="5132" max="5133" width="2.42578125" style="118" customWidth="1"/>
    <col min="5134" max="5134" width="1.5703125" style="118" customWidth="1"/>
    <col min="5135" max="5135" width="2.42578125" style="118" customWidth="1"/>
    <col min="5136" max="5136" width="1.5703125" style="118" customWidth="1"/>
    <col min="5137" max="5137" width="2.140625" style="118" customWidth="1"/>
    <col min="5138" max="5138" width="3.42578125" style="118" customWidth="1"/>
    <col min="5139" max="5139" width="1.85546875" style="118" customWidth="1"/>
    <col min="5140" max="5142" width="2.42578125" style="118" customWidth="1"/>
    <col min="5143" max="5143" width="1.42578125" style="118" customWidth="1"/>
    <col min="5144" max="5144" width="2.42578125" style="118" customWidth="1"/>
    <col min="5145" max="5145" width="2" style="118" customWidth="1"/>
    <col min="5146" max="5146" width="2.28515625" style="118" customWidth="1"/>
    <col min="5147" max="5147" width="2.42578125" style="118" customWidth="1"/>
    <col min="5148" max="5148" width="2.85546875" style="118" customWidth="1"/>
    <col min="5149" max="5149" width="3.140625" style="118" customWidth="1"/>
    <col min="5150" max="5151" width="2.42578125" style="118" customWidth="1"/>
    <col min="5152" max="5152" width="1.7109375" style="118" customWidth="1"/>
    <col min="5153" max="5153" width="2" style="118" customWidth="1"/>
    <col min="5154" max="5154" width="1.42578125" style="118" customWidth="1"/>
    <col min="5155" max="5155" width="1" style="118" customWidth="1"/>
    <col min="5156" max="5156" width="2.42578125" style="118" customWidth="1"/>
    <col min="5157" max="5157" width="3.7109375" style="118" customWidth="1"/>
    <col min="5158" max="5158" width="0.28515625" style="118" customWidth="1"/>
    <col min="5159" max="5159" width="1.85546875" style="118" customWidth="1"/>
    <col min="5160" max="5160" width="1" style="118" customWidth="1"/>
    <col min="5161" max="5161" width="2.85546875" style="118" customWidth="1"/>
    <col min="5162" max="5162" width="2.42578125" style="118" customWidth="1"/>
    <col min="5163" max="5163" width="1.42578125" style="118" customWidth="1"/>
    <col min="5164" max="5164" width="1.28515625" style="118" customWidth="1"/>
    <col min="5165" max="5165" width="2.140625" style="118" customWidth="1"/>
    <col min="5166" max="5166" width="2.42578125" style="118" customWidth="1"/>
    <col min="5167" max="5167" width="3.28515625" style="118" customWidth="1"/>
    <col min="5168" max="5168" width="2.28515625" style="118" customWidth="1"/>
    <col min="5169" max="5169" width="3.42578125" style="118" customWidth="1"/>
    <col min="5170" max="5170" width="2" style="118" customWidth="1"/>
    <col min="5171" max="5172" width="2.42578125" style="118" customWidth="1"/>
    <col min="5173" max="5173" width="1.7109375" style="118" customWidth="1"/>
    <col min="5174" max="5174" width="1.5703125" style="118" customWidth="1"/>
    <col min="5175" max="5176" width="1.7109375" style="118" customWidth="1"/>
    <col min="5177" max="5177" width="1.5703125" style="118" customWidth="1"/>
    <col min="5178" max="5178" width="0.7109375" style="118" customWidth="1"/>
    <col min="5179" max="5179" width="2.7109375" style="118" customWidth="1"/>
    <col min="5180" max="5180" width="2.28515625" style="118" customWidth="1"/>
    <col min="5181" max="5181" width="0.85546875" style="118" customWidth="1"/>
    <col min="5182" max="5187" width="2.42578125" style="118" customWidth="1"/>
    <col min="5188" max="5376" width="11.28515625" style="118"/>
    <col min="5377" max="5379" width="2.42578125" style="118" customWidth="1"/>
    <col min="5380" max="5380" width="1.28515625" style="118" customWidth="1"/>
    <col min="5381" max="5381" width="1.42578125" style="118" customWidth="1"/>
    <col min="5382" max="5386" width="2.42578125" style="118" customWidth="1"/>
    <col min="5387" max="5387" width="1.42578125" style="118" customWidth="1"/>
    <col min="5388" max="5389" width="2.42578125" style="118" customWidth="1"/>
    <col min="5390" max="5390" width="1.5703125" style="118" customWidth="1"/>
    <col min="5391" max="5391" width="2.42578125" style="118" customWidth="1"/>
    <col min="5392" max="5392" width="1.5703125" style="118" customWidth="1"/>
    <col min="5393" max="5393" width="2.140625" style="118" customWidth="1"/>
    <col min="5394" max="5394" width="3.42578125" style="118" customWidth="1"/>
    <col min="5395" max="5395" width="1.85546875" style="118" customWidth="1"/>
    <col min="5396" max="5398" width="2.42578125" style="118" customWidth="1"/>
    <col min="5399" max="5399" width="1.42578125" style="118" customWidth="1"/>
    <col min="5400" max="5400" width="2.42578125" style="118" customWidth="1"/>
    <col min="5401" max="5401" width="2" style="118" customWidth="1"/>
    <col min="5402" max="5402" width="2.28515625" style="118" customWidth="1"/>
    <col min="5403" max="5403" width="2.42578125" style="118" customWidth="1"/>
    <col min="5404" max="5404" width="2.85546875" style="118" customWidth="1"/>
    <col min="5405" max="5405" width="3.140625" style="118" customWidth="1"/>
    <col min="5406" max="5407" width="2.42578125" style="118" customWidth="1"/>
    <col min="5408" max="5408" width="1.7109375" style="118" customWidth="1"/>
    <col min="5409" max="5409" width="2" style="118" customWidth="1"/>
    <col min="5410" max="5410" width="1.42578125" style="118" customWidth="1"/>
    <col min="5411" max="5411" width="1" style="118" customWidth="1"/>
    <col min="5412" max="5412" width="2.42578125" style="118" customWidth="1"/>
    <col min="5413" max="5413" width="3.7109375" style="118" customWidth="1"/>
    <col min="5414" max="5414" width="0.28515625" style="118" customWidth="1"/>
    <col min="5415" max="5415" width="1.85546875" style="118" customWidth="1"/>
    <col min="5416" max="5416" width="1" style="118" customWidth="1"/>
    <col min="5417" max="5417" width="2.85546875" style="118" customWidth="1"/>
    <col min="5418" max="5418" width="2.42578125" style="118" customWidth="1"/>
    <col min="5419" max="5419" width="1.42578125" style="118" customWidth="1"/>
    <col min="5420" max="5420" width="1.28515625" style="118" customWidth="1"/>
    <col min="5421" max="5421" width="2.140625" style="118" customWidth="1"/>
    <col min="5422" max="5422" width="2.42578125" style="118" customWidth="1"/>
    <col min="5423" max="5423" width="3.28515625" style="118" customWidth="1"/>
    <col min="5424" max="5424" width="2.28515625" style="118" customWidth="1"/>
    <col min="5425" max="5425" width="3.42578125" style="118" customWidth="1"/>
    <col min="5426" max="5426" width="2" style="118" customWidth="1"/>
    <col min="5427" max="5428" width="2.42578125" style="118" customWidth="1"/>
    <col min="5429" max="5429" width="1.7109375" style="118" customWidth="1"/>
    <col min="5430" max="5430" width="1.5703125" style="118" customWidth="1"/>
    <col min="5431" max="5432" width="1.7109375" style="118" customWidth="1"/>
    <col min="5433" max="5433" width="1.5703125" style="118" customWidth="1"/>
    <col min="5434" max="5434" width="0.7109375" style="118" customWidth="1"/>
    <col min="5435" max="5435" width="2.7109375" style="118" customWidth="1"/>
    <col min="5436" max="5436" width="2.28515625" style="118" customWidth="1"/>
    <col min="5437" max="5437" width="0.85546875" style="118" customWidth="1"/>
    <col min="5438" max="5443" width="2.42578125" style="118" customWidth="1"/>
    <col min="5444" max="5632" width="11.28515625" style="118"/>
    <col min="5633" max="5635" width="2.42578125" style="118" customWidth="1"/>
    <col min="5636" max="5636" width="1.28515625" style="118" customWidth="1"/>
    <col min="5637" max="5637" width="1.42578125" style="118" customWidth="1"/>
    <col min="5638" max="5642" width="2.42578125" style="118" customWidth="1"/>
    <col min="5643" max="5643" width="1.42578125" style="118" customWidth="1"/>
    <col min="5644" max="5645" width="2.42578125" style="118" customWidth="1"/>
    <col min="5646" max="5646" width="1.5703125" style="118" customWidth="1"/>
    <col min="5647" max="5647" width="2.42578125" style="118" customWidth="1"/>
    <col min="5648" max="5648" width="1.5703125" style="118" customWidth="1"/>
    <col min="5649" max="5649" width="2.140625" style="118" customWidth="1"/>
    <col min="5650" max="5650" width="3.42578125" style="118" customWidth="1"/>
    <col min="5651" max="5651" width="1.85546875" style="118" customWidth="1"/>
    <col min="5652" max="5654" width="2.42578125" style="118" customWidth="1"/>
    <col min="5655" max="5655" width="1.42578125" style="118" customWidth="1"/>
    <col min="5656" max="5656" width="2.42578125" style="118" customWidth="1"/>
    <col min="5657" max="5657" width="2" style="118" customWidth="1"/>
    <col min="5658" max="5658" width="2.28515625" style="118" customWidth="1"/>
    <col min="5659" max="5659" width="2.42578125" style="118" customWidth="1"/>
    <col min="5660" max="5660" width="2.85546875" style="118" customWidth="1"/>
    <col min="5661" max="5661" width="3.140625" style="118" customWidth="1"/>
    <col min="5662" max="5663" width="2.42578125" style="118" customWidth="1"/>
    <col min="5664" max="5664" width="1.7109375" style="118" customWidth="1"/>
    <col min="5665" max="5665" width="2" style="118" customWidth="1"/>
    <col min="5666" max="5666" width="1.42578125" style="118" customWidth="1"/>
    <col min="5667" max="5667" width="1" style="118" customWidth="1"/>
    <col min="5668" max="5668" width="2.42578125" style="118" customWidth="1"/>
    <col min="5669" max="5669" width="3.7109375" style="118" customWidth="1"/>
    <col min="5670" max="5670" width="0.28515625" style="118" customWidth="1"/>
    <col min="5671" max="5671" width="1.85546875" style="118" customWidth="1"/>
    <col min="5672" max="5672" width="1" style="118" customWidth="1"/>
    <col min="5673" max="5673" width="2.85546875" style="118" customWidth="1"/>
    <col min="5674" max="5674" width="2.42578125" style="118" customWidth="1"/>
    <col min="5675" max="5675" width="1.42578125" style="118" customWidth="1"/>
    <col min="5676" max="5676" width="1.28515625" style="118" customWidth="1"/>
    <col min="5677" max="5677" width="2.140625" style="118" customWidth="1"/>
    <col min="5678" max="5678" width="2.42578125" style="118" customWidth="1"/>
    <col min="5679" max="5679" width="3.28515625" style="118" customWidth="1"/>
    <col min="5680" max="5680" width="2.28515625" style="118" customWidth="1"/>
    <col min="5681" max="5681" width="3.42578125" style="118" customWidth="1"/>
    <col min="5682" max="5682" width="2" style="118" customWidth="1"/>
    <col min="5683" max="5684" width="2.42578125" style="118" customWidth="1"/>
    <col min="5685" max="5685" width="1.7109375" style="118" customWidth="1"/>
    <col min="5686" max="5686" width="1.5703125" style="118" customWidth="1"/>
    <col min="5687" max="5688" width="1.7109375" style="118" customWidth="1"/>
    <col min="5689" max="5689" width="1.5703125" style="118" customWidth="1"/>
    <col min="5690" max="5690" width="0.7109375" style="118" customWidth="1"/>
    <col min="5691" max="5691" width="2.7109375" style="118" customWidth="1"/>
    <col min="5692" max="5692" width="2.28515625" style="118" customWidth="1"/>
    <col min="5693" max="5693" width="0.85546875" style="118" customWidth="1"/>
    <col min="5694" max="5699" width="2.42578125" style="118" customWidth="1"/>
    <col min="5700" max="5888" width="11.28515625" style="118"/>
    <col min="5889" max="5891" width="2.42578125" style="118" customWidth="1"/>
    <col min="5892" max="5892" width="1.28515625" style="118" customWidth="1"/>
    <col min="5893" max="5893" width="1.42578125" style="118" customWidth="1"/>
    <col min="5894" max="5898" width="2.42578125" style="118" customWidth="1"/>
    <col min="5899" max="5899" width="1.42578125" style="118" customWidth="1"/>
    <col min="5900" max="5901" width="2.42578125" style="118" customWidth="1"/>
    <col min="5902" max="5902" width="1.5703125" style="118" customWidth="1"/>
    <col min="5903" max="5903" width="2.42578125" style="118" customWidth="1"/>
    <col min="5904" max="5904" width="1.5703125" style="118" customWidth="1"/>
    <col min="5905" max="5905" width="2.140625" style="118" customWidth="1"/>
    <col min="5906" max="5906" width="3.42578125" style="118" customWidth="1"/>
    <col min="5907" max="5907" width="1.85546875" style="118" customWidth="1"/>
    <col min="5908" max="5910" width="2.42578125" style="118" customWidth="1"/>
    <col min="5911" max="5911" width="1.42578125" style="118" customWidth="1"/>
    <col min="5912" max="5912" width="2.42578125" style="118" customWidth="1"/>
    <col min="5913" max="5913" width="2" style="118" customWidth="1"/>
    <col min="5914" max="5914" width="2.28515625" style="118" customWidth="1"/>
    <col min="5915" max="5915" width="2.42578125" style="118" customWidth="1"/>
    <col min="5916" max="5916" width="2.85546875" style="118" customWidth="1"/>
    <col min="5917" max="5917" width="3.140625" style="118" customWidth="1"/>
    <col min="5918" max="5919" width="2.42578125" style="118" customWidth="1"/>
    <col min="5920" max="5920" width="1.7109375" style="118" customWidth="1"/>
    <col min="5921" max="5921" width="2" style="118" customWidth="1"/>
    <col min="5922" max="5922" width="1.42578125" style="118" customWidth="1"/>
    <col min="5923" max="5923" width="1" style="118" customWidth="1"/>
    <col min="5924" max="5924" width="2.42578125" style="118" customWidth="1"/>
    <col min="5925" max="5925" width="3.7109375" style="118" customWidth="1"/>
    <col min="5926" max="5926" width="0.28515625" style="118" customWidth="1"/>
    <col min="5927" max="5927" width="1.85546875" style="118" customWidth="1"/>
    <col min="5928" max="5928" width="1" style="118" customWidth="1"/>
    <col min="5929" max="5929" width="2.85546875" style="118" customWidth="1"/>
    <col min="5930" max="5930" width="2.42578125" style="118" customWidth="1"/>
    <col min="5931" max="5931" width="1.42578125" style="118" customWidth="1"/>
    <col min="5932" max="5932" width="1.28515625" style="118" customWidth="1"/>
    <col min="5933" max="5933" width="2.140625" style="118" customWidth="1"/>
    <col min="5934" max="5934" width="2.42578125" style="118" customWidth="1"/>
    <col min="5935" max="5935" width="3.28515625" style="118" customWidth="1"/>
    <col min="5936" max="5936" width="2.28515625" style="118" customWidth="1"/>
    <col min="5937" max="5937" width="3.42578125" style="118" customWidth="1"/>
    <col min="5938" max="5938" width="2" style="118" customWidth="1"/>
    <col min="5939" max="5940" width="2.42578125" style="118" customWidth="1"/>
    <col min="5941" max="5941" width="1.7109375" style="118" customWidth="1"/>
    <col min="5942" max="5942" width="1.5703125" style="118" customWidth="1"/>
    <col min="5943" max="5944" width="1.7109375" style="118" customWidth="1"/>
    <col min="5945" max="5945" width="1.5703125" style="118" customWidth="1"/>
    <col min="5946" max="5946" width="0.7109375" style="118" customWidth="1"/>
    <col min="5947" max="5947" width="2.7109375" style="118" customWidth="1"/>
    <col min="5948" max="5948" width="2.28515625" style="118" customWidth="1"/>
    <col min="5949" max="5949" width="0.85546875" style="118" customWidth="1"/>
    <col min="5950" max="5955" width="2.42578125" style="118" customWidth="1"/>
    <col min="5956" max="6144" width="11.28515625" style="118"/>
    <col min="6145" max="6147" width="2.42578125" style="118" customWidth="1"/>
    <col min="6148" max="6148" width="1.28515625" style="118" customWidth="1"/>
    <col min="6149" max="6149" width="1.42578125" style="118" customWidth="1"/>
    <col min="6150" max="6154" width="2.42578125" style="118" customWidth="1"/>
    <col min="6155" max="6155" width="1.42578125" style="118" customWidth="1"/>
    <col min="6156" max="6157" width="2.42578125" style="118" customWidth="1"/>
    <col min="6158" max="6158" width="1.5703125" style="118" customWidth="1"/>
    <col min="6159" max="6159" width="2.42578125" style="118" customWidth="1"/>
    <col min="6160" max="6160" width="1.5703125" style="118" customWidth="1"/>
    <col min="6161" max="6161" width="2.140625" style="118" customWidth="1"/>
    <col min="6162" max="6162" width="3.42578125" style="118" customWidth="1"/>
    <col min="6163" max="6163" width="1.85546875" style="118" customWidth="1"/>
    <col min="6164" max="6166" width="2.42578125" style="118" customWidth="1"/>
    <col min="6167" max="6167" width="1.42578125" style="118" customWidth="1"/>
    <col min="6168" max="6168" width="2.42578125" style="118" customWidth="1"/>
    <col min="6169" max="6169" width="2" style="118" customWidth="1"/>
    <col min="6170" max="6170" width="2.28515625" style="118" customWidth="1"/>
    <col min="6171" max="6171" width="2.42578125" style="118" customWidth="1"/>
    <col min="6172" max="6172" width="2.85546875" style="118" customWidth="1"/>
    <col min="6173" max="6173" width="3.140625" style="118" customWidth="1"/>
    <col min="6174" max="6175" width="2.42578125" style="118" customWidth="1"/>
    <col min="6176" max="6176" width="1.7109375" style="118" customWidth="1"/>
    <col min="6177" max="6177" width="2" style="118" customWidth="1"/>
    <col min="6178" max="6178" width="1.42578125" style="118" customWidth="1"/>
    <col min="6179" max="6179" width="1" style="118" customWidth="1"/>
    <col min="6180" max="6180" width="2.42578125" style="118" customWidth="1"/>
    <col min="6181" max="6181" width="3.7109375" style="118" customWidth="1"/>
    <col min="6182" max="6182" width="0.28515625" style="118" customWidth="1"/>
    <col min="6183" max="6183" width="1.85546875" style="118" customWidth="1"/>
    <col min="6184" max="6184" width="1" style="118" customWidth="1"/>
    <col min="6185" max="6185" width="2.85546875" style="118" customWidth="1"/>
    <col min="6186" max="6186" width="2.42578125" style="118" customWidth="1"/>
    <col min="6187" max="6187" width="1.42578125" style="118" customWidth="1"/>
    <col min="6188" max="6188" width="1.28515625" style="118" customWidth="1"/>
    <col min="6189" max="6189" width="2.140625" style="118" customWidth="1"/>
    <col min="6190" max="6190" width="2.42578125" style="118" customWidth="1"/>
    <col min="6191" max="6191" width="3.28515625" style="118" customWidth="1"/>
    <col min="6192" max="6192" width="2.28515625" style="118" customWidth="1"/>
    <col min="6193" max="6193" width="3.42578125" style="118" customWidth="1"/>
    <col min="6194" max="6194" width="2" style="118" customWidth="1"/>
    <col min="6195" max="6196" width="2.42578125" style="118" customWidth="1"/>
    <col min="6197" max="6197" width="1.7109375" style="118" customWidth="1"/>
    <col min="6198" max="6198" width="1.5703125" style="118" customWidth="1"/>
    <col min="6199" max="6200" width="1.7109375" style="118" customWidth="1"/>
    <col min="6201" max="6201" width="1.5703125" style="118" customWidth="1"/>
    <col min="6202" max="6202" width="0.7109375" style="118" customWidth="1"/>
    <col min="6203" max="6203" width="2.7109375" style="118" customWidth="1"/>
    <col min="6204" max="6204" width="2.28515625" style="118" customWidth="1"/>
    <col min="6205" max="6205" width="0.85546875" style="118" customWidth="1"/>
    <col min="6206" max="6211" width="2.42578125" style="118" customWidth="1"/>
    <col min="6212" max="6400" width="11.28515625" style="118"/>
    <col min="6401" max="6403" width="2.42578125" style="118" customWidth="1"/>
    <col min="6404" max="6404" width="1.28515625" style="118" customWidth="1"/>
    <col min="6405" max="6405" width="1.42578125" style="118" customWidth="1"/>
    <col min="6406" max="6410" width="2.42578125" style="118" customWidth="1"/>
    <col min="6411" max="6411" width="1.42578125" style="118" customWidth="1"/>
    <col min="6412" max="6413" width="2.42578125" style="118" customWidth="1"/>
    <col min="6414" max="6414" width="1.5703125" style="118" customWidth="1"/>
    <col min="6415" max="6415" width="2.42578125" style="118" customWidth="1"/>
    <col min="6416" max="6416" width="1.5703125" style="118" customWidth="1"/>
    <col min="6417" max="6417" width="2.140625" style="118" customWidth="1"/>
    <col min="6418" max="6418" width="3.42578125" style="118" customWidth="1"/>
    <col min="6419" max="6419" width="1.85546875" style="118" customWidth="1"/>
    <col min="6420" max="6422" width="2.42578125" style="118" customWidth="1"/>
    <col min="6423" max="6423" width="1.42578125" style="118" customWidth="1"/>
    <col min="6424" max="6424" width="2.42578125" style="118" customWidth="1"/>
    <col min="6425" max="6425" width="2" style="118" customWidth="1"/>
    <col min="6426" max="6426" width="2.28515625" style="118" customWidth="1"/>
    <col min="6427" max="6427" width="2.42578125" style="118" customWidth="1"/>
    <col min="6428" max="6428" width="2.85546875" style="118" customWidth="1"/>
    <col min="6429" max="6429" width="3.140625" style="118" customWidth="1"/>
    <col min="6430" max="6431" width="2.42578125" style="118" customWidth="1"/>
    <col min="6432" max="6432" width="1.7109375" style="118" customWidth="1"/>
    <col min="6433" max="6433" width="2" style="118" customWidth="1"/>
    <col min="6434" max="6434" width="1.42578125" style="118" customWidth="1"/>
    <col min="6435" max="6435" width="1" style="118" customWidth="1"/>
    <col min="6436" max="6436" width="2.42578125" style="118" customWidth="1"/>
    <col min="6437" max="6437" width="3.7109375" style="118" customWidth="1"/>
    <col min="6438" max="6438" width="0.28515625" style="118" customWidth="1"/>
    <col min="6439" max="6439" width="1.85546875" style="118" customWidth="1"/>
    <col min="6440" max="6440" width="1" style="118" customWidth="1"/>
    <col min="6441" max="6441" width="2.85546875" style="118" customWidth="1"/>
    <col min="6442" max="6442" width="2.42578125" style="118" customWidth="1"/>
    <col min="6443" max="6443" width="1.42578125" style="118" customWidth="1"/>
    <col min="6444" max="6444" width="1.28515625" style="118" customWidth="1"/>
    <col min="6445" max="6445" width="2.140625" style="118" customWidth="1"/>
    <col min="6446" max="6446" width="2.42578125" style="118" customWidth="1"/>
    <col min="6447" max="6447" width="3.28515625" style="118" customWidth="1"/>
    <col min="6448" max="6448" width="2.28515625" style="118" customWidth="1"/>
    <col min="6449" max="6449" width="3.42578125" style="118" customWidth="1"/>
    <col min="6450" max="6450" width="2" style="118" customWidth="1"/>
    <col min="6451" max="6452" width="2.42578125" style="118" customWidth="1"/>
    <col min="6453" max="6453" width="1.7109375" style="118" customWidth="1"/>
    <col min="6454" max="6454" width="1.5703125" style="118" customWidth="1"/>
    <col min="6455" max="6456" width="1.7109375" style="118" customWidth="1"/>
    <col min="6457" max="6457" width="1.5703125" style="118" customWidth="1"/>
    <col min="6458" max="6458" width="0.7109375" style="118" customWidth="1"/>
    <col min="6459" max="6459" width="2.7109375" style="118" customWidth="1"/>
    <col min="6460" max="6460" width="2.28515625" style="118" customWidth="1"/>
    <col min="6461" max="6461" width="0.85546875" style="118" customWidth="1"/>
    <col min="6462" max="6467" width="2.42578125" style="118" customWidth="1"/>
    <col min="6468" max="6656" width="11.28515625" style="118"/>
    <col min="6657" max="6659" width="2.42578125" style="118" customWidth="1"/>
    <col min="6660" max="6660" width="1.28515625" style="118" customWidth="1"/>
    <col min="6661" max="6661" width="1.42578125" style="118" customWidth="1"/>
    <col min="6662" max="6666" width="2.42578125" style="118" customWidth="1"/>
    <col min="6667" max="6667" width="1.42578125" style="118" customWidth="1"/>
    <col min="6668" max="6669" width="2.42578125" style="118" customWidth="1"/>
    <col min="6670" max="6670" width="1.5703125" style="118" customWidth="1"/>
    <col min="6671" max="6671" width="2.42578125" style="118" customWidth="1"/>
    <col min="6672" max="6672" width="1.5703125" style="118" customWidth="1"/>
    <col min="6673" max="6673" width="2.140625" style="118" customWidth="1"/>
    <col min="6674" max="6674" width="3.42578125" style="118" customWidth="1"/>
    <col min="6675" max="6675" width="1.85546875" style="118" customWidth="1"/>
    <col min="6676" max="6678" width="2.42578125" style="118" customWidth="1"/>
    <col min="6679" max="6679" width="1.42578125" style="118" customWidth="1"/>
    <col min="6680" max="6680" width="2.42578125" style="118" customWidth="1"/>
    <col min="6681" max="6681" width="2" style="118" customWidth="1"/>
    <col min="6682" max="6682" width="2.28515625" style="118" customWidth="1"/>
    <col min="6683" max="6683" width="2.42578125" style="118" customWidth="1"/>
    <col min="6684" max="6684" width="2.85546875" style="118" customWidth="1"/>
    <col min="6685" max="6685" width="3.140625" style="118" customWidth="1"/>
    <col min="6686" max="6687" width="2.42578125" style="118" customWidth="1"/>
    <col min="6688" max="6688" width="1.7109375" style="118" customWidth="1"/>
    <col min="6689" max="6689" width="2" style="118" customWidth="1"/>
    <col min="6690" max="6690" width="1.42578125" style="118" customWidth="1"/>
    <col min="6691" max="6691" width="1" style="118" customWidth="1"/>
    <col min="6692" max="6692" width="2.42578125" style="118" customWidth="1"/>
    <col min="6693" max="6693" width="3.7109375" style="118" customWidth="1"/>
    <col min="6694" max="6694" width="0.28515625" style="118" customWidth="1"/>
    <col min="6695" max="6695" width="1.85546875" style="118" customWidth="1"/>
    <col min="6696" max="6696" width="1" style="118" customWidth="1"/>
    <col min="6697" max="6697" width="2.85546875" style="118" customWidth="1"/>
    <col min="6698" max="6698" width="2.42578125" style="118" customWidth="1"/>
    <col min="6699" max="6699" width="1.42578125" style="118" customWidth="1"/>
    <col min="6700" max="6700" width="1.28515625" style="118" customWidth="1"/>
    <col min="6701" max="6701" width="2.140625" style="118" customWidth="1"/>
    <col min="6702" max="6702" width="2.42578125" style="118" customWidth="1"/>
    <col min="6703" max="6703" width="3.28515625" style="118" customWidth="1"/>
    <col min="6704" max="6704" width="2.28515625" style="118" customWidth="1"/>
    <col min="6705" max="6705" width="3.42578125" style="118" customWidth="1"/>
    <col min="6706" max="6706" width="2" style="118" customWidth="1"/>
    <col min="6707" max="6708" width="2.42578125" style="118" customWidth="1"/>
    <col min="6709" max="6709" width="1.7109375" style="118" customWidth="1"/>
    <col min="6710" max="6710" width="1.5703125" style="118" customWidth="1"/>
    <col min="6711" max="6712" width="1.7109375" style="118" customWidth="1"/>
    <col min="6713" max="6713" width="1.5703125" style="118" customWidth="1"/>
    <col min="6714" max="6714" width="0.7109375" style="118" customWidth="1"/>
    <col min="6715" max="6715" width="2.7109375" style="118" customWidth="1"/>
    <col min="6716" max="6716" width="2.28515625" style="118" customWidth="1"/>
    <col min="6717" max="6717" width="0.85546875" style="118" customWidth="1"/>
    <col min="6718" max="6723" width="2.42578125" style="118" customWidth="1"/>
    <col min="6724" max="6912" width="11.28515625" style="118"/>
    <col min="6913" max="6915" width="2.42578125" style="118" customWidth="1"/>
    <col min="6916" max="6916" width="1.28515625" style="118" customWidth="1"/>
    <col min="6917" max="6917" width="1.42578125" style="118" customWidth="1"/>
    <col min="6918" max="6922" width="2.42578125" style="118" customWidth="1"/>
    <col min="6923" max="6923" width="1.42578125" style="118" customWidth="1"/>
    <col min="6924" max="6925" width="2.42578125" style="118" customWidth="1"/>
    <col min="6926" max="6926" width="1.5703125" style="118" customWidth="1"/>
    <col min="6927" max="6927" width="2.42578125" style="118" customWidth="1"/>
    <col min="6928" max="6928" width="1.5703125" style="118" customWidth="1"/>
    <col min="6929" max="6929" width="2.140625" style="118" customWidth="1"/>
    <col min="6930" max="6930" width="3.42578125" style="118" customWidth="1"/>
    <col min="6931" max="6931" width="1.85546875" style="118" customWidth="1"/>
    <col min="6932" max="6934" width="2.42578125" style="118" customWidth="1"/>
    <col min="6935" max="6935" width="1.42578125" style="118" customWidth="1"/>
    <col min="6936" max="6936" width="2.42578125" style="118" customWidth="1"/>
    <col min="6937" max="6937" width="2" style="118" customWidth="1"/>
    <col min="6938" max="6938" width="2.28515625" style="118" customWidth="1"/>
    <col min="6939" max="6939" width="2.42578125" style="118" customWidth="1"/>
    <col min="6940" max="6940" width="2.85546875" style="118" customWidth="1"/>
    <col min="6941" max="6941" width="3.140625" style="118" customWidth="1"/>
    <col min="6942" max="6943" width="2.42578125" style="118" customWidth="1"/>
    <col min="6944" max="6944" width="1.7109375" style="118" customWidth="1"/>
    <col min="6945" max="6945" width="2" style="118" customWidth="1"/>
    <col min="6946" max="6946" width="1.42578125" style="118" customWidth="1"/>
    <col min="6947" max="6947" width="1" style="118" customWidth="1"/>
    <col min="6948" max="6948" width="2.42578125" style="118" customWidth="1"/>
    <col min="6949" max="6949" width="3.7109375" style="118" customWidth="1"/>
    <col min="6950" max="6950" width="0.28515625" style="118" customWidth="1"/>
    <col min="6951" max="6951" width="1.85546875" style="118" customWidth="1"/>
    <col min="6952" max="6952" width="1" style="118" customWidth="1"/>
    <col min="6953" max="6953" width="2.85546875" style="118" customWidth="1"/>
    <col min="6954" max="6954" width="2.42578125" style="118" customWidth="1"/>
    <col min="6955" max="6955" width="1.42578125" style="118" customWidth="1"/>
    <col min="6956" max="6956" width="1.28515625" style="118" customWidth="1"/>
    <col min="6957" max="6957" width="2.140625" style="118" customWidth="1"/>
    <col min="6958" max="6958" width="2.42578125" style="118" customWidth="1"/>
    <col min="6959" max="6959" width="3.28515625" style="118" customWidth="1"/>
    <col min="6960" max="6960" width="2.28515625" style="118" customWidth="1"/>
    <col min="6961" max="6961" width="3.42578125" style="118" customWidth="1"/>
    <col min="6962" max="6962" width="2" style="118" customWidth="1"/>
    <col min="6963" max="6964" width="2.42578125" style="118" customWidth="1"/>
    <col min="6965" max="6965" width="1.7109375" style="118" customWidth="1"/>
    <col min="6966" max="6966" width="1.5703125" style="118" customWidth="1"/>
    <col min="6967" max="6968" width="1.7109375" style="118" customWidth="1"/>
    <col min="6969" max="6969" width="1.5703125" style="118" customWidth="1"/>
    <col min="6970" max="6970" width="0.7109375" style="118" customWidth="1"/>
    <col min="6971" max="6971" width="2.7109375" style="118" customWidth="1"/>
    <col min="6972" max="6972" width="2.28515625" style="118" customWidth="1"/>
    <col min="6973" max="6973" width="0.85546875" style="118" customWidth="1"/>
    <col min="6974" max="6979" width="2.42578125" style="118" customWidth="1"/>
    <col min="6980" max="7168" width="11.28515625" style="118"/>
    <col min="7169" max="7171" width="2.42578125" style="118" customWidth="1"/>
    <col min="7172" max="7172" width="1.28515625" style="118" customWidth="1"/>
    <col min="7173" max="7173" width="1.42578125" style="118" customWidth="1"/>
    <col min="7174" max="7178" width="2.42578125" style="118" customWidth="1"/>
    <col min="7179" max="7179" width="1.42578125" style="118" customWidth="1"/>
    <col min="7180" max="7181" width="2.42578125" style="118" customWidth="1"/>
    <col min="7182" max="7182" width="1.5703125" style="118" customWidth="1"/>
    <col min="7183" max="7183" width="2.42578125" style="118" customWidth="1"/>
    <col min="7184" max="7184" width="1.5703125" style="118" customWidth="1"/>
    <col min="7185" max="7185" width="2.140625" style="118" customWidth="1"/>
    <col min="7186" max="7186" width="3.42578125" style="118" customWidth="1"/>
    <col min="7187" max="7187" width="1.85546875" style="118" customWidth="1"/>
    <col min="7188" max="7190" width="2.42578125" style="118" customWidth="1"/>
    <col min="7191" max="7191" width="1.42578125" style="118" customWidth="1"/>
    <col min="7192" max="7192" width="2.42578125" style="118" customWidth="1"/>
    <col min="7193" max="7193" width="2" style="118" customWidth="1"/>
    <col min="7194" max="7194" width="2.28515625" style="118" customWidth="1"/>
    <col min="7195" max="7195" width="2.42578125" style="118" customWidth="1"/>
    <col min="7196" max="7196" width="2.85546875" style="118" customWidth="1"/>
    <col min="7197" max="7197" width="3.140625" style="118" customWidth="1"/>
    <col min="7198" max="7199" width="2.42578125" style="118" customWidth="1"/>
    <col min="7200" max="7200" width="1.7109375" style="118" customWidth="1"/>
    <col min="7201" max="7201" width="2" style="118" customWidth="1"/>
    <col min="7202" max="7202" width="1.42578125" style="118" customWidth="1"/>
    <col min="7203" max="7203" width="1" style="118" customWidth="1"/>
    <col min="7204" max="7204" width="2.42578125" style="118" customWidth="1"/>
    <col min="7205" max="7205" width="3.7109375" style="118" customWidth="1"/>
    <col min="7206" max="7206" width="0.28515625" style="118" customWidth="1"/>
    <col min="7207" max="7207" width="1.85546875" style="118" customWidth="1"/>
    <col min="7208" max="7208" width="1" style="118" customWidth="1"/>
    <col min="7209" max="7209" width="2.85546875" style="118" customWidth="1"/>
    <col min="7210" max="7210" width="2.42578125" style="118" customWidth="1"/>
    <col min="7211" max="7211" width="1.42578125" style="118" customWidth="1"/>
    <col min="7212" max="7212" width="1.28515625" style="118" customWidth="1"/>
    <col min="7213" max="7213" width="2.140625" style="118" customWidth="1"/>
    <col min="7214" max="7214" width="2.42578125" style="118" customWidth="1"/>
    <col min="7215" max="7215" width="3.28515625" style="118" customWidth="1"/>
    <col min="7216" max="7216" width="2.28515625" style="118" customWidth="1"/>
    <col min="7217" max="7217" width="3.42578125" style="118" customWidth="1"/>
    <col min="7218" max="7218" width="2" style="118" customWidth="1"/>
    <col min="7219" max="7220" width="2.42578125" style="118" customWidth="1"/>
    <col min="7221" max="7221" width="1.7109375" style="118" customWidth="1"/>
    <col min="7222" max="7222" width="1.5703125" style="118" customWidth="1"/>
    <col min="7223" max="7224" width="1.7109375" style="118" customWidth="1"/>
    <col min="7225" max="7225" width="1.5703125" style="118" customWidth="1"/>
    <col min="7226" max="7226" width="0.7109375" style="118" customWidth="1"/>
    <col min="7227" max="7227" width="2.7109375" style="118" customWidth="1"/>
    <col min="7228" max="7228" width="2.28515625" style="118" customWidth="1"/>
    <col min="7229" max="7229" width="0.85546875" style="118" customWidth="1"/>
    <col min="7230" max="7235" width="2.42578125" style="118" customWidth="1"/>
    <col min="7236" max="7424" width="11.28515625" style="118"/>
    <col min="7425" max="7427" width="2.42578125" style="118" customWidth="1"/>
    <col min="7428" max="7428" width="1.28515625" style="118" customWidth="1"/>
    <col min="7429" max="7429" width="1.42578125" style="118" customWidth="1"/>
    <col min="7430" max="7434" width="2.42578125" style="118" customWidth="1"/>
    <col min="7435" max="7435" width="1.42578125" style="118" customWidth="1"/>
    <col min="7436" max="7437" width="2.42578125" style="118" customWidth="1"/>
    <col min="7438" max="7438" width="1.5703125" style="118" customWidth="1"/>
    <col min="7439" max="7439" width="2.42578125" style="118" customWidth="1"/>
    <col min="7440" max="7440" width="1.5703125" style="118" customWidth="1"/>
    <col min="7441" max="7441" width="2.140625" style="118" customWidth="1"/>
    <col min="7442" max="7442" width="3.42578125" style="118" customWidth="1"/>
    <col min="7443" max="7443" width="1.85546875" style="118" customWidth="1"/>
    <col min="7444" max="7446" width="2.42578125" style="118" customWidth="1"/>
    <col min="7447" max="7447" width="1.42578125" style="118" customWidth="1"/>
    <col min="7448" max="7448" width="2.42578125" style="118" customWidth="1"/>
    <col min="7449" max="7449" width="2" style="118" customWidth="1"/>
    <col min="7450" max="7450" width="2.28515625" style="118" customWidth="1"/>
    <col min="7451" max="7451" width="2.42578125" style="118" customWidth="1"/>
    <col min="7452" max="7452" width="2.85546875" style="118" customWidth="1"/>
    <col min="7453" max="7453" width="3.140625" style="118" customWidth="1"/>
    <col min="7454" max="7455" width="2.42578125" style="118" customWidth="1"/>
    <col min="7456" max="7456" width="1.7109375" style="118" customWidth="1"/>
    <col min="7457" max="7457" width="2" style="118" customWidth="1"/>
    <col min="7458" max="7458" width="1.42578125" style="118" customWidth="1"/>
    <col min="7459" max="7459" width="1" style="118" customWidth="1"/>
    <col min="7460" max="7460" width="2.42578125" style="118" customWidth="1"/>
    <col min="7461" max="7461" width="3.7109375" style="118" customWidth="1"/>
    <col min="7462" max="7462" width="0.28515625" style="118" customWidth="1"/>
    <col min="7463" max="7463" width="1.85546875" style="118" customWidth="1"/>
    <col min="7464" max="7464" width="1" style="118" customWidth="1"/>
    <col min="7465" max="7465" width="2.85546875" style="118" customWidth="1"/>
    <col min="7466" max="7466" width="2.42578125" style="118" customWidth="1"/>
    <col min="7467" max="7467" width="1.42578125" style="118" customWidth="1"/>
    <col min="7468" max="7468" width="1.28515625" style="118" customWidth="1"/>
    <col min="7469" max="7469" width="2.140625" style="118" customWidth="1"/>
    <col min="7470" max="7470" width="2.42578125" style="118" customWidth="1"/>
    <col min="7471" max="7471" width="3.28515625" style="118" customWidth="1"/>
    <col min="7472" max="7472" width="2.28515625" style="118" customWidth="1"/>
    <col min="7473" max="7473" width="3.42578125" style="118" customWidth="1"/>
    <col min="7474" max="7474" width="2" style="118" customWidth="1"/>
    <col min="7475" max="7476" width="2.42578125" style="118" customWidth="1"/>
    <col min="7477" max="7477" width="1.7109375" style="118" customWidth="1"/>
    <col min="7478" max="7478" width="1.5703125" style="118" customWidth="1"/>
    <col min="7479" max="7480" width="1.7109375" style="118" customWidth="1"/>
    <col min="7481" max="7481" width="1.5703125" style="118" customWidth="1"/>
    <col min="7482" max="7482" width="0.7109375" style="118" customWidth="1"/>
    <col min="7483" max="7483" width="2.7109375" style="118" customWidth="1"/>
    <col min="7484" max="7484" width="2.28515625" style="118" customWidth="1"/>
    <col min="7485" max="7485" width="0.85546875" style="118" customWidth="1"/>
    <col min="7486" max="7491" width="2.42578125" style="118" customWidth="1"/>
    <col min="7492" max="7680" width="11.28515625" style="118"/>
    <col min="7681" max="7683" width="2.42578125" style="118" customWidth="1"/>
    <col min="7684" max="7684" width="1.28515625" style="118" customWidth="1"/>
    <col min="7685" max="7685" width="1.42578125" style="118" customWidth="1"/>
    <col min="7686" max="7690" width="2.42578125" style="118" customWidth="1"/>
    <col min="7691" max="7691" width="1.42578125" style="118" customWidth="1"/>
    <col min="7692" max="7693" width="2.42578125" style="118" customWidth="1"/>
    <col min="7694" max="7694" width="1.5703125" style="118" customWidth="1"/>
    <col min="7695" max="7695" width="2.42578125" style="118" customWidth="1"/>
    <col min="7696" max="7696" width="1.5703125" style="118" customWidth="1"/>
    <col min="7697" max="7697" width="2.140625" style="118" customWidth="1"/>
    <col min="7698" max="7698" width="3.42578125" style="118" customWidth="1"/>
    <col min="7699" max="7699" width="1.85546875" style="118" customWidth="1"/>
    <col min="7700" max="7702" width="2.42578125" style="118" customWidth="1"/>
    <col min="7703" max="7703" width="1.42578125" style="118" customWidth="1"/>
    <col min="7704" max="7704" width="2.42578125" style="118" customWidth="1"/>
    <col min="7705" max="7705" width="2" style="118" customWidth="1"/>
    <col min="7706" max="7706" width="2.28515625" style="118" customWidth="1"/>
    <col min="7707" max="7707" width="2.42578125" style="118" customWidth="1"/>
    <col min="7708" max="7708" width="2.85546875" style="118" customWidth="1"/>
    <col min="7709" max="7709" width="3.140625" style="118" customWidth="1"/>
    <col min="7710" max="7711" width="2.42578125" style="118" customWidth="1"/>
    <col min="7712" max="7712" width="1.7109375" style="118" customWidth="1"/>
    <col min="7713" max="7713" width="2" style="118" customWidth="1"/>
    <col min="7714" max="7714" width="1.42578125" style="118" customWidth="1"/>
    <col min="7715" max="7715" width="1" style="118" customWidth="1"/>
    <col min="7716" max="7716" width="2.42578125" style="118" customWidth="1"/>
    <col min="7717" max="7717" width="3.7109375" style="118" customWidth="1"/>
    <col min="7718" max="7718" width="0.28515625" style="118" customWidth="1"/>
    <col min="7719" max="7719" width="1.85546875" style="118" customWidth="1"/>
    <col min="7720" max="7720" width="1" style="118" customWidth="1"/>
    <col min="7721" max="7721" width="2.85546875" style="118" customWidth="1"/>
    <col min="7722" max="7722" width="2.42578125" style="118" customWidth="1"/>
    <col min="7723" max="7723" width="1.42578125" style="118" customWidth="1"/>
    <col min="7724" max="7724" width="1.28515625" style="118" customWidth="1"/>
    <col min="7725" max="7725" width="2.140625" style="118" customWidth="1"/>
    <col min="7726" max="7726" width="2.42578125" style="118" customWidth="1"/>
    <col min="7727" max="7727" width="3.28515625" style="118" customWidth="1"/>
    <col min="7728" max="7728" width="2.28515625" style="118" customWidth="1"/>
    <col min="7729" max="7729" width="3.42578125" style="118" customWidth="1"/>
    <col min="7730" max="7730" width="2" style="118" customWidth="1"/>
    <col min="7731" max="7732" width="2.42578125" style="118" customWidth="1"/>
    <col min="7733" max="7733" width="1.7109375" style="118" customWidth="1"/>
    <col min="7734" max="7734" width="1.5703125" style="118" customWidth="1"/>
    <col min="7735" max="7736" width="1.7109375" style="118" customWidth="1"/>
    <col min="7737" max="7737" width="1.5703125" style="118" customWidth="1"/>
    <col min="7738" max="7738" width="0.7109375" style="118" customWidth="1"/>
    <col min="7739" max="7739" width="2.7109375" style="118" customWidth="1"/>
    <col min="7740" max="7740" width="2.28515625" style="118" customWidth="1"/>
    <col min="7741" max="7741" width="0.85546875" style="118" customWidth="1"/>
    <col min="7742" max="7747" width="2.42578125" style="118" customWidth="1"/>
    <col min="7748" max="7936" width="11.28515625" style="118"/>
    <col min="7937" max="7939" width="2.42578125" style="118" customWidth="1"/>
    <col min="7940" max="7940" width="1.28515625" style="118" customWidth="1"/>
    <col min="7941" max="7941" width="1.42578125" style="118" customWidth="1"/>
    <col min="7942" max="7946" width="2.42578125" style="118" customWidth="1"/>
    <col min="7947" max="7947" width="1.42578125" style="118" customWidth="1"/>
    <col min="7948" max="7949" width="2.42578125" style="118" customWidth="1"/>
    <col min="7950" max="7950" width="1.5703125" style="118" customWidth="1"/>
    <col min="7951" max="7951" width="2.42578125" style="118" customWidth="1"/>
    <col min="7952" max="7952" width="1.5703125" style="118" customWidth="1"/>
    <col min="7953" max="7953" width="2.140625" style="118" customWidth="1"/>
    <col min="7954" max="7954" width="3.42578125" style="118" customWidth="1"/>
    <col min="7955" max="7955" width="1.85546875" style="118" customWidth="1"/>
    <col min="7956" max="7958" width="2.42578125" style="118" customWidth="1"/>
    <col min="7959" max="7959" width="1.42578125" style="118" customWidth="1"/>
    <col min="7960" max="7960" width="2.42578125" style="118" customWidth="1"/>
    <col min="7961" max="7961" width="2" style="118" customWidth="1"/>
    <col min="7962" max="7962" width="2.28515625" style="118" customWidth="1"/>
    <col min="7963" max="7963" width="2.42578125" style="118" customWidth="1"/>
    <col min="7964" max="7964" width="2.85546875" style="118" customWidth="1"/>
    <col min="7965" max="7965" width="3.140625" style="118" customWidth="1"/>
    <col min="7966" max="7967" width="2.42578125" style="118" customWidth="1"/>
    <col min="7968" max="7968" width="1.7109375" style="118" customWidth="1"/>
    <col min="7969" max="7969" width="2" style="118" customWidth="1"/>
    <col min="7970" max="7970" width="1.42578125" style="118" customWidth="1"/>
    <col min="7971" max="7971" width="1" style="118" customWidth="1"/>
    <col min="7972" max="7972" width="2.42578125" style="118" customWidth="1"/>
    <col min="7973" max="7973" width="3.7109375" style="118" customWidth="1"/>
    <col min="7974" max="7974" width="0.28515625" style="118" customWidth="1"/>
    <col min="7975" max="7975" width="1.85546875" style="118" customWidth="1"/>
    <col min="7976" max="7976" width="1" style="118" customWidth="1"/>
    <col min="7977" max="7977" width="2.85546875" style="118" customWidth="1"/>
    <col min="7978" max="7978" width="2.42578125" style="118" customWidth="1"/>
    <col min="7979" max="7979" width="1.42578125" style="118" customWidth="1"/>
    <col min="7980" max="7980" width="1.28515625" style="118" customWidth="1"/>
    <col min="7981" max="7981" width="2.140625" style="118" customWidth="1"/>
    <col min="7982" max="7982" width="2.42578125" style="118" customWidth="1"/>
    <col min="7983" max="7983" width="3.28515625" style="118" customWidth="1"/>
    <col min="7984" max="7984" width="2.28515625" style="118" customWidth="1"/>
    <col min="7985" max="7985" width="3.42578125" style="118" customWidth="1"/>
    <col min="7986" max="7986" width="2" style="118" customWidth="1"/>
    <col min="7987" max="7988" width="2.42578125" style="118" customWidth="1"/>
    <col min="7989" max="7989" width="1.7109375" style="118" customWidth="1"/>
    <col min="7990" max="7990" width="1.5703125" style="118" customWidth="1"/>
    <col min="7991" max="7992" width="1.7109375" style="118" customWidth="1"/>
    <col min="7993" max="7993" width="1.5703125" style="118" customWidth="1"/>
    <col min="7994" max="7994" width="0.7109375" style="118" customWidth="1"/>
    <col min="7995" max="7995" width="2.7109375" style="118" customWidth="1"/>
    <col min="7996" max="7996" width="2.28515625" style="118" customWidth="1"/>
    <col min="7997" max="7997" width="0.85546875" style="118" customWidth="1"/>
    <col min="7998" max="8003" width="2.42578125" style="118" customWidth="1"/>
    <col min="8004" max="8192" width="11.28515625" style="118"/>
    <col min="8193" max="8195" width="2.42578125" style="118" customWidth="1"/>
    <col min="8196" max="8196" width="1.28515625" style="118" customWidth="1"/>
    <col min="8197" max="8197" width="1.42578125" style="118" customWidth="1"/>
    <col min="8198" max="8202" width="2.42578125" style="118" customWidth="1"/>
    <col min="8203" max="8203" width="1.42578125" style="118" customWidth="1"/>
    <col min="8204" max="8205" width="2.42578125" style="118" customWidth="1"/>
    <col min="8206" max="8206" width="1.5703125" style="118" customWidth="1"/>
    <col min="8207" max="8207" width="2.42578125" style="118" customWidth="1"/>
    <col min="8208" max="8208" width="1.5703125" style="118" customWidth="1"/>
    <col min="8209" max="8209" width="2.140625" style="118" customWidth="1"/>
    <col min="8210" max="8210" width="3.42578125" style="118" customWidth="1"/>
    <col min="8211" max="8211" width="1.85546875" style="118" customWidth="1"/>
    <col min="8212" max="8214" width="2.42578125" style="118" customWidth="1"/>
    <col min="8215" max="8215" width="1.42578125" style="118" customWidth="1"/>
    <col min="8216" max="8216" width="2.42578125" style="118" customWidth="1"/>
    <col min="8217" max="8217" width="2" style="118" customWidth="1"/>
    <col min="8218" max="8218" width="2.28515625" style="118" customWidth="1"/>
    <col min="8219" max="8219" width="2.42578125" style="118" customWidth="1"/>
    <col min="8220" max="8220" width="2.85546875" style="118" customWidth="1"/>
    <col min="8221" max="8221" width="3.140625" style="118" customWidth="1"/>
    <col min="8222" max="8223" width="2.42578125" style="118" customWidth="1"/>
    <col min="8224" max="8224" width="1.7109375" style="118" customWidth="1"/>
    <col min="8225" max="8225" width="2" style="118" customWidth="1"/>
    <col min="8226" max="8226" width="1.42578125" style="118" customWidth="1"/>
    <col min="8227" max="8227" width="1" style="118" customWidth="1"/>
    <col min="8228" max="8228" width="2.42578125" style="118" customWidth="1"/>
    <col min="8229" max="8229" width="3.7109375" style="118" customWidth="1"/>
    <col min="8230" max="8230" width="0.28515625" style="118" customWidth="1"/>
    <col min="8231" max="8231" width="1.85546875" style="118" customWidth="1"/>
    <col min="8232" max="8232" width="1" style="118" customWidth="1"/>
    <col min="8233" max="8233" width="2.85546875" style="118" customWidth="1"/>
    <col min="8234" max="8234" width="2.42578125" style="118" customWidth="1"/>
    <col min="8235" max="8235" width="1.42578125" style="118" customWidth="1"/>
    <col min="8236" max="8236" width="1.28515625" style="118" customWidth="1"/>
    <col min="8237" max="8237" width="2.140625" style="118" customWidth="1"/>
    <col min="8238" max="8238" width="2.42578125" style="118" customWidth="1"/>
    <col min="8239" max="8239" width="3.28515625" style="118" customWidth="1"/>
    <col min="8240" max="8240" width="2.28515625" style="118" customWidth="1"/>
    <col min="8241" max="8241" width="3.42578125" style="118" customWidth="1"/>
    <col min="8242" max="8242" width="2" style="118" customWidth="1"/>
    <col min="8243" max="8244" width="2.42578125" style="118" customWidth="1"/>
    <col min="8245" max="8245" width="1.7109375" style="118" customWidth="1"/>
    <col min="8246" max="8246" width="1.5703125" style="118" customWidth="1"/>
    <col min="8247" max="8248" width="1.7109375" style="118" customWidth="1"/>
    <col min="8249" max="8249" width="1.5703125" style="118" customWidth="1"/>
    <col min="8250" max="8250" width="0.7109375" style="118" customWidth="1"/>
    <col min="8251" max="8251" width="2.7109375" style="118" customWidth="1"/>
    <col min="8252" max="8252" width="2.28515625" style="118" customWidth="1"/>
    <col min="8253" max="8253" width="0.85546875" style="118" customWidth="1"/>
    <col min="8254" max="8259" width="2.42578125" style="118" customWidth="1"/>
    <col min="8260" max="8448" width="11.28515625" style="118"/>
    <col min="8449" max="8451" width="2.42578125" style="118" customWidth="1"/>
    <col min="8452" max="8452" width="1.28515625" style="118" customWidth="1"/>
    <col min="8453" max="8453" width="1.42578125" style="118" customWidth="1"/>
    <col min="8454" max="8458" width="2.42578125" style="118" customWidth="1"/>
    <col min="8459" max="8459" width="1.42578125" style="118" customWidth="1"/>
    <col min="8460" max="8461" width="2.42578125" style="118" customWidth="1"/>
    <col min="8462" max="8462" width="1.5703125" style="118" customWidth="1"/>
    <col min="8463" max="8463" width="2.42578125" style="118" customWidth="1"/>
    <col min="8464" max="8464" width="1.5703125" style="118" customWidth="1"/>
    <col min="8465" max="8465" width="2.140625" style="118" customWidth="1"/>
    <col min="8466" max="8466" width="3.42578125" style="118" customWidth="1"/>
    <col min="8467" max="8467" width="1.85546875" style="118" customWidth="1"/>
    <col min="8468" max="8470" width="2.42578125" style="118" customWidth="1"/>
    <col min="8471" max="8471" width="1.42578125" style="118" customWidth="1"/>
    <col min="8472" max="8472" width="2.42578125" style="118" customWidth="1"/>
    <col min="8473" max="8473" width="2" style="118" customWidth="1"/>
    <col min="8474" max="8474" width="2.28515625" style="118" customWidth="1"/>
    <col min="8475" max="8475" width="2.42578125" style="118" customWidth="1"/>
    <col min="8476" max="8476" width="2.85546875" style="118" customWidth="1"/>
    <col min="8477" max="8477" width="3.140625" style="118" customWidth="1"/>
    <col min="8478" max="8479" width="2.42578125" style="118" customWidth="1"/>
    <col min="8480" max="8480" width="1.7109375" style="118" customWidth="1"/>
    <col min="8481" max="8481" width="2" style="118" customWidth="1"/>
    <col min="8482" max="8482" width="1.42578125" style="118" customWidth="1"/>
    <col min="8483" max="8483" width="1" style="118" customWidth="1"/>
    <col min="8484" max="8484" width="2.42578125" style="118" customWidth="1"/>
    <col min="8485" max="8485" width="3.7109375" style="118" customWidth="1"/>
    <col min="8486" max="8486" width="0.28515625" style="118" customWidth="1"/>
    <col min="8487" max="8487" width="1.85546875" style="118" customWidth="1"/>
    <col min="8488" max="8488" width="1" style="118" customWidth="1"/>
    <col min="8489" max="8489" width="2.85546875" style="118" customWidth="1"/>
    <col min="8490" max="8490" width="2.42578125" style="118" customWidth="1"/>
    <col min="8491" max="8491" width="1.42578125" style="118" customWidth="1"/>
    <col min="8492" max="8492" width="1.28515625" style="118" customWidth="1"/>
    <col min="8493" max="8493" width="2.140625" style="118" customWidth="1"/>
    <col min="8494" max="8494" width="2.42578125" style="118" customWidth="1"/>
    <col min="8495" max="8495" width="3.28515625" style="118" customWidth="1"/>
    <col min="8496" max="8496" width="2.28515625" style="118" customWidth="1"/>
    <col min="8497" max="8497" width="3.42578125" style="118" customWidth="1"/>
    <col min="8498" max="8498" width="2" style="118" customWidth="1"/>
    <col min="8499" max="8500" width="2.42578125" style="118" customWidth="1"/>
    <col min="8501" max="8501" width="1.7109375" style="118" customWidth="1"/>
    <col min="8502" max="8502" width="1.5703125" style="118" customWidth="1"/>
    <col min="8503" max="8504" width="1.7109375" style="118" customWidth="1"/>
    <col min="8505" max="8505" width="1.5703125" style="118" customWidth="1"/>
    <col min="8506" max="8506" width="0.7109375" style="118" customWidth="1"/>
    <col min="8507" max="8507" width="2.7109375" style="118" customWidth="1"/>
    <col min="8508" max="8508" width="2.28515625" style="118" customWidth="1"/>
    <col min="8509" max="8509" width="0.85546875" style="118" customWidth="1"/>
    <col min="8510" max="8515" width="2.42578125" style="118" customWidth="1"/>
    <col min="8516" max="8704" width="11.28515625" style="118"/>
    <col min="8705" max="8707" width="2.42578125" style="118" customWidth="1"/>
    <col min="8708" max="8708" width="1.28515625" style="118" customWidth="1"/>
    <col min="8709" max="8709" width="1.42578125" style="118" customWidth="1"/>
    <col min="8710" max="8714" width="2.42578125" style="118" customWidth="1"/>
    <col min="8715" max="8715" width="1.42578125" style="118" customWidth="1"/>
    <col min="8716" max="8717" width="2.42578125" style="118" customWidth="1"/>
    <col min="8718" max="8718" width="1.5703125" style="118" customWidth="1"/>
    <col min="8719" max="8719" width="2.42578125" style="118" customWidth="1"/>
    <col min="8720" max="8720" width="1.5703125" style="118" customWidth="1"/>
    <col min="8721" max="8721" width="2.140625" style="118" customWidth="1"/>
    <col min="8722" max="8722" width="3.42578125" style="118" customWidth="1"/>
    <col min="8723" max="8723" width="1.85546875" style="118" customWidth="1"/>
    <col min="8724" max="8726" width="2.42578125" style="118" customWidth="1"/>
    <col min="8727" max="8727" width="1.42578125" style="118" customWidth="1"/>
    <col min="8728" max="8728" width="2.42578125" style="118" customWidth="1"/>
    <col min="8729" max="8729" width="2" style="118" customWidth="1"/>
    <col min="8730" max="8730" width="2.28515625" style="118" customWidth="1"/>
    <col min="8731" max="8731" width="2.42578125" style="118" customWidth="1"/>
    <col min="8732" max="8732" width="2.85546875" style="118" customWidth="1"/>
    <col min="8733" max="8733" width="3.140625" style="118" customWidth="1"/>
    <col min="8734" max="8735" width="2.42578125" style="118" customWidth="1"/>
    <col min="8736" max="8736" width="1.7109375" style="118" customWidth="1"/>
    <col min="8737" max="8737" width="2" style="118" customWidth="1"/>
    <col min="8738" max="8738" width="1.42578125" style="118" customWidth="1"/>
    <col min="8739" max="8739" width="1" style="118" customWidth="1"/>
    <col min="8740" max="8740" width="2.42578125" style="118" customWidth="1"/>
    <col min="8741" max="8741" width="3.7109375" style="118" customWidth="1"/>
    <col min="8742" max="8742" width="0.28515625" style="118" customWidth="1"/>
    <col min="8743" max="8743" width="1.85546875" style="118" customWidth="1"/>
    <col min="8744" max="8744" width="1" style="118" customWidth="1"/>
    <col min="8745" max="8745" width="2.85546875" style="118" customWidth="1"/>
    <col min="8746" max="8746" width="2.42578125" style="118" customWidth="1"/>
    <col min="8747" max="8747" width="1.42578125" style="118" customWidth="1"/>
    <col min="8748" max="8748" width="1.28515625" style="118" customWidth="1"/>
    <col min="8749" max="8749" width="2.140625" style="118" customWidth="1"/>
    <col min="8750" max="8750" width="2.42578125" style="118" customWidth="1"/>
    <col min="8751" max="8751" width="3.28515625" style="118" customWidth="1"/>
    <col min="8752" max="8752" width="2.28515625" style="118" customWidth="1"/>
    <col min="8753" max="8753" width="3.42578125" style="118" customWidth="1"/>
    <col min="8754" max="8754" width="2" style="118" customWidth="1"/>
    <col min="8755" max="8756" width="2.42578125" style="118" customWidth="1"/>
    <col min="8757" max="8757" width="1.7109375" style="118" customWidth="1"/>
    <col min="8758" max="8758" width="1.5703125" style="118" customWidth="1"/>
    <col min="8759" max="8760" width="1.7109375" style="118" customWidth="1"/>
    <col min="8761" max="8761" width="1.5703125" style="118" customWidth="1"/>
    <col min="8762" max="8762" width="0.7109375" style="118" customWidth="1"/>
    <col min="8763" max="8763" width="2.7109375" style="118" customWidth="1"/>
    <col min="8764" max="8764" width="2.28515625" style="118" customWidth="1"/>
    <col min="8765" max="8765" width="0.85546875" style="118" customWidth="1"/>
    <col min="8766" max="8771" width="2.42578125" style="118" customWidth="1"/>
    <col min="8772" max="8960" width="11.28515625" style="118"/>
    <col min="8961" max="8963" width="2.42578125" style="118" customWidth="1"/>
    <col min="8964" max="8964" width="1.28515625" style="118" customWidth="1"/>
    <col min="8965" max="8965" width="1.42578125" style="118" customWidth="1"/>
    <col min="8966" max="8970" width="2.42578125" style="118" customWidth="1"/>
    <col min="8971" max="8971" width="1.42578125" style="118" customWidth="1"/>
    <col min="8972" max="8973" width="2.42578125" style="118" customWidth="1"/>
    <col min="8974" max="8974" width="1.5703125" style="118" customWidth="1"/>
    <col min="8975" max="8975" width="2.42578125" style="118" customWidth="1"/>
    <col min="8976" max="8976" width="1.5703125" style="118" customWidth="1"/>
    <col min="8977" max="8977" width="2.140625" style="118" customWidth="1"/>
    <col min="8978" max="8978" width="3.42578125" style="118" customWidth="1"/>
    <col min="8979" max="8979" width="1.85546875" style="118" customWidth="1"/>
    <col min="8980" max="8982" width="2.42578125" style="118" customWidth="1"/>
    <col min="8983" max="8983" width="1.42578125" style="118" customWidth="1"/>
    <col min="8984" max="8984" width="2.42578125" style="118" customWidth="1"/>
    <col min="8985" max="8985" width="2" style="118" customWidth="1"/>
    <col min="8986" max="8986" width="2.28515625" style="118" customWidth="1"/>
    <col min="8987" max="8987" width="2.42578125" style="118" customWidth="1"/>
    <col min="8988" max="8988" width="2.85546875" style="118" customWidth="1"/>
    <col min="8989" max="8989" width="3.140625" style="118" customWidth="1"/>
    <col min="8990" max="8991" width="2.42578125" style="118" customWidth="1"/>
    <col min="8992" max="8992" width="1.7109375" style="118" customWidth="1"/>
    <col min="8993" max="8993" width="2" style="118" customWidth="1"/>
    <col min="8994" max="8994" width="1.42578125" style="118" customWidth="1"/>
    <col min="8995" max="8995" width="1" style="118" customWidth="1"/>
    <col min="8996" max="8996" width="2.42578125" style="118" customWidth="1"/>
    <col min="8997" max="8997" width="3.7109375" style="118" customWidth="1"/>
    <col min="8998" max="8998" width="0.28515625" style="118" customWidth="1"/>
    <col min="8999" max="8999" width="1.85546875" style="118" customWidth="1"/>
    <col min="9000" max="9000" width="1" style="118" customWidth="1"/>
    <col min="9001" max="9001" width="2.85546875" style="118" customWidth="1"/>
    <col min="9002" max="9002" width="2.42578125" style="118" customWidth="1"/>
    <col min="9003" max="9003" width="1.42578125" style="118" customWidth="1"/>
    <col min="9004" max="9004" width="1.28515625" style="118" customWidth="1"/>
    <col min="9005" max="9005" width="2.140625" style="118" customWidth="1"/>
    <col min="9006" max="9006" width="2.42578125" style="118" customWidth="1"/>
    <col min="9007" max="9007" width="3.28515625" style="118" customWidth="1"/>
    <col min="9008" max="9008" width="2.28515625" style="118" customWidth="1"/>
    <col min="9009" max="9009" width="3.42578125" style="118" customWidth="1"/>
    <col min="9010" max="9010" width="2" style="118" customWidth="1"/>
    <col min="9011" max="9012" width="2.42578125" style="118" customWidth="1"/>
    <col min="9013" max="9013" width="1.7109375" style="118" customWidth="1"/>
    <col min="9014" max="9014" width="1.5703125" style="118" customWidth="1"/>
    <col min="9015" max="9016" width="1.7109375" style="118" customWidth="1"/>
    <col min="9017" max="9017" width="1.5703125" style="118" customWidth="1"/>
    <col min="9018" max="9018" width="0.7109375" style="118" customWidth="1"/>
    <col min="9019" max="9019" width="2.7109375" style="118" customWidth="1"/>
    <col min="9020" max="9020" width="2.28515625" style="118" customWidth="1"/>
    <col min="9021" max="9021" width="0.85546875" style="118" customWidth="1"/>
    <col min="9022" max="9027" width="2.42578125" style="118" customWidth="1"/>
    <col min="9028" max="9216" width="11.28515625" style="118"/>
    <col min="9217" max="9219" width="2.42578125" style="118" customWidth="1"/>
    <col min="9220" max="9220" width="1.28515625" style="118" customWidth="1"/>
    <col min="9221" max="9221" width="1.42578125" style="118" customWidth="1"/>
    <col min="9222" max="9226" width="2.42578125" style="118" customWidth="1"/>
    <col min="9227" max="9227" width="1.42578125" style="118" customWidth="1"/>
    <col min="9228" max="9229" width="2.42578125" style="118" customWidth="1"/>
    <col min="9230" max="9230" width="1.5703125" style="118" customWidth="1"/>
    <col min="9231" max="9231" width="2.42578125" style="118" customWidth="1"/>
    <col min="9232" max="9232" width="1.5703125" style="118" customWidth="1"/>
    <col min="9233" max="9233" width="2.140625" style="118" customWidth="1"/>
    <col min="9234" max="9234" width="3.42578125" style="118" customWidth="1"/>
    <col min="9235" max="9235" width="1.85546875" style="118" customWidth="1"/>
    <col min="9236" max="9238" width="2.42578125" style="118" customWidth="1"/>
    <col min="9239" max="9239" width="1.42578125" style="118" customWidth="1"/>
    <col min="9240" max="9240" width="2.42578125" style="118" customWidth="1"/>
    <col min="9241" max="9241" width="2" style="118" customWidth="1"/>
    <col min="9242" max="9242" width="2.28515625" style="118" customWidth="1"/>
    <col min="9243" max="9243" width="2.42578125" style="118" customWidth="1"/>
    <col min="9244" max="9244" width="2.85546875" style="118" customWidth="1"/>
    <col min="9245" max="9245" width="3.140625" style="118" customWidth="1"/>
    <col min="9246" max="9247" width="2.42578125" style="118" customWidth="1"/>
    <col min="9248" max="9248" width="1.7109375" style="118" customWidth="1"/>
    <col min="9249" max="9249" width="2" style="118" customWidth="1"/>
    <col min="9250" max="9250" width="1.42578125" style="118" customWidth="1"/>
    <col min="9251" max="9251" width="1" style="118" customWidth="1"/>
    <col min="9252" max="9252" width="2.42578125" style="118" customWidth="1"/>
    <col min="9253" max="9253" width="3.7109375" style="118" customWidth="1"/>
    <col min="9254" max="9254" width="0.28515625" style="118" customWidth="1"/>
    <col min="9255" max="9255" width="1.85546875" style="118" customWidth="1"/>
    <col min="9256" max="9256" width="1" style="118" customWidth="1"/>
    <col min="9257" max="9257" width="2.85546875" style="118" customWidth="1"/>
    <col min="9258" max="9258" width="2.42578125" style="118" customWidth="1"/>
    <col min="9259" max="9259" width="1.42578125" style="118" customWidth="1"/>
    <col min="9260" max="9260" width="1.28515625" style="118" customWidth="1"/>
    <col min="9261" max="9261" width="2.140625" style="118" customWidth="1"/>
    <col min="9262" max="9262" width="2.42578125" style="118" customWidth="1"/>
    <col min="9263" max="9263" width="3.28515625" style="118" customWidth="1"/>
    <col min="9264" max="9264" width="2.28515625" style="118" customWidth="1"/>
    <col min="9265" max="9265" width="3.42578125" style="118" customWidth="1"/>
    <col min="9266" max="9266" width="2" style="118" customWidth="1"/>
    <col min="9267" max="9268" width="2.42578125" style="118" customWidth="1"/>
    <col min="9269" max="9269" width="1.7109375" style="118" customWidth="1"/>
    <col min="9270" max="9270" width="1.5703125" style="118" customWidth="1"/>
    <col min="9271" max="9272" width="1.7109375" style="118" customWidth="1"/>
    <col min="9273" max="9273" width="1.5703125" style="118" customWidth="1"/>
    <col min="9274" max="9274" width="0.7109375" style="118" customWidth="1"/>
    <col min="9275" max="9275" width="2.7109375" style="118" customWidth="1"/>
    <col min="9276" max="9276" width="2.28515625" style="118" customWidth="1"/>
    <col min="9277" max="9277" width="0.85546875" style="118" customWidth="1"/>
    <col min="9278" max="9283" width="2.42578125" style="118" customWidth="1"/>
    <col min="9284" max="9472" width="11.28515625" style="118"/>
    <col min="9473" max="9475" width="2.42578125" style="118" customWidth="1"/>
    <col min="9476" max="9476" width="1.28515625" style="118" customWidth="1"/>
    <col min="9477" max="9477" width="1.42578125" style="118" customWidth="1"/>
    <col min="9478" max="9482" width="2.42578125" style="118" customWidth="1"/>
    <col min="9483" max="9483" width="1.42578125" style="118" customWidth="1"/>
    <col min="9484" max="9485" width="2.42578125" style="118" customWidth="1"/>
    <col min="9486" max="9486" width="1.5703125" style="118" customWidth="1"/>
    <col min="9487" max="9487" width="2.42578125" style="118" customWidth="1"/>
    <col min="9488" max="9488" width="1.5703125" style="118" customWidth="1"/>
    <col min="9489" max="9489" width="2.140625" style="118" customWidth="1"/>
    <col min="9490" max="9490" width="3.42578125" style="118" customWidth="1"/>
    <col min="9491" max="9491" width="1.85546875" style="118" customWidth="1"/>
    <col min="9492" max="9494" width="2.42578125" style="118" customWidth="1"/>
    <col min="9495" max="9495" width="1.42578125" style="118" customWidth="1"/>
    <col min="9496" max="9496" width="2.42578125" style="118" customWidth="1"/>
    <col min="9497" max="9497" width="2" style="118" customWidth="1"/>
    <col min="9498" max="9498" width="2.28515625" style="118" customWidth="1"/>
    <col min="9499" max="9499" width="2.42578125" style="118" customWidth="1"/>
    <col min="9500" max="9500" width="2.85546875" style="118" customWidth="1"/>
    <col min="9501" max="9501" width="3.140625" style="118" customWidth="1"/>
    <col min="9502" max="9503" width="2.42578125" style="118" customWidth="1"/>
    <col min="9504" max="9504" width="1.7109375" style="118" customWidth="1"/>
    <col min="9505" max="9505" width="2" style="118" customWidth="1"/>
    <col min="9506" max="9506" width="1.42578125" style="118" customWidth="1"/>
    <col min="9507" max="9507" width="1" style="118" customWidth="1"/>
    <col min="9508" max="9508" width="2.42578125" style="118" customWidth="1"/>
    <col min="9509" max="9509" width="3.7109375" style="118" customWidth="1"/>
    <col min="9510" max="9510" width="0.28515625" style="118" customWidth="1"/>
    <col min="9511" max="9511" width="1.85546875" style="118" customWidth="1"/>
    <col min="9512" max="9512" width="1" style="118" customWidth="1"/>
    <col min="9513" max="9513" width="2.85546875" style="118" customWidth="1"/>
    <col min="9514" max="9514" width="2.42578125" style="118" customWidth="1"/>
    <col min="9515" max="9515" width="1.42578125" style="118" customWidth="1"/>
    <col min="9516" max="9516" width="1.28515625" style="118" customWidth="1"/>
    <col min="9517" max="9517" width="2.140625" style="118" customWidth="1"/>
    <col min="9518" max="9518" width="2.42578125" style="118" customWidth="1"/>
    <col min="9519" max="9519" width="3.28515625" style="118" customWidth="1"/>
    <col min="9520" max="9520" width="2.28515625" style="118" customWidth="1"/>
    <col min="9521" max="9521" width="3.42578125" style="118" customWidth="1"/>
    <col min="9522" max="9522" width="2" style="118" customWidth="1"/>
    <col min="9523" max="9524" width="2.42578125" style="118" customWidth="1"/>
    <col min="9525" max="9525" width="1.7109375" style="118" customWidth="1"/>
    <col min="9526" max="9526" width="1.5703125" style="118" customWidth="1"/>
    <col min="9527" max="9528" width="1.7109375" style="118" customWidth="1"/>
    <col min="9529" max="9529" width="1.5703125" style="118" customWidth="1"/>
    <col min="9530" max="9530" width="0.7109375" style="118" customWidth="1"/>
    <col min="9531" max="9531" width="2.7109375" style="118" customWidth="1"/>
    <col min="9532" max="9532" width="2.28515625" style="118" customWidth="1"/>
    <col min="9533" max="9533" width="0.85546875" style="118" customWidth="1"/>
    <col min="9534" max="9539" width="2.42578125" style="118" customWidth="1"/>
    <col min="9540" max="9728" width="11.28515625" style="118"/>
    <col min="9729" max="9731" width="2.42578125" style="118" customWidth="1"/>
    <col min="9732" max="9732" width="1.28515625" style="118" customWidth="1"/>
    <col min="9733" max="9733" width="1.42578125" style="118" customWidth="1"/>
    <col min="9734" max="9738" width="2.42578125" style="118" customWidth="1"/>
    <col min="9739" max="9739" width="1.42578125" style="118" customWidth="1"/>
    <col min="9740" max="9741" width="2.42578125" style="118" customWidth="1"/>
    <col min="9742" max="9742" width="1.5703125" style="118" customWidth="1"/>
    <col min="9743" max="9743" width="2.42578125" style="118" customWidth="1"/>
    <col min="9744" max="9744" width="1.5703125" style="118" customWidth="1"/>
    <col min="9745" max="9745" width="2.140625" style="118" customWidth="1"/>
    <col min="9746" max="9746" width="3.42578125" style="118" customWidth="1"/>
    <col min="9747" max="9747" width="1.85546875" style="118" customWidth="1"/>
    <col min="9748" max="9750" width="2.42578125" style="118" customWidth="1"/>
    <col min="9751" max="9751" width="1.42578125" style="118" customWidth="1"/>
    <col min="9752" max="9752" width="2.42578125" style="118" customWidth="1"/>
    <col min="9753" max="9753" width="2" style="118" customWidth="1"/>
    <col min="9754" max="9754" width="2.28515625" style="118" customWidth="1"/>
    <col min="9755" max="9755" width="2.42578125" style="118" customWidth="1"/>
    <col min="9756" max="9756" width="2.85546875" style="118" customWidth="1"/>
    <col min="9757" max="9757" width="3.140625" style="118" customWidth="1"/>
    <col min="9758" max="9759" width="2.42578125" style="118" customWidth="1"/>
    <col min="9760" max="9760" width="1.7109375" style="118" customWidth="1"/>
    <col min="9761" max="9761" width="2" style="118" customWidth="1"/>
    <col min="9762" max="9762" width="1.42578125" style="118" customWidth="1"/>
    <col min="9763" max="9763" width="1" style="118" customWidth="1"/>
    <col min="9764" max="9764" width="2.42578125" style="118" customWidth="1"/>
    <col min="9765" max="9765" width="3.7109375" style="118" customWidth="1"/>
    <col min="9766" max="9766" width="0.28515625" style="118" customWidth="1"/>
    <col min="9767" max="9767" width="1.85546875" style="118" customWidth="1"/>
    <col min="9768" max="9768" width="1" style="118" customWidth="1"/>
    <col min="9769" max="9769" width="2.85546875" style="118" customWidth="1"/>
    <col min="9770" max="9770" width="2.42578125" style="118" customWidth="1"/>
    <col min="9771" max="9771" width="1.42578125" style="118" customWidth="1"/>
    <col min="9772" max="9772" width="1.28515625" style="118" customWidth="1"/>
    <col min="9773" max="9773" width="2.140625" style="118" customWidth="1"/>
    <col min="9774" max="9774" width="2.42578125" style="118" customWidth="1"/>
    <col min="9775" max="9775" width="3.28515625" style="118" customWidth="1"/>
    <col min="9776" max="9776" width="2.28515625" style="118" customWidth="1"/>
    <col min="9777" max="9777" width="3.42578125" style="118" customWidth="1"/>
    <col min="9778" max="9778" width="2" style="118" customWidth="1"/>
    <col min="9779" max="9780" width="2.42578125" style="118" customWidth="1"/>
    <col min="9781" max="9781" width="1.7109375" style="118" customWidth="1"/>
    <col min="9782" max="9782" width="1.5703125" style="118" customWidth="1"/>
    <col min="9783" max="9784" width="1.7109375" style="118" customWidth="1"/>
    <col min="9785" max="9785" width="1.5703125" style="118" customWidth="1"/>
    <col min="9786" max="9786" width="0.7109375" style="118" customWidth="1"/>
    <col min="9787" max="9787" width="2.7109375" style="118" customWidth="1"/>
    <col min="9788" max="9788" width="2.28515625" style="118" customWidth="1"/>
    <col min="9789" max="9789" width="0.85546875" style="118" customWidth="1"/>
    <col min="9790" max="9795" width="2.42578125" style="118" customWidth="1"/>
    <col min="9796" max="9984" width="11.28515625" style="118"/>
    <col min="9985" max="9987" width="2.42578125" style="118" customWidth="1"/>
    <col min="9988" max="9988" width="1.28515625" style="118" customWidth="1"/>
    <col min="9989" max="9989" width="1.42578125" style="118" customWidth="1"/>
    <col min="9990" max="9994" width="2.42578125" style="118" customWidth="1"/>
    <col min="9995" max="9995" width="1.42578125" style="118" customWidth="1"/>
    <col min="9996" max="9997" width="2.42578125" style="118" customWidth="1"/>
    <col min="9998" max="9998" width="1.5703125" style="118" customWidth="1"/>
    <col min="9999" max="9999" width="2.42578125" style="118" customWidth="1"/>
    <col min="10000" max="10000" width="1.5703125" style="118" customWidth="1"/>
    <col min="10001" max="10001" width="2.140625" style="118" customWidth="1"/>
    <col min="10002" max="10002" width="3.42578125" style="118" customWidth="1"/>
    <col min="10003" max="10003" width="1.85546875" style="118" customWidth="1"/>
    <col min="10004" max="10006" width="2.42578125" style="118" customWidth="1"/>
    <col min="10007" max="10007" width="1.42578125" style="118" customWidth="1"/>
    <col min="10008" max="10008" width="2.42578125" style="118" customWidth="1"/>
    <col min="10009" max="10009" width="2" style="118" customWidth="1"/>
    <col min="10010" max="10010" width="2.28515625" style="118" customWidth="1"/>
    <col min="10011" max="10011" width="2.42578125" style="118" customWidth="1"/>
    <col min="10012" max="10012" width="2.85546875" style="118" customWidth="1"/>
    <col min="10013" max="10013" width="3.140625" style="118" customWidth="1"/>
    <col min="10014" max="10015" width="2.42578125" style="118" customWidth="1"/>
    <col min="10016" max="10016" width="1.7109375" style="118" customWidth="1"/>
    <col min="10017" max="10017" width="2" style="118" customWidth="1"/>
    <col min="10018" max="10018" width="1.42578125" style="118" customWidth="1"/>
    <col min="10019" max="10019" width="1" style="118" customWidth="1"/>
    <col min="10020" max="10020" width="2.42578125" style="118" customWidth="1"/>
    <col min="10021" max="10021" width="3.7109375" style="118" customWidth="1"/>
    <col min="10022" max="10022" width="0.28515625" style="118" customWidth="1"/>
    <col min="10023" max="10023" width="1.85546875" style="118" customWidth="1"/>
    <col min="10024" max="10024" width="1" style="118" customWidth="1"/>
    <col min="10025" max="10025" width="2.85546875" style="118" customWidth="1"/>
    <col min="10026" max="10026" width="2.42578125" style="118" customWidth="1"/>
    <col min="10027" max="10027" width="1.42578125" style="118" customWidth="1"/>
    <col min="10028" max="10028" width="1.28515625" style="118" customWidth="1"/>
    <col min="10029" max="10029" width="2.140625" style="118" customWidth="1"/>
    <col min="10030" max="10030" width="2.42578125" style="118" customWidth="1"/>
    <col min="10031" max="10031" width="3.28515625" style="118" customWidth="1"/>
    <col min="10032" max="10032" width="2.28515625" style="118" customWidth="1"/>
    <col min="10033" max="10033" width="3.42578125" style="118" customWidth="1"/>
    <col min="10034" max="10034" width="2" style="118" customWidth="1"/>
    <col min="10035" max="10036" width="2.42578125" style="118" customWidth="1"/>
    <col min="10037" max="10037" width="1.7109375" style="118" customWidth="1"/>
    <col min="10038" max="10038" width="1.5703125" style="118" customWidth="1"/>
    <col min="10039" max="10040" width="1.7109375" style="118" customWidth="1"/>
    <col min="10041" max="10041" width="1.5703125" style="118" customWidth="1"/>
    <col min="10042" max="10042" width="0.7109375" style="118" customWidth="1"/>
    <col min="10043" max="10043" width="2.7109375" style="118" customWidth="1"/>
    <col min="10044" max="10044" width="2.28515625" style="118" customWidth="1"/>
    <col min="10045" max="10045" width="0.85546875" style="118" customWidth="1"/>
    <col min="10046" max="10051" width="2.42578125" style="118" customWidth="1"/>
    <col min="10052" max="10240" width="11.28515625" style="118"/>
    <col min="10241" max="10243" width="2.42578125" style="118" customWidth="1"/>
    <col min="10244" max="10244" width="1.28515625" style="118" customWidth="1"/>
    <col min="10245" max="10245" width="1.42578125" style="118" customWidth="1"/>
    <col min="10246" max="10250" width="2.42578125" style="118" customWidth="1"/>
    <col min="10251" max="10251" width="1.42578125" style="118" customWidth="1"/>
    <col min="10252" max="10253" width="2.42578125" style="118" customWidth="1"/>
    <col min="10254" max="10254" width="1.5703125" style="118" customWidth="1"/>
    <col min="10255" max="10255" width="2.42578125" style="118" customWidth="1"/>
    <col min="10256" max="10256" width="1.5703125" style="118" customWidth="1"/>
    <col min="10257" max="10257" width="2.140625" style="118" customWidth="1"/>
    <col min="10258" max="10258" width="3.42578125" style="118" customWidth="1"/>
    <col min="10259" max="10259" width="1.85546875" style="118" customWidth="1"/>
    <col min="10260" max="10262" width="2.42578125" style="118" customWidth="1"/>
    <col min="10263" max="10263" width="1.42578125" style="118" customWidth="1"/>
    <col min="10264" max="10264" width="2.42578125" style="118" customWidth="1"/>
    <col min="10265" max="10265" width="2" style="118" customWidth="1"/>
    <col min="10266" max="10266" width="2.28515625" style="118" customWidth="1"/>
    <col min="10267" max="10267" width="2.42578125" style="118" customWidth="1"/>
    <col min="10268" max="10268" width="2.85546875" style="118" customWidth="1"/>
    <col min="10269" max="10269" width="3.140625" style="118" customWidth="1"/>
    <col min="10270" max="10271" width="2.42578125" style="118" customWidth="1"/>
    <col min="10272" max="10272" width="1.7109375" style="118" customWidth="1"/>
    <col min="10273" max="10273" width="2" style="118" customWidth="1"/>
    <col min="10274" max="10274" width="1.42578125" style="118" customWidth="1"/>
    <col min="10275" max="10275" width="1" style="118" customWidth="1"/>
    <col min="10276" max="10276" width="2.42578125" style="118" customWidth="1"/>
    <col min="10277" max="10277" width="3.7109375" style="118" customWidth="1"/>
    <col min="10278" max="10278" width="0.28515625" style="118" customWidth="1"/>
    <col min="10279" max="10279" width="1.85546875" style="118" customWidth="1"/>
    <col min="10280" max="10280" width="1" style="118" customWidth="1"/>
    <col min="10281" max="10281" width="2.85546875" style="118" customWidth="1"/>
    <col min="10282" max="10282" width="2.42578125" style="118" customWidth="1"/>
    <col min="10283" max="10283" width="1.42578125" style="118" customWidth="1"/>
    <col min="10284" max="10284" width="1.28515625" style="118" customWidth="1"/>
    <col min="10285" max="10285" width="2.140625" style="118" customWidth="1"/>
    <col min="10286" max="10286" width="2.42578125" style="118" customWidth="1"/>
    <col min="10287" max="10287" width="3.28515625" style="118" customWidth="1"/>
    <col min="10288" max="10288" width="2.28515625" style="118" customWidth="1"/>
    <col min="10289" max="10289" width="3.42578125" style="118" customWidth="1"/>
    <col min="10290" max="10290" width="2" style="118" customWidth="1"/>
    <col min="10291" max="10292" width="2.42578125" style="118" customWidth="1"/>
    <col min="10293" max="10293" width="1.7109375" style="118" customWidth="1"/>
    <col min="10294" max="10294" width="1.5703125" style="118" customWidth="1"/>
    <col min="10295" max="10296" width="1.7109375" style="118" customWidth="1"/>
    <col min="10297" max="10297" width="1.5703125" style="118" customWidth="1"/>
    <col min="10298" max="10298" width="0.7109375" style="118" customWidth="1"/>
    <col min="10299" max="10299" width="2.7109375" style="118" customWidth="1"/>
    <col min="10300" max="10300" width="2.28515625" style="118" customWidth="1"/>
    <col min="10301" max="10301" width="0.85546875" style="118" customWidth="1"/>
    <col min="10302" max="10307" width="2.42578125" style="118" customWidth="1"/>
    <col min="10308" max="10496" width="11.28515625" style="118"/>
    <col min="10497" max="10499" width="2.42578125" style="118" customWidth="1"/>
    <col min="10500" max="10500" width="1.28515625" style="118" customWidth="1"/>
    <col min="10501" max="10501" width="1.42578125" style="118" customWidth="1"/>
    <col min="10502" max="10506" width="2.42578125" style="118" customWidth="1"/>
    <col min="10507" max="10507" width="1.42578125" style="118" customWidth="1"/>
    <col min="10508" max="10509" width="2.42578125" style="118" customWidth="1"/>
    <col min="10510" max="10510" width="1.5703125" style="118" customWidth="1"/>
    <col min="10511" max="10511" width="2.42578125" style="118" customWidth="1"/>
    <col min="10512" max="10512" width="1.5703125" style="118" customWidth="1"/>
    <col min="10513" max="10513" width="2.140625" style="118" customWidth="1"/>
    <col min="10514" max="10514" width="3.42578125" style="118" customWidth="1"/>
    <col min="10515" max="10515" width="1.85546875" style="118" customWidth="1"/>
    <col min="10516" max="10518" width="2.42578125" style="118" customWidth="1"/>
    <col min="10519" max="10519" width="1.42578125" style="118" customWidth="1"/>
    <col min="10520" max="10520" width="2.42578125" style="118" customWidth="1"/>
    <col min="10521" max="10521" width="2" style="118" customWidth="1"/>
    <col min="10522" max="10522" width="2.28515625" style="118" customWidth="1"/>
    <col min="10523" max="10523" width="2.42578125" style="118" customWidth="1"/>
    <col min="10524" max="10524" width="2.85546875" style="118" customWidth="1"/>
    <col min="10525" max="10525" width="3.140625" style="118" customWidth="1"/>
    <col min="10526" max="10527" width="2.42578125" style="118" customWidth="1"/>
    <col min="10528" max="10528" width="1.7109375" style="118" customWidth="1"/>
    <col min="10529" max="10529" width="2" style="118" customWidth="1"/>
    <col min="10530" max="10530" width="1.42578125" style="118" customWidth="1"/>
    <col min="10531" max="10531" width="1" style="118" customWidth="1"/>
    <col min="10532" max="10532" width="2.42578125" style="118" customWidth="1"/>
    <col min="10533" max="10533" width="3.7109375" style="118" customWidth="1"/>
    <col min="10534" max="10534" width="0.28515625" style="118" customWidth="1"/>
    <col min="10535" max="10535" width="1.85546875" style="118" customWidth="1"/>
    <col min="10536" max="10536" width="1" style="118" customWidth="1"/>
    <col min="10537" max="10537" width="2.85546875" style="118" customWidth="1"/>
    <col min="10538" max="10538" width="2.42578125" style="118" customWidth="1"/>
    <col min="10539" max="10539" width="1.42578125" style="118" customWidth="1"/>
    <col min="10540" max="10540" width="1.28515625" style="118" customWidth="1"/>
    <col min="10541" max="10541" width="2.140625" style="118" customWidth="1"/>
    <col min="10542" max="10542" width="2.42578125" style="118" customWidth="1"/>
    <col min="10543" max="10543" width="3.28515625" style="118" customWidth="1"/>
    <col min="10544" max="10544" width="2.28515625" style="118" customWidth="1"/>
    <col min="10545" max="10545" width="3.42578125" style="118" customWidth="1"/>
    <col min="10546" max="10546" width="2" style="118" customWidth="1"/>
    <col min="10547" max="10548" width="2.42578125" style="118" customWidth="1"/>
    <col min="10549" max="10549" width="1.7109375" style="118" customWidth="1"/>
    <col min="10550" max="10550" width="1.5703125" style="118" customWidth="1"/>
    <col min="10551" max="10552" width="1.7109375" style="118" customWidth="1"/>
    <col min="10553" max="10553" width="1.5703125" style="118" customWidth="1"/>
    <col min="10554" max="10554" width="0.7109375" style="118" customWidth="1"/>
    <col min="10555" max="10555" width="2.7109375" style="118" customWidth="1"/>
    <col min="10556" max="10556" width="2.28515625" style="118" customWidth="1"/>
    <col min="10557" max="10557" width="0.85546875" style="118" customWidth="1"/>
    <col min="10558" max="10563" width="2.42578125" style="118" customWidth="1"/>
    <col min="10564" max="10752" width="11.28515625" style="118"/>
    <col min="10753" max="10755" width="2.42578125" style="118" customWidth="1"/>
    <col min="10756" max="10756" width="1.28515625" style="118" customWidth="1"/>
    <col min="10757" max="10757" width="1.42578125" style="118" customWidth="1"/>
    <col min="10758" max="10762" width="2.42578125" style="118" customWidth="1"/>
    <col min="10763" max="10763" width="1.42578125" style="118" customWidth="1"/>
    <col min="10764" max="10765" width="2.42578125" style="118" customWidth="1"/>
    <col min="10766" max="10766" width="1.5703125" style="118" customWidth="1"/>
    <col min="10767" max="10767" width="2.42578125" style="118" customWidth="1"/>
    <col min="10768" max="10768" width="1.5703125" style="118" customWidth="1"/>
    <col min="10769" max="10769" width="2.140625" style="118" customWidth="1"/>
    <col min="10770" max="10770" width="3.42578125" style="118" customWidth="1"/>
    <col min="10771" max="10771" width="1.85546875" style="118" customWidth="1"/>
    <col min="10772" max="10774" width="2.42578125" style="118" customWidth="1"/>
    <col min="10775" max="10775" width="1.42578125" style="118" customWidth="1"/>
    <col min="10776" max="10776" width="2.42578125" style="118" customWidth="1"/>
    <col min="10777" max="10777" width="2" style="118" customWidth="1"/>
    <col min="10778" max="10778" width="2.28515625" style="118" customWidth="1"/>
    <col min="10779" max="10779" width="2.42578125" style="118" customWidth="1"/>
    <col min="10780" max="10780" width="2.85546875" style="118" customWidth="1"/>
    <col min="10781" max="10781" width="3.140625" style="118" customWidth="1"/>
    <col min="10782" max="10783" width="2.42578125" style="118" customWidth="1"/>
    <col min="10784" max="10784" width="1.7109375" style="118" customWidth="1"/>
    <col min="10785" max="10785" width="2" style="118" customWidth="1"/>
    <col min="10786" max="10786" width="1.42578125" style="118" customWidth="1"/>
    <col min="10787" max="10787" width="1" style="118" customWidth="1"/>
    <col min="10788" max="10788" width="2.42578125" style="118" customWidth="1"/>
    <col min="10789" max="10789" width="3.7109375" style="118" customWidth="1"/>
    <col min="10790" max="10790" width="0.28515625" style="118" customWidth="1"/>
    <col min="10791" max="10791" width="1.85546875" style="118" customWidth="1"/>
    <col min="10792" max="10792" width="1" style="118" customWidth="1"/>
    <col min="10793" max="10793" width="2.85546875" style="118" customWidth="1"/>
    <col min="10794" max="10794" width="2.42578125" style="118" customWidth="1"/>
    <col min="10795" max="10795" width="1.42578125" style="118" customWidth="1"/>
    <col min="10796" max="10796" width="1.28515625" style="118" customWidth="1"/>
    <col min="10797" max="10797" width="2.140625" style="118" customWidth="1"/>
    <col min="10798" max="10798" width="2.42578125" style="118" customWidth="1"/>
    <col min="10799" max="10799" width="3.28515625" style="118" customWidth="1"/>
    <col min="10800" max="10800" width="2.28515625" style="118" customWidth="1"/>
    <col min="10801" max="10801" width="3.42578125" style="118" customWidth="1"/>
    <col min="10802" max="10802" width="2" style="118" customWidth="1"/>
    <col min="10803" max="10804" width="2.42578125" style="118" customWidth="1"/>
    <col min="10805" max="10805" width="1.7109375" style="118" customWidth="1"/>
    <col min="10806" max="10806" width="1.5703125" style="118" customWidth="1"/>
    <col min="10807" max="10808" width="1.7109375" style="118" customWidth="1"/>
    <col min="10809" max="10809" width="1.5703125" style="118" customWidth="1"/>
    <col min="10810" max="10810" width="0.7109375" style="118" customWidth="1"/>
    <col min="10811" max="10811" width="2.7109375" style="118" customWidth="1"/>
    <col min="10812" max="10812" width="2.28515625" style="118" customWidth="1"/>
    <col min="10813" max="10813" width="0.85546875" style="118" customWidth="1"/>
    <col min="10814" max="10819" width="2.42578125" style="118" customWidth="1"/>
    <col min="10820" max="11008" width="11.28515625" style="118"/>
    <col min="11009" max="11011" width="2.42578125" style="118" customWidth="1"/>
    <col min="11012" max="11012" width="1.28515625" style="118" customWidth="1"/>
    <col min="11013" max="11013" width="1.42578125" style="118" customWidth="1"/>
    <col min="11014" max="11018" width="2.42578125" style="118" customWidth="1"/>
    <col min="11019" max="11019" width="1.42578125" style="118" customWidth="1"/>
    <col min="11020" max="11021" width="2.42578125" style="118" customWidth="1"/>
    <col min="11022" max="11022" width="1.5703125" style="118" customWidth="1"/>
    <col min="11023" max="11023" width="2.42578125" style="118" customWidth="1"/>
    <col min="11024" max="11024" width="1.5703125" style="118" customWidth="1"/>
    <col min="11025" max="11025" width="2.140625" style="118" customWidth="1"/>
    <col min="11026" max="11026" width="3.42578125" style="118" customWidth="1"/>
    <col min="11027" max="11027" width="1.85546875" style="118" customWidth="1"/>
    <col min="11028" max="11030" width="2.42578125" style="118" customWidth="1"/>
    <col min="11031" max="11031" width="1.42578125" style="118" customWidth="1"/>
    <col min="11032" max="11032" width="2.42578125" style="118" customWidth="1"/>
    <col min="11033" max="11033" width="2" style="118" customWidth="1"/>
    <col min="11034" max="11034" width="2.28515625" style="118" customWidth="1"/>
    <col min="11035" max="11035" width="2.42578125" style="118" customWidth="1"/>
    <col min="11036" max="11036" width="2.85546875" style="118" customWidth="1"/>
    <col min="11037" max="11037" width="3.140625" style="118" customWidth="1"/>
    <col min="11038" max="11039" width="2.42578125" style="118" customWidth="1"/>
    <col min="11040" max="11040" width="1.7109375" style="118" customWidth="1"/>
    <col min="11041" max="11041" width="2" style="118" customWidth="1"/>
    <col min="11042" max="11042" width="1.42578125" style="118" customWidth="1"/>
    <col min="11043" max="11043" width="1" style="118" customWidth="1"/>
    <col min="11044" max="11044" width="2.42578125" style="118" customWidth="1"/>
    <col min="11045" max="11045" width="3.7109375" style="118" customWidth="1"/>
    <col min="11046" max="11046" width="0.28515625" style="118" customWidth="1"/>
    <col min="11047" max="11047" width="1.85546875" style="118" customWidth="1"/>
    <col min="11048" max="11048" width="1" style="118" customWidth="1"/>
    <col min="11049" max="11049" width="2.85546875" style="118" customWidth="1"/>
    <col min="11050" max="11050" width="2.42578125" style="118" customWidth="1"/>
    <col min="11051" max="11051" width="1.42578125" style="118" customWidth="1"/>
    <col min="11052" max="11052" width="1.28515625" style="118" customWidth="1"/>
    <col min="11053" max="11053" width="2.140625" style="118" customWidth="1"/>
    <col min="11054" max="11054" width="2.42578125" style="118" customWidth="1"/>
    <col min="11055" max="11055" width="3.28515625" style="118" customWidth="1"/>
    <col min="11056" max="11056" width="2.28515625" style="118" customWidth="1"/>
    <col min="11057" max="11057" width="3.42578125" style="118" customWidth="1"/>
    <col min="11058" max="11058" width="2" style="118" customWidth="1"/>
    <col min="11059" max="11060" width="2.42578125" style="118" customWidth="1"/>
    <col min="11061" max="11061" width="1.7109375" style="118" customWidth="1"/>
    <col min="11062" max="11062" width="1.5703125" style="118" customWidth="1"/>
    <col min="11063" max="11064" width="1.7109375" style="118" customWidth="1"/>
    <col min="11065" max="11065" width="1.5703125" style="118" customWidth="1"/>
    <col min="11066" max="11066" width="0.7109375" style="118" customWidth="1"/>
    <col min="11067" max="11067" width="2.7109375" style="118" customWidth="1"/>
    <col min="11068" max="11068" width="2.28515625" style="118" customWidth="1"/>
    <col min="11069" max="11069" width="0.85546875" style="118" customWidth="1"/>
    <col min="11070" max="11075" width="2.42578125" style="118" customWidth="1"/>
    <col min="11076" max="11264" width="11.28515625" style="118"/>
    <col min="11265" max="11267" width="2.42578125" style="118" customWidth="1"/>
    <col min="11268" max="11268" width="1.28515625" style="118" customWidth="1"/>
    <col min="11269" max="11269" width="1.42578125" style="118" customWidth="1"/>
    <col min="11270" max="11274" width="2.42578125" style="118" customWidth="1"/>
    <col min="11275" max="11275" width="1.42578125" style="118" customWidth="1"/>
    <col min="11276" max="11277" width="2.42578125" style="118" customWidth="1"/>
    <col min="11278" max="11278" width="1.5703125" style="118" customWidth="1"/>
    <col min="11279" max="11279" width="2.42578125" style="118" customWidth="1"/>
    <col min="11280" max="11280" width="1.5703125" style="118" customWidth="1"/>
    <col min="11281" max="11281" width="2.140625" style="118" customWidth="1"/>
    <col min="11282" max="11282" width="3.42578125" style="118" customWidth="1"/>
    <col min="11283" max="11283" width="1.85546875" style="118" customWidth="1"/>
    <col min="11284" max="11286" width="2.42578125" style="118" customWidth="1"/>
    <col min="11287" max="11287" width="1.42578125" style="118" customWidth="1"/>
    <col min="11288" max="11288" width="2.42578125" style="118" customWidth="1"/>
    <col min="11289" max="11289" width="2" style="118" customWidth="1"/>
    <col min="11290" max="11290" width="2.28515625" style="118" customWidth="1"/>
    <col min="11291" max="11291" width="2.42578125" style="118" customWidth="1"/>
    <col min="11292" max="11292" width="2.85546875" style="118" customWidth="1"/>
    <col min="11293" max="11293" width="3.140625" style="118" customWidth="1"/>
    <col min="11294" max="11295" width="2.42578125" style="118" customWidth="1"/>
    <col min="11296" max="11296" width="1.7109375" style="118" customWidth="1"/>
    <col min="11297" max="11297" width="2" style="118" customWidth="1"/>
    <col min="11298" max="11298" width="1.42578125" style="118" customWidth="1"/>
    <col min="11299" max="11299" width="1" style="118" customWidth="1"/>
    <col min="11300" max="11300" width="2.42578125" style="118" customWidth="1"/>
    <col min="11301" max="11301" width="3.7109375" style="118" customWidth="1"/>
    <col min="11302" max="11302" width="0.28515625" style="118" customWidth="1"/>
    <col min="11303" max="11303" width="1.85546875" style="118" customWidth="1"/>
    <col min="11304" max="11304" width="1" style="118" customWidth="1"/>
    <col min="11305" max="11305" width="2.85546875" style="118" customWidth="1"/>
    <col min="11306" max="11306" width="2.42578125" style="118" customWidth="1"/>
    <col min="11307" max="11307" width="1.42578125" style="118" customWidth="1"/>
    <col min="11308" max="11308" width="1.28515625" style="118" customWidth="1"/>
    <col min="11309" max="11309" width="2.140625" style="118" customWidth="1"/>
    <col min="11310" max="11310" width="2.42578125" style="118" customWidth="1"/>
    <col min="11311" max="11311" width="3.28515625" style="118" customWidth="1"/>
    <col min="11312" max="11312" width="2.28515625" style="118" customWidth="1"/>
    <col min="11313" max="11313" width="3.42578125" style="118" customWidth="1"/>
    <col min="11314" max="11314" width="2" style="118" customWidth="1"/>
    <col min="11315" max="11316" width="2.42578125" style="118" customWidth="1"/>
    <col min="11317" max="11317" width="1.7109375" style="118" customWidth="1"/>
    <col min="11318" max="11318" width="1.5703125" style="118" customWidth="1"/>
    <col min="11319" max="11320" width="1.7109375" style="118" customWidth="1"/>
    <col min="11321" max="11321" width="1.5703125" style="118" customWidth="1"/>
    <col min="11322" max="11322" width="0.7109375" style="118" customWidth="1"/>
    <col min="11323" max="11323" width="2.7109375" style="118" customWidth="1"/>
    <col min="11324" max="11324" width="2.28515625" style="118" customWidth="1"/>
    <col min="11325" max="11325" width="0.85546875" style="118" customWidth="1"/>
    <col min="11326" max="11331" width="2.42578125" style="118" customWidth="1"/>
    <col min="11332" max="11520" width="11.28515625" style="118"/>
    <col min="11521" max="11523" width="2.42578125" style="118" customWidth="1"/>
    <col min="11524" max="11524" width="1.28515625" style="118" customWidth="1"/>
    <col min="11525" max="11525" width="1.42578125" style="118" customWidth="1"/>
    <col min="11526" max="11530" width="2.42578125" style="118" customWidth="1"/>
    <col min="11531" max="11531" width="1.42578125" style="118" customWidth="1"/>
    <col min="11532" max="11533" width="2.42578125" style="118" customWidth="1"/>
    <col min="11534" max="11534" width="1.5703125" style="118" customWidth="1"/>
    <col min="11535" max="11535" width="2.42578125" style="118" customWidth="1"/>
    <col min="11536" max="11536" width="1.5703125" style="118" customWidth="1"/>
    <col min="11537" max="11537" width="2.140625" style="118" customWidth="1"/>
    <col min="11538" max="11538" width="3.42578125" style="118" customWidth="1"/>
    <col min="11539" max="11539" width="1.85546875" style="118" customWidth="1"/>
    <col min="11540" max="11542" width="2.42578125" style="118" customWidth="1"/>
    <col min="11543" max="11543" width="1.42578125" style="118" customWidth="1"/>
    <col min="11544" max="11544" width="2.42578125" style="118" customWidth="1"/>
    <col min="11545" max="11545" width="2" style="118" customWidth="1"/>
    <col min="11546" max="11546" width="2.28515625" style="118" customWidth="1"/>
    <col min="11547" max="11547" width="2.42578125" style="118" customWidth="1"/>
    <col min="11548" max="11548" width="2.85546875" style="118" customWidth="1"/>
    <col min="11549" max="11549" width="3.140625" style="118" customWidth="1"/>
    <col min="11550" max="11551" width="2.42578125" style="118" customWidth="1"/>
    <col min="11552" max="11552" width="1.7109375" style="118" customWidth="1"/>
    <col min="11553" max="11553" width="2" style="118" customWidth="1"/>
    <col min="11554" max="11554" width="1.42578125" style="118" customWidth="1"/>
    <col min="11555" max="11555" width="1" style="118" customWidth="1"/>
    <col min="11556" max="11556" width="2.42578125" style="118" customWidth="1"/>
    <col min="11557" max="11557" width="3.7109375" style="118" customWidth="1"/>
    <col min="11558" max="11558" width="0.28515625" style="118" customWidth="1"/>
    <col min="11559" max="11559" width="1.85546875" style="118" customWidth="1"/>
    <col min="11560" max="11560" width="1" style="118" customWidth="1"/>
    <col min="11561" max="11561" width="2.85546875" style="118" customWidth="1"/>
    <col min="11562" max="11562" width="2.42578125" style="118" customWidth="1"/>
    <col min="11563" max="11563" width="1.42578125" style="118" customWidth="1"/>
    <col min="11564" max="11564" width="1.28515625" style="118" customWidth="1"/>
    <col min="11565" max="11565" width="2.140625" style="118" customWidth="1"/>
    <col min="11566" max="11566" width="2.42578125" style="118" customWidth="1"/>
    <col min="11567" max="11567" width="3.28515625" style="118" customWidth="1"/>
    <col min="11568" max="11568" width="2.28515625" style="118" customWidth="1"/>
    <col min="11569" max="11569" width="3.42578125" style="118" customWidth="1"/>
    <col min="11570" max="11570" width="2" style="118" customWidth="1"/>
    <col min="11571" max="11572" width="2.42578125" style="118" customWidth="1"/>
    <col min="11573" max="11573" width="1.7109375" style="118" customWidth="1"/>
    <col min="11574" max="11574" width="1.5703125" style="118" customWidth="1"/>
    <col min="11575" max="11576" width="1.7109375" style="118" customWidth="1"/>
    <col min="11577" max="11577" width="1.5703125" style="118" customWidth="1"/>
    <col min="11578" max="11578" width="0.7109375" style="118" customWidth="1"/>
    <col min="11579" max="11579" width="2.7109375" style="118" customWidth="1"/>
    <col min="11580" max="11580" width="2.28515625" style="118" customWidth="1"/>
    <col min="11581" max="11581" width="0.85546875" style="118" customWidth="1"/>
    <col min="11582" max="11587" width="2.42578125" style="118" customWidth="1"/>
    <col min="11588" max="11776" width="11.28515625" style="118"/>
    <col min="11777" max="11779" width="2.42578125" style="118" customWidth="1"/>
    <col min="11780" max="11780" width="1.28515625" style="118" customWidth="1"/>
    <col min="11781" max="11781" width="1.42578125" style="118" customWidth="1"/>
    <col min="11782" max="11786" width="2.42578125" style="118" customWidth="1"/>
    <col min="11787" max="11787" width="1.42578125" style="118" customWidth="1"/>
    <col min="11788" max="11789" width="2.42578125" style="118" customWidth="1"/>
    <col min="11790" max="11790" width="1.5703125" style="118" customWidth="1"/>
    <col min="11791" max="11791" width="2.42578125" style="118" customWidth="1"/>
    <col min="11792" max="11792" width="1.5703125" style="118" customWidth="1"/>
    <col min="11793" max="11793" width="2.140625" style="118" customWidth="1"/>
    <col min="11794" max="11794" width="3.42578125" style="118" customWidth="1"/>
    <col min="11795" max="11795" width="1.85546875" style="118" customWidth="1"/>
    <col min="11796" max="11798" width="2.42578125" style="118" customWidth="1"/>
    <col min="11799" max="11799" width="1.42578125" style="118" customWidth="1"/>
    <col min="11800" max="11800" width="2.42578125" style="118" customWidth="1"/>
    <col min="11801" max="11801" width="2" style="118" customWidth="1"/>
    <col min="11802" max="11802" width="2.28515625" style="118" customWidth="1"/>
    <col min="11803" max="11803" width="2.42578125" style="118" customWidth="1"/>
    <col min="11804" max="11804" width="2.85546875" style="118" customWidth="1"/>
    <col min="11805" max="11805" width="3.140625" style="118" customWidth="1"/>
    <col min="11806" max="11807" width="2.42578125" style="118" customWidth="1"/>
    <col min="11808" max="11808" width="1.7109375" style="118" customWidth="1"/>
    <col min="11809" max="11809" width="2" style="118" customWidth="1"/>
    <col min="11810" max="11810" width="1.42578125" style="118" customWidth="1"/>
    <col min="11811" max="11811" width="1" style="118" customWidth="1"/>
    <col min="11812" max="11812" width="2.42578125" style="118" customWidth="1"/>
    <col min="11813" max="11813" width="3.7109375" style="118" customWidth="1"/>
    <col min="11814" max="11814" width="0.28515625" style="118" customWidth="1"/>
    <col min="11815" max="11815" width="1.85546875" style="118" customWidth="1"/>
    <col min="11816" max="11816" width="1" style="118" customWidth="1"/>
    <col min="11817" max="11817" width="2.85546875" style="118" customWidth="1"/>
    <col min="11818" max="11818" width="2.42578125" style="118" customWidth="1"/>
    <col min="11819" max="11819" width="1.42578125" style="118" customWidth="1"/>
    <col min="11820" max="11820" width="1.28515625" style="118" customWidth="1"/>
    <col min="11821" max="11821" width="2.140625" style="118" customWidth="1"/>
    <col min="11822" max="11822" width="2.42578125" style="118" customWidth="1"/>
    <col min="11823" max="11823" width="3.28515625" style="118" customWidth="1"/>
    <col min="11824" max="11824" width="2.28515625" style="118" customWidth="1"/>
    <col min="11825" max="11825" width="3.42578125" style="118" customWidth="1"/>
    <col min="11826" max="11826" width="2" style="118" customWidth="1"/>
    <col min="11827" max="11828" width="2.42578125" style="118" customWidth="1"/>
    <col min="11829" max="11829" width="1.7109375" style="118" customWidth="1"/>
    <col min="11830" max="11830" width="1.5703125" style="118" customWidth="1"/>
    <col min="11831" max="11832" width="1.7109375" style="118" customWidth="1"/>
    <col min="11833" max="11833" width="1.5703125" style="118" customWidth="1"/>
    <col min="11834" max="11834" width="0.7109375" style="118" customWidth="1"/>
    <col min="11835" max="11835" width="2.7109375" style="118" customWidth="1"/>
    <col min="11836" max="11836" width="2.28515625" style="118" customWidth="1"/>
    <col min="11837" max="11837" width="0.85546875" style="118" customWidth="1"/>
    <col min="11838" max="11843" width="2.42578125" style="118" customWidth="1"/>
    <col min="11844" max="12032" width="11.28515625" style="118"/>
    <col min="12033" max="12035" width="2.42578125" style="118" customWidth="1"/>
    <col min="12036" max="12036" width="1.28515625" style="118" customWidth="1"/>
    <col min="12037" max="12037" width="1.42578125" style="118" customWidth="1"/>
    <col min="12038" max="12042" width="2.42578125" style="118" customWidth="1"/>
    <col min="12043" max="12043" width="1.42578125" style="118" customWidth="1"/>
    <col min="12044" max="12045" width="2.42578125" style="118" customWidth="1"/>
    <col min="12046" max="12046" width="1.5703125" style="118" customWidth="1"/>
    <col min="12047" max="12047" width="2.42578125" style="118" customWidth="1"/>
    <col min="12048" max="12048" width="1.5703125" style="118" customWidth="1"/>
    <col min="12049" max="12049" width="2.140625" style="118" customWidth="1"/>
    <col min="12050" max="12050" width="3.42578125" style="118" customWidth="1"/>
    <col min="12051" max="12051" width="1.85546875" style="118" customWidth="1"/>
    <col min="12052" max="12054" width="2.42578125" style="118" customWidth="1"/>
    <col min="12055" max="12055" width="1.42578125" style="118" customWidth="1"/>
    <col min="12056" max="12056" width="2.42578125" style="118" customWidth="1"/>
    <col min="12057" max="12057" width="2" style="118" customWidth="1"/>
    <col min="12058" max="12058" width="2.28515625" style="118" customWidth="1"/>
    <col min="12059" max="12059" width="2.42578125" style="118" customWidth="1"/>
    <col min="12060" max="12060" width="2.85546875" style="118" customWidth="1"/>
    <col min="12061" max="12061" width="3.140625" style="118" customWidth="1"/>
    <col min="12062" max="12063" width="2.42578125" style="118" customWidth="1"/>
    <col min="12064" max="12064" width="1.7109375" style="118" customWidth="1"/>
    <col min="12065" max="12065" width="2" style="118" customWidth="1"/>
    <col min="12066" max="12066" width="1.42578125" style="118" customWidth="1"/>
    <col min="12067" max="12067" width="1" style="118" customWidth="1"/>
    <col min="12068" max="12068" width="2.42578125" style="118" customWidth="1"/>
    <col min="12069" max="12069" width="3.7109375" style="118" customWidth="1"/>
    <col min="12070" max="12070" width="0.28515625" style="118" customWidth="1"/>
    <col min="12071" max="12071" width="1.85546875" style="118" customWidth="1"/>
    <col min="12072" max="12072" width="1" style="118" customWidth="1"/>
    <col min="12073" max="12073" width="2.85546875" style="118" customWidth="1"/>
    <col min="12074" max="12074" width="2.42578125" style="118" customWidth="1"/>
    <col min="12075" max="12075" width="1.42578125" style="118" customWidth="1"/>
    <col min="12076" max="12076" width="1.28515625" style="118" customWidth="1"/>
    <col min="12077" max="12077" width="2.140625" style="118" customWidth="1"/>
    <col min="12078" max="12078" width="2.42578125" style="118" customWidth="1"/>
    <col min="12079" max="12079" width="3.28515625" style="118" customWidth="1"/>
    <col min="12080" max="12080" width="2.28515625" style="118" customWidth="1"/>
    <col min="12081" max="12081" width="3.42578125" style="118" customWidth="1"/>
    <col min="12082" max="12082" width="2" style="118" customWidth="1"/>
    <col min="12083" max="12084" width="2.42578125" style="118" customWidth="1"/>
    <col min="12085" max="12085" width="1.7109375" style="118" customWidth="1"/>
    <col min="12086" max="12086" width="1.5703125" style="118" customWidth="1"/>
    <col min="12087" max="12088" width="1.7109375" style="118" customWidth="1"/>
    <col min="12089" max="12089" width="1.5703125" style="118" customWidth="1"/>
    <col min="12090" max="12090" width="0.7109375" style="118" customWidth="1"/>
    <col min="12091" max="12091" width="2.7109375" style="118" customWidth="1"/>
    <col min="12092" max="12092" width="2.28515625" style="118" customWidth="1"/>
    <col min="12093" max="12093" width="0.85546875" style="118" customWidth="1"/>
    <col min="12094" max="12099" width="2.42578125" style="118" customWidth="1"/>
    <col min="12100" max="12288" width="11.28515625" style="118"/>
    <col min="12289" max="12291" width="2.42578125" style="118" customWidth="1"/>
    <col min="12292" max="12292" width="1.28515625" style="118" customWidth="1"/>
    <col min="12293" max="12293" width="1.42578125" style="118" customWidth="1"/>
    <col min="12294" max="12298" width="2.42578125" style="118" customWidth="1"/>
    <col min="12299" max="12299" width="1.42578125" style="118" customWidth="1"/>
    <col min="12300" max="12301" width="2.42578125" style="118" customWidth="1"/>
    <col min="12302" max="12302" width="1.5703125" style="118" customWidth="1"/>
    <col min="12303" max="12303" width="2.42578125" style="118" customWidth="1"/>
    <col min="12304" max="12304" width="1.5703125" style="118" customWidth="1"/>
    <col min="12305" max="12305" width="2.140625" style="118" customWidth="1"/>
    <col min="12306" max="12306" width="3.42578125" style="118" customWidth="1"/>
    <col min="12307" max="12307" width="1.85546875" style="118" customWidth="1"/>
    <col min="12308" max="12310" width="2.42578125" style="118" customWidth="1"/>
    <col min="12311" max="12311" width="1.42578125" style="118" customWidth="1"/>
    <col min="12312" max="12312" width="2.42578125" style="118" customWidth="1"/>
    <col min="12313" max="12313" width="2" style="118" customWidth="1"/>
    <col min="12314" max="12314" width="2.28515625" style="118" customWidth="1"/>
    <col min="12315" max="12315" width="2.42578125" style="118" customWidth="1"/>
    <col min="12316" max="12316" width="2.85546875" style="118" customWidth="1"/>
    <col min="12317" max="12317" width="3.140625" style="118" customWidth="1"/>
    <col min="12318" max="12319" width="2.42578125" style="118" customWidth="1"/>
    <col min="12320" max="12320" width="1.7109375" style="118" customWidth="1"/>
    <col min="12321" max="12321" width="2" style="118" customWidth="1"/>
    <col min="12322" max="12322" width="1.42578125" style="118" customWidth="1"/>
    <col min="12323" max="12323" width="1" style="118" customWidth="1"/>
    <col min="12324" max="12324" width="2.42578125" style="118" customWidth="1"/>
    <col min="12325" max="12325" width="3.7109375" style="118" customWidth="1"/>
    <col min="12326" max="12326" width="0.28515625" style="118" customWidth="1"/>
    <col min="12327" max="12327" width="1.85546875" style="118" customWidth="1"/>
    <col min="12328" max="12328" width="1" style="118" customWidth="1"/>
    <col min="12329" max="12329" width="2.85546875" style="118" customWidth="1"/>
    <col min="12330" max="12330" width="2.42578125" style="118" customWidth="1"/>
    <col min="12331" max="12331" width="1.42578125" style="118" customWidth="1"/>
    <col min="12332" max="12332" width="1.28515625" style="118" customWidth="1"/>
    <col min="12333" max="12333" width="2.140625" style="118" customWidth="1"/>
    <col min="12334" max="12334" width="2.42578125" style="118" customWidth="1"/>
    <col min="12335" max="12335" width="3.28515625" style="118" customWidth="1"/>
    <col min="12336" max="12336" width="2.28515625" style="118" customWidth="1"/>
    <col min="12337" max="12337" width="3.42578125" style="118" customWidth="1"/>
    <col min="12338" max="12338" width="2" style="118" customWidth="1"/>
    <col min="12339" max="12340" width="2.42578125" style="118" customWidth="1"/>
    <col min="12341" max="12341" width="1.7109375" style="118" customWidth="1"/>
    <col min="12342" max="12342" width="1.5703125" style="118" customWidth="1"/>
    <col min="12343" max="12344" width="1.7109375" style="118" customWidth="1"/>
    <col min="12345" max="12345" width="1.5703125" style="118" customWidth="1"/>
    <col min="12346" max="12346" width="0.7109375" style="118" customWidth="1"/>
    <col min="12347" max="12347" width="2.7109375" style="118" customWidth="1"/>
    <col min="12348" max="12348" width="2.28515625" style="118" customWidth="1"/>
    <col min="12349" max="12349" width="0.85546875" style="118" customWidth="1"/>
    <col min="12350" max="12355" width="2.42578125" style="118" customWidth="1"/>
    <col min="12356" max="12544" width="11.28515625" style="118"/>
    <col min="12545" max="12547" width="2.42578125" style="118" customWidth="1"/>
    <col min="12548" max="12548" width="1.28515625" style="118" customWidth="1"/>
    <col min="12549" max="12549" width="1.42578125" style="118" customWidth="1"/>
    <col min="12550" max="12554" width="2.42578125" style="118" customWidth="1"/>
    <col min="12555" max="12555" width="1.42578125" style="118" customWidth="1"/>
    <col min="12556" max="12557" width="2.42578125" style="118" customWidth="1"/>
    <col min="12558" max="12558" width="1.5703125" style="118" customWidth="1"/>
    <col min="12559" max="12559" width="2.42578125" style="118" customWidth="1"/>
    <col min="12560" max="12560" width="1.5703125" style="118" customWidth="1"/>
    <col min="12561" max="12561" width="2.140625" style="118" customWidth="1"/>
    <col min="12562" max="12562" width="3.42578125" style="118" customWidth="1"/>
    <col min="12563" max="12563" width="1.85546875" style="118" customWidth="1"/>
    <col min="12564" max="12566" width="2.42578125" style="118" customWidth="1"/>
    <col min="12567" max="12567" width="1.42578125" style="118" customWidth="1"/>
    <col min="12568" max="12568" width="2.42578125" style="118" customWidth="1"/>
    <col min="12569" max="12569" width="2" style="118" customWidth="1"/>
    <col min="12570" max="12570" width="2.28515625" style="118" customWidth="1"/>
    <col min="12571" max="12571" width="2.42578125" style="118" customWidth="1"/>
    <col min="12572" max="12572" width="2.85546875" style="118" customWidth="1"/>
    <col min="12573" max="12573" width="3.140625" style="118" customWidth="1"/>
    <col min="12574" max="12575" width="2.42578125" style="118" customWidth="1"/>
    <col min="12576" max="12576" width="1.7109375" style="118" customWidth="1"/>
    <col min="12577" max="12577" width="2" style="118" customWidth="1"/>
    <col min="12578" max="12578" width="1.42578125" style="118" customWidth="1"/>
    <col min="12579" max="12579" width="1" style="118" customWidth="1"/>
    <col min="12580" max="12580" width="2.42578125" style="118" customWidth="1"/>
    <col min="12581" max="12581" width="3.7109375" style="118" customWidth="1"/>
    <col min="12582" max="12582" width="0.28515625" style="118" customWidth="1"/>
    <col min="12583" max="12583" width="1.85546875" style="118" customWidth="1"/>
    <col min="12584" max="12584" width="1" style="118" customWidth="1"/>
    <col min="12585" max="12585" width="2.85546875" style="118" customWidth="1"/>
    <col min="12586" max="12586" width="2.42578125" style="118" customWidth="1"/>
    <col min="12587" max="12587" width="1.42578125" style="118" customWidth="1"/>
    <col min="12588" max="12588" width="1.28515625" style="118" customWidth="1"/>
    <col min="12589" max="12589" width="2.140625" style="118" customWidth="1"/>
    <col min="12590" max="12590" width="2.42578125" style="118" customWidth="1"/>
    <col min="12591" max="12591" width="3.28515625" style="118" customWidth="1"/>
    <col min="12592" max="12592" width="2.28515625" style="118" customWidth="1"/>
    <col min="12593" max="12593" width="3.42578125" style="118" customWidth="1"/>
    <col min="12594" max="12594" width="2" style="118" customWidth="1"/>
    <col min="12595" max="12596" width="2.42578125" style="118" customWidth="1"/>
    <col min="12597" max="12597" width="1.7109375" style="118" customWidth="1"/>
    <col min="12598" max="12598" width="1.5703125" style="118" customWidth="1"/>
    <col min="12599" max="12600" width="1.7109375" style="118" customWidth="1"/>
    <col min="12601" max="12601" width="1.5703125" style="118" customWidth="1"/>
    <col min="12602" max="12602" width="0.7109375" style="118" customWidth="1"/>
    <col min="12603" max="12603" width="2.7109375" style="118" customWidth="1"/>
    <col min="12604" max="12604" width="2.28515625" style="118" customWidth="1"/>
    <col min="12605" max="12605" width="0.85546875" style="118" customWidth="1"/>
    <col min="12606" max="12611" width="2.42578125" style="118" customWidth="1"/>
    <col min="12612" max="12800" width="11.28515625" style="118"/>
    <col min="12801" max="12803" width="2.42578125" style="118" customWidth="1"/>
    <col min="12804" max="12804" width="1.28515625" style="118" customWidth="1"/>
    <col min="12805" max="12805" width="1.42578125" style="118" customWidth="1"/>
    <col min="12806" max="12810" width="2.42578125" style="118" customWidth="1"/>
    <col min="12811" max="12811" width="1.42578125" style="118" customWidth="1"/>
    <col min="12812" max="12813" width="2.42578125" style="118" customWidth="1"/>
    <col min="12814" max="12814" width="1.5703125" style="118" customWidth="1"/>
    <col min="12815" max="12815" width="2.42578125" style="118" customWidth="1"/>
    <col min="12816" max="12816" width="1.5703125" style="118" customWidth="1"/>
    <col min="12817" max="12817" width="2.140625" style="118" customWidth="1"/>
    <col min="12818" max="12818" width="3.42578125" style="118" customWidth="1"/>
    <col min="12819" max="12819" width="1.85546875" style="118" customWidth="1"/>
    <col min="12820" max="12822" width="2.42578125" style="118" customWidth="1"/>
    <col min="12823" max="12823" width="1.42578125" style="118" customWidth="1"/>
    <col min="12824" max="12824" width="2.42578125" style="118" customWidth="1"/>
    <col min="12825" max="12825" width="2" style="118" customWidth="1"/>
    <col min="12826" max="12826" width="2.28515625" style="118" customWidth="1"/>
    <col min="12827" max="12827" width="2.42578125" style="118" customWidth="1"/>
    <col min="12828" max="12828" width="2.85546875" style="118" customWidth="1"/>
    <col min="12829" max="12829" width="3.140625" style="118" customWidth="1"/>
    <col min="12830" max="12831" width="2.42578125" style="118" customWidth="1"/>
    <col min="12832" max="12832" width="1.7109375" style="118" customWidth="1"/>
    <col min="12833" max="12833" width="2" style="118" customWidth="1"/>
    <col min="12834" max="12834" width="1.42578125" style="118" customWidth="1"/>
    <col min="12835" max="12835" width="1" style="118" customWidth="1"/>
    <col min="12836" max="12836" width="2.42578125" style="118" customWidth="1"/>
    <col min="12837" max="12837" width="3.7109375" style="118" customWidth="1"/>
    <col min="12838" max="12838" width="0.28515625" style="118" customWidth="1"/>
    <col min="12839" max="12839" width="1.85546875" style="118" customWidth="1"/>
    <col min="12840" max="12840" width="1" style="118" customWidth="1"/>
    <col min="12841" max="12841" width="2.85546875" style="118" customWidth="1"/>
    <col min="12842" max="12842" width="2.42578125" style="118" customWidth="1"/>
    <col min="12843" max="12843" width="1.42578125" style="118" customWidth="1"/>
    <col min="12844" max="12844" width="1.28515625" style="118" customWidth="1"/>
    <col min="12845" max="12845" width="2.140625" style="118" customWidth="1"/>
    <col min="12846" max="12846" width="2.42578125" style="118" customWidth="1"/>
    <col min="12847" max="12847" width="3.28515625" style="118" customWidth="1"/>
    <col min="12848" max="12848" width="2.28515625" style="118" customWidth="1"/>
    <col min="12849" max="12849" width="3.42578125" style="118" customWidth="1"/>
    <col min="12850" max="12850" width="2" style="118" customWidth="1"/>
    <col min="12851" max="12852" width="2.42578125" style="118" customWidth="1"/>
    <col min="12853" max="12853" width="1.7109375" style="118" customWidth="1"/>
    <col min="12854" max="12854" width="1.5703125" style="118" customWidth="1"/>
    <col min="12855" max="12856" width="1.7109375" style="118" customWidth="1"/>
    <col min="12857" max="12857" width="1.5703125" style="118" customWidth="1"/>
    <col min="12858" max="12858" width="0.7109375" style="118" customWidth="1"/>
    <col min="12859" max="12859" width="2.7109375" style="118" customWidth="1"/>
    <col min="12860" max="12860" width="2.28515625" style="118" customWidth="1"/>
    <col min="12861" max="12861" width="0.85546875" style="118" customWidth="1"/>
    <col min="12862" max="12867" width="2.42578125" style="118" customWidth="1"/>
    <col min="12868" max="13056" width="11.28515625" style="118"/>
    <col min="13057" max="13059" width="2.42578125" style="118" customWidth="1"/>
    <col min="13060" max="13060" width="1.28515625" style="118" customWidth="1"/>
    <col min="13061" max="13061" width="1.42578125" style="118" customWidth="1"/>
    <col min="13062" max="13066" width="2.42578125" style="118" customWidth="1"/>
    <col min="13067" max="13067" width="1.42578125" style="118" customWidth="1"/>
    <col min="13068" max="13069" width="2.42578125" style="118" customWidth="1"/>
    <col min="13070" max="13070" width="1.5703125" style="118" customWidth="1"/>
    <col min="13071" max="13071" width="2.42578125" style="118" customWidth="1"/>
    <col min="13072" max="13072" width="1.5703125" style="118" customWidth="1"/>
    <col min="13073" max="13073" width="2.140625" style="118" customWidth="1"/>
    <col min="13074" max="13074" width="3.42578125" style="118" customWidth="1"/>
    <col min="13075" max="13075" width="1.85546875" style="118" customWidth="1"/>
    <col min="13076" max="13078" width="2.42578125" style="118" customWidth="1"/>
    <col min="13079" max="13079" width="1.42578125" style="118" customWidth="1"/>
    <col min="13080" max="13080" width="2.42578125" style="118" customWidth="1"/>
    <col min="13081" max="13081" width="2" style="118" customWidth="1"/>
    <col min="13082" max="13082" width="2.28515625" style="118" customWidth="1"/>
    <col min="13083" max="13083" width="2.42578125" style="118" customWidth="1"/>
    <col min="13084" max="13084" width="2.85546875" style="118" customWidth="1"/>
    <col min="13085" max="13085" width="3.140625" style="118" customWidth="1"/>
    <col min="13086" max="13087" width="2.42578125" style="118" customWidth="1"/>
    <col min="13088" max="13088" width="1.7109375" style="118" customWidth="1"/>
    <col min="13089" max="13089" width="2" style="118" customWidth="1"/>
    <col min="13090" max="13090" width="1.42578125" style="118" customWidth="1"/>
    <col min="13091" max="13091" width="1" style="118" customWidth="1"/>
    <col min="13092" max="13092" width="2.42578125" style="118" customWidth="1"/>
    <col min="13093" max="13093" width="3.7109375" style="118" customWidth="1"/>
    <col min="13094" max="13094" width="0.28515625" style="118" customWidth="1"/>
    <col min="13095" max="13095" width="1.85546875" style="118" customWidth="1"/>
    <col min="13096" max="13096" width="1" style="118" customWidth="1"/>
    <col min="13097" max="13097" width="2.85546875" style="118" customWidth="1"/>
    <col min="13098" max="13098" width="2.42578125" style="118" customWidth="1"/>
    <col min="13099" max="13099" width="1.42578125" style="118" customWidth="1"/>
    <col min="13100" max="13100" width="1.28515625" style="118" customWidth="1"/>
    <col min="13101" max="13101" width="2.140625" style="118" customWidth="1"/>
    <col min="13102" max="13102" width="2.42578125" style="118" customWidth="1"/>
    <col min="13103" max="13103" width="3.28515625" style="118" customWidth="1"/>
    <col min="13104" max="13104" width="2.28515625" style="118" customWidth="1"/>
    <col min="13105" max="13105" width="3.42578125" style="118" customWidth="1"/>
    <col min="13106" max="13106" width="2" style="118" customWidth="1"/>
    <col min="13107" max="13108" width="2.42578125" style="118" customWidth="1"/>
    <col min="13109" max="13109" width="1.7109375" style="118" customWidth="1"/>
    <col min="13110" max="13110" width="1.5703125" style="118" customWidth="1"/>
    <col min="13111" max="13112" width="1.7109375" style="118" customWidth="1"/>
    <col min="13113" max="13113" width="1.5703125" style="118" customWidth="1"/>
    <col min="13114" max="13114" width="0.7109375" style="118" customWidth="1"/>
    <col min="13115" max="13115" width="2.7109375" style="118" customWidth="1"/>
    <col min="13116" max="13116" width="2.28515625" style="118" customWidth="1"/>
    <col min="13117" max="13117" width="0.85546875" style="118" customWidth="1"/>
    <col min="13118" max="13123" width="2.42578125" style="118" customWidth="1"/>
    <col min="13124" max="13312" width="11.28515625" style="118"/>
    <col min="13313" max="13315" width="2.42578125" style="118" customWidth="1"/>
    <col min="13316" max="13316" width="1.28515625" style="118" customWidth="1"/>
    <col min="13317" max="13317" width="1.42578125" style="118" customWidth="1"/>
    <col min="13318" max="13322" width="2.42578125" style="118" customWidth="1"/>
    <col min="13323" max="13323" width="1.42578125" style="118" customWidth="1"/>
    <col min="13324" max="13325" width="2.42578125" style="118" customWidth="1"/>
    <col min="13326" max="13326" width="1.5703125" style="118" customWidth="1"/>
    <col min="13327" max="13327" width="2.42578125" style="118" customWidth="1"/>
    <col min="13328" max="13328" width="1.5703125" style="118" customWidth="1"/>
    <col min="13329" max="13329" width="2.140625" style="118" customWidth="1"/>
    <col min="13330" max="13330" width="3.42578125" style="118" customWidth="1"/>
    <col min="13331" max="13331" width="1.85546875" style="118" customWidth="1"/>
    <col min="13332" max="13334" width="2.42578125" style="118" customWidth="1"/>
    <col min="13335" max="13335" width="1.42578125" style="118" customWidth="1"/>
    <col min="13336" max="13336" width="2.42578125" style="118" customWidth="1"/>
    <col min="13337" max="13337" width="2" style="118" customWidth="1"/>
    <col min="13338" max="13338" width="2.28515625" style="118" customWidth="1"/>
    <col min="13339" max="13339" width="2.42578125" style="118" customWidth="1"/>
    <col min="13340" max="13340" width="2.85546875" style="118" customWidth="1"/>
    <col min="13341" max="13341" width="3.140625" style="118" customWidth="1"/>
    <col min="13342" max="13343" width="2.42578125" style="118" customWidth="1"/>
    <col min="13344" max="13344" width="1.7109375" style="118" customWidth="1"/>
    <col min="13345" max="13345" width="2" style="118" customWidth="1"/>
    <col min="13346" max="13346" width="1.42578125" style="118" customWidth="1"/>
    <col min="13347" max="13347" width="1" style="118" customWidth="1"/>
    <col min="13348" max="13348" width="2.42578125" style="118" customWidth="1"/>
    <col min="13349" max="13349" width="3.7109375" style="118" customWidth="1"/>
    <col min="13350" max="13350" width="0.28515625" style="118" customWidth="1"/>
    <col min="13351" max="13351" width="1.85546875" style="118" customWidth="1"/>
    <col min="13352" max="13352" width="1" style="118" customWidth="1"/>
    <col min="13353" max="13353" width="2.85546875" style="118" customWidth="1"/>
    <col min="13354" max="13354" width="2.42578125" style="118" customWidth="1"/>
    <col min="13355" max="13355" width="1.42578125" style="118" customWidth="1"/>
    <col min="13356" max="13356" width="1.28515625" style="118" customWidth="1"/>
    <col min="13357" max="13357" width="2.140625" style="118" customWidth="1"/>
    <col min="13358" max="13358" width="2.42578125" style="118" customWidth="1"/>
    <col min="13359" max="13359" width="3.28515625" style="118" customWidth="1"/>
    <col min="13360" max="13360" width="2.28515625" style="118" customWidth="1"/>
    <col min="13361" max="13361" width="3.42578125" style="118" customWidth="1"/>
    <col min="13362" max="13362" width="2" style="118" customWidth="1"/>
    <col min="13363" max="13364" width="2.42578125" style="118" customWidth="1"/>
    <col min="13365" max="13365" width="1.7109375" style="118" customWidth="1"/>
    <col min="13366" max="13366" width="1.5703125" style="118" customWidth="1"/>
    <col min="13367" max="13368" width="1.7109375" style="118" customWidth="1"/>
    <col min="13369" max="13369" width="1.5703125" style="118" customWidth="1"/>
    <col min="13370" max="13370" width="0.7109375" style="118" customWidth="1"/>
    <col min="13371" max="13371" width="2.7109375" style="118" customWidth="1"/>
    <col min="13372" max="13372" width="2.28515625" style="118" customWidth="1"/>
    <col min="13373" max="13373" width="0.85546875" style="118" customWidth="1"/>
    <col min="13374" max="13379" width="2.42578125" style="118" customWidth="1"/>
    <col min="13380" max="13568" width="11.28515625" style="118"/>
    <col min="13569" max="13571" width="2.42578125" style="118" customWidth="1"/>
    <col min="13572" max="13572" width="1.28515625" style="118" customWidth="1"/>
    <col min="13573" max="13573" width="1.42578125" style="118" customWidth="1"/>
    <col min="13574" max="13578" width="2.42578125" style="118" customWidth="1"/>
    <col min="13579" max="13579" width="1.42578125" style="118" customWidth="1"/>
    <col min="13580" max="13581" width="2.42578125" style="118" customWidth="1"/>
    <col min="13582" max="13582" width="1.5703125" style="118" customWidth="1"/>
    <col min="13583" max="13583" width="2.42578125" style="118" customWidth="1"/>
    <col min="13584" max="13584" width="1.5703125" style="118" customWidth="1"/>
    <col min="13585" max="13585" width="2.140625" style="118" customWidth="1"/>
    <col min="13586" max="13586" width="3.42578125" style="118" customWidth="1"/>
    <col min="13587" max="13587" width="1.85546875" style="118" customWidth="1"/>
    <col min="13588" max="13590" width="2.42578125" style="118" customWidth="1"/>
    <col min="13591" max="13591" width="1.42578125" style="118" customWidth="1"/>
    <col min="13592" max="13592" width="2.42578125" style="118" customWidth="1"/>
    <col min="13593" max="13593" width="2" style="118" customWidth="1"/>
    <col min="13594" max="13594" width="2.28515625" style="118" customWidth="1"/>
    <col min="13595" max="13595" width="2.42578125" style="118" customWidth="1"/>
    <col min="13596" max="13596" width="2.85546875" style="118" customWidth="1"/>
    <col min="13597" max="13597" width="3.140625" style="118" customWidth="1"/>
    <col min="13598" max="13599" width="2.42578125" style="118" customWidth="1"/>
    <col min="13600" max="13600" width="1.7109375" style="118" customWidth="1"/>
    <col min="13601" max="13601" width="2" style="118" customWidth="1"/>
    <col min="13602" max="13602" width="1.42578125" style="118" customWidth="1"/>
    <col min="13603" max="13603" width="1" style="118" customWidth="1"/>
    <col min="13604" max="13604" width="2.42578125" style="118" customWidth="1"/>
    <col min="13605" max="13605" width="3.7109375" style="118" customWidth="1"/>
    <col min="13606" max="13606" width="0.28515625" style="118" customWidth="1"/>
    <col min="13607" max="13607" width="1.85546875" style="118" customWidth="1"/>
    <col min="13608" max="13608" width="1" style="118" customWidth="1"/>
    <col min="13609" max="13609" width="2.85546875" style="118" customWidth="1"/>
    <col min="13610" max="13610" width="2.42578125" style="118" customWidth="1"/>
    <col min="13611" max="13611" width="1.42578125" style="118" customWidth="1"/>
    <col min="13612" max="13612" width="1.28515625" style="118" customWidth="1"/>
    <col min="13613" max="13613" width="2.140625" style="118" customWidth="1"/>
    <col min="13614" max="13614" width="2.42578125" style="118" customWidth="1"/>
    <col min="13615" max="13615" width="3.28515625" style="118" customWidth="1"/>
    <col min="13616" max="13616" width="2.28515625" style="118" customWidth="1"/>
    <col min="13617" max="13617" width="3.42578125" style="118" customWidth="1"/>
    <col min="13618" max="13618" width="2" style="118" customWidth="1"/>
    <col min="13619" max="13620" width="2.42578125" style="118" customWidth="1"/>
    <col min="13621" max="13621" width="1.7109375" style="118" customWidth="1"/>
    <col min="13622" max="13622" width="1.5703125" style="118" customWidth="1"/>
    <col min="13623" max="13624" width="1.7109375" style="118" customWidth="1"/>
    <col min="13625" max="13625" width="1.5703125" style="118" customWidth="1"/>
    <col min="13626" max="13626" width="0.7109375" style="118" customWidth="1"/>
    <col min="13627" max="13627" width="2.7109375" style="118" customWidth="1"/>
    <col min="13628" max="13628" width="2.28515625" style="118" customWidth="1"/>
    <col min="13629" max="13629" width="0.85546875" style="118" customWidth="1"/>
    <col min="13630" max="13635" width="2.42578125" style="118" customWidth="1"/>
    <col min="13636" max="13824" width="11.28515625" style="118"/>
    <col min="13825" max="13827" width="2.42578125" style="118" customWidth="1"/>
    <col min="13828" max="13828" width="1.28515625" style="118" customWidth="1"/>
    <col min="13829" max="13829" width="1.42578125" style="118" customWidth="1"/>
    <col min="13830" max="13834" width="2.42578125" style="118" customWidth="1"/>
    <col min="13835" max="13835" width="1.42578125" style="118" customWidth="1"/>
    <col min="13836" max="13837" width="2.42578125" style="118" customWidth="1"/>
    <col min="13838" max="13838" width="1.5703125" style="118" customWidth="1"/>
    <col min="13839" max="13839" width="2.42578125" style="118" customWidth="1"/>
    <col min="13840" max="13840" width="1.5703125" style="118" customWidth="1"/>
    <col min="13841" max="13841" width="2.140625" style="118" customWidth="1"/>
    <col min="13842" max="13842" width="3.42578125" style="118" customWidth="1"/>
    <col min="13843" max="13843" width="1.85546875" style="118" customWidth="1"/>
    <col min="13844" max="13846" width="2.42578125" style="118" customWidth="1"/>
    <col min="13847" max="13847" width="1.42578125" style="118" customWidth="1"/>
    <col min="13848" max="13848" width="2.42578125" style="118" customWidth="1"/>
    <col min="13849" max="13849" width="2" style="118" customWidth="1"/>
    <col min="13850" max="13850" width="2.28515625" style="118" customWidth="1"/>
    <col min="13851" max="13851" width="2.42578125" style="118" customWidth="1"/>
    <col min="13852" max="13852" width="2.85546875" style="118" customWidth="1"/>
    <col min="13853" max="13853" width="3.140625" style="118" customWidth="1"/>
    <col min="13854" max="13855" width="2.42578125" style="118" customWidth="1"/>
    <col min="13856" max="13856" width="1.7109375" style="118" customWidth="1"/>
    <col min="13857" max="13857" width="2" style="118" customWidth="1"/>
    <col min="13858" max="13858" width="1.42578125" style="118" customWidth="1"/>
    <col min="13859" max="13859" width="1" style="118" customWidth="1"/>
    <col min="13860" max="13860" width="2.42578125" style="118" customWidth="1"/>
    <col min="13861" max="13861" width="3.7109375" style="118" customWidth="1"/>
    <col min="13862" max="13862" width="0.28515625" style="118" customWidth="1"/>
    <col min="13863" max="13863" width="1.85546875" style="118" customWidth="1"/>
    <col min="13864" max="13864" width="1" style="118" customWidth="1"/>
    <col min="13865" max="13865" width="2.85546875" style="118" customWidth="1"/>
    <col min="13866" max="13866" width="2.42578125" style="118" customWidth="1"/>
    <col min="13867" max="13867" width="1.42578125" style="118" customWidth="1"/>
    <col min="13868" max="13868" width="1.28515625" style="118" customWidth="1"/>
    <col min="13869" max="13869" width="2.140625" style="118" customWidth="1"/>
    <col min="13870" max="13870" width="2.42578125" style="118" customWidth="1"/>
    <col min="13871" max="13871" width="3.28515625" style="118" customWidth="1"/>
    <col min="13872" max="13872" width="2.28515625" style="118" customWidth="1"/>
    <col min="13873" max="13873" width="3.42578125" style="118" customWidth="1"/>
    <col min="13874" max="13874" width="2" style="118" customWidth="1"/>
    <col min="13875" max="13876" width="2.42578125" style="118" customWidth="1"/>
    <col min="13877" max="13877" width="1.7109375" style="118" customWidth="1"/>
    <col min="13878" max="13878" width="1.5703125" style="118" customWidth="1"/>
    <col min="13879" max="13880" width="1.7109375" style="118" customWidth="1"/>
    <col min="13881" max="13881" width="1.5703125" style="118" customWidth="1"/>
    <col min="13882" max="13882" width="0.7109375" style="118" customWidth="1"/>
    <col min="13883" max="13883" width="2.7109375" style="118" customWidth="1"/>
    <col min="13884" max="13884" width="2.28515625" style="118" customWidth="1"/>
    <col min="13885" max="13885" width="0.85546875" style="118" customWidth="1"/>
    <col min="13886" max="13891" width="2.42578125" style="118" customWidth="1"/>
    <col min="13892" max="14080" width="11.28515625" style="118"/>
    <col min="14081" max="14083" width="2.42578125" style="118" customWidth="1"/>
    <col min="14084" max="14084" width="1.28515625" style="118" customWidth="1"/>
    <col min="14085" max="14085" width="1.42578125" style="118" customWidth="1"/>
    <col min="14086" max="14090" width="2.42578125" style="118" customWidth="1"/>
    <col min="14091" max="14091" width="1.42578125" style="118" customWidth="1"/>
    <col min="14092" max="14093" width="2.42578125" style="118" customWidth="1"/>
    <col min="14094" max="14094" width="1.5703125" style="118" customWidth="1"/>
    <col min="14095" max="14095" width="2.42578125" style="118" customWidth="1"/>
    <col min="14096" max="14096" width="1.5703125" style="118" customWidth="1"/>
    <col min="14097" max="14097" width="2.140625" style="118" customWidth="1"/>
    <col min="14098" max="14098" width="3.42578125" style="118" customWidth="1"/>
    <col min="14099" max="14099" width="1.85546875" style="118" customWidth="1"/>
    <col min="14100" max="14102" width="2.42578125" style="118" customWidth="1"/>
    <col min="14103" max="14103" width="1.42578125" style="118" customWidth="1"/>
    <col min="14104" max="14104" width="2.42578125" style="118" customWidth="1"/>
    <col min="14105" max="14105" width="2" style="118" customWidth="1"/>
    <col min="14106" max="14106" width="2.28515625" style="118" customWidth="1"/>
    <col min="14107" max="14107" width="2.42578125" style="118" customWidth="1"/>
    <col min="14108" max="14108" width="2.85546875" style="118" customWidth="1"/>
    <col min="14109" max="14109" width="3.140625" style="118" customWidth="1"/>
    <col min="14110" max="14111" width="2.42578125" style="118" customWidth="1"/>
    <col min="14112" max="14112" width="1.7109375" style="118" customWidth="1"/>
    <col min="14113" max="14113" width="2" style="118" customWidth="1"/>
    <col min="14114" max="14114" width="1.42578125" style="118" customWidth="1"/>
    <col min="14115" max="14115" width="1" style="118" customWidth="1"/>
    <col min="14116" max="14116" width="2.42578125" style="118" customWidth="1"/>
    <col min="14117" max="14117" width="3.7109375" style="118" customWidth="1"/>
    <col min="14118" max="14118" width="0.28515625" style="118" customWidth="1"/>
    <col min="14119" max="14119" width="1.85546875" style="118" customWidth="1"/>
    <col min="14120" max="14120" width="1" style="118" customWidth="1"/>
    <col min="14121" max="14121" width="2.85546875" style="118" customWidth="1"/>
    <col min="14122" max="14122" width="2.42578125" style="118" customWidth="1"/>
    <col min="14123" max="14123" width="1.42578125" style="118" customWidth="1"/>
    <col min="14124" max="14124" width="1.28515625" style="118" customWidth="1"/>
    <col min="14125" max="14125" width="2.140625" style="118" customWidth="1"/>
    <col min="14126" max="14126" width="2.42578125" style="118" customWidth="1"/>
    <col min="14127" max="14127" width="3.28515625" style="118" customWidth="1"/>
    <col min="14128" max="14128" width="2.28515625" style="118" customWidth="1"/>
    <col min="14129" max="14129" width="3.42578125" style="118" customWidth="1"/>
    <col min="14130" max="14130" width="2" style="118" customWidth="1"/>
    <col min="14131" max="14132" width="2.42578125" style="118" customWidth="1"/>
    <col min="14133" max="14133" width="1.7109375" style="118" customWidth="1"/>
    <col min="14134" max="14134" width="1.5703125" style="118" customWidth="1"/>
    <col min="14135" max="14136" width="1.7109375" style="118" customWidth="1"/>
    <col min="14137" max="14137" width="1.5703125" style="118" customWidth="1"/>
    <col min="14138" max="14138" width="0.7109375" style="118" customWidth="1"/>
    <col min="14139" max="14139" width="2.7109375" style="118" customWidth="1"/>
    <col min="14140" max="14140" width="2.28515625" style="118" customWidth="1"/>
    <col min="14141" max="14141" width="0.85546875" style="118" customWidth="1"/>
    <col min="14142" max="14147" width="2.42578125" style="118" customWidth="1"/>
    <col min="14148" max="14336" width="11.28515625" style="118"/>
    <col min="14337" max="14339" width="2.42578125" style="118" customWidth="1"/>
    <col min="14340" max="14340" width="1.28515625" style="118" customWidth="1"/>
    <col min="14341" max="14341" width="1.42578125" style="118" customWidth="1"/>
    <col min="14342" max="14346" width="2.42578125" style="118" customWidth="1"/>
    <col min="14347" max="14347" width="1.42578125" style="118" customWidth="1"/>
    <col min="14348" max="14349" width="2.42578125" style="118" customWidth="1"/>
    <col min="14350" max="14350" width="1.5703125" style="118" customWidth="1"/>
    <col min="14351" max="14351" width="2.42578125" style="118" customWidth="1"/>
    <col min="14352" max="14352" width="1.5703125" style="118" customWidth="1"/>
    <col min="14353" max="14353" width="2.140625" style="118" customWidth="1"/>
    <col min="14354" max="14354" width="3.42578125" style="118" customWidth="1"/>
    <col min="14355" max="14355" width="1.85546875" style="118" customWidth="1"/>
    <col min="14356" max="14358" width="2.42578125" style="118" customWidth="1"/>
    <col min="14359" max="14359" width="1.42578125" style="118" customWidth="1"/>
    <col min="14360" max="14360" width="2.42578125" style="118" customWidth="1"/>
    <col min="14361" max="14361" width="2" style="118" customWidth="1"/>
    <col min="14362" max="14362" width="2.28515625" style="118" customWidth="1"/>
    <col min="14363" max="14363" width="2.42578125" style="118" customWidth="1"/>
    <col min="14364" max="14364" width="2.85546875" style="118" customWidth="1"/>
    <col min="14365" max="14365" width="3.140625" style="118" customWidth="1"/>
    <col min="14366" max="14367" width="2.42578125" style="118" customWidth="1"/>
    <col min="14368" max="14368" width="1.7109375" style="118" customWidth="1"/>
    <col min="14369" max="14369" width="2" style="118" customWidth="1"/>
    <col min="14370" max="14370" width="1.42578125" style="118" customWidth="1"/>
    <col min="14371" max="14371" width="1" style="118" customWidth="1"/>
    <col min="14372" max="14372" width="2.42578125" style="118" customWidth="1"/>
    <col min="14373" max="14373" width="3.7109375" style="118" customWidth="1"/>
    <col min="14374" max="14374" width="0.28515625" style="118" customWidth="1"/>
    <col min="14375" max="14375" width="1.85546875" style="118" customWidth="1"/>
    <col min="14376" max="14376" width="1" style="118" customWidth="1"/>
    <col min="14377" max="14377" width="2.85546875" style="118" customWidth="1"/>
    <col min="14378" max="14378" width="2.42578125" style="118" customWidth="1"/>
    <col min="14379" max="14379" width="1.42578125" style="118" customWidth="1"/>
    <col min="14380" max="14380" width="1.28515625" style="118" customWidth="1"/>
    <col min="14381" max="14381" width="2.140625" style="118" customWidth="1"/>
    <col min="14382" max="14382" width="2.42578125" style="118" customWidth="1"/>
    <col min="14383" max="14383" width="3.28515625" style="118" customWidth="1"/>
    <col min="14384" max="14384" width="2.28515625" style="118" customWidth="1"/>
    <col min="14385" max="14385" width="3.42578125" style="118" customWidth="1"/>
    <col min="14386" max="14386" width="2" style="118" customWidth="1"/>
    <col min="14387" max="14388" width="2.42578125" style="118" customWidth="1"/>
    <col min="14389" max="14389" width="1.7109375" style="118" customWidth="1"/>
    <col min="14390" max="14390" width="1.5703125" style="118" customWidth="1"/>
    <col min="14391" max="14392" width="1.7109375" style="118" customWidth="1"/>
    <col min="14393" max="14393" width="1.5703125" style="118" customWidth="1"/>
    <col min="14394" max="14394" width="0.7109375" style="118" customWidth="1"/>
    <col min="14395" max="14395" width="2.7109375" style="118" customWidth="1"/>
    <col min="14396" max="14396" width="2.28515625" style="118" customWidth="1"/>
    <col min="14397" max="14397" width="0.85546875" style="118" customWidth="1"/>
    <col min="14398" max="14403" width="2.42578125" style="118" customWidth="1"/>
    <col min="14404" max="14592" width="11.28515625" style="118"/>
    <col min="14593" max="14595" width="2.42578125" style="118" customWidth="1"/>
    <col min="14596" max="14596" width="1.28515625" style="118" customWidth="1"/>
    <col min="14597" max="14597" width="1.42578125" style="118" customWidth="1"/>
    <col min="14598" max="14602" width="2.42578125" style="118" customWidth="1"/>
    <col min="14603" max="14603" width="1.42578125" style="118" customWidth="1"/>
    <col min="14604" max="14605" width="2.42578125" style="118" customWidth="1"/>
    <col min="14606" max="14606" width="1.5703125" style="118" customWidth="1"/>
    <col min="14607" max="14607" width="2.42578125" style="118" customWidth="1"/>
    <col min="14608" max="14608" width="1.5703125" style="118" customWidth="1"/>
    <col min="14609" max="14609" width="2.140625" style="118" customWidth="1"/>
    <col min="14610" max="14610" width="3.42578125" style="118" customWidth="1"/>
    <col min="14611" max="14611" width="1.85546875" style="118" customWidth="1"/>
    <col min="14612" max="14614" width="2.42578125" style="118" customWidth="1"/>
    <col min="14615" max="14615" width="1.42578125" style="118" customWidth="1"/>
    <col min="14616" max="14616" width="2.42578125" style="118" customWidth="1"/>
    <col min="14617" max="14617" width="2" style="118" customWidth="1"/>
    <col min="14618" max="14618" width="2.28515625" style="118" customWidth="1"/>
    <col min="14619" max="14619" width="2.42578125" style="118" customWidth="1"/>
    <col min="14620" max="14620" width="2.85546875" style="118" customWidth="1"/>
    <col min="14621" max="14621" width="3.140625" style="118" customWidth="1"/>
    <col min="14622" max="14623" width="2.42578125" style="118" customWidth="1"/>
    <col min="14624" max="14624" width="1.7109375" style="118" customWidth="1"/>
    <col min="14625" max="14625" width="2" style="118" customWidth="1"/>
    <col min="14626" max="14626" width="1.42578125" style="118" customWidth="1"/>
    <col min="14627" max="14627" width="1" style="118" customWidth="1"/>
    <col min="14628" max="14628" width="2.42578125" style="118" customWidth="1"/>
    <col min="14629" max="14629" width="3.7109375" style="118" customWidth="1"/>
    <col min="14630" max="14630" width="0.28515625" style="118" customWidth="1"/>
    <col min="14631" max="14631" width="1.85546875" style="118" customWidth="1"/>
    <col min="14632" max="14632" width="1" style="118" customWidth="1"/>
    <col min="14633" max="14633" width="2.85546875" style="118" customWidth="1"/>
    <col min="14634" max="14634" width="2.42578125" style="118" customWidth="1"/>
    <col min="14635" max="14635" width="1.42578125" style="118" customWidth="1"/>
    <col min="14636" max="14636" width="1.28515625" style="118" customWidth="1"/>
    <col min="14637" max="14637" width="2.140625" style="118" customWidth="1"/>
    <col min="14638" max="14638" width="2.42578125" style="118" customWidth="1"/>
    <col min="14639" max="14639" width="3.28515625" style="118" customWidth="1"/>
    <col min="14640" max="14640" width="2.28515625" style="118" customWidth="1"/>
    <col min="14641" max="14641" width="3.42578125" style="118" customWidth="1"/>
    <col min="14642" max="14642" width="2" style="118" customWidth="1"/>
    <col min="14643" max="14644" width="2.42578125" style="118" customWidth="1"/>
    <col min="14645" max="14645" width="1.7109375" style="118" customWidth="1"/>
    <col min="14646" max="14646" width="1.5703125" style="118" customWidth="1"/>
    <col min="14647" max="14648" width="1.7109375" style="118" customWidth="1"/>
    <col min="14649" max="14649" width="1.5703125" style="118" customWidth="1"/>
    <col min="14650" max="14650" width="0.7109375" style="118" customWidth="1"/>
    <col min="14651" max="14651" width="2.7109375" style="118" customWidth="1"/>
    <col min="14652" max="14652" width="2.28515625" style="118" customWidth="1"/>
    <col min="14653" max="14653" width="0.85546875" style="118" customWidth="1"/>
    <col min="14654" max="14659" width="2.42578125" style="118" customWidth="1"/>
    <col min="14660" max="14848" width="11.28515625" style="118"/>
    <col min="14849" max="14851" width="2.42578125" style="118" customWidth="1"/>
    <col min="14852" max="14852" width="1.28515625" style="118" customWidth="1"/>
    <col min="14853" max="14853" width="1.42578125" style="118" customWidth="1"/>
    <col min="14854" max="14858" width="2.42578125" style="118" customWidth="1"/>
    <col min="14859" max="14859" width="1.42578125" style="118" customWidth="1"/>
    <col min="14860" max="14861" width="2.42578125" style="118" customWidth="1"/>
    <col min="14862" max="14862" width="1.5703125" style="118" customWidth="1"/>
    <col min="14863" max="14863" width="2.42578125" style="118" customWidth="1"/>
    <col min="14864" max="14864" width="1.5703125" style="118" customWidth="1"/>
    <col min="14865" max="14865" width="2.140625" style="118" customWidth="1"/>
    <col min="14866" max="14866" width="3.42578125" style="118" customWidth="1"/>
    <col min="14867" max="14867" width="1.85546875" style="118" customWidth="1"/>
    <col min="14868" max="14870" width="2.42578125" style="118" customWidth="1"/>
    <col min="14871" max="14871" width="1.42578125" style="118" customWidth="1"/>
    <col min="14872" max="14872" width="2.42578125" style="118" customWidth="1"/>
    <col min="14873" max="14873" width="2" style="118" customWidth="1"/>
    <col min="14874" max="14874" width="2.28515625" style="118" customWidth="1"/>
    <col min="14875" max="14875" width="2.42578125" style="118" customWidth="1"/>
    <col min="14876" max="14876" width="2.85546875" style="118" customWidth="1"/>
    <col min="14877" max="14877" width="3.140625" style="118" customWidth="1"/>
    <col min="14878" max="14879" width="2.42578125" style="118" customWidth="1"/>
    <col min="14880" max="14880" width="1.7109375" style="118" customWidth="1"/>
    <col min="14881" max="14881" width="2" style="118" customWidth="1"/>
    <col min="14882" max="14882" width="1.42578125" style="118" customWidth="1"/>
    <col min="14883" max="14883" width="1" style="118" customWidth="1"/>
    <col min="14884" max="14884" width="2.42578125" style="118" customWidth="1"/>
    <col min="14885" max="14885" width="3.7109375" style="118" customWidth="1"/>
    <col min="14886" max="14886" width="0.28515625" style="118" customWidth="1"/>
    <col min="14887" max="14887" width="1.85546875" style="118" customWidth="1"/>
    <col min="14888" max="14888" width="1" style="118" customWidth="1"/>
    <col min="14889" max="14889" width="2.85546875" style="118" customWidth="1"/>
    <col min="14890" max="14890" width="2.42578125" style="118" customWidth="1"/>
    <col min="14891" max="14891" width="1.42578125" style="118" customWidth="1"/>
    <col min="14892" max="14892" width="1.28515625" style="118" customWidth="1"/>
    <col min="14893" max="14893" width="2.140625" style="118" customWidth="1"/>
    <col min="14894" max="14894" width="2.42578125" style="118" customWidth="1"/>
    <col min="14895" max="14895" width="3.28515625" style="118" customWidth="1"/>
    <col min="14896" max="14896" width="2.28515625" style="118" customWidth="1"/>
    <col min="14897" max="14897" width="3.42578125" style="118" customWidth="1"/>
    <col min="14898" max="14898" width="2" style="118" customWidth="1"/>
    <col min="14899" max="14900" width="2.42578125" style="118" customWidth="1"/>
    <col min="14901" max="14901" width="1.7109375" style="118" customWidth="1"/>
    <col min="14902" max="14902" width="1.5703125" style="118" customWidth="1"/>
    <col min="14903" max="14904" width="1.7109375" style="118" customWidth="1"/>
    <col min="14905" max="14905" width="1.5703125" style="118" customWidth="1"/>
    <col min="14906" max="14906" width="0.7109375" style="118" customWidth="1"/>
    <col min="14907" max="14907" width="2.7109375" style="118" customWidth="1"/>
    <col min="14908" max="14908" width="2.28515625" style="118" customWidth="1"/>
    <col min="14909" max="14909" width="0.85546875" style="118" customWidth="1"/>
    <col min="14910" max="14915" width="2.42578125" style="118" customWidth="1"/>
    <col min="14916" max="15104" width="11.28515625" style="118"/>
    <col min="15105" max="15107" width="2.42578125" style="118" customWidth="1"/>
    <col min="15108" max="15108" width="1.28515625" style="118" customWidth="1"/>
    <col min="15109" max="15109" width="1.42578125" style="118" customWidth="1"/>
    <col min="15110" max="15114" width="2.42578125" style="118" customWidth="1"/>
    <col min="15115" max="15115" width="1.42578125" style="118" customWidth="1"/>
    <col min="15116" max="15117" width="2.42578125" style="118" customWidth="1"/>
    <col min="15118" max="15118" width="1.5703125" style="118" customWidth="1"/>
    <col min="15119" max="15119" width="2.42578125" style="118" customWidth="1"/>
    <col min="15120" max="15120" width="1.5703125" style="118" customWidth="1"/>
    <col min="15121" max="15121" width="2.140625" style="118" customWidth="1"/>
    <col min="15122" max="15122" width="3.42578125" style="118" customWidth="1"/>
    <col min="15123" max="15123" width="1.85546875" style="118" customWidth="1"/>
    <col min="15124" max="15126" width="2.42578125" style="118" customWidth="1"/>
    <col min="15127" max="15127" width="1.42578125" style="118" customWidth="1"/>
    <col min="15128" max="15128" width="2.42578125" style="118" customWidth="1"/>
    <col min="15129" max="15129" width="2" style="118" customWidth="1"/>
    <col min="15130" max="15130" width="2.28515625" style="118" customWidth="1"/>
    <col min="15131" max="15131" width="2.42578125" style="118" customWidth="1"/>
    <col min="15132" max="15132" width="2.85546875" style="118" customWidth="1"/>
    <col min="15133" max="15133" width="3.140625" style="118" customWidth="1"/>
    <col min="15134" max="15135" width="2.42578125" style="118" customWidth="1"/>
    <col min="15136" max="15136" width="1.7109375" style="118" customWidth="1"/>
    <col min="15137" max="15137" width="2" style="118" customWidth="1"/>
    <col min="15138" max="15138" width="1.42578125" style="118" customWidth="1"/>
    <col min="15139" max="15139" width="1" style="118" customWidth="1"/>
    <col min="15140" max="15140" width="2.42578125" style="118" customWidth="1"/>
    <col min="15141" max="15141" width="3.7109375" style="118" customWidth="1"/>
    <col min="15142" max="15142" width="0.28515625" style="118" customWidth="1"/>
    <col min="15143" max="15143" width="1.85546875" style="118" customWidth="1"/>
    <col min="15144" max="15144" width="1" style="118" customWidth="1"/>
    <col min="15145" max="15145" width="2.85546875" style="118" customWidth="1"/>
    <col min="15146" max="15146" width="2.42578125" style="118" customWidth="1"/>
    <col min="15147" max="15147" width="1.42578125" style="118" customWidth="1"/>
    <col min="15148" max="15148" width="1.28515625" style="118" customWidth="1"/>
    <col min="15149" max="15149" width="2.140625" style="118" customWidth="1"/>
    <col min="15150" max="15150" width="2.42578125" style="118" customWidth="1"/>
    <col min="15151" max="15151" width="3.28515625" style="118" customWidth="1"/>
    <col min="15152" max="15152" width="2.28515625" style="118" customWidth="1"/>
    <col min="15153" max="15153" width="3.42578125" style="118" customWidth="1"/>
    <col min="15154" max="15154" width="2" style="118" customWidth="1"/>
    <col min="15155" max="15156" width="2.42578125" style="118" customWidth="1"/>
    <col min="15157" max="15157" width="1.7109375" style="118" customWidth="1"/>
    <col min="15158" max="15158" width="1.5703125" style="118" customWidth="1"/>
    <col min="15159" max="15160" width="1.7109375" style="118" customWidth="1"/>
    <col min="15161" max="15161" width="1.5703125" style="118" customWidth="1"/>
    <col min="15162" max="15162" width="0.7109375" style="118" customWidth="1"/>
    <col min="15163" max="15163" width="2.7109375" style="118" customWidth="1"/>
    <col min="15164" max="15164" width="2.28515625" style="118" customWidth="1"/>
    <col min="15165" max="15165" width="0.85546875" style="118" customWidth="1"/>
    <col min="15166" max="15171" width="2.42578125" style="118" customWidth="1"/>
    <col min="15172" max="15360" width="11.28515625" style="118"/>
    <col min="15361" max="15363" width="2.42578125" style="118" customWidth="1"/>
    <col min="15364" max="15364" width="1.28515625" style="118" customWidth="1"/>
    <col min="15365" max="15365" width="1.42578125" style="118" customWidth="1"/>
    <col min="15366" max="15370" width="2.42578125" style="118" customWidth="1"/>
    <col min="15371" max="15371" width="1.42578125" style="118" customWidth="1"/>
    <col min="15372" max="15373" width="2.42578125" style="118" customWidth="1"/>
    <col min="15374" max="15374" width="1.5703125" style="118" customWidth="1"/>
    <col min="15375" max="15375" width="2.42578125" style="118" customWidth="1"/>
    <col min="15376" max="15376" width="1.5703125" style="118" customWidth="1"/>
    <col min="15377" max="15377" width="2.140625" style="118" customWidth="1"/>
    <col min="15378" max="15378" width="3.42578125" style="118" customWidth="1"/>
    <col min="15379" max="15379" width="1.85546875" style="118" customWidth="1"/>
    <col min="15380" max="15382" width="2.42578125" style="118" customWidth="1"/>
    <col min="15383" max="15383" width="1.42578125" style="118" customWidth="1"/>
    <col min="15384" max="15384" width="2.42578125" style="118" customWidth="1"/>
    <col min="15385" max="15385" width="2" style="118" customWidth="1"/>
    <col min="15386" max="15386" width="2.28515625" style="118" customWidth="1"/>
    <col min="15387" max="15387" width="2.42578125" style="118" customWidth="1"/>
    <col min="15388" max="15388" width="2.85546875" style="118" customWidth="1"/>
    <col min="15389" max="15389" width="3.140625" style="118" customWidth="1"/>
    <col min="15390" max="15391" width="2.42578125" style="118" customWidth="1"/>
    <col min="15392" max="15392" width="1.7109375" style="118" customWidth="1"/>
    <col min="15393" max="15393" width="2" style="118" customWidth="1"/>
    <col min="15394" max="15394" width="1.42578125" style="118" customWidth="1"/>
    <col min="15395" max="15395" width="1" style="118" customWidth="1"/>
    <col min="15396" max="15396" width="2.42578125" style="118" customWidth="1"/>
    <col min="15397" max="15397" width="3.7109375" style="118" customWidth="1"/>
    <col min="15398" max="15398" width="0.28515625" style="118" customWidth="1"/>
    <col min="15399" max="15399" width="1.85546875" style="118" customWidth="1"/>
    <col min="15400" max="15400" width="1" style="118" customWidth="1"/>
    <col min="15401" max="15401" width="2.85546875" style="118" customWidth="1"/>
    <col min="15402" max="15402" width="2.42578125" style="118" customWidth="1"/>
    <col min="15403" max="15403" width="1.42578125" style="118" customWidth="1"/>
    <col min="15404" max="15404" width="1.28515625" style="118" customWidth="1"/>
    <col min="15405" max="15405" width="2.140625" style="118" customWidth="1"/>
    <col min="15406" max="15406" width="2.42578125" style="118" customWidth="1"/>
    <col min="15407" max="15407" width="3.28515625" style="118" customWidth="1"/>
    <col min="15408" max="15408" width="2.28515625" style="118" customWidth="1"/>
    <col min="15409" max="15409" width="3.42578125" style="118" customWidth="1"/>
    <col min="15410" max="15410" width="2" style="118" customWidth="1"/>
    <col min="15411" max="15412" width="2.42578125" style="118" customWidth="1"/>
    <col min="15413" max="15413" width="1.7109375" style="118" customWidth="1"/>
    <col min="15414" max="15414" width="1.5703125" style="118" customWidth="1"/>
    <col min="15415" max="15416" width="1.7109375" style="118" customWidth="1"/>
    <col min="15417" max="15417" width="1.5703125" style="118" customWidth="1"/>
    <col min="15418" max="15418" width="0.7109375" style="118" customWidth="1"/>
    <col min="15419" max="15419" width="2.7109375" style="118" customWidth="1"/>
    <col min="15420" max="15420" width="2.28515625" style="118" customWidth="1"/>
    <col min="15421" max="15421" width="0.85546875" style="118" customWidth="1"/>
    <col min="15422" max="15427" width="2.42578125" style="118" customWidth="1"/>
    <col min="15428" max="15616" width="11.28515625" style="118"/>
    <col min="15617" max="15619" width="2.42578125" style="118" customWidth="1"/>
    <col min="15620" max="15620" width="1.28515625" style="118" customWidth="1"/>
    <col min="15621" max="15621" width="1.42578125" style="118" customWidth="1"/>
    <col min="15622" max="15626" width="2.42578125" style="118" customWidth="1"/>
    <col min="15627" max="15627" width="1.42578125" style="118" customWidth="1"/>
    <col min="15628" max="15629" width="2.42578125" style="118" customWidth="1"/>
    <col min="15630" max="15630" width="1.5703125" style="118" customWidth="1"/>
    <col min="15631" max="15631" width="2.42578125" style="118" customWidth="1"/>
    <col min="15632" max="15632" width="1.5703125" style="118" customWidth="1"/>
    <col min="15633" max="15633" width="2.140625" style="118" customWidth="1"/>
    <col min="15634" max="15634" width="3.42578125" style="118" customWidth="1"/>
    <col min="15635" max="15635" width="1.85546875" style="118" customWidth="1"/>
    <col min="15636" max="15638" width="2.42578125" style="118" customWidth="1"/>
    <col min="15639" max="15639" width="1.42578125" style="118" customWidth="1"/>
    <col min="15640" max="15640" width="2.42578125" style="118" customWidth="1"/>
    <col min="15641" max="15641" width="2" style="118" customWidth="1"/>
    <col min="15642" max="15642" width="2.28515625" style="118" customWidth="1"/>
    <col min="15643" max="15643" width="2.42578125" style="118" customWidth="1"/>
    <col min="15644" max="15644" width="2.85546875" style="118" customWidth="1"/>
    <col min="15645" max="15645" width="3.140625" style="118" customWidth="1"/>
    <col min="15646" max="15647" width="2.42578125" style="118" customWidth="1"/>
    <col min="15648" max="15648" width="1.7109375" style="118" customWidth="1"/>
    <col min="15649" max="15649" width="2" style="118" customWidth="1"/>
    <col min="15650" max="15650" width="1.42578125" style="118" customWidth="1"/>
    <col min="15651" max="15651" width="1" style="118" customWidth="1"/>
    <col min="15652" max="15652" width="2.42578125" style="118" customWidth="1"/>
    <col min="15653" max="15653" width="3.7109375" style="118" customWidth="1"/>
    <col min="15654" max="15654" width="0.28515625" style="118" customWidth="1"/>
    <col min="15655" max="15655" width="1.85546875" style="118" customWidth="1"/>
    <col min="15656" max="15656" width="1" style="118" customWidth="1"/>
    <col min="15657" max="15657" width="2.85546875" style="118" customWidth="1"/>
    <col min="15658" max="15658" width="2.42578125" style="118" customWidth="1"/>
    <col min="15659" max="15659" width="1.42578125" style="118" customWidth="1"/>
    <col min="15660" max="15660" width="1.28515625" style="118" customWidth="1"/>
    <col min="15661" max="15661" width="2.140625" style="118" customWidth="1"/>
    <col min="15662" max="15662" width="2.42578125" style="118" customWidth="1"/>
    <col min="15663" max="15663" width="3.28515625" style="118" customWidth="1"/>
    <col min="15664" max="15664" width="2.28515625" style="118" customWidth="1"/>
    <col min="15665" max="15665" width="3.42578125" style="118" customWidth="1"/>
    <col min="15666" max="15666" width="2" style="118" customWidth="1"/>
    <col min="15667" max="15668" width="2.42578125" style="118" customWidth="1"/>
    <col min="15669" max="15669" width="1.7109375" style="118" customWidth="1"/>
    <col min="15670" max="15670" width="1.5703125" style="118" customWidth="1"/>
    <col min="15671" max="15672" width="1.7109375" style="118" customWidth="1"/>
    <col min="15673" max="15673" width="1.5703125" style="118" customWidth="1"/>
    <col min="15674" max="15674" width="0.7109375" style="118" customWidth="1"/>
    <col min="15675" max="15675" width="2.7109375" style="118" customWidth="1"/>
    <col min="15676" max="15676" width="2.28515625" style="118" customWidth="1"/>
    <col min="15677" max="15677" width="0.85546875" style="118" customWidth="1"/>
    <col min="15678" max="15683" width="2.42578125" style="118" customWidth="1"/>
    <col min="15684" max="15872" width="11.28515625" style="118"/>
    <col min="15873" max="15875" width="2.42578125" style="118" customWidth="1"/>
    <col min="15876" max="15876" width="1.28515625" style="118" customWidth="1"/>
    <col min="15877" max="15877" width="1.42578125" style="118" customWidth="1"/>
    <col min="15878" max="15882" width="2.42578125" style="118" customWidth="1"/>
    <col min="15883" max="15883" width="1.42578125" style="118" customWidth="1"/>
    <col min="15884" max="15885" width="2.42578125" style="118" customWidth="1"/>
    <col min="15886" max="15886" width="1.5703125" style="118" customWidth="1"/>
    <col min="15887" max="15887" width="2.42578125" style="118" customWidth="1"/>
    <col min="15888" max="15888" width="1.5703125" style="118" customWidth="1"/>
    <col min="15889" max="15889" width="2.140625" style="118" customWidth="1"/>
    <col min="15890" max="15890" width="3.42578125" style="118" customWidth="1"/>
    <col min="15891" max="15891" width="1.85546875" style="118" customWidth="1"/>
    <col min="15892" max="15894" width="2.42578125" style="118" customWidth="1"/>
    <col min="15895" max="15895" width="1.42578125" style="118" customWidth="1"/>
    <col min="15896" max="15896" width="2.42578125" style="118" customWidth="1"/>
    <col min="15897" max="15897" width="2" style="118" customWidth="1"/>
    <col min="15898" max="15898" width="2.28515625" style="118" customWidth="1"/>
    <col min="15899" max="15899" width="2.42578125" style="118" customWidth="1"/>
    <col min="15900" max="15900" width="2.85546875" style="118" customWidth="1"/>
    <col min="15901" max="15901" width="3.140625" style="118" customWidth="1"/>
    <col min="15902" max="15903" width="2.42578125" style="118" customWidth="1"/>
    <col min="15904" max="15904" width="1.7109375" style="118" customWidth="1"/>
    <col min="15905" max="15905" width="2" style="118" customWidth="1"/>
    <col min="15906" max="15906" width="1.42578125" style="118" customWidth="1"/>
    <col min="15907" max="15907" width="1" style="118" customWidth="1"/>
    <col min="15908" max="15908" width="2.42578125" style="118" customWidth="1"/>
    <col min="15909" max="15909" width="3.7109375" style="118" customWidth="1"/>
    <col min="15910" max="15910" width="0.28515625" style="118" customWidth="1"/>
    <col min="15911" max="15911" width="1.85546875" style="118" customWidth="1"/>
    <col min="15912" max="15912" width="1" style="118" customWidth="1"/>
    <col min="15913" max="15913" width="2.85546875" style="118" customWidth="1"/>
    <col min="15914" max="15914" width="2.42578125" style="118" customWidth="1"/>
    <col min="15915" max="15915" width="1.42578125" style="118" customWidth="1"/>
    <col min="15916" max="15916" width="1.28515625" style="118" customWidth="1"/>
    <col min="15917" max="15917" width="2.140625" style="118" customWidth="1"/>
    <col min="15918" max="15918" width="2.42578125" style="118" customWidth="1"/>
    <col min="15919" max="15919" width="3.28515625" style="118" customWidth="1"/>
    <col min="15920" max="15920" width="2.28515625" style="118" customWidth="1"/>
    <col min="15921" max="15921" width="3.42578125" style="118" customWidth="1"/>
    <col min="15922" max="15922" width="2" style="118" customWidth="1"/>
    <col min="15923" max="15924" width="2.42578125" style="118" customWidth="1"/>
    <col min="15925" max="15925" width="1.7109375" style="118" customWidth="1"/>
    <col min="15926" max="15926" width="1.5703125" style="118" customWidth="1"/>
    <col min="15927" max="15928" width="1.7109375" style="118" customWidth="1"/>
    <col min="15929" max="15929" width="1.5703125" style="118" customWidth="1"/>
    <col min="15930" max="15930" width="0.7109375" style="118" customWidth="1"/>
    <col min="15931" max="15931" width="2.7109375" style="118" customWidth="1"/>
    <col min="15932" max="15932" width="2.28515625" style="118" customWidth="1"/>
    <col min="15933" max="15933" width="0.85546875" style="118" customWidth="1"/>
    <col min="15934" max="15939" width="2.42578125" style="118" customWidth="1"/>
    <col min="15940" max="16128" width="11.28515625" style="118"/>
    <col min="16129" max="16131" width="2.42578125" style="118" customWidth="1"/>
    <col min="16132" max="16132" width="1.28515625" style="118" customWidth="1"/>
    <col min="16133" max="16133" width="1.42578125" style="118" customWidth="1"/>
    <col min="16134" max="16138" width="2.42578125" style="118" customWidth="1"/>
    <col min="16139" max="16139" width="1.42578125" style="118" customWidth="1"/>
    <col min="16140" max="16141" width="2.42578125" style="118" customWidth="1"/>
    <col min="16142" max="16142" width="1.5703125" style="118" customWidth="1"/>
    <col min="16143" max="16143" width="2.42578125" style="118" customWidth="1"/>
    <col min="16144" max="16144" width="1.5703125" style="118" customWidth="1"/>
    <col min="16145" max="16145" width="2.140625" style="118" customWidth="1"/>
    <col min="16146" max="16146" width="3.42578125" style="118" customWidth="1"/>
    <col min="16147" max="16147" width="1.85546875" style="118" customWidth="1"/>
    <col min="16148" max="16150" width="2.42578125" style="118" customWidth="1"/>
    <col min="16151" max="16151" width="1.42578125" style="118" customWidth="1"/>
    <col min="16152" max="16152" width="2.42578125" style="118" customWidth="1"/>
    <col min="16153" max="16153" width="2" style="118" customWidth="1"/>
    <col min="16154" max="16154" width="2.28515625" style="118" customWidth="1"/>
    <col min="16155" max="16155" width="2.42578125" style="118" customWidth="1"/>
    <col min="16156" max="16156" width="2.85546875" style="118" customWidth="1"/>
    <col min="16157" max="16157" width="3.140625" style="118" customWidth="1"/>
    <col min="16158" max="16159" width="2.42578125" style="118" customWidth="1"/>
    <col min="16160" max="16160" width="1.7109375" style="118" customWidth="1"/>
    <col min="16161" max="16161" width="2" style="118" customWidth="1"/>
    <col min="16162" max="16162" width="1.42578125" style="118" customWidth="1"/>
    <col min="16163" max="16163" width="1" style="118" customWidth="1"/>
    <col min="16164" max="16164" width="2.42578125" style="118" customWidth="1"/>
    <col min="16165" max="16165" width="3.7109375" style="118" customWidth="1"/>
    <col min="16166" max="16166" width="0.28515625" style="118" customWidth="1"/>
    <col min="16167" max="16167" width="1.85546875" style="118" customWidth="1"/>
    <col min="16168" max="16168" width="1" style="118" customWidth="1"/>
    <col min="16169" max="16169" width="2.85546875" style="118" customWidth="1"/>
    <col min="16170" max="16170" width="2.42578125" style="118" customWidth="1"/>
    <col min="16171" max="16171" width="1.42578125" style="118" customWidth="1"/>
    <col min="16172" max="16172" width="1.28515625" style="118" customWidth="1"/>
    <col min="16173" max="16173" width="2.140625" style="118" customWidth="1"/>
    <col min="16174" max="16174" width="2.42578125" style="118" customWidth="1"/>
    <col min="16175" max="16175" width="3.28515625" style="118" customWidth="1"/>
    <col min="16176" max="16176" width="2.28515625" style="118" customWidth="1"/>
    <col min="16177" max="16177" width="3.42578125" style="118" customWidth="1"/>
    <col min="16178" max="16178" width="2" style="118" customWidth="1"/>
    <col min="16179" max="16180" width="2.42578125" style="118" customWidth="1"/>
    <col min="16181" max="16181" width="1.7109375" style="118" customWidth="1"/>
    <col min="16182" max="16182" width="1.5703125" style="118" customWidth="1"/>
    <col min="16183" max="16184" width="1.7109375" style="118" customWidth="1"/>
    <col min="16185" max="16185" width="1.5703125" style="118" customWidth="1"/>
    <col min="16186" max="16186" width="0.7109375" style="118" customWidth="1"/>
    <col min="16187" max="16187" width="2.7109375" style="118" customWidth="1"/>
    <col min="16188" max="16188" width="2.28515625" style="118" customWidth="1"/>
    <col min="16189" max="16189" width="0.85546875" style="118" customWidth="1"/>
    <col min="16190" max="16195" width="2.42578125" style="118" customWidth="1"/>
    <col min="16196" max="16384" width="11.28515625" style="118"/>
  </cols>
  <sheetData>
    <row r="1" spans="2:62" ht="4.5" customHeight="1"/>
    <row r="2" spans="2:62" ht="12.75" customHeight="1">
      <c r="L2" s="558" t="s">
        <v>365</v>
      </c>
      <c r="M2" s="558"/>
      <c r="N2" s="558"/>
      <c r="O2" s="558"/>
      <c r="P2" s="558"/>
      <c r="Q2" s="558"/>
      <c r="R2" s="558"/>
      <c r="S2" s="558"/>
      <c r="T2" s="558"/>
      <c r="U2" s="558"/>
      <c r="V2" s="558"/>
      <c r="W2" s="558"/>
      <c r="X2" s="558"/>
      <c r="Y2" s="558"/>
      <c r="Z2" s="558"/>
      <c r="AA2" s="558"/>
      <c r="AB2" s="558"/>
      <c r="AC2" s="558"/>
      <c r="AD2" s="558"/>
      <c r="AE2" s="558"/>
      <c r="AF2" s="558"/>
      <c r="AG2" s="558"/>
      <c r="AH2" s="558"/>
      <c r="AI2" s="558"/>
      <c r="AJ2" s="558"/>
      <c r="AK2" s="558"/>
      <c r="AL2" s="558"/>
      <c r="AM2" s="558"/>
      <c r="AN2" s="558"/>
      <c r="AO2" s="558"/>
      <c r="AT2" s="119" t="s">
        <v>246</v>
      </c>
      <c r="AU2" s="119"/>
      <c r="AV2" s="559"/>
      <c r="AW2" s="559"/>
      <c r="AX2" s="559"/>
      <c r="AY2" s="559"/>
      <c r="AZ2" s="559"/>
      <c r="BA2" s="559"/>
      <c r="BB2" s="559"/>
      <c r="BC2" s="559"/>
      <c r="BD2" s="559"/>
      <c r="BE2" s="559"/>
      <c r="BF2" s="559"/>
      <c r="BG2" s="559"/>
      <c r="BH2" s="559"/>
      <c r="BI2" s="559"/>
    </row>
    <row r="3" spans="2:62" ht="12.75" customHeight="1">
      <c r="L3" s="558"/>
      <c r="M3" s="558"/>
      <c r="N3" s="558"/>
      <c r="O3" s="558"/>
      <c r="P3" s="558"/>
      <c r="Q3" s="558"/>
      <c r="R3" s="558"/>
      <c r="S3" s="558"/>
      <c r="T3" s="558"/>
      <c r="U3" s="558"/>
      <c r="V3" s="558"/>
      <c r="W3" s="558"/>
      <c r="X3" s="558"/>
      <c r="Y3" s="558"/>
      <c r="Z3" s="558"/>
      <c r="AA3" s="558"/>
      <c r="AB3" s="558"/>
      <c r="AC3" s="558"/>
      <c r="AD3" s="558"/>
      <c r="AE3" s="558"/>
      <c r="AF3" s="558"/>
      <c r="AG3" s="558"/>
      <c r="AH3" s="558"/>
      <c r="AI3" s="558"/>
      <c r="AJ3" s="558"/>
      <c r="AK3" s="558"/>
      <c r="AL3" s="558"/>
      <c r="AM3" s="558"/>
      <c r="AN3" s="558"/>
      <c r="AO3" s="558"/>
      <c r="AT3" s="560" t="s">
        <v>247</v>
      </c>
      <c r="AU3" s="560"/>
      <c r="AV3" s="560"/>
      <c r="AW3" s="481"/>
      <c r="AX3" s="481"/>
      <c r="AY3" s="481"/>
      <c r="AZ3" s="481"/>
      <c r="BA3" s="481"/>
      <c r="BB3" s="481"/>
      <c r="BC3" s="481"/>
      <c r="BD3" s="481"/>
      <c r="BE3" s="481"/>
      <c r="BF3" s="481"/>
      <c r="BG3" s="481"/>
      <c r="BH3" s="481"/>
      <c r="BI3" s="481"/>
    </row>
    <row r="4" spans="2:62" ht="13.5" customHeight="1">
      <c r="AT4" s="120" t="s">
        <v>366</v>
      </c>
      <c r="AW4" s="121"/>
      <c r="AX4" s="563">
        <f>+IF('RESUMEN OPERACION'!AT8="","",'RESUMEN OPERACION'!AT8)</f>
        <v>59711282</v>
      </c>
      <c r="AY4" s="563"/>
      <c r="AZ4" s="563"/>
      <c r="BA4" s="563"/>
      <c r="BB4" s="563"/>
      <c r="BC4" s="563"/>
      <c r="BD4" s="563"/>
      <c r="BE4" s="563"/>
      <c r="BF4" s="563"/>
      <c r="BG4" s="563"/>
    </row>
    <row r="5" spans="2:62" ht="8.4499999999999993" customHeight="1">
      <c r="B5" s="123"/>
      <c r="C5" s="123"/>
      <c r="D5" s="123"/>
      <c r="E5" s="123"/>
      <c r="F5" s="123"/>
      <c r="G5" s="123"/>
      <c r="H5" s="123"/>
      <c r="I5" s="123"/>
      <c r="J5" s="123"/>
      <c r="K5" s="123"/>
      <c r="L5" s="123" t="s">
        <v>367</v>
      </c>
      <c r="M5" s="123"/>
      <c r="N5" s="123"/>
      <c r="O5" s="123"/>
      <c r="P5" s="123"/>
      <c r="Q5" s="123"/>
      <c r="R5" s="561" t="str">
        <f>+UPPER(IF('RESUMEN OPERACION'!J19&lt;&gt;"",'RESUMEN OPERACION'!J19,""))</f>
        <v>MERSANT VIGILANCIA SL</v>
      </c>
      <c r="S5" s="561"/>
      <c r="T5" s="561"/>
      <c r="U5" s="561"/>
      <c r="V5" s="561"/>
      <c r="W5" s="561"/>
      <c r="X5" s="561"/>
      <c r="Y5" s="561"/>
      <c r="Z5" s="561"/>
      <c r="AA5" s="561"/>
      <c r="AB5" s="561"/>
      <c r="AC5" s="561"/>
      <c r="AD5" s="561"/>
      <c r="AE5" s="561"/>
      <c r="AF5" s="561"/>
      <c r="AG5" s="561"/>
      <c r="AH5" s="124"/>
      <c r="AI5" s="123"/>
      <c r="AJ5" s="125" t="s">
        <v>368</v>
      </c>
      <c r="AK5" s="125"/>
      <c r="AL5" s="125"/>
      <c r="AM5" s="125"/>
      <c r="AN5" s="125"/>
      <c r="AO5" s="125"/>
      <c r="AP5" s="125"/>
      <c r="AQ5" s="125"/>
      <c r="AR5" s="125"/>
      <c r="AS5" s="125"/>
      <c r="AT5" s="125"/>
      <c r="AU5" s="125"/>
      <c r="AV5" s="125"/>
      <c r="AW5" s="126"/>
      <c r="AX5" s="123"/>
      <c r="AY5" s="123"/>
      <c r="AZ5" s="123"/>
      <c r="BA5" s="123"/>
      <c r="BB5" s="123"/>
      <c r="BC5" s="123"/>
      <c r="BD5" s="123"/>
      <c r="BE5" s="123"/>
      <c r="BF5" s="123"/>
      <c r="BG5" s="123"/>
      <c r="BH5" s="123"/>
      <c r="BI5" s="123"/>
    </row>
    <row r="6" spans="2:62" ht="8.4499999999999993" customHeight="1">
      <c r="B6" s="123"/>
      <c r="C6" s="123"/>
      <c r="D6" s="123"/>
      <c r="E6" s="123"/>
      <c r="F6" s="123"/>
      <c r="G6" s="123"/>
      <c r="H6" s="123"/>
      <c r="I6" s="123"/>
      <c r="J6" s="123"/>
      <c r="K6" s="123"/>
      <c r="L6" s="123" t="s">
        <v>369</v>
      </c>
      <c r="M6" s="123"/>
      <c r="N6" s="235" t="str">
        <f>UPPER(IF('contrato movil'!H14&lt;&gt;"",'contrato movil'!H14,""))</f>
        <v/>
      </c>
      <c r="O6" s="127"/>
      <c r="P6" s="127"/>
      <c r="Q6" s="127"/>
      <c r="R6" s="127"/>
      <c r="S6" s="562" t="s">
        <v>285</v>
      </c>
      <c r="T6" s="562"/>
      <c r="U6" s="562"/>
      <c r="V6" s="551" t="str">
        <f>UPPER(IF('contrato movil'!R14&lt;&gt;"",'contrato movil'!R14,""))</f>
        <v/>
      </c>
      <c r="W6" s="551"/>
      <c r="X6" s="551"/>
      <c r="Y6" s="551"/>
      <c r="Z6" s="551"/>
      <c r="AA6" s="551"/>
      <c r="AB6" s="551"/>
      <c r="AC6" s="551"/>
      <c r="AD6" s="551"/>
      <c r="AE6" s="551"/>
      <c r="AF6" s="551"/>
      <c r="AG6" s="551"/>
      <c r="AH6" s="128"/>
      <c r="AI6" s="123"/>
      <c r="AJ6" s="123" t="s">
        <v>301</v>
      </c>
      <c r="AK6" s="123"/>
      <c r="AL6" s="123"/>
      <c r="AM6" s="123"/>
      <c r="AN6" s="123"/>
      <c r="AO6" s="123"/>
      <c r="AP6" s="123"/>
      <c r="AQ6" s="123"/>
      <c r="AR6" s="129" t="str">
        <f>+'DETALLE DE LINEAS'!O5</f>
        <v>MERSANT VIGILANCIA S.L</v>
      </c>
      <c r="AS6" s="129"/>
      <c r="AT6" s="129"/>
      <c r="AU6" s="129"/>
      <c r="AV6" s="129"/>
      <c r="AW6" s="129"/>
      <c r="AX6" s="129"/>
      <c r="AY6" s="129"/>
      <c r="AZ6" s="129"/>
      <c r="BA6" s="129"/>
      <c r="BB6" s="129"/>
      <c r="BC6" s="129"/>
      <c r="BD6" s="129"/>
      <c r="BE6" s="129"/>
      <c r="BF6" s="129"/>
      <c r="BG6" s="129"/>
      <c r="BH6" s="129"/>
      <c r="BI6" s="129"/>
    </row>
    <row r="7" spans="2:62" ht="8.4499999999999993" customHeight="1">
      <c r="B7" s="123"/>
      <c r="C7" s="123"/>
      <c r="D7" s="123"/>
      <c r="E7" s="123"/>
      <c r="F7" s="123"/>
      <c r="G7" s="123"/>
      <c r="H7" s="123"/>
      <c r="I7" s="123"/>
      <c r="J7" s="123"/>
      <c r="K7" s="123"/>
      <c r="L7" s="123" t="s">
        <v>370</v>
      </c>
      <c r="M7" s="123"/>
      <c r="N7" s="123"/>
      <c r="O7" s="127"/>
      <c r="P7" s="127"/>
      <c r="Q7" s="127"/>
      <c r="R7" s="127"/>
      <c r="S7" s="127"/>
      <c r="T7" s="127"/>
      <c r="U7" s="123" t="s">
        <v>371</v>
      </c>
      <c r="V7" s="123"/>
      <c r="W7" s="130"/>
      <c r="X7" s="130"/>
      <c r="Y7" s="130"/>
      <c r="Z7" s="130"/>
      <c r="AA7" s="130"/>
      <c r="AB7" s="130"/>
      <c r="AC7" s="123"/>
      <c r="AD7" s="123"/>
      <c r="AE7" s="123"/>
      <c r="AF7" s="123"/>
      <c r="AG7" s="123"/>
      <c r="AH7" s="123"/>
      <c r="AI7" s="123"/>
      <c r="AJ7" s="123" t="s">
        <v>284</v>
      </c>
      <c r="AK7" s="123"/>
      <c r="AL7" s="123"/>
      <c r="AM7" s="127"/>
      <c r="AN7" s="127"/>
      <c r="AO7" s="127"/>
      <c r="AP7" s="127"/>
      <c r="AQ7" s="127"/>
      <c r="AR7" s="127"/>
      <c r="AS7" s="123" t="s">
        <v>285</v>
      </c>
      <c r="AT7" s="123"/>
      <c r="AU7" s="475"/>
      <c r="AV7" s="475"/>
      <c r="AW7" s="475"/>
      <c r="AX7" s="475"/>
      <c r="AY7" s="475"/>
      <c r="AZ7" s="475"/>
      <c r="BA7" s="475"/>
      <c r="BB7" s="475"/>
      <c r="BC7" s="475"/>
      <c r="BD7" s="475"/>
      <c r="BE7" s="475"/>
      <c r="BF7" s="475"/>
      <c r="BG7" s="475"/>
      <c r="BH7" s="475"/>
      <c r="BI7" s="475"/>
    </row>
    <row r="8" spans="2:62" ht="8.1" customHeight="1">
      <c r="B8" s="123"/>
      <c r="C8" s="123"/>
      <c r="D8" s="123"/>
      <c r="E8" s="123"/>
      <c r="F8" s="123"/>
      <c r="G8" s="123"/>
      <c r="H8" s="123"/>
      <c r="I8" s="123"/>
      <c r="J8" s="123"/>
      <c r="K8" s="123"/>
      <c r="L8" s="123" t="s">
        <v>268</v>
      </c>
      <c r="M8" s="123"/>
      <c r="N8" s="550" t="str">
        <f>UPPER(IF('RESUMEN OPERACION'!J37&lt;&gt;"",'RESUMEN OPERACION'!J37,""))</f>
        <v>SEVILLA</v>
      </c>
      <c r="O8" s="550"/>
      <c r="P8" s="550"/>
      <c r="Q8" s="550"/>
      <c r="R8" s="550"/>
      <c r="S8" s="550"/>
      <c r="T8" s="550"/>
      <c r="U8" s="550"/>
      <c r="V8" s="550"/>
      <c r="W8" s="550"/>
      <c r="X8" s="550"/>
      <c r="Y8" s="550"/>
      <c r="Z8" s="550"/>
      <c r="AA8" s="550"/>
      <c r="AB8" s="550"/>
      <c r="AC8" s="550"/>
      <c r="AD8" s="550"/>
      <c r="AE8" s="550"/>
      <c r="AF8" s="550"/>
      <c r="AG8" s="550"/>
      <c r="AH8" s="128"/>
      <c r="AI8" s="123"/>
      <c r="AJ8" s="123" t="s">
        <v>256</v>
      </c>
      <c r="AK8" s="127" t="str">
        <f>+'DETALLE DE LINEAS'!P5</f>
        <v>B90229790</v>
      </c>
      <c r="AL8" s="127"/>
      <c r="AM8" s="127"/>
      <c r="AN8" s="127"/>
      <c r="AO8" s="127"/>
      <c r="AP8" s="127"/>
      <c r="AQ8" s="127"/>
      <c r="AR8" s="127"/>
      <c r="AS8" s="123" t="s">
        <v>372</v>
      </c>
      <c r="AT8" s="123"/>
      <c r="AU8" s="123"/>
      <c r="AV8" s="131"/>
      <c r="AW8" s="131"/>
      <c r="AX8" s="131"/>
      <c r="AY8" s="131"/>
      <c r="AZ8" s="131"/>
      <c r="BA8" s="131"/>
      <c r="BB8" s="131"/>
      <c r="BC8" s="131"/>
      <c r="BD8" s="131"/>
      <c r="BE8" s="131"/>
      <c r="BF8" s="131"/>
      <c r="BG8" s="131"/>
      <c r="BH8" s="131"/>
      <c r="BI8" s="131"/>
    </row>
    <row r="9" spans="2:62" ht="8.1" customHeight="1">
      <c r="B9" s="123"/>
      <c r="C9" s="123"/>
      <c r="D9" s="123"/>
      <c r="E9" s="123"/>
      <c r="F9" s="123"/>
      <c r="G9" s="123"/>
      <c r="H9" s="123"/>
      <c r="I9" s="123"/>
      <c r="J9" s="123"/>
      <c r="K9" s="123"/>
      <c r="L9" s="123" t="s">
        <v>256</v>
      </c>
      <c r="M9" s="550" t="str">
        <f>UPPER(IF('RESUMEN OPERACION'!AW19&lt;&gt;"",'RESUMEN OPERACION'!AW19,""))</f>
        <v>B90229790</v>
      </c>
      <c r="N9" s="550"/>
      <c r="O9" s="550"/>
      <c r="P9" s="550"/>
      <c r="Q9" s="550"/>
      <c r="R9" s="550"/>
      <c r="S9" s="123" t="s">
        <v>372</v>
      </c>
      <c r="T9" s="123"/>
      <c r="U9" s="123"/>
      <c r="V9" s="123"/>
      <c r="W9" s="551" t="str">
        <f>UPPER(IF('RESUMEN OPERACION'!AW31&lt;&gt;"",'RESUMEN OPERACION'!AW31,""))</f>
        <v/>
      </c>
      <c r="X9" s="551"/>
      <c r="Y9" s="551"/>
      <c r="Z9" s="551"/>
      <c r="AA9" s="551"/>
      <c r="AB9" s="551"/>
      <c r="AC9" s="551"/>
      <c r="AD9" s="551"/>
      <c r="AE9" s="551"/>
      <c r="AF9" s="551"/>
      <c r="AG9" s="551"/>
      <c r="AH9" s="128"/>
      <c r="AI9" s="123"/>
      <c r="AJ9" s="123" t="s">
        <v>259</v>
      </c>
      <c r="AK9" s="123"/>
      <c r="AL9" s="123"/>
      <c r="AM9" s="123"/>
      <c r="AN9" s="130"/>
      <c r="AO9" s="130"/>
      <c r="AP9" s="130"/>
      <c r="AQ9" s="130"/>
      <c r="AR9" s="130"/>
      <c r="AS9" s="123" t="s">
        <v>303</v>
      </c>
      <c r="AT9" s="123"/>
      <c r="AU9" s="127"/>
      <c r="AV9" s="127"/>
      <c r="AW9" s="123" t="s">
        <v>373</v>
      </c>
      <c r="AX9" s="123"/>
      <c r="AY9" s="123"/>
      <c r="AZ9" s="127"/>
      <c r="BA9" s="127"/>
      <c r="BB9" s="123" t="s">
        <v>305</v>
      </c>
      <c r="BC9" s="123"/>
      <c r="BD9" s="123"/>
      <c r="BE9" s="123"/>
      <c r="BF9" s="132"/>
      <c r="BG9" s="131"/>
      <c r="BH9" s="131"/>
      <c r="BI9" s="131"/>
      <c r="BJ9" s="132"/>
    </row>
    <row r="10" spans="2:62" ht="3.75" customHeight="1">
      <c r="B10" s="123"/>
      <c r="C10" s="123"/>
      <c r="D10" s="123"/>
      <c r="E10" s="123"/>
      <c r="F10" s="123"/>
      <c r="G10" s="123"/>
      <c r="H10" s="123"/>
      <c r="I10" s="123"/>
      <c r="J10" s="123"/>
      <c r="K10" s="123"/>
      <c r="L10" s="123"/>
      <c r="M10" s="128"/>
      <c r="N10" s="128"/>
      <c r="O10" s="128"/>
      <c r="P10" s="128"/>
      <c r="Q10" s="128"/>
      <c r="R10" s="128"/>
      <c r="S10" s="123"/>
      <c r="T10" s="123"/>
      <c r="U10" s="123"/>
      <c r="V10" s="123"/>
      <c r="W10" s="128"/>
      <c r="X10" s="128"/>
      <c r="Y10" s="128"/>
      <c r="Z10" s="128"/>
      <c r="AA10" s="128"/>
      <c r="AB10" s="128"/>
      <c r="AC10" s="128"/>
      <c r="AD10" s="128"/>
      <c r="AE10" s="128"/>
      <c r="AF10" s="128"/>
      <c r="AG10" s="128"/>
      <c r="AH10" s="128"/>
      <c r="AI10" s="123"/>
      <c r="AJ10" s="123"/>
      <c r="AK10" s="123"/>
      <c r="AL10" s="123"/>
      <c r="AM10" s="123"/>
      <c r="AN10" s="128"/>
      <c r="AO10" s="128"/>
      <c r="AP10" s="128"/>
      <c r="AQ10" s="128"/>
      <c r="AR10" s="128"/>
      <c r="AS10" s="123"/>
      <c r="AT10" s="123"/>
      <c r="AU10" s="128"/>
      <c r="AV10" s="128"/>
      <c r="AW10" s="123"/>
      <c r="AX10" s="123"/>
      <c r="AY10" s="123"/>
      <c r="AZ10" s="128"/>
      <c r="BA10" s="128"/>
      <c r="BB10" s="123"/>
      <c r="BC10" s="123"/>
      <c r="BD10" s="123"/>
      <c r="BE10" s="123"/>
      <c r="BF10" s="128"/>
      <c r="BG10" s="128"/>
      <c r="BH10" s="123"/>
      <c r="BI10" s="123"/>
    </row>
    <row r="11" spans="2:62" ht="8.1" customHeight="1">
      <c r="B11" s="123"/>
      <c r="C11" s="123"/>
      <c r="D11" s="123"/>
      <c r="E11" s="501" t="s">
        <v>374</v>
      </c>
      <c r="F11" s="502"/>
      <c r="G11" s="502"/>
      <c r="H11" s="502"/>
      <c r="I11" s="503"/>
      <c r="J11" s="541" t="s">
        <v>375</v>
      </c>
      <c r="K11" s="542"/>
      <c r="L11" s="542"/>
      <c r="M11" s="542"/>
      <c r="N11" s="542"/>
      <c r="O11" s="542"/>
      <c r="P11" s="543"/>
      <c r="Q11" s="541" t="s">
        <v>376</v>
      </c>
      <c r="R11" s="542"/>
      <c r="S11" s="542"/>
      <c r="T11" s="542"/>
      <c r="U11" s="542"/>
      <c r="V11" s="542"/>
      <c r="W11" s="543"/>
      <c r="X11" s="501" t="s">
        <v>377</v>
      </c>
      <c r="Y11" s="503"/>
      <c r="Z11" s="552" t="s">
        <v>345</v>
      </c>
      <c r="AA11" s="553"/>
      <c r="AB11" s="553"/>
      <c r="AC11" s="553"/>
      <c r="AD11" s="553"/>
      <c r="AE11" s="553"/>
      <c r="AF11" s="553"/>
      <c r="AG11" s="553"/>
      <c r="AH11" s="553"/>
      <c r="AI11" s="553"/>
      <c r="AJ11" s="553"/>
      <c r="AK11" s="553"/>
      <c r="AL11" s="553"/>
      <c r="AM11" s="553"/>
      <c r="AN11" s="554"/>
      <c r="AO11" s="552" t="s">
        <v>13</v>
      </c>
      <c r="AP11" s="553"/>
      <c r="AQ11" s="553"/>
      <c r="AR11" s="554"/>
      <c r="AS11" s="501" t="s">
        <v>378</v>
      </c>
      <c r="AT11" s="502"/>
      <c r="AU11" s="502"/>
      <c r="AV11" s="502"/>
      <c r="AW11" s="502"/>
      <c r="AX11" s="502"/>
      <c r="AY11" s="502"/>
      <c r="AZ11" s="502"/>
      <c r="BA11" s="502"/>
      <c r="BB11" s="502"/>
      <c r="BC11" s="502"/>
      <c r="BD11" s="502"/>
      <c r="BE11" s="502"/>
      <c r="BF11" s="502"/>
      <c r="BG11" s="502"/>
      <c r="BH11" s="502"/>
      <c r="BI11" s="503"/>
    </row>
    <row r="12" spans="2:62" ht="8.1" customHeight="1">
      <c r="B12" s="123"/>
      <c r="C12" s="123"/>
      <c r="D12" s="123"/>
      <c r="E12" s="529"/>
      <c r="F12" s="530"/>
      <c r="G12" s="530"/>
      <c r="H12" s="530"/>
      <c r="I12" s="531"/>
      <c r="J12" s="544"/>
      <c r="K12" s="545"/>
      <c r="L12" s="545"/>
      <c r="M12" s="545"/>
      <c r="N12" s="545"/>
      <c r="O12" s="545"/>
      <c r="P12" s="546"/>
      <c r="Q12" s="544"/>
      <c r="R12" s="545"/>
      <c r="S12" s="545"/>
      <c r="T12" s="545"/>
      <c r="U12" s="545"/>
      <c r="V12" s="545"/>
      <c r="W12" s="546"/>
      <c r="X12" s="529"/>
      <c r="Y12" s="531"/>
      <c r="Z12" s="555"/>
      <c r="AA12" s="556"/>
      <c r="AB12" s="556"/>
      <c r="AC12" s="556"/>
      <c r="AD12" s="556"/>
      <c r="AE12" s="556"/>
      <c r="AF12" s="556"/>
      <c r="AG12" s="556"/>
      <c r="AH12" s="556"/>
      <c r="AI12" s="556"/>
      <c r="AJ12" s="556"/>
      <c r="AK12" s="556"/>
      <c r="AL12" s="556"/>
      <c r="AM12" s="556"/>
      <c r="AN12" s="557"/>
      <c r="AO12" s="555"/>
      <c r="AP12" s="556"/>
      <c r="AQ12" s="556"/>
      <c r="AR12" s="557"/>
      <c r="AS12" s="504"/>
      <c r="AT12" s="505"/>
      <c r="AU12" s="505"/>
      <c r="AV12" s="505"/>
      <c r="AW12" s="505"/>
      <c r="AX12" s="505"/>
      <c r="AY12" s="505"/>
      <c r="AZ12" s="505"/>
      <c r="BA12" s="505"/>
      <c r="BB12" s="505"/>
      <c r="BC12" s="505"/>
      <c r="BD12" s="505"/>
      <c r="BE12" s="505"/>
      <c r="BF12" s="505"/>
      <c r="BG12" s="505"/>
      <c r="BH12" s="505"/>
      <c r="BI12" s="506"/>
    </row>
    <row r="13" spans="2:62" ht="8.1" customHeight="1">
      <c r="B13" s="123"/>
      <c r="C13" s="123"/>
      <c r="D13" s="123"/>
      <c r="E13" s="529"/>
      <c r="F13" s="530"/>
      <c r="G13" s="530"/>
      <c r="H13" s="530"/>
      <c r="I13" s="531"/>
      <c r="J13" s="544"/>
      <c r="K13" s="545"/>
      <c r="L13" s="545"/>
      <c r="M13" s="545"/>
      <c r="N13" s="545"/>
      <c r="O13" s="545"/>
      <c r="P13" s="546"/>
      <c r="Q13" s="544"/>
      <c r="R13" s="545"/>
      <c r="S13" s="545"/>
      <c r="T13" s="545"/>
      <c r="U13" s="545"/>
      <c r="V13" s="545"/>
      <c r="W13" s="546"/>
      <c r="X13" s="529"/>
      <c r="Y13" s="531"/>
      <c r="Z13" s="529" t="s">
        <v>345</v>
      </c>
      <c r="AA13" s="530"/>
      <c r="AB13" s="530"/>
      <c r="AC13" s="531"/>
      <c r="AD13" s="529" t="s">
        <v>333</v>
      </c>
      <c r="AE13" s="530"/>
      <c r="AF13" s="530"/>
      <c r="AG13" s="531"/>
      <c r="AH13" s="529" t="s">
        <v>379</v>
      </c>
      <c r="AI13" s="530"/>
      <c r="AJ13" s="530"/>
      <c r="AK13" s="530"/>
      <c r="AL13" s="530"/>
      <c r="AM13" s="530"/>
      <c r="AN13" s="531"/>
      <c r="AO13" s="532" t="s">
        <v>380</v>
      </c>
      <c r="AP13" s="532" t="s">
        <v>381</v>
      </c>
      <c r="AQ13" s="535" t="s">
        <v>382</v>
      </c>
      <c r="AR13" s="536"/>
      <c r="AS13" s="541" t="s">
        <v>383</v>
      </c>
      <c r="AT13" s="542"/>
      <c r="AU13" s="542"/>
      <c r="AV13" s="543"/>
      <c r="AW13" s="501" t="s">
        <v>384</v>
      </c>
      <c r="AX13" s="502"/>
      <c r="AY13" s="502"/>
      <c r="AZ13" s="502"/>
      <c r="BA13" s="503"/>
      <c r="BB13" s="532" t="s">
        <v>292</v>
      </c>
      <c r="BC13" s="532" t="s">
        <v>385</v>
      </c>
      <c r="BD13" s="501" t="s">
        <v>386</v>
      </c>
      <c r="BE13" s="502"/>
      <c r="BF13" s="503"/>
      <c r="BG13" s="501" t="s">
        <v>387</v>
      </c>
      <c r="BH13" s="502"/>
      <c r="BI13" s="503"/>
    </row>
    <row r="14" spans="2:62" ht="8.1" customHeight="1">
      <c r="B14" s="123"/>
      <c r="C14" s="123"/>
      <c r="D14" s="123"/>
      <c r="E14" s="529"/>
      <c r="F14" s="530"/>
      <c r="G14" s="530"/>
      <c r="H14" s="530"/>
      <c r="I14" s="531"/>
      <c r="J14" s="544"/>
      <c r="K14" s="545"/>
      <c r="L14" s="545"/>
      <c r="M14" s="545"/>
      <c r="N14" s="545"/>
      <c r="O14" s="545"/>
      <c r="P14" s="546"/>
      <c r="Q14" s="544"/>
      <c r="R14" s="545"/>
      <c r="S14" s="545"/>
      <c r="T14" s="545"/>
      <c r="U14" s="545"/>
      <c r="V14" s="545"/>
      <c r="W14" s="546"/>
      <c r="X14" s="529"/>
      <c r="Y14" s="531"/>
      <c r="Z14" s="529"/>
      <c r="AA14" s="530"/>
      <c r="AB14" s="530"/>
      <c r="AC14" s="531"/>
      <c r="AD14" s="529"/>
      <c r="AE14" s="530"/>
      <c r="AF14" s="530"/>
      <c r="AG14" s="531"/>
      <c r="AH14" s="529"/>
      <c r="AI14" s="530"/>
      <c r="AJ14" s="530"/>
      <c r="AK14" s="530"/>
      <c r="AL14" s="530"/>
      <c r="AM14" s="530"/>
      <c r="AN14" s="531"/>
      <c r="AO14" s="533"/>
      <c r="AP14" s="533"/>
      <c r="AQ14" s="537"/>
      <c r="AR14" s="538"/>
      <c r="AS14" s="544"/>
      <c r="AT14" s="545"/>
      <c r="AU14" s="545"/>
      <c r="AV14" s="546"/>
      <c r="AW14" s="529"/>
      <c r="AX14" s="530"/>
      <c r="AY14" s="530"/>
      <c r="AZ14" s="530"/>
      <c r="BA14" s="531"/>
      <c r="BB14" s="533"/>
      <c r="BC14" s="533"/>
      <c r="BD14" s="529"/>
      <c r="BE14" s="530"/>
      <c r="BF14" s="531"/>
      <c r="BG14" s="529"/>
      <c r="BH14" s="530"/>
      <c r="BI14" s="531"/>
    </row>
    <row r="15" spans="2:62" ht="8.1" customHeight="1">
      <c r="B15" s="123"/>
      <c r="C15" s="123"/>
      <c r="D15" s="123"/>
      <c r="E15" s="529"/>
      <c r="F15" s="530"/>
      <c r="G15" s="530"/>
      <c r="H15" s="530"/>
      <c r="I15" s="531"/>
      <c r="J15" s="544"/>
      <c r="K15" s="545"/>
      <c r="L15" s="545"/>
      <c r="M15" s="545"/>
      <c r="N15" s="545"/>
      <c r="O15" s="545"/>
      <c r="P15" s="546"/>
      <c r="Q15" s="544"/>
      <c r="R15" s="545"/>
      <c r="S15" s="545"/>
      <c r="T15" s="545"/>
      <c r="U15" s="545"/>
      <c r="V15" s="545"/>
      <c r="W15" s="546"/>
      <c r="X15" s="529"/>
      <c r="Y15" s="531"/>
      <c r="Z15" s="529"/>
      <c r="AA15" s="530"/>
      <c r="AB15" s="530"/>
      <c r="AC15" s="531"/>
      <c r="AD15" s="529"/>
      <c r="AE15" s="530"/>
      <c r="AF15" s="530"/>
      <c r="AG15" s="531"/>
      <c r="AH15" s="529"/>
      <c r="AI15" s="530"/>
      <c r="AJ15" s="530"/>
      <c r="AK15" s="530"/>
      <c r="AL15" s="530"/>
      <c r="AM15" s="530"/>
      <c r="AN15" s="531"/>
      <c r="AO15" s="533"/>
      <c r="AP15" s="533"/>
      <c r="AQ15" s="537"/>
      <c r="AR15" s="538"/>
      <c r="AS15" s="544"/>
      <c r="AT15" s="545"/>
      <c r="AU15" s="545"/>
      <c r="AV15" s="546"/>
      <c r="AW15" s="529"/>
      <c r="AX15" s="530"/>
      <c r="AY15" s="530"/>
      <c r="AZ15" s="530"/>
      <c r="BA15" s="531"/>
      <c r="BB15" s="533"/>
      <c r="BC15" s="533"/>
      <c r="BD15" s="529"/>
      <c r="BE15" s="530"/>
      <c r="BF15" s="531"/>
      <c r="BG15" s="529"/>
      <c r="BH15" s="530"/>
      <c r="BI15" s="531"/>
    </row>
    <row r="16" spans="2:62" ht="8.1" customHeight="1">
      <c r="B16" s="123"/>
      <c r="C16" s="123"/>
      <c r="D16" s="123"/>
      <c r="E16" s="529"/>
      <c r="F16" s="530"/>
      <c r="G16" s="530"/>
      <c r="H16" s="530"/>
      <c r="I16" s="531"/>
      <c r="J16" s="544"/>
      <c r="K16" s="545"/>
      <c r="L16" s="545"/>
      <c r="M16" s="545"/>
      <c r="N16" s="545"/>
      <c r="O16" s="545"/>
      <c r="P16" s="546"/>
      <c r="Q16" s="544"/>
      <c r="R16" s="545"/>
      <c r="S16" s="545"/>
      <c r="T16" s="545"/>
      <c r="U16" s="545"/>
      <c r="V16" s="545"/>
      <c r="W16" s="546"/>
      <c r="X16" s="529"/>
      <c r="Y16" s="531"/>
      <c r="Z16" s="529"/>
      <c r="AA16" s="530"/>
      <c r="AB16" s="530"/>
      <c r="AC16" s="531"/>
      <c r="AD16" s="529"/>
      <c r="AE16" s="530"/>
      <c r="AF16" s="530"/>
      <c r="AG16" s="531"/>
      <c r="AH16" s="529"/>
      <c r="AI16" s="530"/>
      <c r="AJ16" s="530"/>
      <c r="AK16" s="530"/>
      <c r="AL16" s="530"/>
      <c r="AM16" s="530"/>
      <c r="AN16" s="531"/>
      <c r="AO16" s="533"/>
      <c r="AP16" s="533"/>
      <c r="AQ16" s="537"/>
      <c r="AR16" s="538"/>
      <c r="AS16" s="544"/>
      <c r="AT16" s="545"/>
      <c r="AU16" s="545"/>
      <c r="AV16" s="546"/>
      <c r="AW16" s="529"/>
      <c r="AX16" s="530"/>
      <c r="AY16" s="530"/>
      <c r="AZ16" s="530"/>
      <c r="BA16" s="531"/>
      <c r="BB16" s="533"/>
      <c r="BC16" s="533"/>
      <c r="BD16" s="529"/>
      <c r="BE16" s="530"/>
      <c r="BF16" s="531"/>
      <c r="BG16" s="529"/>
      <c r="BH16" s="530"/>
      <c r="BI16" s="531"/>
    </row>
    <row r="17" spans="2:62" ht="6" customHeight="1">
      <c r="B17" s="123"/>
      <c r="C17" s="123"/>
      <c r="D17" s="123"/>
      <c r="E17" s="504"/>
      <c r="F17" s="505"/>
      <c r="G17" s="505"/>
      <c r="H17" s="505"/>
      <c r="I17" s="506"/>
      <c r="J17" s="547"/>
      <c r="K17" s="548"/>
      <c r="L17" s="548"/>
      <c r="M17" s="548"/>
      <c r="N17" s="548"/>
      <c r="O17" s="548"/>
      <c r="P17" s="549"/>
      <c r="Q17" s="547"/>
      <c r="R17" s="548"/>
      <c r="S17" s="548"/>
      <c r="T17" s="548"/>
      <c r="U17" s="548"/>
      <c r="V17" s="548"/>
      <c r="W17" s="549"/>
      <c r="X17" s="504"/>
      <c r="Y17" s="506"/>
      <c r="Z17" s="504"/>
      <c r="AA17" s="505"/>
      <c r="AB17" s="505"/>
      <c r="AC17" s="506"/>
      <c r="AD17" s="504"/>
      <c r="AE17" s="505"/>
      <c r="AF17" s="505"/>
      <c r="AG17" s="506"/>
      <c r="AH17" s="504"/>
      <c r="AI17" s="505"/>
      <c r="AJ17" s="505"/>
      <c r="AK17" s="505"/>
      <c r="AL17" s="505"/>
      <c r="AM17" s="505"/>
      <c r="AN17" s="506"/>
      <c r="AO17" s="534"/>
      <c r="AP17" s="534"/>
      <c r="AQ17" s="539"/>
      <c r="AR17" s="540"/>
      <c r="AS17" s="547"/>
      <c r="AT17" s="548"/>
      <c r="AU17" s="548"/>
      <c r="AV17" s="549"/>
      <c r="AW17" s="504"/>
      <c r="AX17" s="505"/>
      <c r="AY17" s="505"/>
      <c r="AZ17" s="505"/>
      <c r="BA17" s="506"/>
      <c r="BB17" s="534"/>
      <c r="BC17" s="534"/>
      <c r="BD17" s="504"/>
      <c r="BE17" s="505"/>
      <c r="BF17" s="506"/>
      <c r="BG17" s="504"/>
      <c r="BH17" s="505"/>
      <c r="BI17" s="506"/>
    </row>
    <row r="18" spans="2:62" s="121" customFormat="1" ht="11.25" customHeight="1">
      <c r="B18" s="128"/>
      <c r="C18" s="128"/>
      <c r="D18" s="128"/>
      <c r="E18" s="133">
        <v>1</v>
      </c>
      <c r="F18" s="475">
        <f>+IF('DETALLE DE LINEAS'!C6&lt;&gt;"",'DETALLE DE LINEAS'!C6,"")</f>
        <v>672623941</v>
      </c>
      <c r="G18" s="475"/>
      <c r="H18" s="475"/>
      <c r="I18" s="474"/>
      <c r="J18" s="528">
        <v>893401</v>
      </c>
      <c r="K18" s="479"/>
      <c r="L18" s="515"/>
      <c r="M18" s="515"/>
      <c r="N18" s="515"/>
      <c r="O18" s="515"/>
      <c r="P18" s="571"/>
      <c r="Q18" s="528">
        <v>8934</v>
      </c>
      <c r="R18" s="479"/>
      <c r="S18" s="475"/>
      <c r="T18" s="475"/>
      <c r="U18" s="475"/>
      <c r="V18" s="475"/>
      <c r="W18" s="474"/>
      <c r="X18" s="473"/>
      <c r="Y18" s="474"/>
      <c r="Z18" s="522" t="str">
        <f>+IF('DETALLE DE LINEAS'!E6&lt;&gt;"",'DETALLE DE LINEAS'!E6,"")</f>
        <v>OPTIMA_RPV</v>
      </c>
      <c r="AA18" s="523"/>
      <c r="AB18" s="523"/>
      <c r="AC18" s="524"/>
      <c r="AD18" s="473" t="str">
        <f>+IF('DETALLE DE LINEAS'!I6&lt;&gt;"",'DETALLE DE LINEAS'!I6,"")</f>
        <v/>
      </c>
      <c r="AE18" s="475"/>
      <c r="AF18" s="475"/>
      <c r="AG18" s="474"/>
      <c r="AH18" s="525" t="str">
        <f>+IF('DETALLE DE LINEAS'!H6&lt;&gt;"",'DETALLE DE LINEAS'!H6,"")</f>
        <v>150 min + 600 mb</v>
      </c>
      <c r="AI18" s="526"/>
      <c r="AJ18" s="526"/>
      <c r="AK18" s="526"/>
      <c r="AL18" s="526"/>
      <c r="AM18" s="526"/>
      <c r="AN18" s="527"/>
      <c r="AO18" s="134"/>
      <c r="AP18" s="134"/>
      <c r="AQ18" s="473"/>
      <c r="AR18" s="474"/>
      <c r="AS18" s="473"/>
      <c r="AT18" s="475"/>
      <c r="AU18" s="475"/>
      <c r="AV18" s="474"/>
      <c r="AW18" s="473"/>
      <c r="AX18" s="475"/>
      <c r="AY18" s="475"/>
      <c r="AZ18" s="475"/>
      <c r="BA18" s="474"/>
      <c r="BB18" s="134"/>
      <c r="BC18" s="134"/>
      <c r="BD18" s="473"/>
      <c r="BE18" s="475"/>
      <c r="BF18" s="474"/>
      <c r="BG18" s="473"/>
      <c r="BH18" s="475"/>
      <c r="BI18" s="474"/>
    </row>
    <row r="19" spans="2:62" s="121" customFormat="1" ht="11.25" customHeight="1">
      <c r="B19" s="128"/>
      <c r="C19" s="128"/>
      <c r="D19" s="128"/>
      <c r="E19" s="133">
        <v>2</v>
      </c>
      <c r="F19" s="475">
        <f>+IF('DETALLE DE LINEAS'!C7&lt;&gt;"",'DETALLE DE LINEAS'!C7,"")</f>
        <v>647620924</v>
      </c>
      <c r="G19" s="475"/>
      <c r="H19" s="475"/>
      <c r="I19" s="474"/>
      <c r="J19" s="528">
        <v>893401</v>
      </c>
      <c r="K19" s="479"/>
      <c r="L19" s="515"/>
      <c r="M19" s="515"/>
      <c r="N19" s="515"/>
      <c r="O19" s="515"/>
      <c r="P19" s="571"/>
      <c r="Q19" s="528">
        <v>8934</v>
      </c>
      <c r="R19" s="479"/>
      <c r="S19" s="475"/>
      <c r="T19" s="475"/>
      <c r="U19" s="475"/>
      <c r="V19" s="475"/>
      <c r="W19" s="474"/>
      <c r="X19" s="473"/>
      <c r="Y19" s="474"/>
      <c r="Z19" s="522" t="str">
        <f>+IF('DETALLE DE LINEAS'!E7&lt;&gt;"",'DETALLE DE LINEAS'!E7,"")</f>
        <v>OPTIMA_RPV</v>
      </c>
      <c r="AA19" s="523"/>
      <c r="AB19" s="523"/>
      <c r="AC19" s="524"/>
      <c r="AD19" s="473" t="str">
        <f>+IF('DETALLE DE LINEAS'!I7&lt;&gt;"",'DETALLE DE LINEAS'!I7,"")</f>
        <v/>
      </c>
      <c r="AE19" s="475"/>
      <c r="AF19" s="475"/>
      <c r="AG19" s="474"/>
      <c r="AH19" s="525" t="str">
        <f>+IF('DETALLE DE LINEAS'!H7&lt;&gt;"",'DETALLE DE LINEAS'!H7,"")</f>
        <v>150 min + 600 mb</v>
      </c>
      <c r="AI19" s="526"/>
      <c r="AJ19" s="526"/>
      <c r="AK19" s="526"/>
      <c r="AL19" s="526"/>
      <c r="AM19" s="526"/>
      <c r="AN19" s="527"/>
      <c r="AO19" s="134"/>
      <c r="AP19" s="134"/>
      <c r="AQ19" s="473"/>
      <c r="AR19" s="474"/>
      <c r="AS19" s="473"/>
      <c r="AT19" s="475"/>
      <c r="AU19" s="475"/>
      <c r="AV19" s="474"/>
      <c r="AW19" s="473"/>
      <c r="AX19" s="475"/>
      <c r="AY19" s="475"/>
      <c r="AZ19" s="475"/>
      <c r="BA19" s="474"/>
      <c r="BB19" s="134"/>
      <c r="BC19" s="134"/>
      <c r="BD19" s="473"/>
      <c r="BE19" s="475"/>
      <c r="BF19" s="474"/>
      <c r="BG19" s="473"/>
      <c r="BH19" s="475"/>
      <c r="BI19" s="474"/>
    </row>
    <row r="20" spans="2:62" s="121" customFormat="1" ht="12" customHeight="1">
      <c r="B20" s="128"/>
      <c r="C20" s="128"/>
      <c r="D20" s="128"/>
      <c r="E20" s="133">
        <v>3</v>
      </c>
      <c r="F20" s="475">
        <f>+IF('DETALLE DE LINEAS'!C8&lt;&gt;"",'DETALLE DE LINEAS'!C8,"")</f>
        <v>647620927</v>
      </c>
      <c r="G20" s="475"/>
      <c r="H20" s="475"/>
      <c r="I20" s="474"/>
      <c r="J20" s="528">
        <v>893401</v>
      </c>
      <c r="K20" s="479"/>
      <c r="L20" s="515"/>
      <c r="M20" s="515"/>
      <c r="N20" s="515"/>
      <c r="O20" s="515"/>
      <c r="P20" s="571"/>
      <c r="Q20" s="528">
        <v>8934</v>
      </c>
      <c r="R20" s="479"/>
      <c r="S20" s="475"/>
      <c r="T20" s="475"/>
      <c r="U20" s="475"/>
      <c r="V20" s="475"/>
      <c r="W20" s="474"/>
      <c r="X20" s="473"/>
      <c r="Y20" s="474"/>
      <c r="Z20" s="522" t="str">
        <f>+IF('DETALLE DE LINEAS'!E8&lt;&gt;"",'DETALLE DE LINEAS'!E8,"")</f>
        <v>OPTIMA_RPV</v>
      </c>
      <c r="AA20" s="523"/>
      <c r="AB20" s="523"/>
      <c r="AC20" s="524"/>
      <c r="AD20" s="473" t="str">
        <f>+IF('DETALLE DE LINEAS'!I8&lt;&gt;"",'DETALLE DE LINEAS'!I8,"")</f>
        <v/>
      </c>
      <c r="AE20" s="475"/>
      <c r="AF20" s="475"/>
      <c r="AG20" s="474"/>
      <c r="AH20" s="525" t="str">
        <f>+IF('DETALLE DE LINEAS'!H8&lt;&gt;"",'DETALLE DE LINEAS'!H8,"")</f>
        <v>150 min + 600 mb</v>
      </c>
      <c r="AI20" s="526"/>
      <c r="AJ20" s="526"/>
      <c r="AK20" s="526"/>
      <c r="AL20" s="526"/>
      <c r="AM20" s="526"/>
      <c r="AN20" s="527"/>
      <c r="AO20" s="134"/>
      <c r="AP20" s="134"/>
      <c r="AQ20" s="473"/>
      <c r="AR20" s="474"/>
      <c r="AS20" s="473"/>
      <c r="AT20" s="475"/>
      <c r="AU20" s="475"/>
      <c r="AV20" s="474"/>
      <c r="AW20" s="473"/>
      <c r="AX20" s="475"/>
      <c r="AY20" s="475"/>
      <c r="AZ20" s="475"/>
      <c r="BA20" s="474"/>
      <c r="BB20" s="134"/>
      <c r="BC20" s="134"/>
      <c r="BD20" s="473"/>
      <c r="BE20" s="475"/>
      <c r="BF20" s="474"/>
      <c r="BG20" s="473"/>
      <c r="BH20" s="475"/>
      <c r="BI20" s="474"/>
    </row>
    <row r="21" spans="2:62" s="121" customFormat="1" ht="11.25" customHeight="1">
      <c r="B21" s="128"/>
      <c r="C21" s="128"/>
      <c r="D21" s="128"/>
      <c r="E21" s="133">
        <v>4</v>
      </c>
      <c r="F21" s="475">
        <f>+IF('DETALLE DE LINEAS'!C9&lt;&gt;"",'DETALLE DE LINEAS'!C9,"")</f>
        <v>672623928</v>
      </c>
      <c r="G21" s="475"/>
      <c r="H21" s="475"/>
      <c r="I21" s="474"/>
      <c r="J21" s="528">
        <v>893401</v>
      </c>
      <c r="K21" s="479"/>
      <c r="L21" s="515"/>
      <c r="M21" s="515"/>
      <c r="N21" s="515"/>
      <c r="O21" s="515"/>
      <c r="P21" s="571"/>
      <c r="Q21" s="528">
        <v>8934</v>
      </c>
      <c r="R21" s="479"/>
      <c r="S21" s="475"/>
      <c r="T21" s="475"/>
      <c r="U21" s="475"/>
      <c r="V21" s="475"/>
      <c r="W21" s="474"/>
      <c r="X21" s="473"/>
      <c r="Y21" s="474"/>
      <c r="Z21" s="522" t="str">
        <f>+IF('DETALLE DE LINEAS'!E9&lt;&gt;"",'DETALLE DE LINEAS'!E9,"")</f>
        <v>OPTIMA_RPV</v>
      </c>
      <c r="AA21" s="523"/>
      <c r="AB21" s="523"/>
      <c r="AC21" s="524"/>
      <c r="AD21" s="473" t="str">
        <f>+IF('DETALLE DE LINEAS'!I9&lt;&gt;"",'DETALLE DE LINEAS'!I9,"")</f>
        <v/>
      </c>
      <c r="AE21" s="475"/>
      <c r="AF21" s="475"/>
      <c r="AG21" s="474"/>
      <c r="AH21" s="525" t="str">
        <f>+IF('DETALLE DE LINEAS'!H9&lt;&gt;"",'DETALLE DE LINEAS'!H9,"")</f>
        <v>150 min + 600 mb</v>
      </c>
      <c r="AI21" s="526"/>
      <c r="AJ21" s="526"/>
      <c r="AK21" s="526"/>
      <c r="AL21" s="526"/>
      <c r="AM21" s="526"/>
      <c r="AN21" s="527"/>
      <c r="AO21" s="134"/>
      <c r="AP21" s="134"/>
      <c r="AQ21" s="473"/>
      <c r="AR21" s="474"/>
      <c r="AS21" s="473"/>
      <c r="AT21" s="475"/>
      <c r="AU21" s="475"/>
      <c r="AV21" s="474"/>
      <c r="AW21" s="473"/>
      <c r="AX21" s="475"/>
      <c r="AY21" s="475"/>
      <c r="AZ21" s="475"/>
      <c r="BA21" s="474"/>
      <c r="BB21" s="134"/>
      <c r="BC21" s="134"/>
      <c r="BD21" s="473"/>
      <c r="BE21" s="475"/>
      <c r="BF21" s="474"/>
      <c r="BG21" s="473"/>
      <c r="BH21" s="475"/>
      <c r="BI21" s="474"/>
    </row>
    <row r="22" spans="2:62" s="121" customFormat="1" ht="12" customHeight="1">
      <c r="B22" s="128"/>
      <c r="C22" s="128"/>
      <c r="D22" s="128"/>
      <c r="E22" s="133">
        <v>5</v>
      </c>
      <c r="F22" s="475">
        <f>+IF('DETALLE DE LINEAS'!C10&lt;&gt;"",'DETALLE DE LINEAS'!C10,"")</f>
        <v>607077396</v>
      </c>
      <c r="G22" s="475"/>
      <c r="H22" s="475"/>
      <c r="I22" s="474"/>
      <c r="J22" s="528">
        <v>893401</v>
      </c>
      <c r="K22" s="479"/>
      <c r="L22" s="515"/>
      <c r="M22" s="515"/>
      <c r="N22" s="515"/>
      <c r="O22" s="515"/>
      <c r="P22" s="571"/>
      <c r="Q22" s="528">
        <v>8934</v>
      </c>
      <c r="R22" s="479"/>
      <c r="S22" s="475"/>
      <c r="T22" s="475"/>
      <c r="U22" s="475"/>
      <c r="V22" s="475"/>
      <c r="W22" s="474"/>
      <c r="X22" s="473"/>
      <c r="Y22" s="474"/>
      <c r="Z22" s="522" t="str">
        <f>+IF('DETALLE DE LINEAS'!E10&lt;&gt;"",'DETALLE DE LINEAS'!E10,"")</f>
        <v>OPTIMA_RPV</v>
      </c>
      <c r="AA22" s="523"/>
      <c r="AB22" s="523"/>
      <c r="AC22" s="524"/>
      <c r="AD22" s="473" t="str">
        <f>+IF('DETALLE DE LINEAS'!I10&lt;&gt;"",'DETALLE DE LINEAS'!I10,"")</f>
        <v/>
      </c>
      <c r="AE22" s="475"/>
      <c r="AF22" s="475"/>
      <c r="AG22" s="474"/>
      <c r="AH22" s="525" t="str">
        <f>+IF('DETALLE DE LINEAS'!H10&lt;&gt;"",'DETALLE DE LINEAS'!H10,"")</f>
        <v>Ilimitadas +8 gb</v>
      </c>
      <c r="AI22" s="526"/>
      <c r="AJ22" s="526"/>
      <c r="AK22" s="526"/>
      <c r="AL22" s="526"/>
      <c r="AM22" s="526"/>
      <c r="AN22" s="527"/>
      <c r="AO22" s="134"/>
      <c r="AP22" s="134"/>
      <c r="AQ22" s="473"/>
      <c r="AR22" s="474"/>
      <c r="AS22" s="473"/>
      <c r="AT22" s="475"/>
      <c r="AU22" s="475"/>
      <c r="AV22" s="474"/>
      <c r="AW22" s="473"/>
      <c r="AX22" s="475"/>
      <c r="AY22" s="475"/>
      <c r="AZ22" s="475"/>
      <c r="BA22" s="474"/>
      <c r="BB22" s="134"/>
      <c r="BC22" s="134"/>
      <c r="BD22" s="473"/>
      <c r="BE22" s="475"/>
      <c r="BF22" s="474"/>
      <c r="BG22" s="473"/>
      <c r="BH22" s="475"/>
      <c r="BI22" s="474"/>
    </row>
    <row r="23" spans="2:62" s="121" customFormat="1" ht="12.75" customHeight="1">
      <c r="B23" s="128"/>
      <c r="C23" s="128"/>
      <c r="D23" s="128"/>
      <c r="E23" s="133">
        <v>6</v>
      </c>
      <c r="F23" s="475">
        <f>+IF('DETALLE DE LINEAS'!C11&lt;&gt;"",'DETALLE DE LINEAS'!C11,"")</f>
        <v>647620912</v>
      </c>
      <c r="G23" s="475"/>
      <c r="H23" s="475"/>
      <c r="I23" s="474"/>
      <c r="J23" s="528">
        <v>893401</v>
      </c>
      <c r="K23" s="479"/>
      <c r="L23" s="515"/>
      <c r="M23" s="515"/>
      <c r="N23" s="515"/>
      <c r="O23" s="515"/>
      <c r="P23" s="571"/>
      <c r="Q23" s="528">
        <v>8934</v>
      </c>
      <c r="R23" s="479"/>
      <c r="S23" s="475"/>
      <c r="T23" s="475"/>
      <c r="U23" s="475"/>
      <c r="V23" s="475"/>
      <c r="W23" s="474"/>
      <c r="X23" s="473"/>
      <c r="Y23" s="474"/>
      <c r="Z23" s="522" t="str">
        <f>+IF('DETALLE DE LINEAS'!E11&lt;&gt;"",'DETALLE DE LINEAS'!E11,"")</f>
        <v>OPTIMA_RPV</v>
      </c>
      <c r="AA23" s="523"/>
      <c r="AB23" s="523"/>
      <c r="AC23" s="524"/>
      <c r="AD23" s="473" t="str">
        <f>+IF('DETALLE DE LINEAS'!I11&lt;&gt;"",'DETALLE DE LINEAS'!I11,"")</f>
        <v/>
      </c>
      <c r="AE23" s="475"/>
      <c r="AF23" s="475"/>
      <c r="AG23" s="474"/>
      <c r="AH23" s="525" t="str">
        <f>+IF('DETALLE DE LINEAS'!H11&lt;&gt;"",'DETALLE DE LINEAS'!H11,"")</f>
        <v>Ilimitadas +3 gb</v>
      </c>
      <c r="AI23" s="526"/>
      <c r="AJ23" s="526"/>
      <c r="AK23" s="526"/>
      <c r="AL23" s="526"/>
      <c r="AM23" s="526"/>
      <c r="AN23" s="527"/>
      <c r="AO23" s="134"/>
      <c r="AP23" s="134"/>
      <c r="AQ23" s="473"/>
      <c r="AR23" s="474"/>
      <c r="AS23" s="473"/>
      <c r="AT23" s="475"/>
      <c r="AU23" s="475"/>
      <c r="AV23" s="474"/>
      <c r="AW23" s="473"/>
      <c r="AX23" s="475"/>
      <c r="AY23" s="475"/>
      <c r="AZ23" s="475"/>
      <c r="BA23" s="474"/>
      <c r="BB23" s="134"/>
      <c r="BC23" s="134"/>
      <c r="BD23" s="473"/>
      <c r="BE23" s="475"/>
      <c r="BF23" s="474"/>
      <c r="BG23" s="473"/>
      <c r="BH23" s="475"/>
      <c r="BI23" s="474"/>
    </row>
    <row r="24" spans="2:62" s="121" customFormat="1" ht="10.5" customHeight="1">
      <c r="B24" s="128"/>
      <c r="C24" s="128"/>
      <c r="D24" s="128"/>
      <c r="E24" s="133">
        <v>7</v>
      </c>
      <c r="F24" s="475">
        <f>+IF('DETALLE DE LINEAS'!C12&lt;&gt;"",'DETALLE DE LINEAS'!C12,"")</f>
        <v>647620914</v>
      </c>
      <c r="G24" s="475"/>
      <c r="H24" s="475"/>
      <c r="I24" s="474"/>
      <c r="J24" s="513">
        <v>893401</v>
      </c>
      <c r="K24" s="514"/>
      <c r="L24" s="515"/>
      <c r="M24" s="515"/>
      <c r="N24" s="515"/>
      <c r="O24" s="515"/>
      <c r="P24" s="571"/>
      <c r="Q24" s="528">
        <v>8934</v>
      </c>
      <c r="R24" s="479"/>
      <c r="S24" s="475"/>
      <c r="T24" s="475"/>
      <c r="U24" s="475"/>
      <c r="V24" s="475"/>
      <c r="W24" s="474"/>
      <c r="X24" s="473"/>
      <c r="Y24" s="474"/>
      <c r="Z24" s="522" t="str">
        <f>+IF('DETALLE DE LINEAS'!E12&lt;&gt;"",'DETALLE DE LINEAS'!E12,"")</f>
        <v>OPTIMA_RPV</v>
      </c>
      <c r="AA24" s="523"/>
      <c r="AB24" s="523"/>
      <c r="AC24" s="524"/>
      <c r="AD24" s="473" t="str">
        <f>+IF('DETALLE DE LINEAS'!I12&lt;&gt;"",'DETALLE DE LINEAS'!I12,"")</f>
        <v/>
      </c>
      <c r="AE24" s="475"/>
      <c r="AF24" s="475"/>
      <c r="AG24" s="474"/>
      <c r="AH24" s="525" t="str">
        <f>+IF('DETALLE DE LINEAS'!H12&lt;&gt;"",'DETALLE DE LINEAS'!H12,"")</f>
        <v>Ilimitadas +3 gb</v>
      </c>
      <c r="AI24" s="526"/>
      <c r="AJ24" s="526"/>
      <c r="AK24" s="526"/>
      <c r="AL24" s="526"/>
      <c r="AM24" s="526"/>
      <c r="AN24" s="527"/>
      <c r="AO24" s="134"/>
      <c r="AP24" s="134"/>
      <c r="AQ24" s="473"/>
      <c r="AR24" s="474"/>
      <c r="AS24" s="473"/>
      <c r="AT24" s="475"/>
      <c r="AU24" s="475"/>
      <c r="AV24" s="474"/>
      <c r="AW24" s="473"/>
      <c r="AX24" s="475"/>
      <c r="AY24" s="475"/>
      <c r="AZ24" s="475"/>
      <c r="BA24" s="474"/>
      <c r="BB24" s="134"/>
      <c r="BC24" s="134"/>
      <c r="BD24" s="473"/>
      <c r="BE24" s="475"/>
      <c r="BF24" s="474"/>
      <c r="BG24" s="473"/>
      <c r="BH24" s="475"/>
      <c r="BI24" s="474"/>
    </row>
    <row r="25" spans="2:62" s="121" customFormat="1" ht="12.75" customHeight="1">
      <c r="B25" s="128"/>
      <c r="C25" s="128"/>
      <c r="D25" s="128"/>
      <c r="E25" s="133">
        <v>8</v>
      </c>
      <c r="F25" s="475">
        <f>+IF('DETALLE DE LINEAS'!C13&lt;&gt;"",'DETALLE DE LINEAS'!C13,"")</f>
        <v>672623933</v>
      </c>
      <c r="G25" s="475"/>
      <c r="H25" s="475"/>
      <c r="I25" s="474"/>
      <c r="J25" s="513">
        <v>893401</v>
      </c>
      <c r="K25" s="514"/>
      <c r="L25" s="515"/>
      <c r="M25" s="515"/>
      <c r="N25" s="515"/>
      <c r="O25" s="515"/>
      <c r="P25" s="571"/>
      <c r="Q25" s="518">
        <v>8934</v>
      </c>
      <c r="R25" s="519"/>
      <c r="S25" s="520"/>
      <c r="T25" s="520"/>
      <c r="U25" s="520"/>
      <c r="V25" s="520"/>
      <c r="W25" s="521"/>
      <c r="X25" s="507"/>
      <c r="Y25" s="508"/>
      <c r="Z25" s="522" t="str">
        <f>+IF('DETALLE DE LINEAS'!E13&lt;&gt;"",'DETALLE DE LINEAS'!E13,"")</f>
        <v>OPTIMA_RPV</v>
      </c>
      <c r="AA25" s="523"/>
      <c r="AB25" s="523"/>
      <c r="AC25" s="524"/>
      <c r="AD25" s="473" t="str">
        <f>+IF('DETALLE DE LINEAS'!I13&lt;&gt;"",'DETALLE DE LINEAS'!I13,"")</f>
        <v/>
      </c>
      <c r="AE25" s="475"/>
      <c r="AF25" s="475"/>
      <c r="AG25" s="474"/>
      <c r="AH25" s="525" t="str">
        <f>+IF('DETALLE DE LINEAS'!H13&lt;&gt;"",'DETALLE DE LINEAS'!H13,"")</f>
        <v>Ilimitadas +3 gb</v>
      </c>
      <c r="AI25" s="526"/>
      <c r="AJ25" s="526"/>
      <c r="AK25" s="526"/>
      <c r="AL25" s="526"/>
      <c r="AM25" s="526"/>
      <c r="AN25" s="527"/>
      <c r="AO25" s="135"/>
      <c r="AP25" s="135"/>
      <c r="AQ25" s="507"/>
      <c r="AR25" s="508"/>
      <c r="AS25" s="507"/>
      <c r="AT25" s="509"/>
      <c r="AU25" s="509"/>
      <c r="AV25" s="508"/>
      <c r="AW25" s="507"/>
      <c r="AX25" s="509"/>
      <c r="AY25" s="509"/>
      <c r="AZ25" s="509"/>
      <c r="BA25" s="508"/>
      <c r="BB25" s="135"/>
      <c r="BC25" s="135"/>
      <c r="BD25" s="507"/>
      <c r="BE25" s="509"/>
      <c r="BF25" s="508"/>
      <c r="BG25" s="507"/>
      <c r="BH25" s="509"/>
      <c r="BI25" s="508"/>
    </row>
    <row r="26" spans="2:62" s="121" customFormat="1" ht="3" customHeight="1">
      <c r="B26" s="128"/>
      <c r="C26" s="128"/>
      <c r="D26" s="128"/>
      <c r="E26" s="136">
        <v>9</v>
      </c>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row>
    <row r="27" spans="2:62" s="121" customFormat="1" ht="12.75" customHeight="1">
      <c r="B27" s="128"/>
      <c r="C27" s="128"/>
      <c r="D27" s="128"/>
      <c r="E27" s="510" t="s">
        <v>436</v>
      </c>
      <c r="F27" s="511"/>
      <c r="G27" s="511"/>
      <c r="H27" s="511"/>
      <c r="I27" s="511"/>
      <c r="J27" s="511"/>
      <c r="K27" s="511"/>
      <c r="L27" s="511"/>
      <c r="M27" s="511"/>
      <c r="N27" s="511"/>
      <c r="O27" s="511"/>
      <c r="P27" s="511"/>
      <c r="Q27" s="511"/>
      <c r="R27" s="511"/>
      <c r="S27" s="512"/>
      <c r="T27" s="510" t="s">
        <v>388</v>
      </c>
      <c r="U27" s="511"/>
      <c r="V27" s="511"/>
      <c r="W27" s="511"/>
      <c r="X27" s="511"/>
      <c r="Y27" s="511"/>
      <c r="Z27" s="511"/>
      <c r="AA27" s="511"/>
      <c r="AB27" s="511"/>
      <c r="AC27" s="511"/>
      <c r="AD27" s="511"/>
      <c r="AE27" s="511"/>
      <c r="AF27" s="511"/>
      <c r="AG27" s="511"/>
      <c r="AH27" s="511"/>
      <c r="AI27" s="511"/>
      <c r="AJ27" s="511"/>
      <c r="AK27" s="511"/>
      <c r="AL27" s="511"/>
      <c r="AM27" s="511"/>
      <c r="AN27" s="512"/>
      <c r="AO27" s="510" t="s">
        <v>389</v>
      </c>
      <c r="AP27" s="511"/>
      <c r="AQ27" s="511"/>
      <c r="AR27" s="511"/>
      <c r="AS27" s="511"/>
      <c r="AT27" s="511"/>
      <c r="AU27" s="511"/>
      <c r="AV27" s="511"/>
      <c r="AW27" s="511"/>
      <c r="AX27" s="511"/>
      <c r="AY27" s="511"/>
      <c r="AZ27" s="511"/>
      <c r="BA27" s="511"/>
      <c r="BB27" s="511"/>
      <c r="BC27" s="511"/>
      <c r="BD27" s="511"/>
      <c r="BE27" s="511"/>
      <c r="BF27" s="511"/>
      <c r="BG27" s="511"/>
      <c r="BH27" s="511"/>
      <c r="BI27" s="512"/>
    </row>
    <row r="28" spans="2:62" s="121" customFormat="1" ht="14.25" customHeight="1">
      <c r="B28" s="128"/>
      <c r="C28" s="128"/>
      <c r="D28" s="128"/>
      <c r="E28" s="486" t="s">
        <v>390</v>
      </c>
      <c r="F28" s="488"/>
      <c r="G28" s="488"/>
      <c r="H28" s="488"/>
      <c r="I28" s="488"/>
      <c r="J28" s="488"/>
      <c r="K28" s="488"/>
      <c r="L28" s="488" t="s">
        <v>341</v>
      </c>
      <c r="M28" s="488"/>
      <c r="N28" s="488"/>
      <c r="O28" s="488" t="s">
        <v>340</v>
      </c>
      <c r="P28" s="488"/>
      <c r="Q28" s="488"/>
      <c r="R28" s="499" t="s">
        <v>391</v>
      </c>
      <c r="S28" s="500" t="s">
        <v>392</v>
      </c>
      <c r="T28" s="501" t="s">
        <v>352</v>
      </c>
      <c r="U28" s="502"/>
      <c r="V28" s="502"/>
      <c r="W28" s="502"/>
      <c r="X28" s="502"/>
      <c r="Y28" s="502"/>
      <c r="Z28" s="503"/>
      <c r="AA28" s="494" t="s">
        <v>393</v>
      </c>
      <c r="AB28" s="495"/>
      <c r="AC28" s="488" t="s">
        <v>394</v>
      </c>
      <c r="AD28" s="488"/>
      <c r="AE28" s="488"/>
      <c r="AF28" s="488"/>
      <c r="AG28" s="486" t="s">
        <v>395</v>
      </c>
      <c r="AH28" s="486"/>
      <c r="AI28" s="486"/>
      <c r="AJ28" s="486"/>
      <c r="AK28" s="486"/>
      <c r="AL28" s="486"/>
      <c r="AM28" s="486"/>
      <c r="AN28" s="486"/>
      <c r="AO28" s="488" t="s">
        <v>352</v>
      </c>
      <c r="AP28" s="488"/>
      <c r="AQ28" s="488"/>
      <c r="AR28" s="488"/>
      <c r="AS28" s="488"/>
      <c r="AT28" s="488"/>
      <c r="AU28" s="488"/>
      <c r="AV28" s="498" t="s">
        <v>393</v>
      </c>
      <c r="AW28" s="498"/>
      <c r="AX28" s="488" t="s">
        <v>394</v>
      </c>
      <c r="AY28" s="488"/>
      <c r="AZ28" s="488"/>
      <c r="BA28" s="488"/>
      <c r="BB28" s="486" t="s">
        <v>395</v>
      </c>
      <c r="BC28" s="486"/>
      <c r="BD28" s="486"/>
      <c r="BE28" s="486"/>
      <c r="BF28" s="486"/>
      <c r="BG28" s="486"/>
      <c r="BH28" s="486"/>
      <c r="BI28" s="486"/>
    </row>
    <row r="29" spans="2:62" s="121" customFormat="1" ht="16.5" customHeight="1">
      <c r="B29" s="128"/>
      <c r="C29" s="128"/>
      <c r="D29" s="128"/>
      <c r="E29" s="488"/>
      <c r="F29" s="488"/>
      <c r="G29" s="488"/>
      <c r="H29" s="488"/>
      <c r="I29" s="488"/>
      <c r="J29" s="488"/>
      <c r="K29" s="488"/>
      <c r="L29" s="488"/>
      <c r="M29" s="488"/>
      <c r="N29" s="488"/>
      <c r="O29" s="488"/>
      <c r="P29" s="488"/>
      <c r="Q29" s="488"/>
      <c r="R29" s="499"/>
      <c r="S29" s="500"/>
      <c r="T29" s="504"/>
      <c r="U29" s="505"/>
      <c r="V29" s="505"/>
      <c r="W29" s="505"/>
      <c r="X29" s="505"/>
      <c r="Y29" s="505"/>
      <c r="Z29" s="506"/>
      <c r="AA29" s="496"/>
      <c r="AB29" s="497"/>
      <c r="AC29" s="488"/>
      <c r="AD29" s="488"/>
      <c r="AE29" s="488"/>
      <c r="AF29" s="488"/>
      <c r="AG29" s="487" t="s">
        <v>396</v>
      </c>
      <c r="AH29" s="487"/>
      <c r="AI29" s="488" t="s">
        <v>397</v>
      </c>
      <c r="AJ29" s="488"/>
      <c r="AK29" s="138" t="s">
        <v>398</v>
      </c>
      <c r="AL29" s="489" t="s">
        <v>399</v>
      </c>
      <c r="AM29" s="490"/>
      <c r="AN29" s="491"/>
      <c r="AO29" s="488"/>
      <c r="AP29" s="488"/>
      <c r="AQ29" s="488"/>
      <c r="AR29" s="488"/>
      <c r="AS29" s="488"/>
      <c r="AT29" s="488"/>
      <c r="AU29" s="488"/>
      <c r="AV29" s="498"/>
      <c r="AW29" s="498"/>
      <c r="AX29" s="488"/>
      <c r="AY29" s="488"/>
      <c r="AZ29" s="488"/>
      <c r="BA29" s="488"/>
      <c r="BB29" s="487" t="s">
        <v>396</v>
      </c>
      <c r="BC29" s="487"/>
      <c r="BD29" s="488" t="s">
        <v>397</v>
      </c>
      <c r="BE29" s="488"/>
      <c r="BF29" s="492" t="s">
        <v>398</v>
      </c>
      <c r="BG29" s="493"/>
      <c r="BH29" s="486" t="s">
        <v>399</v>
      </c>
      <c r="BI29" s="486"/>
    </row>
    <row r="30" spans="2:62" s="121" customFormat="1" ht="12" customHeight="1">
      <c r="B30" s="128"/>
      <c r="C30" s="128"/>
      <c r="D30" s="128"/>
      <c r="E30" s="133">
        <v>1</v>
      </c>
      <c r="F30" s="479">
        <v>893401</v>
      </c>
      <c r="G30" s="479"/>
      <c r="H30" s="475"/>
      <c r="I30" s="475"/>
      <c r="J30" s="475"/>
      <c r="K30" s="474"/>
      <c r="L30" s="473"/>
      <c r="M30" s="475"/>
      <c r="N30" s="474"/>
      <c r="O30" s="473"/>
      <c r="P30" s="475"/>
      <c r="Q30" s="474"/>
      <c r="R30" s="134"/>
      <c r="S30" s="134"/>
      <c r="T30" s="480"/>
      <c r="U30" s="569"/>
      <c r="V30" s="569"/>
      <c r="W30" s="569"/>
      <c r="X30" s="569"/>
      <c r="Y30" s="569"/>
      <c r="Z30" s="570"/>
      <c r="AA30" s="473"/>
      <c r="AB30" s="474"/>
      <c r="AC30" s="483" t="str">
        <f>+IF('DETALLE DE LINEAS'!F6&lt;&gt;"",'DETALLE DE LINEAS'!F6,"")</f>
        <v>Orange Rise 31 3G</v>
      </c>
      <c r="AD30" s="484"/>
      <c r="AE30" s="484"/>
      <c r="AF30" s="485"/>
      <c r="AG30" s="473"/>
      <c r="AH30" s="474"/>
      <c r="AI30" s="473"/>
      <c r="AJ30" s="474"/>
      <c r="AK30" s="139"/>
      <c r="AL30" s="473"/>
      <c r="AM30" s="475"/>
      <c r="AN30" s="474"/>
      <c r="AO30" s="475"/>
      <c r="AP30" s="475"/>
      <c r="AQ30" s="475"/>
      <c r="AR30" s="475"/>
      <c r="AS30" s="475"/>
      <c r="AT30" s="475"/>
      <c r="AU30" s="474"/>
      <c r="AV30" s="140"/>
      <c r="AW30" s="476"/>
      <c r="AX30" s="477"/>
      <c r="AY30" s="477"/>
      <c r="AZ30" s="477"/>
      <c r="BA30" s="477"/>
      <c r="BB30" s="478"/>
      <c r="BC30" s="141"/>
      <c r="BD30" s="473"/>
      <c r="BE30" s="474"/>
      <c r="BF30" s="139"/>
      <c r="BG30" s="142"/>
      <c r="BH30" s="473"/>
      <c r="BI30" s="474"/>
    </row>
    <row r="31" spans="2:62" s="121" customFormat="1" ht="11.85" customHeight="1">
      <c r="B31" s="128"/>
      <c r="C31" s="128"/>
      <c r="D31" s="128"/>
      <c r="E31" s="133">
        <v>2</v>
      </c>
      <c r="F31" s="479">
        <v>893401</v>
      </c>
      <c r="G31" s="479"/>
      <c r="H31" s="475"/>
      <c r="I31" s="475"/>
      <c r="J31" s="475"/>
      <c r="K31" s="474"/>
      <c r="L31" s="473"/>
      <c r="M31" s="475"/>
      <c r="N31" s="474"/>
      <c r="O31" s="473"/>
      <c r="P31" s="475"/>
      <c r="Q31" s="474"/>
      <c r="R31" s="134"/>
      <c r="S31" s="134"/>
      <c r="T31" s="480"/>
      <c r="U31" s="569"/>
      <c r="V31" s="569"/>
      <c r="W31" s="569"/>
      <c r="X31" s="569"/>
      <c r="Y31" s="569"/>
      <c r="Z31" s="570"/>
      <c r="AA31" s="473"/>
      <c r="AB31" s="474"/>
      <c r="AC31" s="483" t="str">
        <f>+IF('DETALLE DE LINEAS'!F7&lt;&gt;"",'DETALLE DE LINEAS'!F7,"")</f>
        <v>Orange Rise 31 3G</v>
      </c>
      <c r="AD31" s="484"/>
      <c r="AE31" s="484"/>
      <c r="AF31" s="485"/>
      <c r="AG31" s="473"/>
      <c r="AH31" s="474"/>
      <c r="AI31" s="473"/>
      <c r="AJ31" s="474"/>
      <c r="AK31" s="134"/>
      <c r="AL31" s="473"/>
      <c r="AM31" s="475"/>
      <c r="AN31" s="474"/>
      <c r="AO31" s="473"/>
      <c r="AP31" s="475"/>
      <c r="AQ31" s="475"/>
      <c r="AR31" s="475"/>
      <c r="AS31" s="475"/>
      <c r="AT31" s="475"/>
      <c r="AU31" s="474"/>
      <c r="AV31" s="140"/>
      <c r="AW31" s="476"/>
      <c r="AX31" s="477"/>
      <c r="AY31" s="477"/>
      <c r="AZ31" s="477"/>
      <c r="BA31" s="477"/>
      <c r="BB31" s="478"/>
      <c r="BC31" s="141"/>
      <c r="BD31" s="473"/>
      <c r="BE31" s="474"/>
      <c r="BF31" s="139"/>
      <c r="BG31" s="142"/>
      <c r="BH31" s="473"/>
      <c r="BI31" s="474"/>
    </row>
    <row r="32" spans="2:62" ht="12.75" customHeight="1">
      <c r="B32" s="123"/>
      <c r="C32" s="123"/>
      <c r="D32" s="128"/>
      <c r="E32" s="133">
        <v>3</v>
      </c>
      <c r="F32" s="479">
        <v>893401</v>
      </c>
      <c r="G32" s="479"/>
      <c r="H32" s="475"/>
      <c r="I32" s="475"/>
      <c r="J32" s="475"/>
      <c r="K32" s="474"/>
      <c r="L32" s="473"/>
      <c r="M32" s="475"/>
      <c r="N32" s="474"/>
      <c r="O32" s="473"/>
      <c r="P32" s="475"/>
      <c r="Q32" s="474"/>
      <c r="R32" s="134"/>
      <c r="S32" s="134"/>
      <c r="T32" s="480"/>
      <c r="U32" s="569"/>
      <c r="V32" s="569"/>
      <c r="W32" s="569"/>
      <c r="X32" s="569"/>
      <c r="Y32" s="569"/>
      <c r="Z32" s="570"/>
      <c r="AA32" s="473"/>
      <c r="AB32" s="474"/>
      <c r="AC32" s="483" t="str">
        <f>+IF('DETALLE DE LINEAS'!F8&lt;&gt;"",'DETALLE DE LINEAS'!F8,"")</f>
        <v>Orange Rise 31 3G</v>
      </c>
      <c r="AD32" s="484"/>
      <c r="AE32" s="484"/>
      <c r="AF32" s="485"/>
      <c r="AG32" s="473"/>
      <c r="AH32" s="474"/>
      <c r="AI32" s="473"/>
      <c r="AJ32" s="474"/>
      <c r="AK32" s="134"/>
      <c r="AL32" s="473"/>
      <c r="AM32" s="475"/>
      <c r="AN32" s="474"/>
      <c r="AO32" s="473"/>
      <c r="AP32" s="475"/>
      <c r="AQ32" s="475"/>
      <c r="AR32" s="475"/>
      <c r="AS32" s="475"/>
      <c r="AT32" s="475"/>
      <c r="AU32" s="474"/>
      <c r="AV32" s="140"/>
      <c r="AW32" s="476"/>
      <c r="AX32" s="477"/>
      <c r="AY32" s="477"/>
      <c r="AZ32" s="477"/>
      <c r="BA32" s="477"/>
      <c r="BB32" s="478"/>
      <c r="BC32" s="141"/>
      <c r="BD32" s="473"/>
      <c r="BE32" s="474"/>
      <c r="BF32" s="139"/>
      <c r="BG32" s="142"/>
      <c r="BH32" s="473"/>
      <c r="BI32" s="474"/>
      <c r="BJ32" s="121"/>
    </row>
    <row r="33" spans="2:62" ht="11.85" customHeight="1">
      <c r="B33" s="123"/>
      <c r="C33" s="123"/>
      <c r="D33" s="128"/>
      <c r="E33" s="133">
        <v>4</v>
      </c>
      <c r="F33" s="479">
        <v>893401</v>
      </c>
      <c r="G33" s="479"/>
      <c r="H33" s="475"/>
      <c r="I33" s="475"/>
      <c r="J33" s="475"/>
      <c r="K33" s="474"/>
      <c r="L33" s="473"/>
      <c r="M33" s="475"/>
      <c r="N33" s="474"/>
      <c r="O33" s="473"/>
      <c r="P33" s="475"/>
      <c r="Q33" s="474"/>
      <c r="R33" s="134"/>
      <c r="S33" s="134"/>
      <c r="T33" s="480"/>
      <c r="U33" s="569"/>
      <c r="V33" s="569"/>
      <c r="W33" s="569"/>
      <c r="X33" s="569"/>
      <c r="Y33" s="569"/>
      <c r="Z33" s="570"/>
      <c r="AA33" s="473"/>
      <c r="AB33" s="474"/>
      <c r="AC33" s="483" t="str">
        <f>+IF('DETALLE DE LINEAS'!F9&lt;&gt;"",'DETALLE DE LINEAS'!F9,"")</f>
        <v>Orange Rise 31 3G</v>
      </c>
      <c r="AD33" s="484"/>
      <c r="AE33" s="484"/>
      <c r="AF33" s="485"/>
      <c r="AG33" s="473"/>
      <c r="AH33" s="474"/>
      <c r="AI33" s="473"/>
      <c r="AJ33" s="474"/>
      <c r="AK33" s="134"/>
      <c r="AL33" s="473"/>
      <c r="AM33" s="475"/>
      <c r="AN33" s="474"/>
      <c r="AO33" s="473"/>
      <c r="AP33" s="475"/>
      <c r="AQ33" s="475"/>
      <c r="AR33" s="475"/>
      <c r="AS33" s="475"/>
      <c r="AT33" s="475"/>
      <c r="AU33" s="474"/>
      <c r="AV33" s="140"/>
      <c r="AW33" s="476"/>
      <c r="AX33" s="477"/>
      <c r="AY33" s="477"/>
      <c r="AZ33" s="477"/>
      <c r="BA33" s="477"/>
      <c r="BB33" s="478"/>
      <c r="BC33" s="141"/>
      <c r="BD33" s="473"/>
      <c r="BE33" s="474"/>
      <c r="BF33" s="139"/>
      <c r="BG33" s="142"/>
      <c r="BH33" s="473"/>
      <c r="BI33" s="474"/>
      <c r="BJ33" s="121"/>
    </row>
    <row r="34" spans="2:62" ht="11.85" customHeight="1">
      <c r="B34" s="123"/>
      <c r="C34" s="123"/>
      <c r="D34" s="128"/>
      <c r="E34" s="133">
        <v>5</v>
      </c>
      <c r="F34" s="479">
        <v>893401</v>
      </c>
      <c r="G34" s="479"/>
      <c r="H34" s="475"/>
      <c r="I34" s="475"/>
      <c r="J34" s="475"/>
      <c r="K34" s="474"/>
      <c r="L34" s="473"/>
      <c r="M34" s="475"/>
      <c r="N34" s="474"/>
      <c r="O34" s="473"/>
      <c r="P34" s="475"/>
      <c r="Q34" s="474"/>
      <c r="R34" s="134"/>
      <c r="S34" s="134"/>
      <c r="T34" s="480"/>
      <c r="U34" s="569"/>
      <c r="V34" s="569"/>
      <c r="W34" s="569"/>
      <c r="X34" s="569"/>
      <c r="Y34" s="569"/>
      <c r="Z34" s="570"/>
      <c r="AA34" s="473"/>
      <c r="AB34" s="474"/>
      <c r="AC34" s="483" t="str">
        <f>+IF('DETALLE DE LINEAS'!F10&lt;&gt;"",'DETALLE DE LINEAS'!F10,"")</f>
        <v/>
      </c>
      <c r="AD34" s="484"/>
      <c r="AE34" s="484"/>
      <c r="AF34" s="485"/>
      <c r="AG34" s="473"/>
      <c r="AH34" s="474"/>
      <c r="AI34" s="473"/>
      <c r="AJ34" s="474"/>
      <c r="AK34" s="134"/>
      <c r="AL34" s="473"/>
      <c r="AM34" s="475"/>
      <c r="AN34" s="474"/>
      <c r="AO34" s="473"/>
      <c r="AP34" s="475"/>
      <c r="AQ34" s="475"/>
      <c r="AR34" s="475"/>
      <c r="AS34" s="475"/>
      <c r="AT34" s="475"/>
      <c r="AU34" s="474"/>
      <c r="AV34" s="140"/>
      <c r="AW34" s="476"/>
      <c r="AX34" s="477"/>
      <c r="AY34" s="477"/>
      <c r="AZ34" s="477"/>
      <c r="BA34" s="477"/>
      <c r="BB34" s="478"/>
      <c r="BC34" s="141"/>
      <c r="BD34" s="473"/>
      <c r="BE34" s="474"/>
      <c r="BF34" s="139"/>
      <c r="BG34" s="142"/>
      <c r="BH34" s="473"/>
      <c r="BI34" s="474"/>
      <c r="BJ34" s="121"/>
    </row>
    <row r="35" spans="2:62" ht="10.5" customHeight="1">
      <c r="B35" s="123"/>
      <c r="C35" s="123"/>
      <c r="D35" s="128"/>
      <c r="E35" s="133">
        <v>6</v>
      </c>
      <c r="F35" s="479">
        <v>893401</v>
      </c>
      <c r="G35" s="479"/>
      <c r="H35" s="475"/>
      <c r="I35" s="475"/>
      <c r="J35" s="475"/>
      <c r="K35" s="474"/>
      <c r="L35" s="473"/>
      <c r="M35" s="475"/>
      <c r="N35" s="474"/>
      <c r="O35" s="473"/>
      <c r="P35" s="475"/>
      <c r="Q35" s="474"/>
      <c r="R35" s="134"/>
      <c r="S35" s="134"/>
      <c r="T35" s="480"/>
      <c r="U35" s="569"/>
      <c r="V35" s="569"/>
      <c r="W35" s="569"/>
      <c r="X35" s="569"/>
      <c r="Y35" s="569"/>
      <c r="Z35" s="570"/>
      <c r="AA35" s="473"/>
      <c r="AB35" s="474"/>
      <c r="AC35" s="483" t="str">
        <f>+IF('DETALLE DE LINEAS'!F11&lt;&gt;"",'DETALLE DE LINEAS'!F11,"")</f>
        <v/>
      </c>
      <c r="AD35" s="484"/>
      <c r="AE35" s="484"/>
      <c r="AF35" s="485"/>
      <c r="AG35" s="473"/>
      <c r="AH35" s="474"/>
      <c r="AI35" s="473"/>
      <c r="AJ35" s="474"/>
      <c r="AK35" s="134"/>
      <c r="AL35" s="473"/>
      <c r="AM35" s="475"/>
      <c r="AN35" s="474"/>
      <c r="AO35" s="473"/>
      <c r="AP35" s="475"/>
      <c r="AQ35" s="475"/>
      <c r="AR35" s="475"/>
      <c r="AS35" s="475"/>
      <c r="AT35" s="475"/>
      <c r="AU35" s="474"/>
      <c r="AV35" s="140"/>
      <c r="AW35" s="476"/>
      <c r="AX35" s="477"/>
      <c r="AY35" s="477"/>
      <c r="AZ35" s="477"/>
      <c r="BA35" s="477"/>
      <c r="BB35" s="478"/>
      <c r="BC35" s="141"/>
      <c r="BD35" s="473"/>
      <c r="BE35" s="474"/>
      <c r="BF35" s="139"/>
      <c r="BG35" s="142"/>
      <c r="BH35" s="473"/>
      <c r="BI35" s="474"/>
      <c r="BJ35" s="121"/>
    </row>
    <row r="36" spans="2:62" ht="12.75" customHeight="1">
      <c r="B36" s="123"/>
      <c r="C36" s="123"/>
      <c r="D36" s="128"/>
      <c r="E36" s="133">
        <v>7</v>
      </c>
      <c r="F36" s="479">
        <v>893401</v>
      </c>
      <c r="G36" s="479"/>
      <c r="H36" s="475"/>
      <c r="I36" s="475"/>
      <c r="J36" s="475"/>
      <c r="K36" s="474"/>
      <c r="L36" s="473"/>
      <c r="M36" s="475"/>
      <c r="N36" s="474"/>
      <c r="O36" s="473"/>
      <c r="P36" s="475"/>
      <c r="Q36" s="474"/>
      <c r="R36" s="134"/>
      <c r="S36" s="134"/>
      <c r="T36" s="480"/>
      <c r="U36" s="569"/>
      <c r="V36" s="569"/>
      <c r="W36" s="569"/>
      <c r="X36" s="569"/>
      <c r="Y36" s="569"/>
      <c r="Z36" s="570"/>
      <c r="AA36" s="473"/>
      <c r="AB36" s="474"/>
      <c r="AC36" s="483" t="str">
        <f>+IF('DETALLE DE LINEAS'!F12&lt;&gt;"",'DETALLE DE LINEAS'!F12,"")</f>
        <v/>
      </c>
      <c r="AD36" s="484"/>
      <c r="AE36" s="484"/>
      <c r="AF36" s="485"/>
      <c r="AG36" s="473"/>
      <c r="AH36" s="474"/>
      <c r="AI36" s="473"/>
      <c r="AJ36" s="474"/>
      <c r="AK36" s="134"/>
      <c r="AL36" s="473"/>
      <c r="AM36" s="475"/>
      <c r="AN36" s="474"/>
      <c r="AO36" s="473"/>
      <c r="AP36" s="475"/>
      <c r="AQ36" s="475"/>
      <c r="AR36" s="475"/>
      <c r="AS36" s="475"/>
      <c r="AT36" s="475"/>
      <c r="AU36" s="474"/>
      <c r="AV36" s="140"/>
      <c r="AW36" s="476"/>
      <c r="AX36" s="477"/>
      <c r="AY36" s="477"/>
      <c r="AZ36" s="477"/>
      <c r="BA36" s="477"/>
      <c r="BB36" s="478"/>
      <c r="BC36" s="141"/>
      <c r="BD36" s="473"/>
      <c r="BE36" s="474"/>
      <c r="BF36" s="139"/>
      <c r="BG36" s="142"/>
      <c r="BH36" s="473"/>
      <c r="BI36" s="474"/>
      <c r="BJ36" s="121"/>
    </row>
    <row r="37" spans="2:62" ht="12" customHeight="1">
      <c r="B37" s="123"/>
      <c r="C37" s="123"/>
      <c r="D37" s="128"/>
      <c r="E37" s="133">
        <v>8</v>
      </c>
      <c r="F37" s="479">
        <v>893401</v>
      </c>
      <c r="G37" s="479"/>
      <c r="H37" s="475"/>
      <c r="I37" s="475"/>
      <c r="J37" s="475"/>
      <c r="K37" s="474"/>
      <c r="L37" s="473"/>
      <c r="M37" s="475"/>
      <c r="N37" s="474"/>
      <c r="O37" s="473"/>
      <c r="P37" s="475"/>
      <c r="Q37" s="474"/>
      <c r="R37" s="134"/>
      <c r="S37" s="134"/>
      <c r="T37" s="480"/>
      <c r="U37" s="569"/>
      <c r="V37" s="569"/>
      <c r="W37" s="569"/>
      <c r="X37" s="569"/>
      <c r="Y37" s="569"/>
      <c r="Z37" s="570"/>
      <c r="AA37" s="473"/>
      <c r="AB37" s="474"/>
      <c r="AC37" s="483" t="str">
        <f>+IF('DETALLE DE LINEAS'!F13&lt;&gt;"",'DETALLE DE LINEAS'!F13,"")</f>
        <v/>
      </c>
      <c r="AD37" s="484"/>
      <c r="AE37" s="484"/>
      <c r="AF37" s="485"/>
      <c r="AG37" s="473"/>
      <c r="AH37" s="474"/>
      <c r="AI37" s="473"/>
      <c r="AJ37" s="474"/>
      <c r="AK37" s="134"/>
      <c r="AL37" s="473"/>
      <c r="AM37" s="475"/>
      <c r="AN37" s="474"/>
      <c r="AO37" s="473"/>
      <c r="AP37" s="475"/>
      <c r="AQ37" s="475"/>
      <c r="AR37" s="475"/>
      <c r="AS37" s="475"/>
      <c r="AT37" s="475"/>
      <c r="AU37" s="474"/>
      <c r="AV37" s="140"/>
      <c r="AW37" s="476"/>
      <c r="AX37" s="477"/>
      <c r="AY37" s="477"/>
      <c r="AZ37" s="477"/>
      <c r="BA37" s="477"/>
      <c r="BB37" s="478"/>
      <c r="BC37" s="141"/>
      <c r="BD37" s="473"/>
      <c r="BE37" s="474"/>
      <c r="BF37" s="139"/>
      <c r="BG37" s="142"/>
      <c r="BH37" s="473"/>
      <c r="BI37" s="474"/>
      <c r="BJ37" s="121"/>
    </row>
    <row r="38" spans="2:62" ht="11.85" customHeight="1">
      <c r="B38" s="123"/>
      <c r="C38" s="12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1"/>
    </row>
    <row r="39" spans="2:62" ht="11.85" customHeight="1">
      <c r="B39" s="123"/>
      <c r="C39" s="12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1"/>
    </row>
    <row r="40" spans="2:62" ht="11.85" customHeight="1">
      <c r="B40" s="123"/>
      <c r="C40" s="12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1"/>
    </row>
    <row r="41" spans="2:62" ht="8.1" customHeight="1">
      <c r="B41" s="123"/>
      <c r="C41" s="12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1"/>
    </row>
    <row r="42" spans="2:62" ht="8.1" customHeight="1">
      <c r="B42" s="123"/>
      <c r="C42" s="123"/>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1"/>
    </row>
    <row r="43" spans="2:62" ht="8.1" customHeight="1">
      <c r="B43" s="123"/>
      <c r="C43" s="123"/>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1"/>
    </row>
    <row r="44" spans="2:62" ht="8.1" customHeight="1">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row>
    <row r="45" spans="2:62">
      <c r="D45" s="121"/>
      <c r="E45" s="121"/>
      <c r="F45" s="121"/>
      <c r="G45" s="121"/>
      <c r="H45" s="121"/>
      <c r="I45" s="121"/>
      <c r="J45" s="121"/>
      <c r="K45" s="121"/>
      <c r="L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row>
    <row r="46" spans="2:62">
      <c r="D46" s="121"/>
      <c r="E46" s="121"/>
      <c r="F46" s="121"/>
      <c r="G46" s="121"/>
      <c r="H46" s="121"/>
      <c r="I46" s="121"/>
      <c r="J46" s="121"/>
      <c r="K46" s="121"/>
      <c r="L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row>
    <row r="47" spans="2:62" ht="4.5" customHeight="1">
      <c r="D47" s="121"/>
      <c r="E47" s="121"/>
      <c r="F47" s="121"/>
      <c r="G47" s="121"/>
      <c r="H47" s="121"/>
      <c r="I47" s="121"/>
      <c r="J47" s="121"/>
      <c r="K47" s="121"/>
      <c r="L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row>
    <row r="48" spans="2:62">
      <c r="D48" s="121"/>
      <c r="E48" s="121"/>
      <c r="F48" s="121"/>
      <c r="G48" s="121"/>
      <c r="H48" s="121"/>
      <c r="I48" s="121"/>
      <c r="J48" s="121"/>
      <c r="K48" s="121"/>
      <c r="L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row>
    <row r="49" spans="2:62">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row>
    <row r="50" spans="2:62" ht="4.5" customHeight="1"/>
    <row r="51" spans="2:62" ht="12.75" customHeight="1">
      <c r="L51" s="558" t="s">
        <v>365</v>
      </c>
      <c r="M51" s="558"/>
      <c r="N51" s="558"/>
      <c r="O51" s="558"/>
      <c r="P51" s="558"/>
      <c r="Q51" s="558"/>
      <c r="R51" s="558"/>
      <c r="S51" s="558"/>
      <c r="T51" s="558"/>
      <c r="U51" s="558"/>
      <c r="V51" s="558"/>
      <c r="W51" s="558"/>
      <c r="X51" s="558"/>
      <c r="Y51" s="558"/>
      <c r="Z51" s="558"/>
      <c r="AA51" s="558"/>
      <c r="AB51" s="558"/>
      <c r="AC51" s="558"/>
      <c r="AD51" s="558"/>
      <c r="AE51" s="558"/>
      <c r="AF51" s="558"/>
      <c r="AG51" s="558"/>
      <c r="AH51" s="558"/>
      <c r="AI51" s="558"/>
      <c r="AJ51" s="558"/>
      <c r="AK51" s="558"/>
      <c r="AL51" s="558"/>
      <c r="AM51" s="558"/>
      <c r="AN51" s="558"/>
      <c r="AO51" s="558"/>
      <c r="AT51" s="119" t="s">
        <v>246</v>
      </c>
      <c r="AU51" s="119"/>
      <c r="AV51" s="559"/>
      <c r="AW51" s="559"/>
      <c r="AX51" s="559"/>
      <c r="AY51" s="559"/>
      <c r="AZ51" s="559"/>
      <c r="BA51" s="559"/>
      <c r="BB51" s="559"/>
      <c r="BC51" s="559"/>
      <c r="BD51" s="559"/>
      <c r="BE51" s="559"/>
      <c r="BF51" s="559"/>
      <c r="BG51" s="559"/>
      <c r="BH51" s="559"/>
      <c r="BI51" s="559"/>
    </row>
    <row r="52" spans="2:62" ht="12.75" customHeight="1">
      <c r="L52" s="558"/>
      <c r="M52" s="558"/>
      <c r="N52" s="558"/>
      <c r="O52" s="558"/>
      <c r="P52" s="558"/>
      <c r="Q52" s="558"/>
      <c r="R52" s="558"/>
      <c r="S52" s="558"/>
      <c r="T52" s="558"/>
      <c r="U52" s="558"/>
      <c r="V52" s="558"/>
      <c r="W52" s="558"/>
      <c r="X52" s="558"/>
      <c r="Y52" s="558"/>
      <c r="Z52" s="558"/>
      <c r="AA52" s="558"/>
      <c r="AB52" s="558"/>
      <c r="AC52" s="558"/>
      <c r="AD52" s="558"/>
      <c r="AE52" s="558"/>
      <c r="AF52" s="558"/>
      <c r="AG52" s="558"/>
      <c r="AH52" s="558"/>
      <c r="AI52" s="558"/>
      <c r="AJ52" s="558"/>
      <c r="AK52" s="558"/>
      <c r="AL52" s="558"/>
      <c r="AM52" s="558"/>
      <c r="AN52" s="558"/>
      <c r="AO52" s="558"/>
      <c r="AT52" s="560" t="s">
        <v>247</v>
      </c>
      <c r="AU52" s="560"/>
      <c r="AV52" s="560"/>
      <c r="AW52" s="481"/>
      <c r="AX52" s="481"/>
      <c r="AY52" s="481"/>
      <c r="AZ52" s="481"/>
      <c r="BA52" s="481"/>
      <c r="BB52" s="481"/>
      <c r="BC52" s="481"/>
      <c r="BD52" s="481"/>
      <c r="BE52" s="481"/>
      <c r="BF52" s="481"/>
      <c r="BG52" s="481"/>
      <c r="BH52" s="481"/>
      <c r="BI52" s="481"/>
    </row>
    <row r="53" spans="2:62" ht="13.5" customHeight="1">
      <c r="AT53" s="120" t="s">
        <v>366</v>
      </c>
      <c r="AW53" s="121"/>
      <c r="AX53" s="568">
        <f>+IF('RESUMEN OPERACION'!AT8="","",'RESUMEN OPERACION'!AT8)</f>
        <v>59711282</v>
      </c>
      <c r="AY53" s="568"/>
      <c r="AZ53" s="568"/>
      <c r="BA53" s="568"/>
      <c r="BB53" s="568"/>
      <c r="BC53" s="568"/>
      <c r="BD53" s="568"/>
      <c r="BE53" s="568"/>
      <c r="BF53" s="568"/>
    </row>
    <row r="54" spans="2:62" ht="8.4499999999999993" customHeight="1">
      <c r="B54" s="123"/>
      <c r="C54" s="123"/>
      <c r="D54" s="123"/>
      <c r="E54" s="123"/>
      <c r="F54" s="123"/>
      <c r="G54" s="123"/>
      <c r="H54" s="123"/>
      <c r="I54" s="123"/>
      <c r="J54" s="123"/>
      <c r="K54" s="123"/>
      <c r="L54" s="123" t="s">
        <v>367</v>
      </c>
      <c r="M54" s="123"/>
      <c r="N54" s="123"/>
      <c r="O54" s="123"/>
      <c r="P54" s="123"/>
      <c r="Q54" s="123"/>
      <c r="R54" s="567" t="str">
        <f>+R5</f>
        <v>MERSANT VIGILANCIA SL</v>
      </c>
      <c r="S54" s="567"/>
      <c r="T54" s="567"/>
      <c r="U54" s="567"/>
      <c r="V54" s="567"/>
      <c r="W54" s="567"/>
      <c r="X54" s="567"/>
      <c r="Y54" s="567"/>
      <c r="Z54" s="567"/>
      <c r="AA54" s="567"/>
      <c r="AB54" s="567"/>
      <c r="AC54" s="567"/>
      <c r="AD54" s="567"/>
      <c r="AE54" s="567"/>
      <c r="AF54" s="567"/>
      <c r="AG54" s="567"/>
      <c r="AH54" s="124"/>
      <c r="AI54" s="123"/>
      <c r="AJ54" s="125" t="s">
        <v>368</v>
      </c>
      <c r="AK54" s="125"/>
      <c r="AL54" s="125"/>
      <c r="AM54" s="125"/>
      <c r="AN54" s="125"/>
      <c r="AO54" s="125"/>
      <c r="AP54" s="125"/>
      <c r="AQ54" s="125"/>
      <c r="AR54" s="125"/>
      <c r="AS54" s="125"/>
      <c r="AT54" s="125"/>
      <c r="AU54" s="125"/>
      <c r="AV54" s="125"/>
      <c r="AW54" s="126"/>
      <c r="AX54" s="123"/>
      <c r="AY54" s="123"/>
      <c r="AZ54" s="123"/>
      <c r="BA54" s="123"/>
      <c r="BB54" s="123"/>
      <c r="BC54" s="123"/>
      <c r="BD54" s="123"/>
      <c r="BE54" s="123"/>
      <c r="BF54" s="123"/>
      <c r="BG54" s="123"/>
      <c r="BH54" s="123"/>
      <c r="BI54" s="123"/>
    </row>
    <row r="55" spans="2:62" ht="8.4499999999999993" customHeight="1">
      <c r="B55" s="123"/>
      <c r="C55" s="123"/>
      <c r="D55" s="123"/>
      <c r="E55" s="123"/>
      <c r="F55" s="123"/>
      <c r="G55" s="123"/>
      <c r="H55" s="123"/>
      <c r="I55" s="123"/>
      <c r="J55" s="123"/>
      <c r="K55" s="123"/>
      <c r="L55" s="123" t="s">
        <v>369</v>
      </c>
      <c r="M55" s="123"/>
      <c r="N55" s="235" t="str">
        <f>+N6</f>
        <v/>
      </c>
      <c r="O55" s="127"/>
      <c r="P55" s="127"/>
      <c r="Q55" s="127"/>
      <c r="R55" s="127"/>
      <c r="S55" s="562" t="s">
        <v>285</v>
      </c>
      <c r="T55" s="562"/>
      <c r="U55" s="562"/>
      <c r="V55" s="551" t="str">
        <f>+V6</f>
        <v/>
      </c>
      <c r="W55" s="551"/>
      <c r="X55" s="551"/>
      <c r="Y55" s="551"/>
      <c r="Z55" s="551"/>
      <c r="AA55" s="551"/>
      <c r="AB55" s="551"/>
      <c r="AC55" s="551"/>
      <c r="AD55" s="551"/>
      <c r="AE55" s="551"/>
      <c r="AF55" s="551"/>
      <c r="AG55" s="551"/>
      <c r="AH55" s="128"/>
      <c r="AI55" s="123"/>
      <c r="AJ55" s="123" t="s">
        <v>301</v>
      </c>
      <c r="AK55" s="123"/>
      <c r="AL55" s="123"/>
      <c r="AM55" s="123"/>
      <c r="AN55" s="123"/>
      <c r="AO55" s="123"/>
      <c r="AP55" s="123"/>
      <c r="AQ55" s="123"/>
      <c r="AR55" s="129" t="str">
        <f>+'DETALLE DE LINEAS'!O5</f>
        <v>MERSANT VIGILANCIA S.L</v>
      </c>
      <c r="AS55" s="129"/>
      <c r="AT55" s="129"/>
      <c r="AU55" s="129"/>
      <c r="AV55" s="129"/>
      <c r="AW55" s="129"/>
      <c r="AX55" s="129"/>
      <c r="AY55" s="129"/>
      <c r="AZ55" s="129"/>
      <c r="BA55" s="129"/>
      <c r="BB55" s="129"/>
      <c r="BC55" s="129"/>
      <c r="BD55" s="129"/>
      <c r="BE55" s="129"/>
      <c r="BF55" s="129"/>
      <c r="BG55" s="129"/>
      <c r="BH55" s="129"/>
      <c r="BI55" s="129"/>
    </row>
    <row r="56" spans="2:62" ht="8.4499999999999993" customHeight="1">
      <c r="B56" s="123"/>
      <c r="C56" s="123"/>
      <c r="D56" s="123"/>
      <c r="E56" s="123"/>
      <c r="F56" s="123"/>
      <c r="G56" s="123"/>
      <c r="H56" s="123"/>
      <c r="I56" s="123"/>
      <c r="J56" s="123"/>
      <c r="K56" s="123"/>
      <c r="L56" s="123" t="s">
        <v>370</v>
      </c>
      <c r="M56" s="123"/>
      <c r="N56" s="123"/>
      <c r="O56" s="127"/>
      <c r="P56" s="127"/>
      <c r="Q56" s="127"/>
      <c r="R56" s="127"/>
      <c r="S56" s="127"/>
      <c r="T56" s="127"/>
      <c r="U56" s="123" t="s">
        <v>371</v>
      </c>
      <c r="V56" s="123"/>
      <c r="W56" s="130"/>
      <c r="X56" s="130"/>
      <c r="Y56" s="130"/>
      <c r="Z56" s="130"/>
      <c r="AA56" s="130"/>
      <c r="AB56" s="130"/>
      <c r="AC56" s="123"/>
      <c r="AD56" s="123"/>
      <c r="AE56" s="123"/>
      <c r="AF56" s="123"/>
      <c r="AG56" s="123"/>
      <c r="AH56" s="123"/>
      <c r="AI56" s="123"/>
      <c r="AJ56" s="123" t="s">
        <v>284</v>
      </c>
      <c r="AK56" s="123"/>
      <c r="AL56" s="123"/>
      <c r="AM56" s="127"/>
      <c r="AN56" s="127"/>
      <c r="AO56" s="127"/>
      <c r="AP56" s="127"/>
      <c r="AQ56" s="127"/>
      <c r="AR56" s="127"/>
      <c r="AS56" s="123" t="s">
        <v>285</v>
      </c>
      <c r="AT56" s="123"/>
      <c r="AU56" s="475"/>
      <c r="AV56" s="475"/>
      <c r="AW56" s="475"/>
      <c r="AX56" s="475"/>
      <c r="AY56" s="475"/>
      <c r="AZ56" s="475"/>
      <c r="BA56" s="475"/>
      <c r="BB56" s="475"/>
      <c r="BC56" s="475"/>
      <c r="BD56" s="475"/>
      <c r="BE56" s="475"/>
      <c r="BF56" s="475"/>
      <c r="BG56" s="475"/>
      <c r="BH56" s="475"/>
      <c r="BI56" s="475"/>
    </row>
    <row r="57" spans="2:62" ht="8.1" customHeight="1">
      <c r="B57" s="123"/>
      <c r="C57" s="123"/>
      <c r="D57" s="123"/>
      <c r="E57" s="123"/>
      <c r="F57" s="123"/>
      <c r="G57" s="123"/>
      <c r="H57" s="123"/>
      <c r="I57" s="123"/>
      <c r="J57" s="123"/>
      <c r="K57" s="123"/>
      <c r="L57" s="123" t="s">
        <v>268</v>
      </c>
      <c r="M57" s="123"/>
      <c r="N57" s="550" t="str">
        <f>+N8</f>
        <v>SEVILLA</v>
      </c>
      <c r="O57" s="550"/>
      <c r="P57" s="550"/>
      <c r="Q57" s="550"/>
      <c r="R57" s="550"/>
      <c r="S57" s="550"/>
      <c r="T57" s="550"/>
      <c r="U57" s="550"/>
      <c r="V57" s="550"/>
      <c r="W57" s="550"/>
      <c r="X57" s="550"/>
      <c r="Y57" s="550"/>
      <c r="Z57" s="550"/>
      <c r="AA57" s="550"/>
      <c r="AB57" s="550"/>
      <c r="AC57" s="550"/>
      <c r="AD57" s="550"/>
      <c r="AE57" s="550"/>
      <c r="AF57" s="550"/>
      <c r="AG57" s="550"/>
      <c r="AH57" s="128"/>
      <c r="AI57" s="123"/>
      <c r="AJ57" s="123" t="s">
        <v>256</v>
      </c>
      <c r="AK57" s="127" t="str">
        <f>+'DETALLE DE LINEAS'!P5</f>
        <v>B90229790</v>
      </c>
      <c r="AL57" s="127"/>
      <c r="AM57" s="127"/>
      <c r="AN57" s="127"/>
      <c r="AO57" s="127"/>
      <c r="AP57" s="127"/>
      <c r="AQ57" s="127"/>
      <c r="AR57" s="127"/>
      <c r="AS57" s="123" t="s">
        <v>372</v>
      </c>
      <c r="AT57" s="123"/>
      <c r="AU57" s="123"/>
      <c r="AV57" s="131"/>
      <c r="AW57" s="131"/>
      <c r="AX57" s="131"/>
      <c r="AY57" s="131"/>
      <c r="AZ57" s="131"/>
      <c r="BA57" s="131"/>
      <c r="BB57" s="131"/>
      <c r="BC57" s="131"/>
      <c r="BD57" s="131"/>
      <c r="BE57" s="131"/>
      <c r="BF57" s="131"/>
      <c r="BG57" s="131"/>
      <c r="BH57" s="131"/>
      <c r="BI57" s="131"/>
    </row>
    <row r="58" spans="2:62" ht="8.1" customHeight="1">
      <c r="B58" s="123"/>
      <c r="C58" s="123"/>
      <c r="D58" s="123"/>
      <c r="E58" s="123"/>
      <c r="F58" s="123"/>
      <c r="G58" s="123"/>
      <c r="H58" s="123"/>
      <c r="I58" s="123"/>
      <c r="J58" s="123"/>
      <c r="K58" s="123"/>
      <c r="L58" s="123" t="s">
        <v>256</v>
      </c>
      <c r="M58" s="550" t="str">
        <f>+M9</f>
        <v>B90229790</v>
      </c>
      <c r="N58" s="550"/>
      <c r="O58" s="550"/>
      <c r="P58" s="550"/>
      <c r="Q58" s="550"/>
      <c r="R58" s="550"/>
      <c r="S58" s="123" t="s">
        <v>372</v>
      </c>
      <c r="T58" s="123"/>
      <c r="U58" s="123"/>
      <c r="V58" s="123"/>
      <c r="W58" s="551" t="str">
        <f>+W9</f>
        <v/>
      </c>
      <c r="X58" s="551"/>
      <c r="Y58" s="551"/>
      <c r="Z58" s="551"/>
      <c r="AA58" s="551"/>
      <c r="AB58" s="551"/>
      <c r="AC58" s="551"/>
      <c r="AD58" s="551"/>
      <c r="AE58" s="551"/>
      <c r="AF58" s="551"/>
      <c r="AG58" s="551"/>
      <c r="AH58" s="128"/>
      <c r="AI58" s="123"/>
      <c r="AJ58" s="123" t="s">
        <v>259</v>
      </c>
      <c r="AK58" s="123"/>
      <c r="AL58" s="123"/>
      <c r="AM58" s="123"/>
      <c r="AN58" s="130"/>
      <c r="AO58" s="130"/>
      <c r="AP58" s="130"/>
      <c r="AQ58" s="130"/>
      <c r="AR58" s="130"/>
      <c r="AS58" s="123" t="s">
        <v>303</v>
      </c>
      <c r="AT58" s="123"/>
      <c r="AU58" s="127"/>
      <c r="AV58" s="127"/>
      <c r="AW58" s="123" t="s">
        <v>373</v>
      </c>
      <c r="AX58" s="123"/>
      <c r="AY58" s="123"/>
      <c r="AZ58" s="127"/>
      <c r="BA58" s="127"/>
      <c r="BB58" s="123" t="s">
        <v>305</v>
      </c>
      <c r="BC58" s="123"/>
      <c r="BD58" s="123"/>
      <c r="BE58" s="123"/>
      <c r="BF58" s="132"/>
      <c r="BG58" s="131"/>
      <c r="BH58" s="131"/>
      <c r="BI58" s="131"/>
      <c r="BJ58" s="132"/>
    </row>
    <row r="59" spans="2:62" ht="3.75" customHeight="1">
      <c r="B59" s="123"/>
      <c r="C59" s="123"/>
      <c r="D59" s="123"/>
      <c r="E59" s="123"/>
      <c r="F59" s="123"/>
      <c r="G59" s="123"/>
      <c r="H59" s="123"/>
      <c r="I59" s="123"/>
      <c r="J59" s="123"/>
      <c r="K59" s="123"/>
      <c r="L59" s="123"/>
      <c r="M59" s="128"/>
      <c r="N59" s="128"/>
      <c r="O59" s="128"/>
      <c r="P59" s="128"/>
      <c r="Q59" s="128"/>
      <c r="R59" s="128"/>
      <c r="S59" s="123"/>
      <c r="T59" s="123"/>
      <c r="U59" s="123"/>
      <c r="V59" s="123"/>
      <c r="W59" s="128"/>
      <c r="X59" s="128"/>
      <c r="Y59" s="128"/>
      <c r="Z59" s="128"/>
      <c r="AA59" s="128"/>
      <c r="AB59" s="128"/>
      <c r="AC59" s="128"/>
      <c r="AD59" s="128"/>
      <c r="AE59" s="128"/>
      <c r="AF59" s="128"/>
      <c r="AG59" s="128"/>
      <c r="AH59" s="128"/>
      <c r="AI59" s="123"/>
      <c r="AJ59" s="123"/>
      <c r="AK59" s="123"/>
      <c r="AL59" s="123"/>
      <c r="AM59" s="123"/>
      <c r="AN59" s="128"/>
      <c r="AO59" s="128"/>
      <c r="AP59" s="128"/>
      <c r="AQ59" s="128"/>
      <c r="AR59" s="128"/>
      <c r="AS59" s="123"/>
      <c r="AT59" s="123"/>
      <c r="AU59" s="128"/>
      <c r="AV59" s="128"/>
      <c r="AW59" s="123"/>
      <c r="AX59" s="123"/>
      <c r="AY59" s="123"/>
      <c r="AZ59" s="128"/>
      <c r="BA59" s="128"/>
      <c r="BB59" s="123"/>
      <c r="BC59" s="123"/>
      <c r="BD59" s="123"/>
      <c r="BE59" s="123"/>
      <c r="BF59" s="128"/>
      <c r="BG59" s="128"/>
      <c r="BH59" s="123"/>
      <c r="BI59" s="123"/>
    </row>
    <row r="60" spans="2:62" ht="8.1" customHeight="1">
      <c r="B60" s="123"/>
      <c r="C60" s="123"/>
      <c r="D60" s="123"/>
      <c r="E60" s="501" t="s">
        <v>374</v>
      </c>
      <c r="F60" s="502"/>
      <c r="G60" s="502"/>
      <c r="H60" s="502"/>
      <c r="I60" s="503"/>
      <c r="J60" s="541" t="s">
        <v>375</v>
      </c>
      <c r="K60" s="542"/>
      <c r="L60" s="542"/>
      <c r="M60" s="542"/>
      <c r="N60" s="542"/>
      <c r="O60" s="542"/>
      <c r="P60" s="543"/>
      <c r="Q60" s="541" t="s">
        <v>376</v>
      </c>
      <c r="R60" s="542"/>
      <c r="S60" s="542"/>
      <c r="T60" s="542"/>
      <c r="U60" s="542"/>
      <c r="V60" s="542"/>
      <c r="W60" s="543"/>
      <c r="X60" s="501" t="s">
        <v>377</v>
      </c>
      <c r="Y60" s="503"/>
      <c r="Z60" s="552" t="s">
        <v>345</v>
      </c>
      <c r="AA60" s="553"/>
      <c r="AB60" s="553"/>
      <c r="AC60" s="553"/>
      <c r="AD60" s="553"/>
      <c r="AE60" s="553"/>
      <c r="AF60" s="553"/>
      <c r="AG60" s="553"/>
      <c r="AH60" s="553"/>
      <c r="AI60" s="553"/>
      <c r="AJ60" s="553"/>
      <c r="AK60" s="553"/>
      <c r="AL60" s="553"/>
      <c r="AM60" s="553"/>
      <c r="AN60" s="554"/>
      <c r="AO60" s="552" t="s">
        <v>13</v>
      </c>
      <c r="AP60" s="553"/>
      <c r="AQ60" s="553"/>
      <c r="AR60" s="554"/>
      <c r="AS60" s="501" t="s">
        <v>378</v>
      </c>
      <c r="AT60" s="502"/>
      <c r="AU60" s="502"/>
      <c r="AV60" s="502"/>
      <c r="AW60" s="502"/>
      <c r="AX60" s="502"/>
      <c r="AY60" s="502"/>
      <c r="AZ60" s="502"/>
      <c r="BA60" s="502"/>
      <c r="BB60" s="502"/>
      <c r="BC60" s="502"/>
      <c r="BD60" s="502"/>
      <c r="BE60" s="502"/>
      <c r="BF60" s="502"/>
      <c r="BG60" s="502"/>
      <c r="BH60" s="502"/>
      <c r="BI60" s="503"/>
    </row>
    <row r="61" spans="2:62" ht="8.1" customHeight="1">
      <c r="B61" s="123"/>
      <c r="C61" s="123"/>
      <c r="D61" s="123"/>
      <c r="E61" s="529"/>
      <c r="F61" s="530"/>
      <c r="G61" s="530"/>
      <c r="H61" s="530"/>
      <c r="I61" s="531"/>
      <c r="J61" s="544"/>
      <c r="K61" s="545"/>
      <c r="L61" s="545"/>
      <c r="M61" s="545"/>
      <c r="N61" s="545"/>
      <c r="O61" s="545"/>
      <c r="P61" s="546"/>
      <c r="Q61" s="544"/>
      <c r="R61" s="545"/>
      <c r="S61" s="545"/>
      <c r="T61" s="545"/>
      <c r="U61" s="545"/>
      <c r="V61" s="545"/>
      <c r="W61" s="546"/>
      <c r="X61" s="529"/>
      <c r="Y61" s="531"/>
      <c r="Z61" s="555"/>
      <c r="AA61" s="556"/>
      <c r="AB61" s="556"/>
      <c r="AC61" s="556"/>
      <c r="AD61" s="556"/>
      <c r="AE61" s="556"/>
      <c r="AF61" s="556"/>
      <c r="AG61" s="556"/>
      <c r="AH61" s="556"/>
      <c r="AI61" s="556"/>
      <c r="AJ61" s="556"/>
      <c r="AK61" s="556"/>
      <c r="AL61" s="556"/>
      <c r="AM61" s="556"/>
      <c r="AN61" s="557"/>
      <c r="AO61" s="555"/>
      <c r="AP61" s="556"/>
      <c r="AQ61" s="556"/>
      <c r="AR61" s="557"/>
      <c r="AS61" s="504"/>
      <c r="AT61" s="505"/>
      <c r="AU61" s="505"/>
      <c r="AV61" s="505"/>
      <c r="AW61" s="505"/>
      <c r="AX61" s="505"/>
      <c r="AY61" s="505"/>
      <c r="AZ61" s="505"/>
      <c r="BA61" s="505"/>
      <c r="BB61" s="505"/>
      <c r="BC61" s="505"/>
      <c r="BD61" s="505"/>
      <c r="BE61" s="505"/>
      <c r="BF61" s="505"/>
      <c r="BG61" s="505"/>
      <c r="BH61" s="505"/>
      <c r="BI61" s="506"/>
    </row>
    <row r="62" spans="2:62" ht="8.1" customHeight="1">
      <c r="B62" s="123"/>
      <c r="C62" s="123"/>
      <c r="D62" s="123"/>
      <c r="E62" s="529"/>
      <c r="F62" s="530"/>
      <c r="G62" s="530"/>
      <c r="H62" s="530"/>
      <c r="I62" s="531"/>
      <c r="J62" s="544"/>
      <c r="K62" s="545"/>
      <c r="L62" s="545"/>
      <c r="M62" s="545"/>
      <c r="N62" s="545"/>
      <c r="O62" s="545"/>
      <c r="P62" s="546"/>
      <c r="Q62" s="544"/>
      <c r="R62" s="545"/>
      <c r="S62" s="545"/>
      <c r="T62" s="545"/>
      <c r="U62" s="545"/>
      <c r="V62" s="545"/>
      <c r="W62" s="546"/>
      <c r="X62" s="529"/>
      <c r="Y62" s="531"/>
      <c r="Z62" s="529" t="s">
        <v>345</v>
      </c>
      <c r="AA62" s="530"/>
      <c r="AB62" s="530"/>
      <c r="AC62" s="531"/>
      <c r="AD62" s="529" t="s">
        <v>333</v>
      </c>
      <c r="AE62" s="530"/>
      <c r="AF62" s="530"/>
      <c r="AG62" s="531"/>
      <c r="AH62" s="529" t="s">
        <v>379</v>
      </c>
      <c r="AI62" s="530"/>
      <c r="AJ62" s="530"/>
      <c r="AK62" s="530"/>
      <c r="AL62" s="530"/>
      <c r="AM62" s="530"/>
      <c r="AN62" s="531"/>
      <c r="AO62" s="532" t="s">
        <v>380</v>
      </c>
      <c r="AP62" s="532" t="s">
        <v>381</v>
      </c>
      <c r="AQ62" s="535" t="s">
        <v>382</v>
      </c>
      <c r="AR62" s="536"/>
      <c r="AS62" s="541" t="s">
        <v>383</v>
      </c>
      <c r="AT62" s="542"/>
      <c r="AU62" s="542"/>
      <c r="AV62" s="543"/>
      <c r="AW62" s="501" t="s">
        <v>384</v>
      </c>
      <c r="AX62" s="502"/>
      <c r="AY62" s="502"/>
      <c r="AZ62" s="502"/>
      <c r="BA62" s="503"/>
      <c r="BB62" s="532" t="s">
        <v>292</v>
      </c>
      <c r="BC62" s="532" t="s">
        <v>385</v>
      </c>
      <c r="BD62" s="501" t="s">
        <v>386</v>
      </c>
      <c r="BE62" s="502"/>
      <c r="BF62" s="503"/>
      <c r="BG62" s="501" t="s">
        <v>387</v>
      </c>
      <c r="BH62" s="502"/>
      <c r="BI62" s="503"/>
    </row>
    <row r="63" spans="2:62" ht="8.1" customHeight="1">
      <c r="B63" s="123"/>
      <c r="C63" s="123"/>
      <c r="D63" s="123"/>
      <c r="E63" s="529"/>
      <c r="F63" s="530"/>
      <c r="G63" s="530"/>
      <c r="H63" s="530"/>
      <c r="I63" s="531"/>
      <c r="J63" s="544"/>
      <c r="K63" s="545"/>
      <c r="L63" s="545"/>
      <c r="M63" s="545"/>
      <c r="N63" s="545"/>
      <c r="O63" s="545"/>
      <c r="P63" s="546"/>
      <c r="Q63" s="544"/>
      <c r="R63" s="545"/>
      <c r="S63" s="545"/>
      <c r="T63" s="545"/>
      <c r="U63" s="545"/>
      <c r="V63" s="545"/>
      <c r="W63" s="546"/>
      <c r="X63" s="529"/>
      <c r="Y63" s="531"/>
      <c r="Z63" s="529"/>
      <c r="AA63" s="530"/>
      <c r="AB63" s="530"/>
      <c r="AC63" s="531"/>
      <c r="AD63" s="529"/>
      <c r="AE63" s="530"/>
      <c r="AF63" s="530"/>
      <c r="AG63" s="531"/>
      <c r="AH63" s="529"/>
      <c r="AI63" s="530"/>
      <c r="AJ63" s="530"/>
      <c r="AK63" s="530"/>
      <c r="AL63" s="530"/>
      <c r="AM63" s="530"/>
      <c r="AN63" s="531"/>
      <c r="AO63" s="533"/>
      <c r="AP63" s="533"/>
      <c r="AQ63" s="537"/>
      <c r="AR63" s="538"/>
      <c r="AS63" s="544"/>
      <c r="AT63" s="545"/>
      <c r="AU63" s="545"/>
      <c r="AV63" s="546"/>
      <c r="AW63" s="529"/>
      <c r="AX63" s="530"/>
      <c r="AY63" s="530"/>
      <c r="AZ63" s="530"/>
      <c r="BA63" s="531"/>
      <c r="BB63" s="533"/>
      <c r="BC63" s="533"/>
      <c r="BD63" s="529"/>
      <c r="BE63" s="530"/>
      <c r="BF63" s="531"/>
      <c r="BG63" s="529"/>
      <c r="BH63" s="530"/>
      <c r="BI63" s="531"/>
    </row>
    <row r="64" spans="2:62" ht="8.1" customHeight="1">
      <c r="B64" s="123"/>
      <c r="C64" s="123"/>
      <c r="D64" s="123"/>
      <c r="E64" s="529"/>
      <c r="F64" s="530"/>
      <c r="G64" s="530"/>
      <c r="H64" s="530"/>
      <c r="I64" s="531"/>
      <c r="J64" s="544"/>
      <c r="K64" s="545"/>
      <c r="L64" s="545"/>
      <c r="M64" s="545"/>
      <c r="N64" s="545"/>
      <c r="O64" s="545"/>
      <c r="P64" s="546"/>
      <c r="Q64" s="544"/>
      <c r="R64" s="545"/>
      <c r="S64" s="545"/>
      <c r="T64" s="545"/>
      <c r="U64" s="545"/>
      <c r="V64" s="545"/>
      <c r="W64" s="546"/>
      <c r="X64" s="529"/>
      <c r="Y64" s="531"/>
      <c r="Z64" s="529"/>
      <c r="AA64" s="530"/>
      <c r="AB64" s="530"/>
      <c r="AC64" s="531"/>
      <c r="AD64" s="529"/>
      <c r="AE64" s="530"/>
      <c r="AF64" s="530"/>
      <c r="AG64" s="531"/>
      <c r="AH64" s="529"/>
      <c r="AI64" s="530"/>
      <c r="AJ64" s="530"/>
      <c r="AK64" s="530"/>
      <c r="AL64" s="530"/>
      <c r="AM64" s="530"/>
      <c r="AN64" s="531"/>
      <c r="AO64" s="533"/>
      <c r="AP64" s="533"/>
      <c r="AQ64" s="537"/>
      <c r="AR64" s="538"/>
      <c r="AS64" s="544"/>
      <c r="AT64" s="545"/>
      <c r="AU64" s="545"/>
      <c r="AV64" s="546"/>
      <c r="AW64" s="529"/>
      <c r="AX64" s="530"/>
      <c r="AY64" s="530"/>
      <c r="AZ64" s="530"/>
      <c r="BA64" s="531"/>
      <c r="BB64" s="533"/>
      <c r="BC64" s="533"/>
      <c r="BD64" s="529"/>
      <c r="BE64" s="530"/>
      <c r="BF64" s="531"/>
      <c r="BG64" s="529"/>
      <c r="BH64" s="530"/>
      <c r="BI64" s="531"/>
    </row>
    <row r="65" spans="2:61" ht="8.1" customHeight="1">
      <c r="B65" s="123"/>
      <c r="C65" s="123"/>
      <c r="D65" s="123"/>
      <c r="E65" s="529"/>
      <c r="F65" s="530"/>
      <c r="G65" s="530"/>
      <c r="H65" s="530"/>
      <c r="I65" s="531"/>
      <c r="J65" s="544"/>
      <c r="K65" s="545"/>
      <c r="L65" s="545"/>
      <c r="M65" s="545"/>
      <c r="N65" s="545"/>
      <c r="O65" s="545"/>
      <c r="P65" s="546"/>
      <c r="Q65" s="544"/>
      <c r="R65" s="545"/>
      <c r="S65" s="545"/>
      <c r="T65" s="545"/>
      <c r="U65" s="545"/>
      <c r="V65" s="545"/>
      <c r="W65" s="546"/>
      <c r="X65" s="529"/>
      <c r="Y65" s="531"/>
      <c r="Z65" s="529"/>
      <c r="AA65" s="530"/>
      <c r="AB65" s="530"/>
      <c r="AC65" s="531"/>
      <c r="AD65" s="529"/>
      <c r="AE65" s="530"/>
      <c r="AF65" s="530"/>
      <c r="AG65" s="531"/>
      <c r="AH65" s="529"/>
      <c r="AI65" s="530"/>
      <c r="AJ65" s="530"/>
      <c r="AK65" s="530"/>
      <c r="AL65" s="530"/>
      <c r="AM65" s="530"/>
      <c r="AN65" s="531"/>
      <c r="AO65" s="533"/>
      <c r="AP65" s="533"/>
      <c r="AQ65" s="537"/>
      <c r="AR65" s="538"/>
      <c r="AS65" s="544"/>
      <c r="AT65" s="545"/>
      <c r="AU65" s="545"/>
      <c r="AV65" s="546"/>
      <c r="AW65" s="529"/>
      <c r="AX65" s="530"/>
      <c r="AY65" s="530"/>
      <c r="AZ65" s="530"/>
      <c r="BA65" s="531"/>
      <c r="BB65" s="533"/>
      <c r="BC65" s="533"/>
      <c r="BD65" s="529"/>
      <c r="BE65" s="530"/>
      <c r="BF65" s="531"/>
      <c r="BG65" s="529"/>
      <c r="BH65" s="530"/>
      <c r="BI65" s="531"/>
    </row>
    <row r="66" spans="2:61" ht="6" customHeight="1">
      <c r="B66" s="123"/>
      <c r="C66" s="123"/>
      <c r="D66" s="123"/>
      <c r="E66" s="504"/>
      <c r="F66" s="505"/>
      <c r="G66" s="505"/>
      <c r="H66" s="505"/>
      <c r="I66" s="506"/>
      <c r="J66" s="547"/>
      <c r="K66" s="548"/>
      <c r="L66" s="548"/>
      <c r="M66" s="548"/>
      <c r="N66" s="548"/>
      <c r="O66" s="548"/>
      <c r="P66" s="549"/>
      <c r="Q66" s="547"/>
      <c r="R66" s="548"/>
      <c r="S66" s="548"/>
      <c r="T66" s="548"/>
      <c r="U66" s="548"/>
      <c r="V66" s="548"/>
      <c r="W66" s="549"/>
      <c r="X66" s="504"/>
      <c r="Y66" s="506"/>
      <c r="Z66" s="504"/>
      <c r="AA66" s="505"/>
      <c r="AB66" s="505"/>
      <c r="AC66" s="506"/>
      <c r="AD66" s="504"/>
      <c r="AE66" s="505"/>
      <c r="AF66" s="505"/>
      <c r="AG66" s="506"/>
      <c r="AH66" s="504"/>
      <c r="AI66" s="505"/>
      <c r="AJ66" s="505"/>
      <c r="AK66" s="505"/>
      <c r="AL66" s="505"/>
      <c r="AM66" s="505"/>
      <c r="AN66" s="506"/>
      <c r="AO66" s="534"/>
      <c r="AP66" s="534"/>
      <c r="AQ66" s="539"/>
      <c r="AR66" s="540"/>
      <c r="AS66" s="547"/>
      <c r="AT66" s="548"/>
      <c r="AU66" s="548"/>
      <c r="AV66" s="549"/>
      <c r="AW66" s="504"/>
      <c r="AX66" s="505"/>
      <c r="AY66" s="505"/>
      <c r="AZ66" s="505"/>
      <c r="BA66" s="506"/>
      <c r="BB66" s="534"/>
      <c r="BC66" s="534"/>
      <c r="BD66" s="504"/>
      <c r="BE66" s="505"/>
      <c r="BF66" s="506"/>
      <c r="BG66" s="504"/>
      <c r="BH66" s="505"/>
      <c r="BI66" s="506"/>
    </row>
    <row r="67" spans="2:61" s="121" customFormat="1" ht="11.25" customHeight="1">
      <c r="B67" s="128"/>
      <c r="C67" s="128"/>
      <c r="D67" s="128"/>
      <c r="E67" s="133">
        <v>1</v>
      </c>
      <c r="F67" s="475">
        <f>+IF('DETALLE DE LINEAS'!C14&lt;&gt;"",'DETALLE DE LINEAS'!C14,"")</f>
        <v>664665462</v>
      </c>
      <c r="G67" s="475"/>
      <c r="H67" s="475"/>
      <c r="I67" s="474"/>
      <c r="J67" s="528">
        <v>893401</v>
      </c>
      <c r="K67" s="479"/>
      <c r="L67" s="515"/>
      <c r="M67" s="516"/>
      <c r="N67" s="516"/>
      <c r="O67" s="516"/>
      <c r="P67" s="517"/>
      <c r="Q67" s="528">
        <v>8934</v>
      </c>
      <c r="R67" s="479"/>
      <c r="S67" s="475"/>
      <c r="T67" s="475"/>
      <c r="U67" s="475"/>
      <c r="V67" s="475"/>
      <c r="W67" s="474"/>
      <c r="X67" s="473"/>
      <c r="Y67" s="474"/>
      <c r="Z67" s="522" t="str">
        <f>+IF('DETALLE DE LINEAS'!E14&lt;&gt;"",'DETALLE DE LINEAS'!E14,"")</f>
        <v>OPTIMA_RPV</v>
      </c>
      <c r="AA67" s="523"/>
      <c r="AB67" s="523"/>
      <c r="AC67" s="524"/>
      <c r="AD67" s="473" t="str">
        <f>+IF('DETALLE DE LINEAS'!I14&lt;&gt;"",'DETALLE DE LINEAS'!I14,"")</f>
        <v/>
      </c>
      <c r="AE67" s="475"/>
      <c r="AF67" s="475"/>
      <c r="AG67" s="474"/>
      <c r="AH67" s="525" t="str">
        <f>+IF('DETALLE DE LINEAS'!H14&lt;&gt;"",'DETALLE DE LINEAS'!H14,"")</f>
        <v>Sin datos</v>
      </c>
      <c r="AI67" s="526"/>
      <c r="AJ67" s="526"/>
      <c r="AK67" s="526"/>
      <c r="AL67" s="526"/>
      <c r="AM67" s="526"/>
      <c r="AN67" s="527"/>
      <c r="AO67" s="134"/>
      <c r="AP67" s="134"/>
      <c r="AQ67" s="473"/>
      <c r="AR67" s="474"/>
      <c r="AS67" s="473"/>
      <c r="AT67" s="475"/>
      <c r="AU67" s="475"/>
      <c r="AV67" s="474"/>
      <c r="AW67" s="473"/>
      <c r="AX67" s="475"/>
      <c r="AY67" s="475"/>
      <c r="AZ67" s="475"/>
      <c r="BA67" s="474"/>
      <c r="BB67" s="134"/>
      <c r="BC67" s="134"/>
      <c r="BD67" s="473"/>
      <c r="BE67" s="475"/>
      <c r="BF67" s="474"/>
      <c r="BG67" s="473"/>
      <c r="BH67" s="475"/>
      <c r="BI67" s="474"/>
    </row>
    <row r="68" spans="2:61" s="121" customFormat="1" ht="11.25" customHeight="1">
      <c r="B68" s="128"/>
      <c r="C68" s="128"/>
      <c r="D68" s="128"/>
      <c r="E68" s="133">
        <v>2</v>
      </c>
      <c r="F68" s="475">
        <f>+IF('DETALLE DE LINEAS'!C15&lt;&gt;"",'DETALLE DE LINEAS'!C15,"")</f>
        <v>664665459</v>
      </c>
      <c r="G68" s="475"/>
      <c r="H68" s="475"/>
      <c r="I68" s="474"/>
      <c r="J68" s="528">
        <v>893401</v>
      </c>
      <c r="K68" s="479"/>
      <c r="L68" s="515"/>
      <c r="M68" s="516"/>
      <c r="N68" s="516"/>
      <c r="O68" s="516"/>
      <c r="P68" s="517"/>
      <c r="Q68" s="528">
        <v>8934</v>
      </c>
      <c r="R68" s="479"/>
      <c r="S68" s="475"/>
      <c r="T68" s="475"/>
      <c r="U68" s="475"/>
      <c r="V68" s="475"/>
      <c r="W68" s="474"/>
      <c r="X68" s="473"/>
      <c r="Y68" s="474"/>
      <c r="Z68" s="522" t="str">
        <f>+IF('DETALLE DE LINEAS'!E15&lt;&gt;"",'DETALLE DE LINEAS'!E15,"")</f>
        <v>OPTIMA_RPV</v>
      </c>
      <c r="AA68" s="523"/>
      <c r="AB68" s="523"/>
      <c r="AC68" s="524"/>
      <c r="AD68" s="473" t="str">
        <f>+IF('DETALLE DE LINEAS'!I15&lt;&gt;"",'DETALLE DE LINEAS'!I15,"")</f>
        <v/>
      </c>
      <c r="AE68" s="475"/>
      <c r="AF68" s="475"/>
      <c r="AG68" s="474"/>
      <c r="AH68" s="525" t="str">
        <f>+IF('DETALLE DE LINEAS'!H15&lt;&gt;"",'DETALLE DE LINEAS'!H15,"")</f>
        <v>Sin datos</v>
      </c>
      <c r="AI68" s="526"/>
      <c r="AJ68" s="526"/>
      <c r="AK68" s="526"/>
      <c r="AL68" s="526"/>
      <c r="AM68" s="526"/>
      <c r="AN68" s="527"/>
      <c r="AO68" s="134"/>
      <c r="AP68" s="134"/>
      <c r="AQ68" s="473"/>
      <c r="AR68" s="474"/>
      <c r="AS68" s="473"/>
      <c r="AT68" s="475"/>
      <c r="AU68" s="475"/>
      <c r="AV68" s="474"/>
      <c r="AW68" s="473"/>
      <c r="AX68" s="475"/>
      <c r="AY68" s="475"/>
      <c r="AZ68" s="475"/>
      <c r="BA68" s="474"/>
      <c r="BB68" s="134"/>
      <c r="BC68" s="134"/>
      <c r="BD68" s="473"/>
      <c r="BE68" s="475"/>
      <c r="BF68" s="474"/>
      <c r="BG68" s="473"/>
      <c r="BH68" s="475"/>
      <c r="BI68" s="474"/>
    </row>
    <row r="69" spans="2:61" s="121" customFormat="1" ht="12" customHeight="1">
      <c r="B69" s="128"/>
      <c r="C69" s="128"/>
      <c r="D69" s="128"/>
      <c r="E69" s="133">
        <v>3</v>
      </c>
      <c r="F69" s="475">
        <f>+IF('DETALLE DE LINEAS'!C16&lt;&gt;"",'DETALLE DE LINEAS'!C16,"")</f>
        <v>0</v>
      </c>
      <c r="G69" s="475"/>
      <c r="H69" s="475"/>
      <c r="I69" s="474"/>
      <c r="J69" s="528">
        <v>893401</v>
      </c>
      <c r="K69" s="479"/>
      <c r="L69" s="515"/>
      <c r="M69" s="516"/>
      <c r="N69" s="516"/>
      <c r="O69" s="516"/>
      <c r="P69" s="517"/>
      <c r="Q69" s="528">
        <v>8934</v>
      </c>
      <c r="R69" s="479"/>
      <c r="S69" s="475"/>
      <c r="T69" s="475"/>
      <c r="U69" s="475"/>
      <c r="V69" s="475"/>
      <c r="W69" s="474"/>
      <c r="X69" s="473"/>
      <c r="Y69" s="474"/>
      <c r="Z69" s="522" t="str">
        <f>+IF('DETALLE DE LINEAS'!E16&lt;&gt;"",'DETALLE DE LINEAS'!E16,"")</f>
        <v>OPTIMA_RPV</v>
      </c>
      <c r="AA69" s="523"/>
      <c r="AB69" s="523"/>
      <c r="AC69" s="524"/>
      <c r="AD69" s="473" t="str">
        <f>+IF('DETALLE DE LINEAS'!I16&lt;&gt;"",'DETALLE DE LINEAS'!I16,"")</f>
        <v/>
      </c>
      <c r="AE69" s="475"/>
      <c r="AF69" s="475"/>
      <c r="AG69" s="474"/>
      <c r="AH69" s="525" t="str">
        <f>+IF('DETALLE DE LINEAS'!H16&lt;&gt;"",'DETALLE DE LINEAS'!H16,"")</f>
        <v>Sin datos</v>
      </c>
      <c r="AI69" s="526"/>
      <c r="AJ69" s="526"/>
      <c r="AK69" s="526"/>
      <c r="AL69" s="526"/>
      <c r="AM69" s="526"/>
      <c r="AN69" s="527"/>
      <c r="AO69" s="134"/>
      <c r="AP69" s="134"/>
      <c r="AQ69" s="473"/>
      <c r="AR69" s="474"/>
      <c r="AS69" s="473"/>
      <c r="AT69" s="475"/>
      <c r="AU69" s="475"/>
      <c r="AV69" s="474"/>
      <c r="AW69" s="473"/>
      <c r="AX69" s="475"/>
      <c r="AY69" s="475"/>
      <c r="AZ69" s="475"/>
      <c r="BA69" s="474"/>
      <c r="BB69" s="134"/>
      <c r="BC69" s="134"/>
      <c r="BD69" s="473"/>
      <c r="BE69" s="475"/>
      <c r="BF69" s="474"/>
      <c r="BG69" s="473"/>
      <c r="BH69" s="475"/>
      <c r="BI69" s="474"/>
    </row>
    <row r="70" spans="2:61" s="121" customFormat="1" ht="11.25" customHeight="1">
      <c r="B70" s="128"/>
      <c r="C70" s="128"/>
      <c r="D70" s="128"/>
      <c r="E70" s="133">
        <v>4</v>
      </c>
      <c r="F70" s="475">
        <f>+IF('DETALLE DE LINEAS'!C17&lt;&gt;"",'DETALLE DE LINEAS'!C17,"")</f>
        <v>0</v>
      </c>
      <c r="G70" s="475"/>
      <c r="H70" s="475"/>
      <c r="I70" s="474"/>
      <c r="J70" s="528">
        <v>893401</v>
      </c>
      <c r="K70" s="479"/>
      <c r="L70" s="515"/>
      <c r="M70" s="516"/>
      <c r="N70" s="516"/>
      <c r="O70" s="516"/>
      <c r="P70" s="517"/>
      <c r="Q70" s="528">
        <v>8934</v>
      </c>
      <c r="R70" s="479"/>
      <c r="S70" s="475"/>
      <c r="T70" s="475"/>
      <c r="U70" s="475"/>
      <c r="V70" s="475"/>
      <c r="W70" s="474"/>
      <c r="X70" s="473"/>
      <c r="Y70" s="474"/>
      <c r="Z70" s="522" t="str">
        <f>+IF('DETALLE DE LINEAS'!E17&lt;&gt;"",'DETALLE DE LINEAS'!E17,"")</f>
        <v>OPTIMA_RPV</v>
      </c>
      <c r="AA70" s="523"/>
      <c r="AB70" s="523"/>
      <c r="AC70" s="524"/>
      <c r="AD70" s="473" t="str">
        <f>+IF('DETALLE DE LINEAS'!I17&lt;&gt;"",'DETALLE DE LINEAS'!I17,"")</f>
        <v/>
      </c>
      <c r="AE70" s="475"/>
      <c r="AF70" s="475"/>
      <c r="AG70" s="474"/>
      <c r="AH70" s="525" t="str">
        <f>+IF('DETALLE DE LINEAS'!H17&lt;&gt;"",'DETALLE DE LINEAS'!H17,"")</f>
        <v>Sin datos</v>
      </c>
      <c r="AI70" s="526"/>
      <c r="AJ70" s="526"/>
      <c r="AK70" s="526"/>
      <c r="AL70" s="526"/>
      <c r="AM70" s="526"/>
      <c r="AN70" s="527"/>
      <c r="AO70" s="134"/>
      <c r="AP70" s="134"/>
      <c r="AQ70" s="473"/>
      <c r="AR70" s="474"/>
      <c r="AS70" s="473"/>
      <c r="AT70" s="475"/>
      <c r="AU70" s="475"/>
      <c r="AV70" s="474"/>
      <c r="AW70" s="473"/>
      <c r="AX70" s="475"/>
      <c r="AY70" s="475"/>
      <c r="AZ70" s="475"/>
      <c r="BA70" s="474"/>
      <c r="BB70" s="134"/>
      <c r="BC70" s="134"/>
      <c r="BD70" s="473"/>
      <c r="BE70" s="475"/>
      <c r="BF70" s="474"/>
      <c r="BG70" s="473"/>
      <c r="BH70" s="475"/>
      <c r="BI70" s="474"/>
    </row>
    <row r="71" spans="2:61" s="121" customFormat="1" ht="12" customHeight="1">
      <c r="B71" s="128"/>
      <c r="C71" s="128"/>
      <c r="D71" s="128"/>
      <c r="E71" s="133">
        <v>5</v>
      </c>
      <c r="F71" s="475" t="str">
        <f>+IF('DETALLE DE LINEAS'!C18&lt;&gt;"",'DETALLE DE LINEAS'!C18,"")</f>
        <v/>
      </c>
      <c r="G71" s="475"/>
      <c r="H71" s="475"/>
      <c r="I71" s="474"/>
      <c r="J71" s="528">
        <v>893401</v>
      </c>
      <c r="K71" s="479"/>
      <c r="L71" s="515"/>
      <c r="M71" s="516"/>
      <c r="N71" s="516"/>
      <c r="O71" s="516"/>
      <c r="P71" s="517"/>
      <c r="Q71" s="528">
        <v>8934</v>
      </c>
      <c r="R71" s="479"/>
      <c r="S71" s="475"/>
      <c r="T71" s="475"/>
      <c r="U71" s="475"/>
      <c r="V71" s="475"/>
      <c r="W71" s="474"/>
      <c r="X71" s="473"/>
      <c r="Y71" s="474"/>
      <c r="Z71" s="522" t="str">
        <f>+IF('DETALLE DE LINEAS'!E18&lt;&gt;"",'DETALLE DE LINEAS'!E18,"")</f>
        <v/>
      </c>
      <c r="AA71" s="523"/>
      <c r="AB71" s="523"/>
      <c r="AC71" s="524"/>
      <c r="AD71" s="473" t="str">
        <f>+IF('DETALLE DE LINEAS'!I18&lt;&gt;"",'DETALLE DE LINEAS'!I18,"")</f>
        <v/>
      </c>
      <c r="AE71" s="475"/>
      <c r="AF71" s="475"/>
      <c r="AG71" s="474"/>
      <c r="AH71" s="525" t="str">
        <f>+IF('DETALLE DE LINEAS'!H18&lt;&gt;"",'DETALLE DE LINEAS'!H18,"")</f>
        <v/>
      </c>
      <c r="AI71" s="526"/>
      <c r="AJ71" s="526"/>
      <c r="AK71" s="526"/>
      <c r="AL71" s="526"/>
      <c r="AM71" s="526"/>
      <c r="AN71" s="527"/>
      <c r="AO71" s="134"/>
      <c r="AP71" s="134"/>
      <c r="AQ71" s="473"/>
      <c r="AR71" s="474"/>
      <c r="AS71" s="473"/>
      <c r="AT71" s="475"/>
      <c r="AU71" s="475"/>
      <c r="AV71" s="474"/>
      <c r="AW71" s="473"/>
      <c r="AX71" s="475"/>
      <c r="AY71" s="475"/>
      <c r="AZ71" s="475"/>
      <c r="BA71" s="474"/>
      <c r="BB71" s="134"/>
      <c r="BC71" s="134"/>
      <c r="BD71" s="473"/>
      <c r="BE71" s="475"/>
      <c r="BF71" s="474"/>
      <c r="BG71" s="473"/>
      <c r="BH71" s="475"/>
      <c r="BI71" s="474"/>
    </row>
    <row r="72" spans="2:61" s="121" customFormat="1" ht="12.75" customHeight="1">
      <c r="B72" s="128"/>
      <c r="C72" s="128"/>
      <c r="D72" s="128"/>
      <c r="E72" s="133">
        <v>6</v>
      </c>
      <c r="F72" s="475" t="str">
        <f>+IF('DETALLE DE LINEAS'!C19&lt;&gt;"",'DETALLE DE LINEAS'!C19,"")</f>
        <v/>
      </c>
      <c r="G72" s="475"/>
      <c r="H72" s="475"/>
      <c r="I72" s="474"/>
      <c r="J72" s="528">
        <v>893401</v>
      </c>
      <c r="K72" s="479"/>
      <c r="L72" s="515"/>
      <c r="M72" s="516"/>
      <c r="N72" s="516"/>
      <c r="O72" s="516"/>
      <c r="P72" s="517"/>
      <c r="Q72" s="528">
        <v>8934</v>
      </c>
      <c r="R72" s="479"/>
      <c r="S72" s="475"/>
      <c r="T72" s="475"/>
      <c r="U72" s="475"/>
      <c r="V72" s="475"/>
      <c r="W72" s="474"/>
      <c r="X72" s="473"/>
      <c r="Y72" s="474"/>
      <c r="Z72" s="522" t="str">
        <f>+IF('DETALLE DE LINEAS'!E19&lt;&gt;"",'DETALLE DE LINEAS'!E19,"")</f>
        <v/>
      </c>
      <c r="AA72" s="523"/>
      <c r="AB72" s="523"/>
      <c r="AC72" s="524"/>
      <c r="AD72" s="473" t="str">
        <f>+IF('DETALLE DE LINEAS'!I19&lt;&gt;"",'DETALLE DE LINEAS'!I19,"")</f>
        <v/>
      </c>
      <c r="AE72" s="475"/>
      <c r="AF72" s="475"/>
      <c r="AG72" s="474"/>
      <c r="AH72" s="525" t="str">
        <f>+IF('DETALLE DE LINEAS'!H19&lt;&gt;"",'DETALLE DE LINEAS'!H19,"")</f>
        <v/>
      </c>
      <c r="AI72" s="526"/>
      <c r="AJ72" s="526"/>
      <c r="AK72" s="526"/>
      <c r="AL72" s="526"/>
      <c r="AM72" s="526"/>
      <c r="AN72" s="527"/>
      <c r="AO72" s="134"/>
      <c r="AP72" s="134"/>
      <c r="AQ72" s="473"/>
      <c r="AR72" s="474"/>
      <c r="AS72" s="473"/>
      <c r="AT72" s="475"/>
      <c r="AU72" s="475"/>
      <c r="AV72" s="474"/>
      <c r="AW72" s="473"/>
      <c r="AX72" s="475"/>
      <c r="AY72" s="475"/>
      <c r="AZ72" s="475"/>
      <c r="BA72" s="474"/>
      <c r="BB72" s="134"/>
      <c r="BC72" s="134"/>
      <c r="BD72" s="473"/>
      <c r="BE72" s="475"/>
      <c r="BF72" s="474"/>
      <c r="BG72" s="473"/>
      <c r="BH72" s="475"/>
      <c r="BI72" s="474"/>
    </row>
    <row r="73" spans="2:61" s="121" customFormat="1" ht="10.5" customHeight="1">
      <c r="B73" s="128"/>
      <c r="C73" s="128"/>
      <c r="D73" s="128"/>
      <c r="E73" s="133">
        <v>7</v>
      </c>
      <c r="F73" s="475" t="str">
        <f>+IF('DETALLE DE LINEAS'!C20&lt;&gt;"",'DETALLE DE LINEAS'!C20,"")</f>
        <v/>
      </c>
      <c r="G73" s="475"/>
      <c r="H73" s="475"/>
      <c r="I73" s="474"/>
      <c r="J73" s="513">
        <v>893401</v>
      </c>
      <c r="K73" s="514"/>
      <c r="L73" s="515"/>
      <c r="M73" s="516"/>
      <c r="N73" s="516"/>
      <c r="O73" s="516"/>
      <c r="P73" s="517"/>
      <c r="Q73" s="528">
        <v>8934</v>
      </c>
      <c r="R73" s="479"/>
      <c r="S73" s="475"/>
      <c r="T73" s="475"/>
      <c r="U73" s="475"/>
      <c r="V73" s="475"/>
      <c r="W73" s="474"/>
      <c r="X73" s="473"/>
      <c r="Y73" s="474"/>
      <c r="Z73" s="522" t="str">
        <f>+IF('DETALLE DE LINEAS'!E20&lt;&gt;"",'DETALLE DE LINEAS'!E20,"")</f>
        <v/>
      </c>
      <c r="AA73" s="523"/>
      <c r="AB73" s="523"/>
      <c r="AC73" s="524"/>
      <c r="AD73" s="473" t="str">
        <f>+IF('DETALLE DE LINEAS'!I20&lt;&gt;"",'DETALLE DE LINEAS'!I20,"")</f>
        <v/>
      </c>
      <c r="AE73" s="475"/>
      <c r="AF73" s="475"/>
      <c r="AG73" s="474"/>
      <c r="AH73" s="525" t="str">
        <f>+IF('DETALLE DE LINEAS'!H20&lt;&gt;"",'DETALLE DE LINEAS'!H20,"")</f>
        <v/>
      </c>
      <c r="AI73" s="526"/>
      <c r="AJ73" s="526"/>
      <c r="AK73" s="526"/>
      <c r="AL73" s="526"/>
      <c r="AM73" s="526"/>
      <c r="AN73" s="527"/>
      <c r="AO73" s="134"/>
      <c r="AP73" s="134"/>
      <c r="AQ73" s="473"/>
      <c r="AR73" s="474"/>
      <c r="AS73" s="473"/>
      <c r="AT73" s="475"/>
      <c r="AU73" s="475"/>
      <c r="AV73" s="474"/>
      <c r="AW73" s="473"/>
      <c r="AX73" s="475"/>
      <c r="AY73" s="475"/>
      <c r="AZ73" s="475"/>
      <c r="BA73" s="474"/>
      <c r="BB73" s="134"/>
      <c r="BC73" s="134"/>
      <c r="BD73" s="473"/>
      <c r="BE73" s="475"/>
      <c r="BF73" s="474"/>
      <c r="BG73" s="473"/>
      <c r="BH73" s="475"/>
      <c r="BI73" s="474"/>
    </row>
    <row r="74" spans="2:61" s="121" customFormat="1" ht="12.75" customHeight="1">
      <c r="B74" s="128"/>
      <c r="C74" s="128"/>
      <c r="D74" s="128"/>
      <c r="E74" s="133">
        <v>8</v>
      </c>
      <c r="F74" s="475" t="str">
        <f>+IF('DETALLE DE LINEAS'!C21&lt;&gt;"",'DETALLE DE LINEAS'!C21,"")</f>
        <v/>
      </c>
      <c r="G74" s="475"/>
      <c r="H74" s="475"/>
      <c r="I74" s="474"/>
      <c r="J74" s="513">
        <v>893401</v>
      </c>
      <c r="K74" s="514"/>
      <c r="L74" s="515"/>
      <c r="M74" s="516"/>
      <c r="N74" s="516"/>
      <c r="O74" s="516"/>
      <c r="P74" s="517"/>
      <c r="Q74" s="518">
        <v>8934</v>
      </c>
      <c r="R74" s="519"/>
      <c r="S74" s="520"/>
      <c r="T74" s="520"/>
      <c r="U74" s="520"/>
      <c r="V74" s="520"/>
      <c r="W74" s="521"/>
      <c r="X74" s="507"/>
      <c r="Y74" s="508"/>
      <c r="Z74" s="522" t="str">
        <f>+IF('DETALLE DE LINEAS'!E21&lt;&gt;"",'DETALLE DE LINEAS'!E21,"")</f>
        <v/>
      </c>
      <c r="AA74" s="523"/>
      <c r="AB74" s="523"/>
      <c r="AC74" s="524"/>
      <c r="AD74" s="473" t="str">
        <f>+IF('DETALLE DE LINEAS'!I21&lt;&gt;"",'DETALLE DE LINEAS'!I21,"")</f>
        <v/>
      </c>
      <c r="AE74" s="475"/>
      <c r="AF74" s="475"/>
      <c r="AG74" s="474"/>
      <c r="AH74" s="525" t="str">
        <f>+IF('DETALLE DE LINEAS'!H21&lt;&gt;"",'DETALLE DE LINEAS'!H21,"")</f>
        <v/>
      </c>
      <c r="AI74" s="526"/>
      <c r="AJ74" s="526"/>
      <c r="AK74" s="526"/>
      <c r="AL74" s="526"/>
      <c r="AM74" s="526"/>
      <c r="AN74" s="527"/>
      <c r="AO74" s="135"/>
      <c r="AP74" s="135"/>
      <c r="AQ74" s="507"/>
      <c r="AR74" s="508"/>
      <c r="AS74" s="507"/>
      <c r="AT74" s="509"/>
      <c r="AU74" s="509"/>
      <c r="AV74" s="508"/>
      <c r="AW74" s="507"/>
      <c r="AX74" s="509"/>
      <c r="AY74" s="509"/>
      <c r="AZ74" s="509"/>
      <c r="BA74" s="508"/>
      <c r="BB74" s="135"/>
      <c r="BC74" s="135"/>
      <c r="BD74" s="507"/>
      <c r="BE74" s="509"/>
      <c r="BF74" s="508"/>
      <c r="BG74" s="507"/>
      <c r="BH74" s="509"/>
      <c r="BI74" s="508"/>
    </row>
    <row r="75" spans="2:61" s="121" customFormat="1" ht="3" customHeight="1">
      <c r="B75" s="128"/>
      <c r="C75" s="128"/>
      <c r="D75" s="128"/>
      <c r="E75" s="136">
        <v>9</v>
      </c>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37"/>
      <c r="AH75" s="137"/>
      <c r="AI75" s="137"/>
      <c r="AJ75" s="137"/>
      <c r="AK75" s="137"/>
      <c r="AL75" s="137"/>
      <c r="AM75" s="137"/>
      <c r="AN75" s="137"/>
      <c r="AO75" s="137"/>
      <c r="AP75" s="137"/>
      <c r="AQ75" s="137"/>
      <c r="AR75" s="137"/>
      <c r="AS75" s="137"/>
      <c r="AT75" s="137"/>
      <c r="AU75" s="137"/>
      <c r="AV75" s="137"/>
      <c r="AW75" s="137"/>
      <c r="AX75" s="137"/>
      <c r="AY75" s="137"/>
      <c r="AZ75" s="137"/>
      <c r="BA75" s="137"/>
      <c r="BB75" s="137"/>
      <c r="BC75" s="137"/>
      <c r="BD75" s="137"/>
      <c r="BE75" s="137"/>
      <c r="BF75" s="137"/>
      <c r="BG75" s="137"/>
      <c r="BH75" s="137"/>
      <c r="BI75" s="137"/>
    </row>
    <row r="76" spans="2:61" s="121" customFormat="1" ht="12.75" customHeight="1">
      <c r="B76" s="128"/>
      <c r="C76" s="128"/>
      <c r="D76" s="128"/>
      <c r="E76" s="510" t="s">
        <v>436</v>
      </c>
      <c r="F76" s="511"/>
      <c r="G76" s="511"/>
      <c r="H76" s="511"/>
      <c r="I76" s="511"/>
      <c r="J76" s="511"/>
      <c r="K76" s="511"/>
      <c r="L76" s="511"/>
      <c r="M76" s="511"/>
      <c r="N76" s="511"/>
      <c r="O76" s="511"/>
      <c r="P76" s="511"/>
      <c r="Q76" s="511"/>
      <c r="R76" s="511"/>
      <c r="S76" s="512"/>
      <c r="T76" s="510" t="s">
        <v>388</v>
      </c>
      <c r="U76" s="511"/>
      <c r="V76" s="511"/>
      <c r="W76" s="511"/>
      <c r="X76" s="511"/>
      <c r="Y76" s="511"/>
      <c r="Z76" s="511"/>
      <c r="AA76" s="511"/>
      <c r="AB76" s="511"/>
      <c r="AC76" s="511"/>
      <c r="AD76" s="511"/>
      <c r="AE76" s="511"/>
      <c r="AF76" s="511"/>
      <c r="AG76" s="511"/>
      <c r="AH76" s="511"/>
      <c r="AI76" s="511"/>
      <c r="AJ76" s="511"/>
      <c r="AK76" s="511"/>
      <c r="AL76" s="511"/>
      <c r="AM76" s="511"/>
      <c r="AN76" s="512"/>
      <c r="AO76" s="510" t="s">
        <v>389</v>
      </c>
      <c r="AP76" s="511"/>
      <c r="AQ76" s="511"/>
      <c r="AR76" s="511"/>
      <c r="AS76" s="511"/>
      <c r="AT76" s="511"/>
      <c r="AU76" s="511"/>
      <c r="AV76" s="511"/>
      <c r="AW76" s="511"/>
      <c r="AX76" s="511"/>
      <c r="AY76" s="511"/>
      <c r="AZ76" s="511"/>
      <c r="BA76" s="511"/>
      <c r="BB76" s="511"/>
      <c r="BC76" s="511"/>
      <c r="BD76" s="511"/>
      <c r="BE76" s="511"/>
      <c r="BF76" s="511"/>
      <c r="BG76" s="511"/>
      <c r="BH76" s="511"/>
      <c r="BI76" s="512"/>
    </row>
    <row r="77" spans="2:61" s="121" customFormat="1" ht="14.25" customHeight="1">
      <c r="B77" s="128"/>
      <c r="C77" s="128"/>
      <c r="D77" s="128"/>
      <c r="E77" s="486" t="s">
        <v>390</v>
      </c>
      <c r="F77" s="488"/>
      <c r="G77" s="488"/>
      <c r="H77" s="488"/>
      <c r="I77" s="488"/>
      <c r="J77" s="488"/>
      <c r="K77" s="488"/>
      <c r="L77" s="488" t="s">
        <v>341</v>
      </c>
      <c r="M77" s="488"/>
      <c r="N77" s="488"/>
      <c r="O77" s="488" t="s">
        <v>340</v>
      </c>
      <c r="P77" s="488"/>
      <c r="Q77" s="488"/>
      <c r="R77" s="499" t="s">
        <v>391</v>
      </c>
      <c r="S77" s="500" t="s">
        <v>392</v>
      </c>
      <c r="T77" s="501" t="s">
        <v>352</v>
      </c>
      <c r="U77" s="502"/>
      <c r="V77" s="502"/>
      <c r="W77" s="502"/>
      <c r="X77" s="502"/>
      <c r="Y77" s="502"/>
      <c r="Z77" s="503"/>
      <c r="AA77" s="494" t="s">
        <v>393</v>
      </c>
      <c r="AB77" s="495"/>
      <c r="AC77" s="488" t="s">
        <v>394</v>
      </c>
      <c r="AD77" s="488"/>
      <c r="AE77" s="488"/>
      <c r="AF77" s="488"/>
      <c r="AG77" s="486" t="s">
        <v>395</v>
      </c>
      <c r="AH77" s="486"/>
      <c r="AI77" s="486"/>
      <c r="AJ77" s="486"/>
      <c r="AK77" s="486"/>
      <c r="AL77" s="486"/>
      <c r="AM77" s="486"/>
      <c r="AN77" s="486"/>
      <c r="AO77" s="488" t="s">
        <v>352</v>
      </c>
      <c r="AP77" s="488"/>
      <c r="AQ77" s="488"/>
      <c r="AR77" s="488"/>
      <c r="AS77" s="488"/>
      <c r="AT77" s="488"/>
      <c r="AU77" s="488"/>
      <c r="AV77" s="498" t="s">
        <v>393</v>
      </c>
      <c r="AW77" s="498"/>
      <c r="AX77" s="488" t="s">
        <v>394</v>
      </c>
      <c r="AY77" s="488"/>
      <c r="AZ77" s="488"/>
      <c r="BA77" s="488"/>
      <c r="BB77" s="486" t="s">
        <v>395</v>
      </c>
      <c r="BC77" s="486"/>
      <c r="BD77" s="486"/>
      <c r="BE77" s="486"/>
      <c r="BF77" s="486"/>
      <c r="BG77" s="486"/>
      <c r="BH77" s="486"/>
      <c r="BI77" s="486"/>
    </row>
    <row r="78" spans="2:61" s="121" customFormat="1" ht="16.5" customHeight="1">
      <c r="B78" s="128"/>
      <c r="C78" s="128"/>
      <c r="D78" s="128"/>
      <c r="E78" s="488"/>
      <c r="F78" s="488"/>
      <c r="G78" s="488"/>
      <c r="H78" s="488"/>
      <c r="I78" s="488"/>
      <c r="J78" s="488"/>
      <c r="K78" s="488"/>
      <c r="L78" s="488"/>
      <c r="M78" s="488"/>
      <c r="N78" s="488"/>
      <c r="O78" s="488"/>
      <c r="P78" s="488"/>
      <c r="Q78" s="488"/>
      <c r="R78" s="499"/>
      <c r="S78" s="500"/>
      <c r="T78" s="504"/>
      <c r="U78" s="505"/>
      <c r="V78" s="505"/>
      <c r="W78" s="505"/>
      <c r="X78" s="505"/>
      <c r="Y78" s="505"/>
      <c r="Z78" s="506"/>
      <c r="AA78" s="496"/>
      <c r="AB78" s="497"/>
      <c r="AC78" s="488"/>
      <c r="AD78" s="488"/>
      <c r="AE78" s="488"/>
      <c r="AF78" s="488"/>
      <c r="AG78" s="487" t="s">
        <v>396</v>
      </c>
      <c r="AH78" s="487"/>
      <c r="AI78" s="488" t="s">
        <v>397</v>
      </c>
      <c r="AJ78" s="488"/>
      <c r="AK78" s="138" t="s">
        <v>398</v>
      </c>
      <c r="AL78" s="489" t="s">
        <v>399</v>
      </c>
      <c r="AM78" s="490"/>
      <c r="AN78" s="491"/>
      <c r="AO78" s="488"/>
      <c r="AP78" s="488"/>
      <c r="AQ78" s="488"/>
      <c r="AR78" s="488"/>
      <c r="AS78" s="488"/>
      <c r="AT78" s="488"/>
      <c r="AU78" s="488"/>
      <c r="AV78" s="498"/>
      <c r="AW78" s="498"/>
      <c r="AX78" s="488"/>
      <c r="AY78" s="488"/>
      <c r="AZ78" s="488"/>
      <c r="BA78" s="488"/>
      <c r="BB78" s="487" t="s">
        <v>396</v>
      </c>
      <c r="BC78" s="487"/>
      <c r="BD78" s="488" t="s">
        <v>397</v>
      </c>
      <c r="BE78" s="488"/>
      <c r="BF78" s="492" t="s">
        <v>398</v>
      </c>
      <c r="BG78" s="493"/>
      <c r="BH78" s="486" t="s">
        <v>399</v>
      </c>
      <c r="BI78" s="486"/>
    </row>
    <row r="79" spans="2:61" s="121" customFormat="1" ht="12" customHeight="1">
      <c r="B79" s="128"/>
      <c r="C79" s="128"/>
      <c r="D79" s="128"/>
      <c r="E79" s="133">
        <v>1</v>
      </c>
      <c r="F79" s="479">
        <v>893401</v>
      </c>
      <c r="G79" s="479"/>
      <c r="H79" s="475"/>
      <c r="I79" s="475"/>
      <c r="J79" s="475"/>
      <c r="K79" s="474"/>
      <c r="L79" s="473"/>
      <c r="M79" s="475"/>
      <c r="N79" s="474"/>
      <c r="O79" s="473"/>
      <c r="P79" s="475"/>
      <c r="Q79" s="474"/>
      <c r="R79" s="134"/>
      <c r="S79" s="134"/>
      <c r="T79" s="564"/>
      <c r="U79" s="565"/>
      <c r="V79" s="565"/>
      <c r="W79" s="565"/>
      <c r="X79" s="565"/>
      <c r="Y79" s="565"/>
      <c r="Z79" s="566"/>
      <c r="AA79" s="473"/>
      <c r="AB79" s="474"/>
      <c r="AC79" s="483" t="str">
        <f>+IF('DETALLE DE LINEAS'!F14&lt;&gt;"",'DETALLE DE LINEAS'!F14,"")</f>
        <v/>
      </c>
      <c r="AD79" s="484"/>
      <c r="AE79" s="484"/>
      <c r="AF79" s="485"/>
      <c r="AG79" s="473"/>
      <c r="AH79" s="474"/>
      <c r="AI79" s="473"/>
      <c r="AJ79" s="474"/>
      <c r="AK79" s="139"/>
      <c r="AL79" s="473"/>
      <c r="AM79" s="475"/>
      <c r="AN79" s="474"/>
      <c r="AO79" s="475"/>
      <c r="AP79" s="475"/>
      <c r="AQ79" s="475"/>
      <c r="AR79" s="475"/>
      <c r="AS79" s="475"/>
      <c r="AT79" s="475"/>
      <c r="AU79" s="474"/>
      <c r="AV79" s="140"/>
      <c r="AW79" s="476"/>
      <c r="AX79" s="477"/>
      <c r="AY79" s="477"/>
      <c r="AZ79" s="477"/>
      <c r="BA79" s="477"/>
      <c r="BB79" s="478"/>
      <c r="BC79" s="141"/>
      <c r="BD79" s="473"/>
      <c r="BE79" s="474"/>
      <c r="BF79" s="139"/>
      <c r="BG79" s="142"/>
      <c r="BH79" s="473"/>
      <c r="BI79" s="474"/>
    </row>
    <row r="80" spans="2:61" s="121" customFormat="1" ht="11.85" customHeight="1">
      <c r="B80" s="128"/>
      <c r="C80" s="128"/>
      <c r="D80" s="128"/>
      <c r="E80" s="133">
        <v>2</v>
      </c>
      <c r="F80" s="479">
        <v>893401</v>
      </c>
      <c r="G80" s="479"/>
      <c r="H80" s="475"/>
      <c r="I80" s="475"/>
      <c r="J80" s="475"/>
      <c r="K80" s="474"/>
      <c r="L80" s="473"/>
      <c r="M80" s="475"/>
      <c r="N80" s="474"/>
      <c r="O80" s="473"/>
      <c r="P80" s="475"/>
      <c r="Q80" s="474"/>
      <c r="R80" s="134"/>
      <c r="S80" s="134"/>
      <c r="T80" s="564"/>
      <c r="U80" s="565"/>
      <c r="V80" s="565"/>
      <c r="W80" s="565"/>
      <c r="X80" s="565"/>
      <c r="Y80" s="565"/>
      <c r="Z80" s="566"/>
      <c r="AA80" s="473"/>
      <c r="AB80" s="474"/>
      <c r="AC80" s="483" t="str">
        <f>+IF('DETALLE DE LINEAS'!F15&lt;&gt;"",'DETALLE DE LINEAS'!F15,"")</f>
        <v/>
      </c>
      <c r="AD80" s="484"/>
      <c r="AE80" s="484"/>
      <c r="AF80" s="485"/>
      <c r="AG80" s="473"/>
      <c r="AH80" s="474"/>
      <c r="AI80" s="473"/>
      <c r="AJ80" s="474"/>
      <c r="AK80" s="134"/>
      <c r="AL80" s="473"/>
      <c r="AM80" s="475"/>
      <c r="AN80" s="474"/>
      <c r="AO80" s="473"/>
      <c r="AP80" s="475"/>
      <c r="AQ80" s="475"/>
      <c r="AR80" s="475"/>
      <c r="AS80" s="475"/>
      <c r="AT80" s="475"/>
      <c r="AU80" s="474"/>
      <c r="AV80" s="140"/>
      <c r="AW80" s="476"/>
      <c r="AX80" s="477"/>
      <c r="AY80" s="477"/>
      <c r="AZ80" s="477"/>
      <c r="BA80" s="477"/>
      <c r="BB80" s="478"/>
      <c r="BC80" s="141"/>
      <c r="BD80" s="473"/>
      <c r="BE80" s="474"/>
      <c r="BF80" s="139"/>
      <c r="BG80" s="142"/>
      <c r="BH80" s="473"/>
      <c r="BI80" s="474"/>
    </row>
    <row r="81" spans="2:62" ht="12.75" customHeight="1">
      <c r="B81" s="123"/>
      <c r="C81" s="123"/>
      <c r="D81" s="128"/>
      <c r="E81" s="133">
        <v>3</v>
      </c>
      <c r="F81" s="479">
        <v>893401</v>
      </c>
      <c r="G81" s="479"/>
      <c r="H81" s="475"/>
      <c r="I81" s="475"/>
      <c r="J81" s="475"/>
      <c r="K81" s="474"/>
      <c r="L81" s="473"/>
      <c r="M81" s="475"/>
      <c r="N81" s="474"/>
      <c r="O81" s="473"/>
      <c r="P81" s="475"/>
      <c r="Q81" s="474"/>
      <c r="R81" s="134"/>
      <c r="S81" s="134"/>
      <c r="T81" s="564"/>
      <c r="U81" s="565"/>
      <c r="V81" s="565"/>
      <c r="W81" s="565"/>
      <c r="X81" s="565"/>
      <c r="Y81" s="565"/>
      <c r="Z81" s="566"/>
      <c r="AA81" s="473"/>
      <c r="AB81" s="474"/>
      <c r="AC81" s="483" t="str">
        <f>+IF('DETALLE DE LINEAS'!F16&lt;&gt;"",'DETALLE DE LINEAS'!F16,"")</f>
        <v/>
      </c>
      <c r="AD81" s="484"/>
      <c r="AE81" s="484"/>
      <c r="AF81" s="485"/>
      <c r="AG81" s="473"/>
      <c r="AH81" s="474"/>
      <c r="AI81" s="473"/>
      <c r="AJ81" s="474"/>
      <c r="AK81" s="134"/>
      <c r="AL81" s="473"/>
      <c r="AM81" s="475"/>
      <c r="AN81" s="474"/>
      <c r="AO81" s="473"/>
      <c r="AP81" s="475"/>
      <c r="AQ81" s="475"/>
      <c r="AR81" s="475"/>
      <c r="AS81" s="475"/>
      <c r="AT81" s="475"/>
      <c r="AU81" s="474"/>
      <c r="AV81" s="140"/>
      <c r="AW81" s="476"/>
      <c r="AX81" s="477"/>
      <c r="AY81" s="477"/>
      <c r="AZ81" s="477"/>
      <c r="BA81" s="477"/>
      <c r="BB81" s="478"/>
      <c r="BC81" s="141"/>
      <c r="BD81" s="473"/>
      <c r="BE81" s="474"/>
      <c r="BF81" s="139"/>
      <c r="BG81" s="142"/>
      <c r="BH81" s="473"/>
      <c r="BI81" s="474"/>
      <c r="BJ81" s="121"/>
    </row>
    <row r="82" spans="2:62" ht="11.85" customHeight="1">
      <c r="B82" s="123"/>
      <c r="C82" s="123"/>
      <c r="D82" s="128"/>
      <c r="E82" s="133">
        <v>4</v>
      </c>
      <c r="F82" s="479">
        <v>893401</v>
      </c>
      <c r="G82" s="479"/>
      <c r="H82" s="475"/>
      <c r="I82" s="475"/>
      <c r="J82" s="475"/>
      <c r="K82" s="474"/>
      <c r="L82" s="473"/>
      <c r="M82" s="475"/>
      <c r="N82" s="474"/>
      <c r="O82" s="473"/>
      <c r="P82" s="475"/>
      <c r="Q82" s="474"/>
      <c r="R82" s="134"/>
      <c r="S82" s="134"/>
      <c r="T82" s="564"/>
      <c r="U82" s="565"/>
      <c r="V82" s="565"/>
      <c r="W82" s="565"/>
      <c r="X82" s="565"/>
      <c r="Y82" s="565"/>
      <c r="Z82" s="566"/>
      <c r="AA82" s="473"/>
      <c r="AB82" s="474"/>
      <c r="AC82" s="483" t="str">
        <f>+IF('DETALLE DE LINEAS'!F17&lt;&gt;"",'DETALLE DE LINEAS'!F17,"")</f>
        <v/>
      </c>
      <c r="AD82" s="484"/>
      <c r="AE82" s="484"/>
      <c r="AF82" s="485"/>
      <c r="AG82" s="473"/>
      <c r="AH82" s="474"/>
      <c r="AI82" s="473"/>
      <c r="AJ82" s="474"/>
      <c r="AK82" s="134"/>
      <c r="AL82" s="473"/>
      <c r="AM82" s="475"/>
      <c r="AN82" s="474"/>
      <c r="AO82" s="473"/>
      <c r="AP82" s="475"/>
      <c r="AQ82" s="475"/>
      <c r="AR82" s="475"/>
      <c r="AS82" s="475"/>
      <c r="AT82" s="475"/>
      <c r="AU82" s="474"/>
      <c r="AV82" s="140"/>
      <c r="AW82" s="476"/>
      <c r="AX82" s="477"/>
      <c r="AY82" s="477"/>
      <c r="AZ82" s="477"/>
      <c r="BA82" s="477"/>
      <c r="BB82" s="478"/>
      <c r="BC82" s="141"/>
      <c r="BD82" s="473"/>
      <c r="BE82" s="474"/>
      <c r="BF82" s="139"/>
      <c r="BG82" s="142"/>
      <c r="BH82" s="473"/>
      <c r="BI82" s="474"/>
      <c r="BJ82" s="121"/>
    </row>
    <row r="83" spans="2:62" ht="11.85" customHeight="1">
      <c r="B83" s="123"/>
      <c r="C83" s="123"/>
      <c r="D83" s="128"/>
      <c r="E83" s="133">
        <v>5</v>
      </c>
      <c r="F83" s="479">
        <v>893401</v>
      </c>
      <c r="G83" s="479"/>
      <c r="H83" s="475"/>
      <c r="I83" s="475"/>
      <c r="J83" s="475"/>
      <c r="K83" s="474"/>
      <c r="L83" s="473"/>
      <c r="M83" s="475"/>
      <c r="N83" s="474"/>
      <c r="O83" s="473"/>
      <c r="P83" s="475"/>
      <c r="Q83" s="474"/>
      <c r="R83" s="134"/>
      <c r="S83" s="134"/>
      <c r="T83" s="564"/>
      <c r="U83" s="565"/>
      <c r="V83" s="565"/>
      <c r="W83" s="565"/>
      <c r="X83" s="565"/>
      <c r="Y83" s="565"/>
      <c r="Z83" s="566"/>
      <c r="AA83" s="473"/>
      <c r="AB83" s="474"/>
      <c r="AC83" s="483" t="str">
        <f>+IF('DETALLE DE LINEAS'!F18&lt;&gt;"",'DETALLE DE LINEAS'!F18,"")</f>
        <v/>
      </c>
      <c r="AD83" s="484"/>
      <c r="AE83" s="484"/>
      <c r="AF83" s="485"/>
      <c r="AG83" s="473"/>
      <c r="AH83" s="474"/>
      <c r="AI83" s="473"/>
      <c r="AJ83" s="474"/>
      <c r="AK83" s="134"/>
      <c r="AL83" s="473"/>
      <c r="AM83" s="475"/>
      <c r="AN83" s="474"/>
      <c r="AO83" s="473"/>
      <c r="AP83" s="475"/>
      <c r="AQ83" s="475"/>
      <c r="AR83" s="475"/>
      <c r="AS83" s="475"/>
      <c r="AT83" s="475"/>
      <c r="AU83" s="474"/>
      <c r="AV83" s="140"/>
      <c r="AW83" s="476"/>
      <c r="AX83" s="477"/>
      <c r="AY83" s="477"/>
      <c r="AZ83" s="477"/>
      <c r="BA83" s="477"/>
      <c r="BB83" s="478"/>
      <c r="BC83" s="141"/>
      <c r="BD83" s="473"/>
      <c r="BE83" s="474"/>
      <c r="BF83" s="139"/>
      <c r="BG83" s="142"/>
      <c r="BH83" s="473"/>
      <c r="BI83" s="474"/>
      <c r="BJ83" s="121"/>
    </row>
    <row r="84" spans="2:62" ht="10.5" customHeight="1">
      <c r="B84" s="123"/>
      <c r="C84" s="123"/>
      <c r="D84" s="128"/>
      <c r="E84" s="133">
        <v>6</v>
      </c>
      <c r="F84" s="479">
        <v>893401</v>
      </c>
      <c r="G84" s="479"/>
      <c r="H84" s="475"/>
      <c r="I84" s="475"/>
      <c r="J84" s="475"/>
      <c r="K84" s="474"/>
      <c r="L84" s="473"/>
      <c r="M84" s="475"/>
      <c r="N84" s="474"/>
      <c r="O84" s="473"/>
      <c r="P84" s="475"/>
      <c r="Q84" s="474"/>
      <c r="R84" s="134"/>
      <c r="S84" s="134"/>
      <c r="T84" s="564"/>
      <c r="U84" s="565"/>
      <c r="V84" s="565"/>
      <c r="W84" s="565"/>
      <c r="X84" s="565"/>
      <c r="Y84" s="565"/>
      <c r="Z84" s="566"/>
      <c r="AA84" s="473"/>
      <c r="AB84" s="474"/>
      <c r="AC84" s="483" t="str">
        <f>+IF('DETALLE DE LINEAS'!F19&lt;&gt;"",'DETALLE DE LINEAS'!F19,"")</f>
        <v/>
      </c>
      <c r="AD84" s="484"/>
      <c r="AE84" s="484"/>
      <c r="AF84" s="485"/>
      <c r="AG84" s="473"/>
      <c r="AH84" s="474"/>
      <c r="AI84" s="473"/>
      <c r="AJ84" s="474"/>
      <c r="AK84" s="134"/>
      <c r="AL84" s="473"/>
      <c r="AM84" s="475"/>
      <c r="AN84" s="474"/>
      <c r="AO84" s="473"/>
      <c r="AP84" s="475"/>
      <c r="AQ84" s="475"/>
      <c r="AR84" s="475"/>
      <c r="AS84" s="475"/>
      <c r="AT84" s="475"/>
      <c r="AU84" s="474"/>
      <c r="AV84" s="140"/>
      <c r="AW84" s="476"/>
      <c r="AX84" s="477"/>
      <c r="AY84" s="477"/>
      <c r="AZ84" s="477"/>
      <c r="BA84" s="477"/>
      <c r="BB84" s="478"/>
      <c r="BC84" s="141"/>
      <c r="BD84" s="473"/>
      <c r="BE84" s="474"/>
      <c r="BF84" s="139"/>
      <c r="BG84" s="142"/>
      <c r="BH84" s="473"/>
      <c r="BI84" s="474"/>
      <c r="BJ84" s="121"/>
    </row>
    <row r="85" spans="2:62" ht="12.75" customHeight="1">
      <c r="B85" s="123"/>
      <c r="C85" s="123"/>
      <c r="D85" s="128"/>
      <c r="E85" s="133">
        <v>7</v>
      </c>
      <c r="F85" s="479">
        <v>893401</v>
      </c>
      <c r="G85" s="479"/>
      <c r="H85" s="475"/>
      <c r="I85" s="475"/>
      <c r="J85" s="475"/>
      <c r="K85" s="474"/>
      <c r="L85" s="473"/>
      <c r="M85" s="475"/>
      <c r="N85" s="474"/>
      <c r="O85" s="473"/>
      <c r="P85" s="475"/>
      <c r="Q85" s="474"/>
      <c r="R85" s="134"/>
      <c r="S85" s="134"/>
      <c r="T85" s="564"/>
      <c r="U85" s="565"/>
      <c r="V85" s="565"/>
      <c r="W85" s="565"/>
      <c r="X85" s="565"/>
      <c r="Y85" s="565"/>
      <c r="Z85" s="566"/>
      <c r="AA85" s="473"/>
      <c r="AB85" s="474"/>
      <c r="AC85" s="483" t="str">
        <f>+IF('DETALLE DE LINEAS'!F20&lt;&gt;"",'DETALLE DE LINEAS'!F20,"")</f>
        <v/>
      </c>
      <c r="AD85" s="484"/>
      <c r="AE85" s="484"/>
      <c r="AF85" s="485"/>
      <c r="AG85" s="473"/>
      <c r="AH85" s="474"/>
      <c r="AI85" s="473"/>
      <c r="AJ85" s="474"/>
      <c r="AK85" s="134"/>
      <c r="AL85" s="473"/>
      <c r="AM85" s="475"/>
      <c r="AN85" s="474"/>
      <c r="AO85" s="473"/>
      <c r="AP85" s="475"/>
      <c r="AQ85" s="475"/>
      <c r="AR85" s="475"/>
      <c r="AS85" s="475"/>
      <c r="AT85" s="475"/>
      <c r="AU85" s="474"/>
      <c r="AV85" s="140"/>
      <c r="AW85" s="476"/>
      <c r="AX85" s="477"/>
      <c r="AY85" s="477"/>
      <c r="AZ85" s="477"/>
      <c r="BA85" s="477"/>
      <c r="BB85" s="478"/>
      <c r="BC85" s="141"/>
      <c r="BD85" s="473"/>
      <c r="BE85" s="474"/>
      <c r="BF85" s="139"/>
      <c r="BG85" s="142"/>
      <c r="BH85" s="473"/>
      <c r="BI85" s="474"/>
      <c r="BJ85" s="121"/>
    </row>
    <row r="86" spans="2:62" ht="12" customHeight="1">
      <c r="B86" s="123"/>
      <c r="C86" s="123"/>
      <c r="D86" s="128"/>
      <c r="E86" s="133">
        <v>8</v>
      </c>
      <c r="F86" s="479">
        <v>893401</v>
      </c>
      <c r="G86" s="479"/>
      <c r="H86" s="475"/>
      <c r="I86" s="475"/>
      <c r="J86" s="475"/>
      <c r="K86" s="474"/>
      <c r="L86" s="473"/>
      <c r="M86" s="475"/>
      <c r="N86" s="474"/>
      <c r="O86" s="473"/>
      <c r="P86" s="475"/>
      <c r="Q86" s="474"/>
      <c r="R86" s="134"/>
      <c r="S86" s="134"/>
      <c r="T86" s="564"/>
      <c r="U86" s="565"/>
      <c r="V86" s="565"/>
      <c r="W86" s="565"/>
      <c r="X86" s="565"/>
      <c r="Y86" s="565"/>
      <c r="Z86" s="566"/>
      <c r="AA86" s="473"/>
      <c r="AB86" s="474"/>
      <c r="AC86" s="483" t="str">
        <f>+IF('DETALLE DE LINEAS'!F21&lt;&gt;"",'DETALLE DE LINEAS'!F21,"")</f>
        <v/>
      </c>
      <c r="AD86" s="484"/>
      <c r="AE86" s="484"/>
      <c r="AF86" s="485"/>
      <c r="AG86" s="473"/>
      <c r="AH86" s="474"/>
      <c r="AI86" s="473"/>
      <c r="AJ86" s="474"/>
      <c r="AK86" s="134"/>
      <c r="AL86" s="473"/>
      <c r="AM86" s="475"/>
      <c r="AN86" s="474"/>
      <c r="AO86" s="473"/>
      <c r="AP86" s="475"/>
      <c r="AQ86" s="475"/>
      <c r="AR86" s="475"/>
      <c r="AS86" s="475"/>
      <c r="AT86" s="475"/>
      <c r="AU86" s="474"/>
      <c r="AV86" s="140"/>
      <c r="AW86" s="476"/>
      <c r="AX86" s="477"/>
      <c r="AY86" s="477"/>
      <c r="AZ86" s="477"/>
      <c r="BA86" s="477"/>
      <c r="BB86" s="478"/>
      <c r="BC86" s="141"/>
      <c r="BD86" s="473"/>
      <c r="BE86" s="474"/>
      <c r="BF86" s="139"/>
      <c r="BG86" s="142"/>
      <c r="BH86" s="473"/>
      <c r="BI86" s="474"/>
      <c r="BJ86" s="121"/>
    </row>
    <row r="87" spans="2:62" ht="11.85" customHeight="1">
      <c r="B87" s="123"/>
      <c r="C87" s="123"/>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1"/>
    </row>
    <row r="88" spans="2:62" ht="11.85" customHeight="1">
      <c r="B88" s="123"/>
      <c r="C88" s="123"/>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1"/>
    </row>
    <row r="89" spans="2:62" ht="11.85" customHeight="1">
      <c r="B89" s="123"/>
      <c r="C89" s="123"/>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1"/>
    </row>
    <row r="90" spans="2:62" ht="8.1" customHeight="1">
      <c r="B90" s="123"/>
      <c r="C90" s="123"/>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1"/>
    </row>
    <row r="91" spans="2:62" ht="8.1" customHeight="1">
      <c r="B91" s="123"/>
      <c r="C91" s="123"/>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1"/>
    </row>
    <row r="92" spans="2:62" ht="8.1" customHeight="1">
      <c r="B92" s="123"/>
      <c r="C92" s="123"/>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1"/>
    </row>
    <row r="93" spans="2:62" ht="8.1" customHeight="1">
      <c r="D93" s="121"/>
      <c r="E93" s="121"/>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row>
    <row r="94" spans="2:62">
      <c r="D94" s="121"/>
      <c r="E94" s="121"/>
      <c r="F94" s="121"/>
      <c r="G94" s="121"/>
      <c r="H94" s="121"/>
      <c r="I94" s="121"/>
      <c r="J94" s="121"/>
      <c r="K94" s="121"/>
      <c r="L94" s="121"/>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row>
    <row r="95" spans="2:62">
      <c r="D95" s="121"/>
      <c r="E95" s="121"/>
      <c r="F95" s="121"/>
      <c r="G95" s="121"/>
      <c r="H95" s="121"/>
      <c r="I95" s="121"/>
      <c r="J95" s="121"/>
      <c r="K95" s="121"/>
      <c r="L95" s="121"/>
      <c r="M95" s="121"/>
      <c r="N95" s="121"/>
      <c r="O95" s="121"/>
      <c r="P95" s="121"/>
      <c r="Q95" s="121"/>
      <c r="R95" s="121"/>
      <c r="S95" s="121"/>
      <c r="T95" s="121"/>
      <c r="U95" s="121"/>
      <c r="V95" s="121"/>
      <c r="W95" s="121"/>
      <c r="X95" s="121"/>
      <c r="Y95" s="121"/>
      <c r="Z95" s="121"/>
      <c r="AA95" s="121"/>
      <c r="AB95" s="121"/>
      <c r="AC95" s="121"/>
      <c r="AD95" s="121"/>
      <c r="AE95" s="121"/>
      <c r="AF95" s="121"/>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row>
    <row r="96" spans="2:62" ht="4.5" customHeight="1">
      <c r="D96" s="121"/>
      <c r="E96" s="121"/>
      <c r="F96" s="121"/>
      <c r="G96" s="121"/>
      <c r="H96" s="121"/>
      <c r="I96" s="121"/>
      <c r="J96" s="121"/>
      <c r="K96" s="121"/>
      <c r="L96" s="121"/>
      <c r="M96" s="121"/>
      <c r="N96" s="121"/>
      <c r="O96" s="121"/>
      <c r="P96" s="121"/>
      <c r="Q96" s="121"/>
      <c r="R96" s="121"/>
      <c r="S96" s="121"/>
      <c r="T96" s="121"/>
      <c r="U96" s="121"/>
      <c r="V96" s="121"/>
      <c r="W96" s="121"/>
      <c r="X96" s="121"/>
      <c r="Y96" s="121"/>
      <c r="Z96" s="121"/>
      <c r="AA96" s="121"/>
      <c r="AB96" s="121"/>
      <c r="AC96" s="121"/>
      <c r="AD96" s="121"/>
      <c r="AE96" s="121"/>
      <c r="AF96" s="121"/>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row>
    <row r="97" spans="2:62" ht="18" customHeight="1"/>
    <row r="98" spans="2:62" ht="12.75" customHeight="1">
      <c r="L98" s="558" t="s">
        <v>365</v>
      </c>
      <c r="M98" s="558"/>
      <c r="N98" s="558"/>
      <c r="O98" s="558"/>
      <c r="P98" s="558"/>
      <c r="Q98" s="558"/>
      <c r="R98" s="558"/>
      <c r="S98" s="558"/>
      <c r="T98" s="558"/>
      <c r="U98" s="558"/>
      <c r="V98" s="558"/>
      <c r="W98" s="558"/>
      <c r="X98" s="558"/>
      <c r="Y98" s="558"/>
      <c r="Z98" s="558"/>
      <c r="AA98" s="558"/>
      <c r="AB98" s="558"/>
      <c r="AC98" s="558"/>
      <c r="AD98" s="558"/>
      <c r="AE98" s="558"/>
      <c r="AF98" s="558"/>
      <c r="AG98" s="558"/>
      <c r="AH98" s="558"/>
      <c r="AI98" s="558"/>
      <c r="AJ98" s="558"/>
      <c r="AK98" s="558"/>
      <c r="AL98" s="558"/>
      <c r="AM98" s="558"/>
      <c r="AN98" s="558"/>
      <c r="AO98" s="558"/>
      <c r="AT98" s="119" t="s">
        <v>246</v>
      </c>
      <c r="AU98" s="119"/>
      <c r="AV98" s="559"/>
      <c r="AW98" s="559"/>
      <c r="AX98" s="559"/>
      <c r="AY98" s="559"/>
      <c r="AZ98" s="559"/>
      <c r="BA98" s="559"/>
      <c r="BB98" s="559"/>
      <c r="BC98" s="559"/>
      <c r="BD98" s="559"/>
      <c r="BE98" s="559"/>
      <c r="BF98" s="559"/>
      <c r="BG98" s="559"/>
      <c r="BH98" s="559"/>
      <c r="BI98" s="559"/>
    </row>
    <row r="99" spans="2:62" ht="12.75" customHeight="1">
      <c r="L99" s="558"/>
      <c r="M99" s="558"/>
      <c r="N99" s="558"/>
      <c r="O99" s="558"/>
      <c r="P99" s="558"/>
      <c r="Q99" s="558"/>
      <c r="R99" s="558"/>
      <c r="S99" s="558"/>
      <c r="T99" s="558"/>
      <c r="U99" s="558"/>
      <c r="V99" s="558"/>
      <c r="W99" s="558"/>
      <c r="X99" s="558"/>
      <c r="Y99" s="558"/>
      <c r="Z99" s="558"/>
      <c r="AA99" s="558"/>
      <c r="AB99" s="558"/>
      <c r="AC99" s="558"/>
      <c r="AD99" s="558"/>
      <c r="AE99" s="558"/>
      <c r="AF99" s="558"/>
      <c r="AG99" s="558"/>
      <c r="AH99" s="558"/>
      <c r="AI99" s="558"/>
      <c r="AJ99" s="558"/>
      <c r="AK99" s="558"/>
      <c r="AL99" s="558"/>
      <c r="AM99" s="558"/>
      <c r="AN99" s="558"/>
      <c r="AO99" s="558"/>
      <c r="AT99" s="560" t="s">
        <v>247</v>
      </c>
      <c r="AU99" s="560"/>
      <c r="AV99" s="560"/>
      <c r="AW99" s="481"/>
      <c r="AX99" s="481"/>
      <c r="AY99" s="481"/>
      <c r="AZ99" s="481"/>
      <c r="BA99" s="481"/>
      <c r="BB99" s="481"/>
      <c r="BC99" s="481"/>
      <c r="BD99" s="481"/>
      <c r="BE99" s="481"/>
      <c r="BF99" s="481"/>
      <c r="BG99" s="481"/>
      <c r="BH99" s="481"/>
      <c r="BI99" s="481"/>
    </row>
    <row r="100" spans="2:62" ht="13.5" customHeight="1">
      <c r="AT100" s="120" t="s">
        <v>366</v>
      </c>
      <c r="AW100" s="121"/>
      <c r="AX100" s="122"/>
      <c r="AY100" s="563">
        <f>+IF('RESUMEN OPERACION'!AT8="","",'RESUMEN OPERACION'!AT8)</f>
        <v>59711282</v>
      </c>
      <c r="AZ100" s="563"/>
      <c r="BA100" s="563"/>
      <c r="BB100" s="563"/>
      <c r="BC100" s="563"/>
      <c r="BD100" s="563"/>
      <c r="BE100" s="563"/>
      <c r="BF100" s="563"/>
    </row>
    <row r="101" spans="2:62" ht="8.4499999999999993" customHeight="1">
      <c r="B101" s="123"/>
      <c r="C101" s="123"/>
      <c r="D101" s="123"/>
      <c r="E101" s="123"/>
      <c r="F101" s="123"/>
      <c r="G101" s="123"/>
      <c r="H101" s="123"/>
      <c r="I101" s="123"/>
      <c r="J101" s="123"/>
      <c r="K101" s="123"/>
      <c r="L101" s="123" t="s">
        <v>367</v>
      </c>
      <c r="M101" s="123"/>
      <c r="N101" s="123"/>
      <c r="O101" s="123"/>
      <c r="P101" s="123"/>
      <c r="Q101" s="123"/>
      <c r="R101" s="561" t="str">
        <f>+R5</f>
        <v>MERSANT VIGILANCIA SL</v>
      </c>
      <c r="S101" s="561"/>
      <c r="T101" s="561"/>
      <c r="U101" s="561"/>
      <c r="V101" s="561"/>
      <c r="W101" s="561"/>
      <c r="X101" s="561"/>
      <c r="Y101" s="561"/>
      <c r="Z101" s="561"/>
      <c r="AA101" s="561"/>
      <c r="AB101" s="561"/>
      <c r="AC101" s="561"/>
      <c r="AD101" s="561"/>
      <c r="AE101" s="561"/>
      <c r="AF101" s="561"/>
      <c r="AG101" s="561"/>
      <c r="AH101" s="124"/>
      <c r="AI101" s="123"/>
      <c r="AJ101" s="125" t="s">
        <v>368</v>
      </c>
      <c r="AK101" s="125"/>
      <c r="AL101" s="125"/>
      <c r="AM101" s="125"/>
      <c r="AN101" s="125"/>
      <c r="AO101" s="125"/>
      <c r="AP101" s="125"/>
      <c r="AQ101" s="125"/>
      <c r="AR101" s="125"/>
      <c r="AS101" s="125"/>
      <c r="AT101" s="125"/>
      <c r="AU101" s="125"/>
      <c r="AV101" s="125"/>
      <c r="AW101" s="126"/>
      <c r="AX101" s="123"/>
      <c r="AY101" s="123"/>
      <c r="AZ101" s="123"/>
      <c r="BA101" s="123"/>
      <c r="BB101" s="123"/>
      <c r="BC101" s="123"/>
      <c r="BD101" s="123"/>
      <c r="BE101" s="123"/>
      <c r="BF101" s="123"/>
      <c r="BG101" s="123"/>
      <c r="BH101" s="123"/>
      <c r="BI101" s="123"/>
    </row>
    <row r="102" spans="2:62" ht="8.4499999999999993" customHeight="1">
      <c r="B102" s="123"/>
      <c r="C102" s="123"/>
      <c r="D102" s="123"/>
      <c r="E102" s="123"/>
      <c r="F102" s="123"/>
      <c r="G102" s="123"/>
      <c r="H102" s="123"/>
      <c r="I102" s="123"/>
      <c r="J102" s="123"/>
      <c r="K102" s="123"/>
      <c r="L102" s="123" t="s">
        <v>369</v>
      </c>
      <c r="M102" s="123"/>
      <c r="N102" s="235" t="str">
        <f>+N6</f>
        <v/>
      </c>
      <c r="O102" s="127"/>
      <c r="P102" s="127"/>
      <c r="Q102" s="127"/>
      <c r="R102" s="127"/>
      <c r="S102" s="562" t="s">
        <v>285</v>
      </c>
      <c r="T102" s="562"/>
      <c r="U102" s="562"/>
      <c r="V102" s="551" t="str">
        <f>+V6</f>
        <v/>
      </c>
      <c r="W102" s="551"/>
      <c r="X102" s="551"/>
      <c r="Y102" s="551"/>
      <c r="Z102" s="551"/>
      <c r="AA102" s="551"/>
      <c r="AB102" s="551"/>
      <c r="AC102" s="551"/>
      <c r="AD102" s="551"/>
      <c r="AE102" s="551"/>
      <c r="AF102" s="551"/>
      <c r="AG102" s="551"/>
      <c r="AH102" s="128"/>
      <c r="AI102" s="123"/>
      <c r="AJ102" s="123" t="s">
        <v>301</v>
      </c>
      <c r="AK102" s="123"/>
      <c r="AL102" s="123"/>
      <c r="AM102" s="123"/>
      <c r="AN102" s="123"/>
      <c r="AO102" s="123"/>
      <c r="AP102" s="123"/>
      <c r="AQ102" s="123"/>
      <c r="AR102" s="129" t="str">
        <f>+'DETALLE DE LINEAS'!O5</f>
        <v>MERSANT VIGILANCIA S.L</v>
      </c>
      <c r="AS102" s="129"/>
      <c r="AT102" s="129"/>
      <c r="AU102" s="129"/>
      <c r="AV102" s="129"/>
      <c r="AW102" s="129"/>
      <c r="AX102" s="129"/>
      <c r="AY102" s="129"/>
      <c r="AZ102" s="129"/>
      <c r="BA102" s="129"/>
      <c r="BB102" s="129"/>
      <c r="BC102" s="129"/>
      <c r="BD102" s="129"/>
      <c r="BE102" s="129"/>
      <c r="BF102" s="129"/>
      <c r="BG102" s="129"/>
      <c r="BH102" s="129"/>
      <c r="BI102" s="129"/>
    </row>
    <row r="103" spans="2:62" ht="8.4499999999999993" customHeight="1">
      <c r="B103" s="123"/>
      <c r="C103" s="123"/>
      <c r="D103" s="123"/>
      <c r="E103" s="123"/>
      <c r="F103" s="123"/>
      <c r="G103" s="123"/>
      <c r="H103" s="123"/>
      <c r="I103" s="123"/>
      <c r="J103" s="123"/>
      <c r="K103" s="123"/>
      <c r="L103" s="123" t="s">
        <v>370</v>
      </c>
      <c r="M103" s="123"/>
      <c r="N103" s="123"/>
      <c r="O103" s="127"/>
      <c r="P103" s="127"/>
      <c r="Q103" s="127"/>
      <c r="R103" s="127"/>
      <c r="S103" s="127"/>
      <c r="T103" s="127"/>
      <c r="U103" s="123" t="s">
        <v>371</v>
      </c>
      <c r="V103" s="123"/>
      <c r="W103" s="130"/>
      <c r="X103" s="130"/>
      <c r="Y103" s="130"/>
      <c r="Z103" s="130"/>
      <c r="AA103" s="130"/>
      <c r="AB103" s="130"/>
      <c r="AC103" s="123"/>
      <c r="AD103" s="123"/>
      <c r="AE103" s="123"/>
      <c r="AF103" s="123"/>
      <c r="AG103" s="123"/>
      <c r="AH103" s="123"/>
      <c r="AI103" s="123"/>
      <c r="AJ103" s="123" t="s">
        <v>284</v>
      </c>
      <c r="AK103" s="123"/>
      <c r="AL103" s="123"/>
      <c r="AM103" s="127"/>
      <c r="AN103" s="127"/>
      <c r="AO103" s="127"/>
      <c r="AP103" s="127"/>
      <c r="AQ103" s="127"/>
      <c r="AR103" s="127"/>
      <c r="AS103" s="123" t="s">
        <v>285</v>
      </c>
      <c r="AT103" s="123"/>
      <c r="AU103" s="475"/>
      <c r="AV103" s="475"/>
      <c r="AW103" s="475"/>
      <c r="AX103" s="475"/>
      <c r="AY103" s="475"/>
      <c r="AZ103" s="475"/>
      <c r="BA103" s="475"/>
      <c r="BB103" s="475"/>
      <c r="BC103" s="475"/>
      <c r="BD103" s="475"/>
      <c r="BE103" s="475"/>
      <c r="BF103" s="475"/>
      <c r="BG103" s="475"/>
      <c r="BH103" s="475"/>
      <c r="BI103" s="475"/>
    </row>
    <row r="104" spans="2:62" ht="8.1" customHeight="1">
      <c r="B104" s="123"/>
      <c r="C104" s="123"/>
      <c r="D104" s="123"/>
      <c r="E104" s="123"/>
      <c r="F104" s="123"/>
      <c r="G104" s="123"/>
      <c r="H104" s="123"/>
      <c r="I104" s="123"/>
      <c r="J104" s="123"/>
      <c r="K104" s="123"/>
      <c r="L104" s="123" t="s">
        <v>268</v>
      </c>
      <c r="M104" s="123"/>
      <c r="N104" s="550" t="str">
        <f>+N8</f>
        <v>SEVILLA</v>
      </c>
      <c r="O104" s="550"/>
      <c r="P104" s="550"/>
      <c r="Q104" s="550"/>
      <c r="R104" s="550"/>
      <c r="S104" s="550"/>
      <c r="T104" s="550"/>
      <c r="U104" s="550"/>
      <c r="V104" s="550"/>
      <c r="W104" s="550"/>
      <c r="X104" s="550"/>
      <c r="Y104" s="550"/>
      <c r="Z104" s="550"/>
      <c r="AA104" s="550"/>
      <c r="AB104" s="550"/>
      <c r="AC104" s="550"/>
      <c r="AD104" s="550"/>
      <c r="AE104" s="550"/>
      <c r="AF104" s="550"/>
      <c r="AG104" s="550"/>
      <c r="AH104" s="128"/>
      <c r="AI104" s="123"/>
      <c r="AJ104" s="123" t="s">
        <v>256</v>
      </c>
      <c r="AK104" s="127" t="str">
        <f>+'DETALLE DE LINEAS'!P5</f>
        <v>B90229790</v>
      </c>
      <c r="AL104" s="127"/>
      <c r="AM104" s="127"/>
      <c r="AN104" s="127"/>
      <c r="AO104" s="127"/>
      <c r="AP104" s="127"/>
      <c r="AQ104" s="127"/>
      <c r="AR104" s="127"/>
      <c r="AS104" s="123" t="s">
        <v>372</v>
      </c>
      <c r="AT104" s="123"/>
      <c r="AU104" s="123"/>
      <c r="AV104" s="131"/>
      <c r="AW104" s="131"/>
      <c r="AX104" s="131"/>
      <c r="AY104" s="131"/>
      <c r="AZ104" s="131"/>
      <c r="BA104" s="131"/>
      <c r="BB104" s="131"/>
      <c r="BC104" s="131"/>
      <c r="BD104" s="131"/>
      <c r="BE104" s="131"/>
      <c r="BF104" s="131"/>
      <c r="BG104" s="131"/>
      <c r="BH104" s="131"/>
      <c r="BI104" s="131"/>
    </row>
    <row r="105" spans="2:62" ht="8.1" customHeight="1">
      <c r="B105" s="123"/>
      <c r="C105" s="123"/>
      <c r="D105" s="123"/>
      <c r="E105" s="123"/>
      <c r="F105" s="123"/>
      <c r="G105" s="123"/>
      <c r="H105" s="123"/>
      <c r="I105" s="123"/>
      <c r="J105" s="123"/>
      <c r="K105" s="123"/>
      <c r="L105" s="123" t="s">
        <v>256</v>
      </c>
      <c r="M105" s="550" t="str">
        <f>+M9</f>
        <v>B90229790</v>
      </c>
      <c r="N105" s="550"/>
      <c r="O105" s="550"/>
      <c r="P105" s="550"/>
      <c r="Q105" s="550"/>
      <c r="R105" s="550"/>
      <c r="S105" s="123" t="s">
        <v>372</v>
      </c>
      <c r="T105" s="123"/>
      <c r="U105" s="123"/>
      <c r="V105" s="123"/>
      <c r="W105" s="551" t="str">
        <f>+W9</f>
        <v/>
      </c>
      <c r="X105" s="551"/>
      <c r="Y105" s="551"/>
      <c r="Z105" s="551"/>
      <c r="AA105" s="551"/>
      <c r="AB105" s="551"/>
      <c r="AC105" s="551"/>
      <c r="AD105" s="551"/>
      <c r="AE105" s="551"/>
      <c r="AF105" s="551"/>
      <c r="AG105" s="551"/>
      <c r="AH105" s="128"/>
      <c r="AI105" s="123"/>
      <c r="AJ105" s="123" t="s">
        <v>259</v>
      </c>
      <c r="AK105" s="123"/>
      <c r="AL105" s="123"/>
      <c r="AM105" s="123"/>
      <c r="AN105" s="130"/>
      <c r="AO105" s="130"/>
      <c r="AP105" s="130"/>
      <c r="AQ105" s="130"/>
      <c r="AR105" s="130"/>
      <c r="AS105" s="123" t="s">
        <v>303</v>
      </c>
      <c r="AT105" s="123"/>
      <c r="AU105" s="127"/>
      <c r="AV105" s="127"/>
      <c r="AW105" s="123" t="s">
        <v>373</v>
      </c>
      <c r="AX105" s="123"/>
      <c r="AY105" s="123"/>
      <c r="AZ105" s="127"/>
      <c r="BA105" s="127"/>
      <c r="BB105" s="123" t="s">
        <v>305</v>
      </c>
      <c r="BC105" s="123"/>
      <c r="BD105" s="123"/>
      <c r="BE105" s="123"/>
      <c r="BF105" s="132"/>
      <c r="BG105" s="131"/>
      <c r="BH105" s="131"/>
      <c r="BI105" s="131"/>
      <c r="BJ105" s="132"/>
    </row>
    <row r="106" spans="2:62" ht="3.75" customHeight="1">
      <c r="B106" s="123"/>
      <c r="C106" s="123"/>
      <c r="D106" s="123"/>
      <c r="E106" s="123"/>
      <c r="F106" s="123"/>
      <c r="G106" s="123"/>
      <c r="H106" s="123"/>
      <c r="I106" s="123"/>
      <c r="J106" s="123"/>
      <c r="K106" s="123"/>
      <c r="L106" s="123"/>
      <c r="M106" s="128"/>
      <c r="N106" s="128"/>
      <c r="O106" s="128"/>
      <c r="P106" s="128"/>
      <c r="Q106" s="128"/>
      <c r="R106" s="128"/>
      <c r="S106" s="123"/>
      <c r="T106" s="123"/>
      <c r="U106" s="123"/>
      <c r="V106" s="123"/>
      <c r="W106" s="128"/>
      <c r="X106" s="128"/>
      <c r="Y106" s="128"/>
      <c r="Z106" s="128"/>
      <c r="AA106" s="128"/>
      <c r="AB106" s="128"/>
      <c r="AC106" s="128"/>
      <c r="AD106" s="128"/>
      <c r="AE106" s="128"/>
      <c r="AF106" s="128"/>
      <c r="AG106" s="128"/>
      <c r="AH106" s="128"/>
      <c r="AI106" s="123"/>
      <c r="AJ106" s="123"/>
      <c r="AK106" s="123"/>
      <c r="AL106" s="123"/>
      <c r="AM106" s="123"/>
      <c r="AN106" s="128"/>
      <c r="AO106" s="128"/>
      <c r="AP106" s="128"/>
      <c r="AQ106" s="128"/>
      <c r="AR106" s="128"/>
      <c r="AS106" s="123"/>
      <c r="AT106" s="123"/>
      <c r="AU106" s="128"/>
      <c r="AV106" s="128"/>
      <c r="AW106" s="123"/>
      <c r="AX106" s="123"/>
      <c r="AY106" s="123"/>
      <c r="AZ106" s="128"/>
      <c r="BA106" s="128"/>
      <c r="BB106" s="123"/>
      <c r="BC106" s="123"/>
      <c r="BD106" s="123"/>
      <c r="BE106" s="123"/>
      <c r="BF106" s="128"/>
      <c r="BG106" s="128"/>
      <c r="BH106" s="123"/>
      <c r="BI106" s="123"/>
    </row>
    <row r="107" spans="2:62" ht="8.1" customHeight="1">
      <c r="B107" s="123"/>
      <c r="C107" s="123"/>
      <c r="D107" s="123"/>
      <c r="E107" s="501" t="s">
        <v>374</v>
      </c>
      <c r="F107" s="502"/>
      <c r="G107" s="502"/>
      <c r="H107" s="502"/>
      <c r="I107" s="503"/>
      <c r="J107" s="541" t="s">
        <v>375</v>
      </c>
      <c r="K107" s="542"/>
      <c r="L107" s="542"/>
      <c r="M107" s="542"/>
      <c r="N107" s="542"/>
      <c r="O107" s="542"/>
      <c r="P107" s="543"/>
      <c r="Q107" s="541" t="s">
        <v>376</v>
      </c>
      <c r="R107" s="542"/>
      <c r="S107" s="542"/>
      <c r="T107" s="542"/>
      <c r="U107" s="542"/>
      <c r="V107" s="542"/>
      <c r="W107" s="543"/>
      <c r="X107" s="501" t="s">
        <v>377</v>
      </c>
      <c r="Y107" s="503"/>
      <c r="Z107" s="552" t="s">
        <v>345</v>
      </c>
      <c r="AA107" s="553"/>
      <c r="AB107" s="553"/>
      <c r="AC107" s="553"/>
      <c r="AD107" s="553"/>
      <c r="AE107" s="553"/>
      <c r="AF107" s="553"/>
      <c r="AG107" s="553"/>
      <c r="AH107" s="553"/>
      <c r="AI107" s="553"/>
      <c r="AJ107" s="553"/>
      <c r="AK107" s="553"/>
      <c r="AL107" s="553"/>
      <c r="AM107" s="553"/>
      <c r="AN107" s="554"/>
      <c r="AO107" s="552" t="s">
        <v>13</v>
      </c>
      <c r="AP107" s="553"/>
      <c r="AQ107" s="553"/>
      <c r="AR107" s="554"/>
      <c r="AS107" s="501" t="s">
        <v>378</v>
      </c>
      <c r="AT107" s="502"/>
      <c r="AU107" s="502"/>
      <c r="AV107" s="502"/>
      <c r="AW107" s="502"/>
      <c r="AX107" s="502"/>
      <c r="AY107" s="502"/>
      <c r="AZ107" s="502"/>
      <c r="BA107" s="502"/>
      <c r="BB107" s="502"/>
      <c r="BC107" s="502"/>
      <c r="BD107" s="502"/>
      <c r="BE107" s="502"/>
      <c r="BF107" s="502"/>
      <c r="BG107" s="502"/>
      <c r="BH107" s="502"/>
      <c r="BI107" s="503"/>
    </row>
    <row r="108" spans="2:62" ht="8.1" customHeight="1">
      <c r="B108" s="123"/>
      <c r="C108" s="123"/>
      <c r="D108" s="123"/>
      <c r="E108" s="529"/>
      <c r="F108" s="530"/>
      <c r="G108" s="530"/>
      <c r="H108" s="530"/>
      <c r="I108" s="531"/>
      <c r="J108" s="544"/>
      <c r="K108" s="545"/>
      <c r="L108" s="545"/>
      <c r="M108" s="545"/>
      <c r="N108" s="545"/>
      <c r="O108" s="545"/>
      <c r="P108" s="546"/>
      <c r="Q108" s="544"/>
      <c r="R108" s="545"/>
      <c r="S108" s="545"/>
      <c r="T108" s="545"/>
      <c r="U108" s="545"/>
      <c r="V108" s="545"/>
      <c r="W108" s="546"/>
      <c r="X108" s="529"/>
      <c r="Y108" s="531"/>
      <c r="Z108" s="555"/>
      <c r="AA108" s="556"/>
      <c r="AB108" s="556"/>
      <c r="AC108" s="556"/>
      <c r="AD108" s="556"/>
      <c r="AE108" s="556"/>
      <c r="AF108" s="556"/>
      <c r="AG108" s="556"/>
      <c r="AH108" s="556"/>
      <c r="AI108" s="556"/>
      <c r="AJ108" s="556"/>
      <c r="AK108" s="556"/>
      <c r="AL108" s="556"/>
      <c r="AM108" s="556"/>
      <c r="AN108" s="557"/>
      <c r="AO108" s="555"/>
      <c r="AP108" s="556"/>
      <c r="AQ108" s="556"/>
      <c r="AR108" s="557"/>
      <c r="AS108" s="504"/>
      <c r="AT108" s="505"/>
      <c r="AU108" s="505"/>
      <c r="AV108" s="505"/>
      <c r="AW108" s="505"/>
      <c r="AX108" s="505"/>
      <c r="AY108" s="505"/>
      <c r="AZ108" s="505"/>
      <c r="BA108" s="505"/>
      <c r="BB108" s="505"/>
      <c r="BC108" s="505"/>
      <c r="BD108" s="505"/>
      <c r="BE108" s="505"/>
      <c r="BF108" s="505"/>
      <c r="BG108" s="505"/>
      <c r="BH108" s="505"/>
      <c r="BI108" s="506"/>
    </row>
    <row r="109" spans="2:62" ht="8.1" customHeight="1">
      <c r="B109" s="123"/>
      <c r="C109" s="123"/>
      <c r="D109" s="123"/>
      <c r="E109" s="529"/>
      <c r="F109" s="530"/>
      <c r="G109" s="530"/>
      <c r="H109" s="530"/>
      <c r="I109" s="531"/>
      <c r="J109" s="544"/>
      <c r="K109" s="545"/>
      <c r="L109" s="545"/>
      <c r="M109" s="545"/>
      <c r="N109" s="545"/>
      <c r="O109" s="545"/>
      <c r="P109" s="546"/>
      <c r="Q109" s="544"/>
      <c r="R109" s="545"/>
      <c r="S109" s="545"/>
      <c r="T109" s="545"/>
      <c r="U109" s="545"/>
      <c r="V109" s="545"/>
      <c r="W109" s="546"/>
      <c r="X109" s="529"/>
      <c r="Y109" s="531"/>
      <c r="Z109" s="529" t="s">
        <v>345</v>
      </c>
      <c r="AA109" s="530"/>
      <c r="AB109" s="530"/>
      <c r="AC109" s="531"/>
      <c r="AD109" s="529" t="s">
        <v>333</v>
      </c>
      <c r="AE109" s="530"/>
      <c r="AF109" s="530"/>
      <c r="AG109" s="531"/>
      <c r="AH109" s="529" t="s">
        <v>379</v>
      </c>
      <c r="AI109" s="530"/>
      <c r="AJ109" s="530"/>
      <c r="AK109" s="530"/>
      <c r="AL109" s="530"/>
      <c r="AM109" s="530"/>
      <c r="AN109" s="531"/>
      <c r="AO109" s="532" t="s">
        <v>380</v>
      </c>
      <c r="AP109" s="532" t="s">
        <v>381</v>
      </c>
      <c r="AQ109" s="535" t="s">
        <v>382</v>
      </c>
      <c r="AR109" s="536"/>
      <c r="AS109" s="541" t="s">
        <v>383</v>
      </c>
      <c r="AT109" s="542"/>
      <c r="AU109" s="542"/>
      <c r="AV109" s="543"/>
      <c r="AW109" s="501" t="s">
        <v>384</v>
      </c>
      <c r="AX109" s="502"/>
      <c r="AY109" s="502"/>
      <c r="AZ109" s="502"/>
      <c r="BA109" s="503"/>
      <c r="BB109" s="532" t="s">
        <v>292</v>
      </c>
      <c r="BC109" s="532" t="s">
        <v>385</v>
      </c>
      <c r="BD109" s="501" t="s">
        <v>386</v>
      </c>
      <c r="BE109" s="502"/>
      <c r="BF109" s="503"/>
      <c r="BG109" s="501" t="s">
        <v>387</v>
      </c>
      <c r="BH109" s="502"/>
      <c r="BI109" s="503"/>
    </row>
    <row r="110" spans="2:62" ht="8.1" customHeight="1">
      <c r="B110" s="123"/>
      <c r="C110" s="123"/>
      <c r="D110" s="123"/>
      <c r="E110" s="529"/>
      <c r="F110" s="530"/>
      <c r="G110" s="530"/>
      <c r="H110" s="530"/>
      <c r="I110" s="531"/>
      <c r="J110" s="544"/>
      <c r="K110" s="545"/>
      <c r="L110" s="545"/>
      <c r="M110" s="545"/>
      <c r="N110" s="545"/>
      <c r="O110" s="545"/>
      <c r="P110" s="546"/>
      <c r="Q110" s="544"/>
      <c r="R110" s="545"/>
      <c r="S110" s="545"/>
      <c r="T110" s="545"/>
      <c r="U110" s="545"/>
      <c r="V110" s="545"/>
      <c r="W110" s="546"/>
      <c r="X110" s="529"/>
      <c r="Y110" s="531"/>
      <c r="Z110" s="529"/>
      <c r="AA110" s="530"/>
      <c r="AB110" s="530"/>
      <c r="AC110" s="531"/>
      <c r="AD110" s="529"/>
      <c r="AE110" s="530"/>
      <c r="AF110" s="530"/>
      <c r="AG110" s="531"/>
      <c r="AH110" s="529"/>
      <c r="AI110" s="530"/>
      <c r="AJ110" s="530"/>
      <c r="AK110" s="530"/>
      <c r="AL110" s="530"/>
      <c r="AM110" s="530"/>
      <c r="AN110" s="531"/>
      <c r="AO110" s="533"/>
      <c r="AP110" s="533"/>
      <c r="AQ110" s="537"/>
      <c r="AR110" s="538"/>
      <c r="AS110" s="544"/>
      <c r="AT110" s="545"/>
      <c r="AU110" s="545"/>
      <c r="AV110" s="546"/>
      <c r="AW110" s="529"/>
      <c r="AX110" s="530"/>
      <c r="AY110" s="530"/>
      <c r="AZ110" s="530"/>
      <c r="BA110" s="531"/>
      <c r="BB110" s="533"/>
      <c r="BC110" s="533"/>
      <c r="BD110" s="529"/>
      <c r="BE110" s="530"/>
      <c r="BF110" s="531"/>
      <c r="BG110" s="529"/>
      <c r="BH110" s="530"/>
      <c r="BI110" s="531"/>
    </row>
    <row r="111" spans="2:62" ht="8.1" customHeight="1">
      <c r="B111" s="123"/>
      <c r="C111" s="123"/>
      <c r="D111" s="123"/>
      <c r="E111" s="529"/>
      <c r="F111" s="530"/>
      <c r="G111" s="530"/>
      <c r="H111" s="530"/>
      <c r="I111" s="531"/>
      <c r="J111" s="544"/>
      <c r="K111" s="545"/>
      <c r="L111" s="545"/>
      <c r="M111" s="545"/>
      <c r="N111" s="545"/>
      <c r="O111" s="545"/>
      <c r="P111" s="546"/>
      <c r="Q111" s="544"/>
      <c r="R111" s="545"/>
      <c r="S111" s="545"/>
      <c r="T111" s="545"/>
      <c r="U111" s="545"/>
      <c r="V111" s="545"/>
      <c r="W111" s="546"/>
      <c r="X111" s="529"/>
      <c r="Y111" s="531"/>
      <c r="Z111" s="529"/>
      <c r="AA111" s="530"/>
      <c r="AB111" s="530"/>
      <c r="AC111" s="531"/>
      <c r="AD111" s="529"/>
      <c r="AE111" s="530"/>
      <c r="AF111" s="530"/>
      <c r="AG111" s="531"/>
      <c r="AH111" s="529"/>
      <c r="AI111" s="530"/>
      <c r="AJ111" s="530"/>
      <c r="AK111" s="530"/>
      <c r="AL111" s="530"/>
      <c r="AM111" s="530"/>
      <c r="AN111" s="531"/>
      <c r="AO111" s="533"/>
      <c r="AP111" s="533"/>
      <c r="AQ111" s="537"/>
      <c r="AR111" s="538"/>
      <c r="AS111" s="544"/>
      <c r="AT111" s="545"/>
      <c r="AU111" s="545"/>
      <c r="AV111" s="546"/>
      <c r="AW111" s="529"/>
      <c r="AX111" s="530"/>
      <c r="AY111" s="530"/>
      <c r="AZ111" s="530"/>
      <c r="BA111" s="531"/>
      <c r="BB111" s="533"/>
      <c r="BC111" s="533"/>
      <c r="BD111" s="529"/>
      <c r="BE111" s="530"/>
      <c r="BF111" s="531"/>
      <c r="BG111" s="529"/>
      <c r="BH111" s="530"/>
      <c r="BI111" s="531"/>
    </row>
    <row r="112" spans="2:62" ht="8.1" customHeight="1">
      <c r="B112" s="123"/>
      <c r="C112" s="123"/>
      <c r="D112" s="123"/>
      <c r="E112" s="529"/>
      <c r="F112" s="530"/>
      <c r="G112" s="530"/>
      <c r="H112" s="530"/>
      <c r="I112" s="531"/>
      <c r="J112" s="544"/>
      <c r="K112" s="545"/>
      <c r="L112" s="545"/>
      <c r="M112" s="545"/>
      <c r="N112" s="545"/>
      <c r="O112" s="545"/>
      <c r="P112" s="546"/>
      <c r="Q112" s="544"/>
      <c r="R112" s="545"/>
      <c r="S112" s="545"/>
      <c r="T112" s="545"/>
      <c r="U112" s="545"/>
      <c r="V112" s="545"/>
      <c r="W112" s="546"/>
      <c r="X112" s="529"/>
      <c r="Y112" s="531"/>
      <c r="Z112" s="529"/>
      <c r="AA112" s="530"/>
      <c r="AB112" s="530"/>
      <c r="AC112" s="531"/>
      <c r="AD112" s="529"/>
      <c r="AE112" s="530"/>
      <c r="AF112" s="530"/>
      <c r="AG112" s="531"/>
      <c r="AH112" s="529"/>
      <c r="AI112" s="530"/>
      <c r="AJ112" s="530"/>
      <c r="AK112" s="530"/>
      <c r="AL112" s="530"/>
      <c r="AM112" s="530"/>
      <c r="AN112" s="531"/>
      <c r="AO112" s="533"/>
      <c r="AP112" s="533"/>
      <c r="AQ112" s="537"/>
      <c r="AR112" s="538"/>
      <c r="AS112" s="544"/>
      <c r="AT112" s="545"/>
      <c r="AU112" s="545"/>
      <c r="AV112" s="546"/>
      <c r="AW112" s="529"/>
      <c r="AX112" s="530"/>
      <c r="AY112" s="530"/>
      <c r="AZ112" s="530"/>
      <c r="BA112" s="531"/>
      <c r="BB112" s="533"/>
      <c r="BC112" s="533"/>
      <c r="BD112" s="529"/>
      <c r="BE112" s="530"/>
      <c r="BF112" s="531"/>
      <c r="BG112" s="529"/>
      <c r="BH112" s="530"/>
      <c r="BI112" s="531"/>
    </row>
    <row r="113" spans="2:62" ht="6" customHeight="1">
      <c r="B113" s="123"/>
      <c r="C113" s="123"/>
      <c r="D113" s="123"/>
      <c r="E113" s="504"/>
      <c r="F113" s="505"/>
      <c r="G113" s="505"/>
      <c r="H113" s="505"/>
      <c r="I113" s="506"/>
      <c r="J113" s="547"/>
      <c r="K113" s="548"/>
      <c r="L113" s="548"/>
      <c r="M113" s="548"/>
      <c r="N113" s="548"/>
      <c r="O113" s="548"/>
      <c r="P113" s="549"/>
      <c r="Q113" s="547"/>
      <c r="R113" s="548"/>
      <c r="S113" s="548"/>
      <c r="T113" s="548"/>
      <c r="U113" s="548"/>
      <c r="V113" s="548"/>
      <c r="W113" s="549"/>
      <c r="X113" s="504"/>
      <c r="Y113" s="506"/>
      <c r="Z113" s="504"/>
      <c r="AA113" s="505"/>
      <c r="AB113" s="505"/>
      <c r="AC113" s="506"/>
      <c r="AD113" s="504"/>
      <c r="AE113" s="505"/>
      <c r="AF113" s="505"/>
      <c r="AG113" s="506"/>
      <c r="AH113" s="504"/>
      <c r="AI113" s="505"/>
      <c r="AJ113" s="505"/>
      <c r="AK113" s="505"/>
      <c r="AL113" s="505"/>
      <c r="AM113" s="505"/>
      <c r="AN113" s="506"/>
      <c r="AO113" s="534"/>
      <c r="AP113" s="534"/>
      <c r="AQ113" s="539"/>
      <c r="AR113" s="540"/>
      <c r="AS113" s="547"/>
      <c r="AT113" s="548"/>
      <c r="AU113" s="548"/>
      <c r="AV113" s="549"/>
      <c r="AW113" s="504"/>
      <c r="AX113" s="505"/>
      <c r="AY113" s="505"/>
      <c r="AZ113" s="505"/>
      <c r="BA113" s="506"/>
      <c r="BB113" s="534"/>
      <c r="BC113" s="534"/>
      <c r="BD113" s="504"/>
      <c r="BE113" s="505"/>
      <c r="BF113" s="506"/>
      <c r="BG113" s="504"/>
      <c r="BH113" s="505"/>
      <c r="BI113" s="506"/>
    </row>
    <row r="114" spans="2:62" s="121" customFormat="1" ht="11.25" customHeight="1">
      <c r="B114" s="128"/>
      <c r="C114" s="128"/>
      <c r="D114" s="128"/>
      <c r="E114" s="133">
        <v>1</v>
      </c>
      <c r="F114" s="475" t="str">
        <f>+IF('DETALLE DE LINEAS'!C22&lt;&gt;"",'DETALLE DE LINEAS'!C22,"")</f>
        <v/>
      </c>
      <c r="G114" s="475"/>
      <c r="H114" s="475"/>
      <c r="I114" s="474"/>
      <c r="J114" s="528">
        <v>893401</v>
      </c>
      <c r="K114" s="479"/>
      <c r="L114" s="515"/>
      <c r="M114" s="516"/>
      <c r="N114" s="516"/>
      <c r="O114" s="516"/>
      <c r="P114" s="517"/>
      <c r="Q114" s="528">
        <v>8934</v>
      </c>
      <c r="R114" s="479"/>
      <c r="S114" s="475"/>
      <c r="T114" s="475"/>
      <c r="U114" s="475"/>
      <c r="V114" s="475"/>
      <c r="W114" s="474"/>
      <c r="X114" s="473"/>
      <c r="Y114" s="474"/>
      <c r="Z114" s="522" t="str">
        <f>+IF('DETALLE DE LINEAS'!E22&lt;&gt;"",'DETALLE DE LINEAS'!E22,"")</f>
        <v/>
      </c>
      <c r="AA114" s="523"/>
      <c r="AB114" s="523"/>
      <c r="AC114" s="524"/>
      <c r="AD114" s="473" t="str">
        <f>+IF('DETALLE DE LINEAS'!I14&lt;&gt;"",'DETALLE DE LINEAS'!I14,"")</f>
        <v/>
      </c>
      <c r="AE114" s="475"/>
      <c r="AF114" s="475"/>
      <c r="AG114" s="474"/>
      <c r="AH114" s="525" t="str">
        <f>+IF('DETALLE DE LINEAS'!H22&lt;&gt;"",'DETALLE DE LINEAS'!H22,"")</f>
        <v/>
      </c>
      <c r="AI114" s="526"/>
      <c r="AJ114" s="526"/>
      <c r="AK114" s="526"/>
      <c r="AL114" s="526"/>
      <c r="AM114" s="526"/>
      <c r="AN114" s="527"/>
      <c r="AO114" s="134"/>
      <c r="AP114" s="134"/>
      <c r="AQ114" s="473"/>
      <c r="AR114" s="474"/>
      <c r="AS114" s="473"/>
      <c r="AT114" s="475"/>
      <c r="AU114" s="475"/>
      <c r="AV114" s="474"/>
      <c r="AW114" s="473"/>
      <c r="AX114" s="475"/>
      <c r="AY114" s="475"/>
      <c r="AZ114" s="475"/>
      <c r="BA114" s="474"/>
      <c r="BB114" s="134"/>
      <c r="BC114" s="134"/>
      <c r="BD114" s="473"/>
      <c r="BE114" s="475"/>
      <c r="BF114" s="474"/>
      <c r="BG114" s="473"/>
      <c r="BH114" s="475"/>
      <c r="BI114" s="474"/>
    </row>
    <row r="115" spans="2:62" s="121" customFormat="1" ht="11.25" customHeight="1">
      <c r="B115" s="128"/>
      <c r="C115" s="128"/>
      <c r="D115" s="128"/>
      <c r="E115" s="133">
        <v>2</v>
      </c>
      <c r="F115" s="475" t="str">
        <f>+IF('DETALLE DE LINEAS'!C23&lt;&gt;"",'DETALLE DE LINEAS'!C23,"")</f>
        <v/>
      </c>
      <c r="G115" s="475"/>
      <c r="H115" s="475"/>
      <c r="I115" s="474"/>
      <c r="J115" s="528">
        <v>893401</v>
      </c>
      <c r="K115" s="479"/>
      <c r="L115" s="515"/>
      <c r="M115" s="516"/>
      <c r="N115" s="516"/>
      <c r="O115" s="516"/>
      <c r="P115" s="517"/>
      <c r="Q115" s="528">
        <v>8934</v>
      </c>
      <c r="R115" s="479"/>
      <c r="S115" s="475"/>
      <c r="T115" s="475"/>
      <c r="U115" s="475"/>
      <c r="V115" s="475"/>
      <c r="W115" s="474"/>
      <c r="X115" s="473"/>
      <c r="Y115" s="474"/>
      <c r="Z115" s="522" t="str">
        <f>+IF('DETALLE DE LINEAS'!E23&lt;&gt;"",'DETALLE DE LINEAS'!E23,"")</f>
        <v/>
      </c>
      <c r="AA115" s="523"/>
      <c r="AB115" s="523"/>
      <c r="AC115" s="524"/>
      <c r="AD115" s="473" t="str">
        <f>+IF('DETALLE DE LINEAS'!I15&lt;&gt;"",'DETALLE DE LINEAS'!I15,"")</f>
        <v/>
      </c>
      <c r="AE115" s="475"/>
      <c r="AF115" s="475"/>
      <c r="AG115" s="474"/>
      <c r="AH115" s="525" t="str">
        <f>+IF('DETALLE DE LINEAS'!H23&lt;&gt;"",'DETALLE DE LINEAS'!H23,"")</f>
        <v/>
      </c>
      <c r="AI115" s="526"/>
      <c r="AJ115" s="526"/>
      <c r="AK115" s="526"/>
      <c r="AL115" s="526"/>
      <c r="AM115" s="526"/>
      <c r="AN115" s="527"/>
      <c r="AO115" s="134"/>
      <c r="AP115" s="134"/>
      <c r="AQ115" s="473"/>
      <c r="AR115" s="474"/>
      <c r="AS115" s="473"/>
      <c r="AT115" s="475"/>
      <c r="AU115" s="475"/>
      <c r="AV115" s="474"/>
      <c r="AW115" s="473"/>
      <c r="AX115" s="475"/>
      <c r="AY115" s="475"/>
      <c r="AZ115" s="475"/>
      <c r="BA115" s="474"/>
      <c r="BB115" s="134"/>
      <c r="BC115" s="134"/>
      <c r="BD115" s="473"/>
      <c r="BE115" s="475"/>
      <c r="BF115" s="474"/>
      <c r="BG115" s="473"/>
      <c r="BH115" s="475"/>
      <c r="BI115" s="474"/>
    </row>
    <row r="116" spans="2:62" s="121" customFormat="1" ht="12" customHeight="1">
      <c r="B116" s="128"/>
      <c r="C116" s="128"/>
      <c r="D116" s="128"/>
      <c r="E116" s="133">
        <v>3</v>
      </c>
      <c r="F116" s="475" t="str">
        <f>+IF('DETALLE DE LINEAS'!C24&lt;&gt;"",'DETALLE DE LINEAS'!C24,"")</f>
        <v/>
      </c>
      <c r="G116" s="475"/>
      <c r="H116" s="475"/>
      <c r="I116" s="474"/>
      <c r="J116" s="528">
        <v>893401</v>
      </c>
      <c r="K116" s="479"/>
      <c r="L116" s="515"/>
      <c r="M116" s="516"/>
      <c r="N116" s="516"/>
      <c r="O116" s="516"/>
      <c r="P116" s="517"/>
      <c r="Q116" s="528">
        <v>8934</v>
      </c>
      <c r="R116" s="479"/>
      <c r="S116" s="475"/>
      <c r="T116" s="475"/>
      <c r="U116" s="475"/>
      <c r="V116" s="475"/>
      <c r="W116" s="474"/>
      <c r="X116" s="473"/>
      <c r="Y116" s="474"/>
      <c r="Z116" s="522" t="str">
        <f>+IF('DETALLE DE LINEAS'!E24&lt;&gt;"",'DETALLE DE LINEAS'!E24,"")</f>
        <v/>
      </c>
      <c r="AA116" s="523"/>
      <c r="AB116" s="523"/>
      <c r="AC116" s="524"/>
      <c r="AD116" s="473" t="str">
        <f>+IF('DETALLE DE LINEAS'!I16&lt;&gt;"",'DETALLE DE LINEAS'!I16,"")</f>
        <v/>
      </c>
      <c r="AE116" s="475"/>
      <c r="AF116" s="475"/>
      <c r="AG116" s="474"/>
      <c r="AH116" s="525" t="str">
        <f>+IF('DETALLE DE LINEAS'!H24&lt;&gt;"",'DETALLE DE LINEAS'!H24,"")</f>
        <v/>
      </c>
      <c r="AI116" s="526"/>
      <c r="AJ116" s="526"/>
      <c r="AK116" s="526"/>
      <c r="AL116" s="526"/>
      <c r="AM116" s="526"/>
      <c r="AN116" s="527"/>
      <c r="AO116" s="134"/>
      <c r="AP116" s="134"/>
      <c r="AQ116" s="473"/>
      <c r="AR116" s="474"/>
      <c r="AS116" s="473"/>
      <c r="AT116" s="475"/>
      <c r="AU116" s="475"/>
      <c r="AV116" s="474"/>
      <c r="AW116" s="473"/>
      <c r="AX116" s="475"/>
      <c r="AY116" s="475"/>
      <c r="AZ116" s="475"/>
      <c r="BA116" s="474"/>
      <c r="BB116" s="134"/>
      <c r="BC116" s="134"/>
      <c r="BD116" s="473"/>
      <c r="BE116" s="475"/>
      <c r="BF116" s="474"/>
      <c r="BG116" s="473"/>
      <c r="BH116" s="475"/>
      <c r="BI116" s="474"/>
    </row>
    <row r="117" spans="2:62" s="121" customFormat="1" ht="11.25" customHeight="1">
      <c r="B117" s="128"/>
      <c r="C117" s="128"/>
      <c r="D117" s="128"/>
      <c r="E117" s="133">
        <v>4</v>
      </c>
      <c r="F117" s="475" t="str">
        <f>+IF('DETALLE DE LINEAS'!C25&lt;&gt;"",'DETALLE DE LINEAS'!C25,"")</f>
        <v/>
      </c>
      <c r="G117" s="475"/>
      <c r="H117" s="475"/>
      <c r="I117" s="474"/>
      <c r="J117" s="528">
        <v>893401</v>
      </c>
      <c r="K117" s="479"/>
      <c r="L117" s="515"/>
      <c r="M117" s="516"/>
      <c r="N117" s="516"/>
      <c r="O117" s="516"/>
      <c r="P117" s="517"/>
      <c r="Q117" s="528">
        <v>8934</v>
      </c>
      <c r="R117" s="479"/>
      <c r="S117" s="475"/>
      <c r="T117" s="475"/>
      <c r="U117" s="475"/>
      <c r="V117" s="475"/>
      <c r="W117" s="474"/>
      <c r="X117" s="473"/>
      <c r="Y117" s="474"/>
      <c r="Z117" s="522" t="str">
        <f>+IF('DETALLE DE LINEAS'!E25&lt;&gt;"",'DETALLE DE LINEAS'!E25,"")</f>
        <v/>
      </c>
      <c r="AA117" s="523"/>
      <c r="AB117" s="523"/>
      <c r="AC117" s="524"/>
      <c r="AD117" s="473" t="str">
        <f>+IF('DETALLE DE LINEAS'!I17&lt;&gt;"",'DETALLE DE LINEAS'!I17,"")</f>
        <v/>
      </c>
      <c r="AE117" s="475"/>
      <c r="AF117" s="475"/>
      <c r="AG117" s="474"/>
      <c r="AH117" s="525" t="str">
        <f>+IF('DETALLE DE LINEAS'!H25&lt;&gt;"",'DETALLE DE LINEAS'!H25,"")</f>
        <v/>
      </c>
      <c r="AI117" s="526"/>
      <c r="AJ117" s="526"/>
      <c r="AK117" s="526"/>
      <c r="AL117" s="526"/>
      <c r="AM117" s="526"/>
      <c r="AN117" s="527"/>
      <c r="AO117" s="134"/>
      <c r="AP117" s="134"/>
      <c r="AQ117" s="473"/>
      <c r="AR117" s="474"/>
      <c r="AS117" s="473"/>
      <c r="AT117" s="475"/>
      <c r="AU117" s="475"/>
      <c r="AV117" s="474"/>
      <c r="AW117" s="473"/>
      <c r="AX117" s="475"/>
      <c r="AY117" s="475"/>
      <c r="AZ117" s="475"/>
      <c r="BA117" s="474"/>
      <c r="BB117" s="134"/>
      <c r="BC117" s="134"/>
      <c r="BD117" s="473"/>
      <c r="BE117" s="475"/>
      <c r="BF117" s="474"/>
      <c r="BG117" s="473"/>
      <c r="BH117" s="475"/>
      <c r="BI117" s="474"/>
    </row>
    <row r="118" spans="2:62" s="121" customFormat="1" ht="12" customHeight="1">
      <c r="B118" s="128"/>
      <c r="C118" s="128"/>
      <c r="D118" s="128"/>
      <c r="E118" s="133">
        <v>5</v>
      </c>
      <c r="F118" s="475" t="str">
        <f>+IF('DETALLE DE LINEAS'!C26&lt;&gt;"",'DETALLE DE LINEAS'!C26,"")</f>
        <v/>
      </c>
      <c r="G118" s="475"/>
      <c r="H118" s="475"/>
      <c r="I118" s="474"/>
      <c r="J118" s="528">
        <v>893401</v>
      </c>
      <c r="K118" s="479"/>
      <c r="L118" s="515"/>
      <c r="M118" s="516"/>
      <c r="N118" s="516"/>
      <c r="O118" s="516"/>
      <c r="P118" s="517"/>
      <c r="Q118" s="528">
        <v>8934</v>
      </c>
      <c r="R118" s="479"/>
      <c r="S118" s="475"/>
      <c r="T118" s="475"/>
      <c r="U118" s="475"/>
      <c r="V118" s="475"/>
      <c r="W118" s="474"/>
      <c r="X118" s="473"/>
      <c r="Y118" s="474"/>
      <c r="Z118" s="522" t="str">
        <f>+IF('DETALLE DE LINEAS'!E26&lt;&gt;"",'DETALLE DE LINEAS'!E26,"")</f>
        <v/>
      </c>
      <c r="AA118" s="523"/>
      <c r="AB118" s="523"/>
      <c r="AC118" s="524"/>
      <c r="AD118" s="473" t="str">
        <f>+IF('DETALLE DE LINEAS'!I18&lt;&gt;"",'DETALLE DE LINEAS'!I18,"")</f>
        <v/>
      </c>
      <c r="AE118" s="475"/>
      <c r="AF118" s="475"/>
      <c r="AG118" s="474"/>
      <c r="AH118" s="525" t="str">
        <f>+IF('DETALLE DE LINEAS'!H26&lt;&gt;"",'DETALLE DE LINEAS'!H26,"")</f>
        <v/>
      </c>
      <c r="AI118" s="526"/>
      <c r="AJ118" s="526"/>
      <c r="AK118" s="526"/>
      <c r="AL118" s="526"/>
      <c r="AM118" s="526"/>
      <c r="AN118" s="527"/>
      <c r="AO118" s="134"/>
      <c r="AP118" s="134"/>
      <c r="AQ118" s="473"/>
      <c r="AR118" s="474"/>
      <c r="AS118" s="473"/>
      <c r="AT118" s="475"/>
      <c r="AU118" s="475"/>
      <c r="AV118" s="474"/>
      <c r="AW118" s="473"/>
      <c r="AX118" s="475"/>
      <c r="AY118" s="475"/>
      <c r="AZ118" s="475"/>
      <c r="BA118" s="474"/>
      <c r="BB118" s="134"/>
      <c r="BC118" s="134"/>
      <c r="BD118" s="473"/>
      <c r="BE118" s="475"/>
      <c r="BF118" s="474"/>
      <c r="BG118" s="473"/>
      <c r="BH118" s="475"/>
      <c r="BI118" s="474"/>
    </row>
    <row r="119" spans="2:62" s="121" customFormat="1" ht="12.75" customHeight="1">
      <c r="B119" s="128"/>
      <c r="C119" s="128"/>
      <c r="D119" s="128"/>
      <c r="E119" s="133">
        <v>6</v>
      </c>
      <c r="F119" s="475" t="str">
        <f>+IF('DETALLE DE LINEAS'!C27&lt;&gt;"",'DETALLE DE LINEAS'!C27,"")</f>
        <v/>
      </c>
      <c r="G119" s="475"/>
      <c r="H119" s="475"/>
      <c r="I119" s="474"/>
      <c r="J119" s="528">
        <v>893401</v>
      </c>
      <c r="K119" s="479"/>
      <c r="L119" s="515"/>
      <c r="M119" s="516"/>
      <c r="N119" s="516"/>
      <c r="O119" s="516"/>
      <c r="P119" s="517"/>
      <c r="Q119" s="528">
        <v>8934</v>
      </c>
      <c r="R119" s="479"/>
      <c r="S119" s="475"/>
      <c r="T119" s="475"/>
      <c r="U119" s="475"/>
      <c r="V119" s="475"/>
      <c r="W119" s="474"/>
      <c r="X119" s="473"/>
      <c r="Y119" s="474"/>
      <c r="Z119" s="522" t="str">
        <f>+IF('DETALLE DE LINEAS'!E27&lt;&gt;"",'DETALLE DE LINEAS'!E27,"")</f>
        <v/>
      </c>
      <c r="AA119" s="523"/>
      <c r="AB119" s="523"/>
      <c r="AC119" s="524"/>
      <c r="AD119" s="473" t="str">
        <f>+IF('DETALLE DE LINEAS'!I19&lt;&gt;"",'DETALLE DE LINEAS'!I19,"")</f>
        <v/>
      </c>
      <c r="AE119" s="475"/>
      <c r="AF119" s="475"/>
      <c r="AG119" s="474"/>
      <c r="AH119" s="525" t="str">
        <f>+IF('DETALLE DE LINEAS'!H27&lt;&gt;"",'DETALLE DE LINEAS'!H27,"")</f>
        <v/>
      </c>
      <c r="AI119" s="526"/>
      <c r="AJ119" s="526"/>
      <c r="AK119" s="526"/>
      <c r="AL119" s="526"/>
      <c r="AM119" s="526"/>
      <c r="AN119" s="527"/>
      <c r="AO119" s="134"/>
      <c r="AP119" s="134"/>
      <c r="AQ119" s="473"/>
      <c r="AR119" s="474"/>
      <c r="AS119" s="473"/>
      <c r="AT119" s="475"/>
      <c r="AU119" s="475"/>
      <c r="AV119" s="474"/>
      <c r="AW119" s="473"/>
      <c r="AX119" s="475"/>
      <c r="AY119" s="475"/>
      <c r="AZ119" s="475"/>
      <c r="BA119" s="474"/>
      <c r="BB119" s="134"/>
      <c r="BC119" s="134"/>
      <c r="BD119" s="473"/>
      <c r="BE119" s="475"/>
      <c r="BF119" s="474"/>
      <c r="BG119" s="473"/>
      <c r="BH119" s="475"/>
      <c r="BI119" s="474"/>
    </row>
    <row r="120" spans="2:62" s="121" customFormat="1" ht="10.5" customHeight="1">
      <c r="B120" s="128"/>
      <c r="C120" s="128"/>
      <c r="D120" s="128"/>
      <c r="E120" s="133">
        <v>7</v>
      </c>
      <c r="F120" s="475" t="str">
        <f>+IF('DETALLE DE LINEAS'!C28&lt;&gt;"",'DETALLE DE LINEAS'!C28,"")</f>
        <v/>
      </c>
      <c r="G120" s="475"/>
      <c r="H120" s="475"/>
      <c r="I120" s="474"/>
      <c r="J120" s="513">
        <v>893401</v>
      </c>
      <c r="K120" s="514"/>
      <c r="L120" s="515"/>
      <c r="M120" s="516"/>
      <c r="N120" s="516"/>
      <c r="O120" s="516"/>
      <c r="P120" s="517"/>
      <c r="Q120" s="528">
        <v>8934</v>
      </c>
      <c r="R120" s="479"/>
      <c r="S120" s="475"/>
      <c r="T120" s="475"/>
      <c r="U120" s="475"/>
      <c r="V120" s="475"/>
      <c r="W120" s="474"/>
      <c r="X120" s="473"/>
      <c r="Y120" s="474"/>
      <c r="Z120" s="522" t="str">
        <f>+IF('DETALLE DE LINEAS'!E28&lt;&gt;"",'DETALLE DE LINEAS'!E28,"")</f>
        <v/>
      </c>
      <c r="AA120" s="523"/>
      <c r="AB120" s="523"/>
      <c r="AC120" s="524"/>
      <c r="AD120" s="473" t="str">
        <f>+IF('DETALLE DE LINEAS'!I20&lt;&gt;"",'DETALLE DE LINEAS'!I20,"")</f>
        <v/>
      </c>
      <c r="AE120" s="475"/>
      <c r="AF120" s="475"/>
      <c r="AG120" s="474"/>
      <c r="AH120" s="525" t="str">
        <f>+IF('DETALLE DE LINEAS'!H28&lt;&gt;"",'DETALLE DE LINEAS'!H28,"")</f>
        <v/>
      </c>
      <c r="AI120" s="526"/>
      <c r="AJ120" s="526"/>
      <c r="AK120" s="526"/>
      <c r="AL120" s="526"/>
      <c r="AM120" s="526"/>
      <c r="AN120" s="527"/>
      <c r="AO120" s="134"/>
      <c r="AP120" s="134"/>
      <c r="AQ120" s="473"/>
      <c r="AR120" s="474"/>
      <c r="AS120" s="473"/>
      <c r="AT120" s="475"/>
      <c r="AU120" s="475"/>
      <c r="AV120" s="474"/>
      <c r="AW120" s="473"/>
      <c r="AX120" s="475"/>
      <c r="AY120" s="475"/>
      <c r="AZ120" s="475"/>
      <c r="BA120" s="474"/>
      <c r="BB120" s="134"/>
      <c r="BC120" s="134"/>
      <c r="BD120" s="473"/>
      <c r="BE120" s="475"/>
      <c r="BF120" s="474"/>
      <c r="BG120" s="473"/>
      <c r="BH120" s="475"/>
      <c r="BI120" s="474"/>
    </row>
    <row r="121" spans="2:62" s="121" customFormat="1" ht="12.75" customHeight="1">
      <c r="B121" s="128"/>
      <c r="C121" s="128"/>
      <c r="D121" s="128"/>
      <c r="E121" s="133">
        <v>8</v>
      </c>
      <c r="F121" s="475" t="str">
        <f>+IF('DETALLE DE LINEAS'!C29&lt;&gt;"",'DETALLE DE LINEAS'!C29,"")</f>
        <v/>
      </c>
      <c r="G121" s="475"/>
      <c r="H121" s="475"/>
      <c r="I121" s="474"/>
      <c r="J121" s="513">
        <v>893401</v>
      </c>
      <c r="K121" s="514"/>
      <c r="L121" s="515"/>
      <c r="M121" s="516"/>
      <c r="N121" s="516"/>
      <c r="O121" s="516"/>
      <c r="P121" s="517"/>
      <c r="Q121" s="518">
        <v>8934</v>
      </c>
      <c r="R121" s="519"/>
      <c r="S121" s="520"/>
      <c r="T121" s="520"/>
      <c r="U121" s="520"/>
      <c r="V121" s="520"/>
      <c r="W121" s="521"/>
      <c r="X121" s="507"/>
      <c r="Y121" s="508"/>
      <c r="Z121" s="522" t="str">
        <f>+IF('DETALLE DE LINEAS'!E29&lt;&gt;"",'DETALLE DE LINEAS'!E29,"")</f>
        <v/>
      </c>
      <c r="AA121" s="523"/>
      <c r="AB121" s="523"/>
      <c r="AC121" s="524"/>
      <c r="AD121" s="473" t="str">
        <f>+IF('DETALLE DE LINEAS'!I21&lt;&gt;"",'DETALLE DE LINEAS'!I21,"")</f>
        <v/>
      </c>
      <c r="AE121" s="475"/>
      <c r="AF121" s="475"/>
      <c r="AG121" s="474"/>
      <c r="AH121" s="525" t="str">
        <f>+IF('DETALLE DE LINEAS'!H29&lt;&gt;"",'DETALLE DE LINEAS'!H29,"")</f>
        <v/>
      </c>
      <c r="AI121" s="526"/>
      <c r="AJ121" s="526"/>
      <c r="AK121" s="526"/>
      <c r="AL121" s="526"/>
      <c r="AM121" s="526"/>
      <c r="AN121" s="527"/>
      <c r="AO121" s="135"/>
      <c r="AP121" s="135"/>
      <c r="AQ121" s="507"/>
      <c r="AR121" s="508"/>
      <c r="AS121" s="507"/>
      <c r="AT121" s="509"/>
      <c r="AU121" s="509"/>
      <c r="AV121" s="508"/>
      <c r="AW121" s="507"/>
      <c r="AX121" s="509"/>
      <c r="AY121" s="509"/>
      <c r="AZ121" s="509"/>
      <c r="BA121" s="508"/>
      <c r="BB121" s="135"/>
      <c r="BC121" s="135"/>
      <c r="BD121" s="507"/>
      <c r="BE121" s="509"/>
      <c r="BF121" s="508"/>
      <c r="BG121" s="507"/>
      <c r="BH121" s="509"/>
      <c r="BI121" s="508"/>
    </row>
    <row r="122" spans="2:62" s="121" customFormat="1" ht="3" customHeight="1">
      <c r="B122" s="128"/>
      <c r="C122" s="128"/>
      <c r="D122" s="128"/>
      <c r="E122" s="136">
        <v>9</v>
      </c>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37"/>
      <c r="AK122" s="137"/>
      <c r="AL122" s="137"/>
      <c r="AM122" s="137"/>
      <c r="AN122" s="137"/>
      <c r="AO122" s="137"/>
      <c r="AP122" s="137"/>
      <c r="AQ122" s="137"/>
      <c r="AR122" s="137"/>
      <c r="AS122" s="137"/>
      <c r="AT122" s="137"/>
      <c r="AU122" s="137"/>
      <c r="AV122" s="137"/>
      <c r="AW122" s="137"/>
      <c r="AX122" s="137"/>
      <c r="AY122" s="137"/>
      <c r="AZ122" s="137"/>
      <c r="BA122" s="137"/>
      <c r="BB122" s="137"/>
      <c r="BC122" s="137"/>
      <c r="BD122" s="137"/>
      <c r="BE122" s="137"/>
      <c r="BF122" s="137"/>
      <c r="BG122" s="137"/>
      <c r="BH122" s="137"/>
      <c r="BI122" s="137"/>
    </row>
    <row r="123" spans="2:62" s="121" customFormat="1" ht="12.75" customHeight="1">
      <c r="B123" s="128"/>
      <c r="C123" s="128"/>
      <c r="D123" s="128"/>
      <c r="E123" s="510" t="s">
        <v>436</v>
      </c>
      <c r="F123" s="511"/>
      <c r="G123" s="511"/>
      <c r="H123" s="511"/>
      <c r="I123" s="511"/>
      <c r="J123" s="511"/>
      <c r="K123" s="511"/>
      <c r="L123" s="511"/>
      <c r="M123" s="511"/>
      <c r="N123" s="511"/>
      <c r="O123" s="511"/>
      <c r="P123" s="511"/>
      <c r="Q123" s="511"/>
      <c r="R123" s="511"/>
      <c r="S123" s="512"/>
      <c r="T123" s="510" t="s">
        <v>388</v>
      </c>
      <c r="U123" s="511"/>
      <c r="V123" s="511"/>
      <c r="W123" s="511"/>
      <c r="X123" s="511"/>
      <c r="Y123" s="511"/>
      <c r="Z123" s="511"/>
      <c r="AA123" s="511"/>
      <c r="AB123" s="511"/>
      <c r="AC123" s="511"/>
      <c r="AD123" s="511"/>
      <c r="AE123" s="511"/>
      <c r="AF123" s="511"/>
      <c r="AG123" s="511"/>
      <c r="AH123" s="511"/>
      <c r="AI123" s="511"/>
      <c r="AJ123" s="511"/>
      <c r="AK123" s="511"/>
      <c r="AL123" s="511"/>
      <c r="AM123" s="511"/>
      <c r="AN123" s="512"/>
      <c r="AO123" s="510" t="s">
        <v>389</v>
      </c>
      <c r="AP123" s="511"/>
      <c r="AQ123" s="511"/>
      <c r="AR123" s="511"/>
      <c r="AS123" s="511"/>
      <c r="AT123" s="511"/>
      <c r="AU123" s="511"/>
      <c r="AV123" s="511"/>
      <c r="AW123" s="511"/>
      <c r="AX123" s="511"/>
      <c r="AY123" s="511"/>
      <c r="AZ123" s="511"/>
      <c r="BA123" s="511"/>
      <c r="BB123" s="511"/>
      <c r="BC123" s="511"/>
      <c r="BD123" s="511"/>
      <c r="BE123" s="511"/>
      <c r="BF123" s="511"/>
      <c r="BG123" s="511"/>
      <c r="BH123" s="511"/>
      <c r="BI123" s="512"/>
    </row>
    <row r="124" spans="2:62" s="121" customFormat="1" ht="14.25" customHeight="1">
      <c r="B124" s="128"/>
      <c r="C124" s="128"/>
      <c r="D124" s="128"/>
      <c r="E124" s="486" t="s">
        <v>390</v>
      </c>
      <c r="F124" s="488"/>
      <c r="G124" s="488"/>
      <c r="H124" s="488"/>
      <c r="I124" s="488"/>
      <c r="J124" s="488"/>
      <c r="K124" s="488"/>
      <c r="L124" s="488" t="s">
        <v>341</v>
      </c>
      <c r="M124" s="488"/>
      <c r="N124" s="488"/>
      <c r="O124" s="488" t="s">
        <v>340</v>
      </c>
      <c r="P124" s="488"/>
      <c r="Q124" s="488"/>
      <c r="R124" s="499" t="s">
        <v>391</v>
      </c>
      <c r="S124" s="500" t="s">
        <v>392</v>
      </c>
      <c r="T124" s="501" t="s">
        <v>352</v>
      </c>
      <c r="U124" s="502"/>
      <c r="V124" s="502"/>
      <c r="W124" s="502"/>
      <c r="X124" s="502"/>
      <c r="Y124" s="502"/>
      <c r="Z124" s="503"/>
      <c r="AA124" s="494" t="s">
        <v>393</v>
      </c>
      <c r="AB124" s="495"/>
      <c r="AC124" s="488" t="s">
        <v>394</v>
      </c>
      <c r="AD124" s="488"/>
      <c r="AE124" s="488"/>
      <c r="AF124" s="488"/>
      <c r="AG124" s="486" t="s">
        <v>395</v>
      </c>
      <c r="AH124" s="486"/>
      <c r="AI124" s="486"/>
      <c r="AJ124" s="486"/>
      <c r="AK124" s="486"/>
      <c r="AL124" s="486"/>
      <c r="AM124" s="486"/>
      <c r="AN124" s="486"/>
      <c r="AO124" s="488" t="s">
        <v>352</v>
      </c>
      <c r="AP124" s="488"/>
      <c r="AQ124" s="488"/>
      <c r="AR124" s="488"/>
      <c r="AS124" s="488"/>
      <c r="AT124" s="488"/>
      <c r="AU124" s="488"/>
      <c r="AV124" s="498" t="s">
        <v>393</v>
      </c>
      <c r="AW124" s="498"/>
      <c r="AX124" s="488" t="s">
        <v>394</v>
      </c>
      <c r="AY124" s="488"/>
      <c r="AZ124" s="488"/>
      <c r="BA124" s="488"/>
      <c r="BB124" s="486" t="s">
        <v>395</v>
      </c>
      <c r="BC124" s="486"/>
      <c r="BD124" s="486"/>
      <c r="BE124" s="486"/>
      <c r="BF124" s="486"/>
      <c r="BG124" s="486"/>
      <c r="BH124" s="486"/>
      <c r="BI124" s="486"/>
    </row>
    <row r="125" spans="2:62" s="121" customFormat="1" ht="16.5" customHeight="1">
      <c r="B125" s="128"/>
      <c r="C125" s="128"/>
      <c r="D125" s="128"/>
      <c r="E125" s="488"/>
      <c r="F125" s="488"/>
      <c r="G125" s="488"/>
      <c r="H125" s="488"/>
      <c r="I125" s="488"/>
      <c r="J125" s="488"/>
      <c r="K125" s="488"/>
      <c r="L125" s="488"/>
      <c r="M125" s="488"/>
      <c r="N125" s="488"/>
      <c r="O125" s="488"/>
      <c r="P125" s="488"/>
      <c r="Q125" s="488"/>
      <c r="R125" s="499"/>
      <c r="S125" s="500"/>
      <c r="T125" s="504"/>
      <c r="U125" s="505"/>
      <c r="V125" s="505"/>
      <c r="W125" s="505"/>
      <c r="X125" s="505"/>
      <c r="Y125" s="505"/>
      <c r="Z125" s="506"/>
      <c r="AA125" s="496"/>
      <c r="AB125" s="497"/>
      <c r="AC125" s="488"/>
      <c r="AD125" s="488"/>
      <c r="AE125" s="488"/>
      <c r="AF125" s="488"/>
      <c r="AG125" s="487" t="s">
        <v>396</v>
      </c>
      <c r="AH125" s="487"/>
      <c r="AI125" s="488" t="s">
        <v>397</v>
      </c>
      <c r="AJ125" s="488"/>
      <c r="AK125" s="138" t="s">
        <v>398</v>
      </c>
      <c r="AL125" s="489" t="s">
        <v>399</v>
      </c>
      <c r="AM125" s="490"/>
      <c r="AN125" s="491"/>
      <c r="AO125" s="488"/>
      <c r="AP125" s="488"/>
      <c r="AQ125" s="488"/>
      <c r="AR125" s="488"/>
      <c r="AS125" s="488"/>
      <c r="AT125" s="488"/>
      <c r="AU125" s="488"/>
      <c r="AV125" s="498"/>
      <c r="AW125" s="498"/>
      <c r="AX125" s="488"/>
      <c r="AY125" s="488"/>
      <c r="AZ125" s="488"/>
      <c r="BA125" s="488"/>
      <c r="BB125" s="487" t="s">
        <v>396</v>
      </c>
      <c r="BC125" s="487"/>
      <c r="BD125" s="488" t="s">
        <v>397</v>
      </c>
      <c r="BE125" s="488"/>
      <c r="BF125" s="492" t="s">
        <v>398</v>
      </c>
      <c r="BG125" s="493"/>
      <c r="BH125" s="486" t="s">
        <v>399</v>
      </c>
      <c r="BI125" s="486"/>
    </row>
    <row r="126" spans="2:62" s="121" customFormat="1" ht="12" customHeight="1">
      <c r="B126" s="128"/>
      <c r="C126" s="128"/>
      <c r="D126" s="128"/>
      <c r="E126" s="133">
        <v>1</v>
      </c>
      <c r="F126" s="479">
        <v>893401</v>
      </c>
      <c r="G126" s="479"/>
      <c r="H126" s="475"/>
      <c r="I126" s="475"/>
      <c r="J126" s="475"/>
      <c r="K126" s="474"/>
      <c r="L126" s="473"/>
      <c r="M126" s="475"/>
      <c r="N126" s="474"/>
      <c r="O126" s="473"/>
      <c r="P126" s="475"/>
      <c r="Q126" s="474"/>
      <c r="R126" s="134"/>
      <c r="S126" s="134"/>
      <c r="T126" s="480"/>
      <c r="U126" s="481"/>
      <c r="V126" s="481"/>
      <c r="W126" s="481"/>
      <c r="X126" s="481"/>
      <c r="Y126" s="481"/>
      <c r="Z126" s="482"/>
      <c r="AA126" s="473"/>
      <c r="AB126" s="474"/>
      <c r="AC126" s="483" t="str">
        <f>+IF('DETALLE DE LINEAS'!F22&lt;&gt;"",'DETALLE DE LINEAS'!F22,"")</f>
        <v/>
      </c>
      <c r="AD126" s="484"/>
      <c r="AE126" s="484"/>
      <c r="AF126" s="485"/>
      <c r="AG126" s="473"/>
      <c r="AH126" s="474"/>
      <c r="AI126" s="473"/>
      <c r="AJ126" s="474"/>
      <c r="AK126" s="139"/>
      <c r="AL126" s="473"/>
      <c r="AM126" s="475"/>
      <c r="AN126" s="474"/>
      <c r="AO126" s="475"/>
      <c r="AP126" s="475"/>
      <c r="AQ126" s="475"/>
      <c r="AR126" s="475"/>
      <c r="AS126" s="475"/>
      <c r="AT126" s="475"/>
      <c r="AU126" s="474"/>
      <c r="AV126" s="140"/>
      <c r="AW126" s="476"/>
      <c r="AX126" s="477"/>
      <c r="AY126" s="477"/>
      <c r="AZ126" s="477"/>
      <c r="BA126" s="477"/>
      <c r="BB126" s="478"/>
      <c r="BC126" s="141"/>
      <c r="BD126" s="473"/>
      <c r="BE126" s="474"/>
      <c r="BF126" s="139"/>
      <c r="BG126" s="142"/>
      <c r="BH126" s="473"/>
      <c r="BI126" s="474"/>
    </row>
    <row r="127" spans="2:62" s="121" customFormat="1" ht="11.85" customHeight="1">
      <c r="B127" s="128"/>
      <c r="C127" s="128"/>
      <c r="D127" s="128"/>
      <c r="E127" s="133">
        <v>2</v>
      </c>
      <c r="F127" s="479">
        <v>893401</v>
      </c>
      <c r="G127" s="479"/>
      <c r="H127" s="475"/>
      <c r="I127" s="475"/>
      <c r="J127" s="475"/>
      <c r="K127" s="474"/>
      <c r="L127" s="473"/>
      <c r="M127" s="475"/>
      <c r="N127" s="474"/>
      <c r="O127" s="473"/>
      <c r="P127" s="475"/>
      <c r="Q127" s="474"/>
      <c r="R127" s="134"/>
      <c r="S127" s="134"/>
      <c r="T127" s="480"/>
      <c r="U127" s="481"/>
      <c r="V127" s="481"/>
      <c r="W127" s="481"/>
      <c r="X127" s="481"/>
      <c r="Y127" s="481"/>
      <c r="Z127" s="482"/>
      <c r="AA127" s="473"/>
      <c r="AB127" s="474"/>
      <c r="AC127" s="483" t="str">
        <f>+IF('DETALLE DE LINEAS'!F23&lt;&gt;"",'DETALLE DE LINEAS'!F23,"")</f>
        <v/>
      </c>
      <c r="AD127" s="484"/>
      <c r="AE127" s="484"/>
      <c r="AF127" s="485"/>
      <c r="AG127" s="473"/>
      <c r="AH127" s="474"/>
      <c r="AI127" s="473"/>
      <c r="AJ127" s="474"/>
      <c r="AK127" s="134"/>
      <c r="AL127" s="473"/>
      <c r="AM127" s="475"/>
      <c r="AN127" s="474"/>
      <c r="AO127" s="473"/>
      <c r="AP127" s="475"/>
      <c r="AQ127" s="475"/>
      <c r="AR127" s="475"/>
      <c r="AS127" s="475"/>
      <c r="AT127" s="475"/>
      <c r="AU127" s="474"/>
      <c r="AV127" s="140"/>
      <c r="AW127" s="476"/>
      <c r="AX127" s="477"/>
      <c r="AY127" s="477"/>
      <c r="AZ127" s="477"/>
      <c r="BA127" s="477"/>
      <c r="BB127" s="478"/>
      <c r="BC127" s="141"/>
      <c r="BD127" s="473"/>
      <c r="BE127" s="474"/>
      <c r="BF127" s="139"/>
      <c r="BG127" s="142"/>
      <c r="BH127" s="473"/>
      <c r="BI127" s="474"/>
    </row>
    <row r="128" spans="2:62" ht="12.75" customHeight="1">
      <c r="B128" s="123"/>
      <c r="C128" s="123"/>
      <c r="D128" s="128"/>
      <c r="E128" s="133">
        <v>3</v>
      </c>
      <c r="F128" s="479">
        <v>893401</v>
      </c>
      <c r="G128" s="479"/>
      <c r="H128" s="475"/>
      <c r="I128" s="475"/>
      <c r="J128" s="475"/>
      <c r="K128" s="474"/>
      <c r="L128" s="473"/>
      <c r="M128" s="475"/>
      <c r="N128" s="474"/>
      <c r="O128" s="473"/>
      <c r="P128" s="475"/>
      <c r="Q128" s="474"/>
      <c r="R128" s="134"/>
      <c r="S128" s="134"/>
      <c r="T128" s="480"/>
      <c r="U128" s="481"/>
      <c r="V128" s="481"/>
      <c r="W128" s="481"/>
      <c r="X128" s="481"/>
      <c r="Y128" s="481"/>
      <c r="Z128" s="482"/>
      <c r="AA128" s="473"/>
      <c r="AB128" s="474"/>
      <c r="AC128" s="483" t="str">
        <f>+IF('DETALLE DE LINEAS'!F24&lt;&gt;"",'DETALLE DE LINEAS'!F24,"")</f>
        <v/>
      </c>
      <c r="AD128" s="484"/>
      <c r="AE128" s="484"/>
      <c r="AF128" s="485"/>
      <c r="AG128" s="473"/>
      <c r="AH128" s="474"/>
      <c r="AI128" s="473"/>
      <c r="AJ128" s="474"/>
      <c r="AK128" s="134"/>
      <c r="AL128" s="473"/>
      <c r="AM128" s="475"/>
      <c r="AN128" s="474"/>
      <c r="AO128" s="473"/>
      <c r="AP128" s="475"/>
      <c r="AQ128" s="475"/>
      <c r="AR128" s="475"/>
      <c r="AS128" s="475"/>
      <c r="AT128" s="475"/>
      <c r="AU128" s="474"/>
      <c r="AV128" s="140"/>
      <c r="AW128" s="476"/>
      <c r="AX128" s="477"/>
      <c r="AY128" s="477"/>
      <c r="AZ128" s="477"/>
      <c r="BA128" s="477"/>
      <c r="BB128" s="478"/>
      <c r="BC128" s="141"/>
      <c r="BD128" s="473"/>
      <c r="BE128" s="474"/>
      <c r="BF128" s="139"/>
      <c r="BG128" s="142"/>
      <c r="BH128" s="473"/>
      <c r="BI128" s="474"/>
      <c r="BJ128" s="121"/>
    </row>
    <row r="129" spans="2:62" ht="11.85" customHeight="1">
      <c r="B129" s="123"/>
      <c r="C129" s="123"/>
      <c r="D129" s="128"/>
      <c r="E129" s="133">
        <v>4</v>
      </c>
      <c r="F129" s="479">
        <v>893401</v>
      </c>
      <c r="G129" s="479"/>
      <c r="H129" s="475"/>
      <c r="I129" s="475"/>
      <c r="J129" s="475"/>
      <c r="K129" s="474"/>
      <c r="L129" s="473"/>
      <c r="M129" s="475"/>
      <c r="N129" s="474"/>
      <c r="O129" s="473"/>
      <c r="P129" s="475"/>
      <c r="Q129" s="474"/>
      <c r="R129" s="134"/>
      <c r="S129" s="134"/>
      <c r="T129" s="480"/>
      <c r="U129" s="481"/>
      <c r="V129" s="481"/>
      <c r="W129" s="481"/>
      <c r="X129" s="481"/>
      <c r="Y129" s="481"/>
      <c r="Z129" s="482"/>
      <c r="AA129" s="473"/>
      <c r="AB129" s="474"/>
      <c r="AC129" s="483" t="str">
        <f>+IF('DETALLE DE LINEAS'!F25&lt;&gt;"",'DETALLE DE LINEAS'!F25,"")</f>
        <v/>
      </c>
      <c r="AD129" s="484"/>
      <c r="AE129" s="484"/>
      <c r="AF129" s="485"/>
      <c r="AG129" s="473"/>
      <c r="AH129" s="474"/>
      <c r="AI129" s="473"/>
      <c r="AJ129" s="474"/>
      <c r="AK129" s="134"/>
      <c r="AL129" s="473"/>
      <c r="AM129" s="475"/>
      <c r="AN129" s="474"/>
      <c r="AO129" s="473"/>
      <c r="AP129" s="475"/>
      <c r="AQ129" s="475"/>
      <c r="AR129" s="475"/>
      <c r="AS129" s="475"/>
      <c r="AT129" s="475"/>
      <c r="AU129" s="474"/>
      <c r="AV129" s="140"/>
      <c r="AW129" s="476"/>
      <c r="AX129" s="477"/>
      <c r="AY129" s="477"/>
      <c r="AZ129" s="477"/>
      <c r="BA129" s="477"/>
      <c r="BB129" s="478"/>
      <c r="BC129" s="141"/>
      <c r="BD129" s="473"/>
      <c r="BE129" s="474"/>
      <c r="BF129" s="139"/>
      <c r="BG129" s="142"/>
      <c r="BH129" s="473"/>
      <c r="BI129" s="474"/>
      <c r="BJ129" s="121"/>
    </row>
    <row r="130" spans="2:62" ht="11.85" customHeight="1">
      <c r="B130" s="123"/>
      <c r="C130" s="123"/>
      <c r="D130" s="128"/>
      <c r="E130" s="133">
        <v>5</v>
      </c>
      <c r="F130" s="479">
        <v>893401</v>
      </c>
      <c r="G130" s="479"/>
      <c r="H130" s="475"/>
      <c r="I130" s="475"/>
      <c r="J130" s="475"/>
      <c r="K130" s="474"/>
      <c r="L130" s="473"/>
      <c r="M130" s="475"/>
      <c r="N130" s="474"/>
      <c r="O130" s="473"/>
      <c r="P130" s="475"/>
      <c r="Q130" s="474"/>
      <c r="R130" s="134"/>
      <c r="S130" s="134"/>
      <c r="T130" s="480"/>
      <c r="U130" s="481"/>
      <c r="V130" s="481"/>
      <c r="W130" s="481"/>
      <c r="X130" s="481"/>
      <c r="Y130" s="481"/>
      <c r="Z130" s="482"/>
      <c r="AA130" s="473"/>
      <c r="AB130" s="474"/>
      <c r="AC130" s="483" t="str">
        <f>+IF('DETALLE DE LINEAS'!F26&lt;&gt;"",'DETALLE DE LINEAS'!F26,"")</f>
        <v/>
      </c>
      <c r="AD130" s="484"/>
      <c r="AE130" s="484"/>
      <c r="AF130" s="485"/>
      <c r="AG130" s="473"/>
      <c r="AH130" s="474"/>
      <c r="AI130" s="473"/>
      <c r="AJ130" s="474"/>
      <c r="AK130" s="134"/>
      <c r="AL130" s="473"/>
      <c r="AM130" s="475"/>
      <c r="AN130" s="474"/>
      <c r="AO130" s="473"/>
      <c r="AP130" s="475"/>
      <c r="AQ130" s="475"/>
      <c r="AR130" s="475"/>
      <c r="AS130" s="475"/>
      <c r="AT130" s="475"/>
      <c r="AU130" s="474"/>
      <c r="AV130" s="140"/>
      <c r="AW130" s="476"/>
      <c r="AX130" s="477"/>
      <c r="AY130" s="477"/>
      <c r="AZ130" s="477"/>
      <c r="BA130" s="477"/>
      <c r="BB130" s="478"/>
      <c r="BC130" s="141"/>
      <c r="BD130" s="473"/>
      <c r="BE130" s="474"/>
      <c r="BF130" s="139"/>
      <c r="BG130" s="142"/>
      <c r="BH130" s="473"/>
      <c r="BI130" s="474"/>
      <c r="BJ130" s="121"/>
    </row>
    <row r="131" spans="2:62" ht="10.5" customHeight="1">
      <c r="B131" s="123"/>
      <c r="C131" s="123"/>
      <c r="D131" s="128"/>
      <c r="E131" s="133">
        <v>6</v>
      </c>
      <c r="F131" s="479">
        <v>893401</v>
      </c>
      <c r="G131" s="479"/>
      <c r="H131" s="475"/>
      <c r="I131" s="475"/>
      <c r="J131" s="475"/>
      <c r="K131" s="474"/>
      <c r="L131" s="473"/>
      <c r="M131" s="475"/>
      <c r="N131" s="474"/>
      <c r="O131" s="473"/>
      <c r="P131" s="475"/>
      <c r="Q131" s="474"/>
      <c r="R131" s="134"/>
      <c r="S131" s="134"/>
      <c r="T131" s="480"/>
      <c r="U131" s="481"/>
      <c r="V131" s="481"/>
      <c r="W131" s="481"/>
      <c r="X131" s="481"/>
      <c r="Y131" s="481"/>
      <c r="Z131" s="482"/>
      <c r="AA131" s="473"/>
      <c r="AB131" s="474"/>
      <c r="AC131" s="483" t="str">
        <f>+IF('DETALLE DE LINEAS'!F27&lt;&gt;"",'DETALLE DE LINEAS'!F27,"")</f>
        <v/>
      </c>
      <c r="AD131" s="484"/>
      <c r="AE131" s="484"/>
      <c r="AF131" s="485"/>
      <c r="AG131" s="473"/>
      <c r="AH131" s="474"/>
      <c r="AI131" s="473"/>
      <c r="AJ131" s="474"/>
      <c r="AK131" s="134"/>
      <c r="AL131" s="473"/>
      <c r="AM131" s="475"/>
      <c r="AN131" s="474"/>
      <c r="AO131" s="473"/>
      <c r="AP131" s="475"/>
      <c r="AQ131" s="475"/>
      <c r="AR131" s="475"/>
      <c r="AS131" s="475"/>
      <c r="AT131" s="475"/>
      <c r="AU131" s="474"/>
      <c r="AV131" s="140"/>
      <c r="AW131" s="476"/>
      <c r="AX131" s="477"/>
      <c r="AY131" s="477"/>
      <c r="AZ131" s="477"/>
      <c r="BA131" s="477"/>
      <c r="BB131" s="478"/>
      <c r="BC131" s="141"/>
      <c r="BD131" s="473"/>
      <c r="BE131" s="474"/>
      <c r="BF131" s="139"/>
      <c r="BG131" s="142"/>
      <c r="BH131" s="473"/>
      <c r="BI131" s="474"/>
      <c r="BJ131" s="121"/>
    </row>
    <row r="132" spans="2:62" ht="12.75" customHeight="1">
      <c r="B132" s="123"/>
      <c r="C132" s="123"/>
      <c r="D132" s="128"/>
      <c r="E132" s="133">
        <v>7</v>
      </c>
      <c r="F132" s="479">
        <v>893401</v>
      </c>
      <c r="G132" s="479"/>
      <c r="H132" s="475"/>
      <c r="I132" s="475"/>
      <c r="J132" s="475"/>
      <c r="K132" s="474"/>
      <c r="L132" s="473"/>
      <c r="M132" s="475"/>
      <c r="N132" s="474"/>
      <c r="O132" s="473"/>
      <c r="P132" s="475"/>
      <c r="Q132" s="474"/>
      <c r="R132" s="134"/>
      <c r="S132" s="134"/>
      <c r="T132" s="480"/>
      <c r="U132" s="481"/>
      <c r="V132" s="481"/>
      <c r="W132" s="481"/>
      <c r="X132" s="481"/>
      <c r="Y132" s="481"/>
      <c r="Z132" s="482"/>
      <c r="AA132" s="473"/>
      <c r="AB132" s="474"/>
      <c r="AC132" s="483" t="str">
        <f>+IF('DETALLE DE LINEAS'!F28&lt;&gt;"",'DETALLE DE LINEAS'!F28,"")</f>
        <v/>
      </c>
      <c r="AD132" s="484"/>
      <c r="AE132" s="484"/>
      <c r="AF132" s="485"/>
      <c r="AG132" s="473"/>
      <c r="AH132" s="474"/>
      <c r="AI132" s="473"/>
      <c r="AJ132" s="474"/>
      <c r="AK132" s="134"/>
      <c r="AL132" s="473"/>
      <c r="AM132" s="475"/>
      <c r="AN132" s="474"/>
      <c r="AO132" s="473"/>
      <c r="AP132" s="475"/>
      <c r="AQ132" s="475"/>
      <c r="AR132" s="475"/>
      <c r="AS132" s="475"/>
      <c r="AT132" s="475"/>
      <c r="AU132" s="474"/>
      <c r="AV132" s="140"/>
      <c r="AW132" s="476"/>
      <c r="AX132" s="477"/>
      <c r="AY132" s="477"/>
      <c r="AZ132" s="477"/>
      <c r="BA132" s="477"/>
      <c r="BB132" s="478"/>
      <c r="BC132" s="141"/>
      <c r="BD132" s="473"/>
      <c r="BE132" s="474"/>
      <c r="BF132" s="139"/>
      <c r="BG132" s="142"/>
      <c r="BH132" s="473"/>
      <c r="BI132" s="474"/>
      <c r="BJ132" s="121"/>
    </row>
    <row r="133" spans="2:62" ht="12" customHeight="1">
      <c r="B133" s="123"/>
      <c r="C133" s="123"/>
      <c r="D133" s="128"/>
      <c r="E133" s="133">
        <v>8</v>
      </c>
      <c r="F133" s="479">
        <v>893401</v>
      </c>
      <c r="G133" s="479"/>
      <c r="H133" s="475"/>
      <c r="I133" s="475"/>
      <c r="J133" s="475"/>
      <c r="K133" s="474"/>
      <c r="L133" s="473"/>
      <c r="M133" s="475"/>
      <c r="N133" s="474"/>
      <c r="O133" s="473"/>
      <c r="P133" s="475"/>
      <c r="Q133" s="474"/>
      <c r="R133" s="134"/>
      <c r="S133" s="134"/>
      <c r="T133" s="480"/>
      <c r="U133" s="481"/>
      <c r="V133" s="481"/>
      <c r="W133" s="481"/>
      <c r="X133" s="481"/>
      <c r="Y133" s="481"/>
      <c r="Z133" s="482"/>
      <c r="AA133" s="473"/>
      <c r="AB133" s="474"/>
      <c r="AC133" s="483" t="str">
        <f>+IF('DETALLE DE LINEAS'!F29&lt;&gt;"",'DETALLE DE LINEAS'!F29,"")</f>
        <v/>
      </c>
      <c r="AD133" s="484"/>
      <c r="AE133" s="484"/>
      <c r="AF133" s="485"/>
      <c r="AG133" s="473"/>
      <c r="AH133" s="474"/>
      <c r="AI133" s="473"/>
      <c r="AJ133" s="474"/>
      <c r="AK133" s="134"/>
      <c r="AL133" s="473"/>
      <c r="AM133" s="475"/>
      <c r="AN133" s="474"/>
      <c r="AO133" s="473"/>
      <c r="AP133" s="475"/>
      <c r="AQ133" s="475"/>
      <c r="AR133" s="475"/>
      <c r="AS133" s="475"/>
      <c r="AT133" s="475"/>
      <c r="AU133" s="474"/>
      <c r="AV133" s="140"/>
      <c r="AW133" s="476"/>
      <c r="AX133" s="477"/>
      <c r="AY133" s="477"/>
      <c r="AZ133" s="477"/>
      <c r="BA133" s="477"/>
      <c r="BB133" s="478"/>
      <c r="BC133" s="141"/>
      <c r="BD133" s="473"/>
      <c r="BE133" s="474"/>
      <c r="BF133" s="139"/>
      <c r="BG133" s="142"/>
      <c r="BH133" s="473"/>
      <c r="BI133" s="474"/>
      <c r="BJ133" s="121"/>
    </row>
    <row r="134" spans="2:62" ht="11.85" customHeight="1">
      <c r="B134" s="123"/>
      <c r="C134" s="123"/>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1"/>
    </row>
    <row r="135" spans="2:62" ht="11.85" customHeight="1">
      <c r="B135" s="123"/>
      <c r="C135" s="123"/>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c r="AA135" s="128"/>
      <c r="AB135" s="128"/>
      <c r="AC135" s="128"/>
      <c r="AD135" s="128"/>
      <c r="AE135" s="128"/>
      <c r="AF135" s="128"/>
      <c r="AG135" s="128"/>
      <c r="AH135" s="128"/>
      <c r="AI135" s="128"/>
      <c r="AJ135" s="128"/>
      <c r="AK135" s="128"/>
      <c r="AL135" s="128"/>
      <c r="AM135" s="128"/>
      <c r="AN135" s="128"/>
      <c r="AO135" s="128"/>
      <c r="AP135" s="128"/>
      <c r="AQ135" s="128"/>
      <c r="AR135" s="128"/>
      <c r="AS135" s="128"/>
      <c r="AT135" s="128"/>
      <c r="AU135" s="128"/>
      <c r="AV135" s="128"/>
      <c r="AW135" s="128"/>
      <c r="AX135" s="128"/>
      <c r="AY135" s="128"/>
      <c r="AZ135" s="128"/>
      <c r="BA135" s="128"/>
      <c r="BB135" s="128"/>
      <c r="BC135" s="128"/>
      <c r="BD135" s="128"/>
      <c r="BE135" s="128"/>
      <c r="BF135" s="128"/>
      <c r="BG135" s="128"/>
      <c r="BH135" s="128"/>
      <c r="BI135" s="128"/>
      <c r="BJ135" s="121"/>
    </row>
    <row r="136" spans="2:62" ht="11.85" customHeight="1">
      <c r="B136" s="123"/>
      <c r="C136" s="123"/>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1"/>
    </row>
    <row r="137" spans="2:62" ht="8.1" customHeight="1">
      <c r="B137" s="123"/>
      <c r="C137" s="123"/>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1"/>
    </row>
    <row r="138" spans="2:62" ht="8.1" customHeight="1">
      <c r="B138" s="123"/>
      <c r="C138" s="123"/>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c r="AA138" s="128"/>
      <c r="AB138" s="128"/>
      <c r="AC138" s="128"/>
      <c r="AD138" s="128"/>
      <c r="AE138" s="128"/>
      <c r="AF138" s="128"/>
      <c r="AG138" s="128"/>
      <c r="AH138" s="128"/>
      <c r="AI138" s="128"/>
      <c r="AJ138" s="128"/>
      <c r="AK138" s="128"/>
      <c r="AL138" s="128"/>
      <c r="AM138" s="128"/>
      <c r="AN138" s="128"/>
      <c r="AO138" s="128"/>
      <c r="AP138" s="128"/>
      <c r="AQ138" s="128"/>
      <c r="AR138" s="128"/>
      <c r="AS138" s="128"/>
      <c r="AT138" s="128"/>
      <c r="AU138" s="128"/>
      <c r="AV138" s="128"/>
      <c r="AW138" s="128"/>
      <c r="AX138" s="128"/>
      <c r="AY138" s="128"/>
      <c r="AZ138" s="128"/>
      <c r="BA138" s="128"/>
      <c r="BB138" s="128"/>
      <c r="BC138" s="128"/>
      <c r="BD138" s="128"/>
      <c r="BE138" s="128"/>
      <c r="BF138" s="128"/>
      <c r="BG138" s="128"/>
      <c r="BH138" s="128"/>
      <c r="BI138" s="128"/>
      <c r="BJ138" s="121"/>
    </row>
    <row r="139" spans="2:62" ht="8.1" customHeight="1">
      <c r="B139" s="123"/>
      <c r="C139" s="123"/>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1"/>
    </row>
    <row r="140" spans="2:62" ht="8.1" customHeight="1">
      <c r="D140" s="121"/>
      <c r="E140" s="121"/>
      <c r="F140" s="121"/>
      <c r="G140" s="121"/>
      <c r="H140" s="121"/>
      <c r="I140" s="121"/>
      <c r="J140" s="121"/>
      <c r="K140" s="121"/>
      <c r="L140" s="121"/>
      <c r="M140" s="121"/>
      <c r="N140" s="121"/>
      <c r="O140" s="121"/>
      <c r="P140" s="121"/>
      <c r="Q140" s="121"/>
      <c r="R140" s="121"/>
      <c r="S140" s="121"/>
      <c r="T140" s="121"/>
      <c r="U140" s="121"/>
      <c r="V140" s="121"/>
      <c r="W140" s="121"/>
      <c r="X140" s="121"/>
      <c r="Y140" s="121"/>
      <c r="Z140" s="121"/>
      <c r="AA140" s="121"/>
      <c r="AB140" s="121"/>
      <c r="AC140" s="121"/>
      <c r="AD140" s="121"/>
      <c r="AE140" s="121"/>
      <c r="AF140" s="121"/>
      <c r="AG140" s="121"/>
      <c r="AH140" s="121"/>
      <c r="AI140" s="121"/>
      <c r="AJ140" s="121"/>
      <c r="AK140" s="121"/>
      <c r="AL140" s="121"/>
      <c r="AM140" s="121"/>
      <c r="AN140" s="121"/>
      <c r="AO140" s="121"/>
      <c r="AP140" s="121"/>
      <c r="AQ140" s="121"/>
      <c r="AR140" s="121"/>
      <c r="AS140" s="121"/>
      <c r="AT140" s="121"/>
      <c r="AU140" s="121"/>
      <c r="AV140" s="121"/>
      <c r="AW140" s="121"/>
      <c r="AX140" s="121"/>
      <c r="AY140" s="121"/>
      <c r="AZ140" s="121"/>
      <c r="BA140" s="121"/>
      <c r="BB140" s="121"/>
      <c r="BC140" s="121"/>
      <c r="BD140" s="121"/>
      <c r="BE140" s="121"/>
      <c r="BF140" s="121"/>
      <c r="BG140" s="121"/>
      <c r="BH140" s="121"/>
      <c r="BI140" s="121"/>
      <c r="BJ140" s="121"/>
    </row>
    <row r="141" spans="2:62">
      <c r="D141" s="121"/>
      <c r="E141" s="121"/>
      <c r="F141" s="121"/>
      <c r="G141" s="121"/>
      <c r="H141" s="121"/>
      <c r="I141" s="121"/>
      <c r="J141" s="121"/>
      <c r="K141" s="121"/>
      <c r="L141" s="121"/>
      <c r="M141" s="121"/>
      <c r="N141" s="121"/>
      <c r="O141" s="121"/>
      <c r="P141" s="121"/>
      <c r="Q141" s="121"/>
      <c r="R141" s="121"/>
      <c r="S141" s="121"/>
      <c r="T141" s="121"/>
      <c r="U141" s="121"/>
      <c r="V141" s="121"/>
      <c r="W141" s="121"/>
      <c r="X141" s="121"/>
      <c r="Y141" s="121"/>
      <c r="Z141" s="121"/>
      <c r="AA141" s="121"/>
      <c r="AB141" s="121"/>
      <c r="AC141" s="121"/>
      <c r="AD141" s="121"/>
      <c r="AE141" s="121"/>
      <c r="AF141" s="121"/>
      <c r="AG141" s="121"/>
      <c r="AH141" s="121"/>
      <c r="AI141" s="121"/>
      <c r="AJ141" s="121"/>
      <c r="AK141" s="121"/>
      <c r="AL141" s="121"/>
      <c r="AM141" s="121"/>
      <c r="AN141" s="121"/>
      <c r="AO141" s="121"/>
      <c r="AP141" s="121"/>
      <c r="AQ141" s="121"/>
      <c r="AR141" s="121"/>
      <c r="AS141" s="121"/>
      <c r="AT141" s="121"/>
      <c r="AU141" s="121"/>
      <c r="AV141" s="121"/>
      <c r="AW141" s="121"/>
      <c r="AX141" s="121"/>
      <c r="AY141" s="121"/>
      <c r="AZ141" s="121"/>
      <c r="BA141" s="121"/>
      <c r="BB141" s="121"/>
      <c r="BC141" s="121"/>
      <c r="BD141" s="121"/>
      <c r="BE141" s="121"/>
      <c r="BF141" s="121"/>
      <c r="BG141" s="121"/>
      <c r="BH141" s="121"/>
      <c r="BI141" s="121"/>
      <c r="BJ141" s="121"/>
    </row>
    <row r="142" spans="2:62">
      <c r="D142" s="121"/>
      <c r="E142" s="121"/>
      <c r="F142" s="121"/>
      <c r="G142" s="121"/>
      <c r="H142" s="121"/>
      <c r="I142" s="121"/>
      <c r="J142" s="121"/>
      <c r="K142" s="121"/>
      <c r="L142" s="121"/>
      <c r="M142" s="121"/>
      <c r="N142" s="121"/>
      <c r="O142" s="121"/>
      <c r="P142" s="121"/>
      <c r="Q142" s="121"/>
      <c r="R142" s="121"/>
      <c r="S142" s="121"/>
      <c r="T142" s="121"/>
      <c r="U142" s="121"/>
      <c r="V142" s="121"/>
      <c r="W142" s="121"/>
      <c r="X142" s="121"/>
      <c r="Y142" s="121"/>
      <c r="Z142" s="121"/>
      <c r="AA142" s="121"/>
      <c r="AB142" s="121"/>
      <c r="AC142" s="121"/>
      <c r="AD142" s="121"/>
      <c r="AE142" s="121"/>
      <c r="AF142" s="121"/>
      <c r="AG142" s="121"/>
      <c r="AH142" s="121"/>
      <c r="AI142" s="121"/>
      <c r="AJ142" s="121"/>
      <c r="AK142" s="121"/>
      <c r="AL142" s="121"/>
      <c r="AM142" s="121"/>
      <c r="AN142" s="121"/>
      <c r="AO142" s="121"/>
      <c r="AP142" s="121"/>
      <c r="AQ142" s="121"/>
      <c r="AR142" s="121"/>
      <c r="AS142" s="121"/>
      <c r="AT142" s="121"/>
      <c r="AU142" s="121"/>
      <c r="AV142" s="121"/>
      <c r="AW142" s="121"/>
      <c r="AX142" s="121"/>
      <c r="AY142" s="121"/>
      <c r="AZ142" s="121"/>
      <c r="BA142" s="121"/>
      <c r="BB142" s="121"/>
      <c r="BC142" s="121"/>
      <c r="BD142" s="121"/>
      <c r="BE142" s="121"/>
      <c r="BF142" s="121"/>
      <c r="BG142" s="121"/>
      <c r="BH142" s="121"/>
      <c r="BI142" s="121"/>
      <c r="BJ142" s="121"/>
    </row>
    <row r="143" spans="2:62" ht="18.75" customHeight="1">
      <c r="D143" s="121"/>
      <c r="E143" s="121"/>
      <c r="F143" s="121"/>
      <c r="G143" s="121"/>
      <c r="H143" s="121"/>
      <c r="I143" s="121"/>
      <c r="J143" s="121"/>
      <c r="K143" s="121"/>
      <c r="L143" s="121"/>
      <c r="M143" s="121"/>
      <c r="N143" s="121"/>
      <c r="O143" s="121"/>
      <c r="P143" s="121"/>
      <c r="Q143" s="121"/>
      <c r="R143" s="121"/>
      <c r="S143" s="121"/>
      <c r="T143" s="121"/>
      <c r="U143" s="121"/>
      <c r="V143" s="121"/>
      <c r="W143" s="121"/>
      <c r="X143" s="121"/>
      <c r="Y143" s="121"/>
      <c r="Z143" s="121"/>
      <c r="AA143" s="121"/>
      <c r="AB143" s="121"/>
      <c r="AC143" s="121"/>
      <c r="AD143" s="121"/>
      <c r="AE143" s="121"/>
      <c r="AF143" s="121"/>
      <c r="AG143" s="121"/>
      <c r="AH143" s="121"/>
      <c r="AI143" s="121"/>
      <c r="AJ143" s="121"/>
      <c r="AK143" s="121"/>
      <c r="AL143" s="121"/>
      <c r="AM143" s="121"/>
      <c r="AN143" s="121"/>
      <c r="AO143" s="121"/>
      <c r="AP143" s="121"/>
      <c r="AQ143" s="121"/>
      <c r="AR143" s="121"/>
      <c r="AS143" s="121"/>
      <c r="AT143" s="121"/>
      <c r="AU143" s="121"/>
      <c r="AV143" s="121"/>
      <c r="AW143" s="121"/>
      <c r="AX143" s="121"/>
      <c r="AY143" s="121"/>
      <c r="AZ143" s="121"/>
      <c r="BA143" s="121"/>
      <c r="BB143" s="121"/>
      <c r="BC143" s="121"/>
      <c r="BD143" s="121"/>
      <c r="BE143" s="121"/>
      <c r="BF143" s="121"/>
      <c r="BG143" s="121"/>
      <c r="BH143" s="121"/>
      <c r="BI143" s="121"/>
      <c r="BJ143" s="121"/>
    </row>
    <row r="144" spans="2:62" ht="12.75" customHeight="1">
      <c r="L144" s="558" t="s">
        <v>365</v>
      </c>
      <c r="M144" s="558"/>
      <c r="N144" s="558"/>
      <c r="O144" s="558"/>
      <c r="P144" s="558"/>
      <c r="Q144" s="558"/>
      <c r="R144" s="558"/>
      <c r="S144" s="558"/>
      <c r="T144" s="558"/>
      <c r="U144" s="558"/>
      <c r="V144" s="558"/>
      <c r="W144" s="558"/>
      <c r="X144" s="558"/>
      <c r="Y144" s="558"/>
      <c r="Z144" s="558"/>
      <c r="AA144" s="558"/>
      <c r="AB144" s="558"/>
      <c r="AC144" s="558"/>
      <c r="AD144" s="558"/>
      <c r="AE144" s="558"/>
      <c r="AF144" s="558"/>
      <c r="AG144" s="558"/>
      <c r="AH144" s="558"/>
      <c r="AI144" s="558"/>
      <c r="AJ144" s="558"/>
      <c r="AK144" s="558"/>
      <c r="AL144" s="558"/>
      <c r="AM144" s="558"/>
      <c r="AN144" s="558"/>
      <c r="AO144" s="558"/>
      <c r="AT144" s="119" t="s">
        <v>246</v>
      </c>
      <c r="AU144" s="119"/>
      <c r="AV144" s="559"/>
      <c r="AW144" s="559"/>
      <c r="AX144" s="559"/>
      <c r="AY144" s="559"/>
      <c r="AZ144" s="559"/>
      <c r="BA144" s="559"/>
      <c r="BB144" s="559"/>
      <c r="BC144" s="559"/>
      <c r="BD144" s="559"/>
      <c r="BE144" s="559"/>
      <c r="BF144" s="559"/>
      <c r="BG144" s="559"/>
      <c r="BH144" s="559"/>
      <c r="BI144" s="559"/>
    </row>
    <row r="145" spans="2:62" ht="12.75" customHeight="1">
      <c r="L145" s="558"/>
      <c r="M145" s="558"/>
      <c r="N145" s="558"/>
      <c r="O145" s="558"/>
      <c r="P145" s="558"/>
      <c r="Q145" s="558"/>
      <c r="R145" s="558"/>
      <c r="S145" s="558"/>
      <c r="T145" s="558"/>
      <c r="U145" s="558"/>
      <c r="V145" s="558"/>
      <c r="W145" s="558"/>
      <c r="X145" s="558"/>
      <c r="Y145" s="558"/>
      <c r="Z145" s="558"/>
      <c r="AA145" s="558"/>
      <c r="AB145" s="558"/>
      <c r="AC145" s="558"/>
      <c r="AD145" s="558"/>
      <c r="AE145" s="558"/>
      <c r="AF145" s="558"/>
      <c r="AG145" s="558"/>
      <c r="AH145" s="558"/>
      <c r="AI145" s="558"/>
      <c r="AJ145" s="558"/>
      <c r="AK145" s="558"/>
      <c r="AL145" s="558"/>
      <c r="AM145" s="558"/>
      <c r="AN145" s="558"/>
      <c r="AO145" s="558"/>
      <c r="AT145" s="560" t="s">
        <v>247</v>
      </c>
      <c r="AU145" s="560"/>
      <c r="AV145" s="560"/>
      <c r="AW145" s="481"/>
      <c r="AX145" s="481"/>
      <c r="AY145" s="481"/>
      <c r="AZ145" s="481"/>
      <c r="BA145" s="481"/>
      <c r="BB145" s="481"/>
      <c r="BC145" s="481"/>
      <c r="BD145" s="481"/>
      <c r="BE145" s="481"/>
      <c r="BF145" s="481"/>
      <c r="BG145" s="481"/>
      <c r="BH145" s="481"/>
      <c r="BI145" s="481"/>
    </row>
    <row r="146" spans="2:62" ht="13.5" customHeight="1">
      <c r="AT146" s="120" t="s">
        <v>366</v>
      </c>
      <c r="AW146" s="121"/>
      <c r="AX146" s="122"/>
      <c r="AY146" s="563">
        <f>+IF('RESUMEN OPERACION'!AT8="","",'RESUMEN OPERACION'!AT8)</f>
        <v>59711282</v>
      </c>
      <c r="AZ146" s="563"/>
      <c r="BA146" s="563"/>
      <c r="BB146" s="563"/>
      <c r="BC146" s="563"/>
      <c r="BD146" s="563"/>
      <c r="BE146" s="563"/>
      <c r="BF146" s="563"/>
      <c r="BG146" s="563"/>
    </row>
    <row r="147" spans="2:62" ht="8.4499999999999993" customHeight="1">
      <c r="B147" s="123"/>
      <c r="C147" s="123"/>
      <c r="D147" s="123"/>
      <c r="E147" s="123"/>
      <c r="F147" s="123"/>
      <c r="G147" s="123"/>
      <c r="H147" s="123"/>
      <c r="I147" s="123"/>
      <c r="J147" s="123"/>
      <c r="K147" s="123"/>
      <c r="L147" s="123" t="s">
        <v>367</v>
      </c>
      <c r="M147" s="123"/>
      <c r="N147" s="123"/>
      <c r="O147" s="123"/>
      <c r="P147" s="123"/>
      <c r="Q147" s="123"/>
      <c r="R147" s="561" t="str">
        <f>+R5</f>
        <v>MERSANT VIGILANCIA SL</v>
      </c>
      <c r="S147" s="561"/>
      <c r="T147" s="561"/>
      <c r="U147" s="561"/>
      <c r="V147" s="561"/>
      <c r="W147" s="561"/>
      <c r="X147" s="561"/>
      <c r="Y147" s="561"/>
      <c r="Z147" s="561"/>
      <c r="AA147" s="561"/>
      <c r="AB147" s="561"/>
      <c r="AC147" s="561"/>
      <c r="AD147" s="561"/>
      <c r="AE147" s="561"/>
      <c r="AF147" s="561"/>
      <c r="AG147" s="561"/>
      <c r="AH147" s="124"/>
      <c r="AI147" s="123"/>
      <c r="AJ147" s="125" t="s">
        <v>368</v>
      </c>
      <c r="AK147" s="125"/>
      <c r="AL147" s="125"/>
      <c r="AM147" s="125"/>
      <c r="AN147" s="125"/>
      <c r="AO147" s="125"/>
      <c r="AP147" s="125"/>
      <c r="AQ147" s="125"/>
      <c r="AR147" s="125"/>
      <c r="AS147" s="125"/>
      <c r="AT147" s="125"/>
      <c r="AU147" s="125"/>
      <c r="AV147" s="125"/>
      <c r="AW147" s="126"/>
      <c r="AX147" s="123"/>
      <c r="AY147" s="123"/>
      <c r="AZ147" s="123"/>
      <c r="BA147" s="123"/>
      <c r="BB147" s="123"/>
      <c r="BC147" s="123"/>
      <c r="BD147" s="123"/>
      <c r="BE147" s="123"/>
      <c r="BF147" s="123"/>
      <c r="BG147" s="123"/>
      <c r="BH147" s="123"/>
      <c r="BI147" s="123"/>
    </row>
    <row r="148" spans="2:62" ht="8.4499999999999993" customHeight="1">
      <c r="B148" s="123"/>
      <c r="C148" s="123"/>
      <c r="D148" s="123"/>
      <c r="E148" s="123"/>
      <c r="F148" s="123"/>
      <c r="G148" s="123"/>
      <c r="H148" s="123"/>
      <c r="I148" s="123"/>
      <c r="J148" s="123"/>
      <c r="K148" s="123"/>
      <c r="L148" s="123" t="s">
        <v>369</v>
      </c>
      <c r="M148" s="123"/>
      <c r="N148" s="127" t="str">
        <f>+N6</f>
        <v/>
      </c>
      <c r="O148" s="127"/>
      <c r="P148" s="127"/>
      <c r="Q148" s="127"/>
      <c r="R148" s="127"/>
      <c r="S148" s="562" t="s">
        <v>285</v>
      </c>
      <c r="T148" s="562"/>
      <c r="U148" s="562"/>
      <c r="V148" s="551" t="str">
        <f>+V6</f>
        <v/>
      </c>
      <c r="W148" s="551"/>
      <c r="X148" s="551"/>
      <c r="Y148" s="551"/>
      <c r="Z148" s="551"/>
      <c r="AA148" s="551"/>
      <c r="AB148" s="551"/>
      <c r="AC148" s="551"/>
      <c r="AD148" s="551"/>
      <c r="AE148" s="551"/>
      <c r="AF148" s="551"/>
      <c r="AG148" s="551"/>
      <c r="AH148" s="128"/>
      <c r="AI148" s="123"/>
      <c r="AJ148" s="123" t="s">
        <v>301</v>
      </c>
      <c r="AK148" s="123"/>
      <c r="AL148" s="123"/>
      <c r="AM148" s="123"/>
      <c r="AN148" s="123"/>
      <c r="AO148" s="123"/>
      <c r="AP148" s="123"/>
      <c r="AQ148" s="123"/>
      <c r="AR148" s="129" t="str">
        <f>+'DETALLE DE LINEAS'!O5</f>
        <v>MERSANT VIGILANCIA S.L</v>
      </c>
      <c r="AS148" s="129"/>
      <c r="AT148" s="129"/>
      <c r="AU148" s="129"/>
      <c r="AV148" s="129"/>
      <c r="AW148" s="129"/>
      <c r="AX148" s="129"/>
      <c r="AY148" s="129"/>
      <c r="AZ148" s="129"/>
      <c r="BA148" s="129"/>
      <c r="BB148" s="129"/>
      <c r="BC148" s="129"/>
      <c r="BD148" s="129"/>
      <c r="BE148" s="129"/>
      <c r="BF148" s="129"/>
      <c r="BG148" s="129"/>
      <c r="BH148" s="129"/>
      <c r="BI148" s="129"/>
    </row>
    <row r="149" spans="2:62" ht="8.4499999999999993" customHeight="1">
      <c r="B149" s="123"/>
      <c r="C149" s="123"/>
      <c r="D149" s="123"/>
      <c r="E149" s="123"/>
      <c r="F149" s="123"/>
      <c r="G149" s="123"/>
      <c r="H149" s="123"/>
      <c r="I149" s="123"/>
      <c r="J149" s="123"/>
      <c r="K149" s="123"/>
      <c r="L149" s="123" t="s">
        <v>370</v>
      </c>
      <c r="M149" s="123"/>
      <c r="N149" s="123"/>
      <c r="O149" s="127"/>
      <c r="P149" s="127"/>
      <c r="Q149" s="127"/>
      <c r="R149" s="127"/>
      <c r="S149" s="127"/>
      <c r="T149" s="127"/>
      <c r="U149" s="123" t="s">
        <v>371</v>
      </c>
      <c r="V149" s="123"/>
      <c r="W149" s="130"/>
      <c r="X149" s="130"/>
      <c r="Y149" s="130"/>
      <c r="Z149" s="130"/>
      <c r="AA149" s="130"/>
      <c r="AB149" s="130"/>
      <c r="AC149" s="123"/>
      <c r="AD149" s="123"/>
      <c r="AE149" s="123"/>
      <c r="AF149" s="123"/>
      <c r="AG149" s="123"/>
      <c r="AH149" s="123"/>
      <c r="AI149" s="123"/>
      <c r="AJ149" s="123" t="s">
        <v>284</v>
      </c>
      <c r="AK149" s="123"/>
      <c r="AL149" s="123"/>
      <c r="AM149" s="127"/>
      <c r="AN149" s="127"/>
      <c r="AO149" s="127"/>
      <c r="AP149" s="127"/>
      <c r="AQ149" s="127"/>
      <c r="AR149" s="127"/>
      <c r="AS149" s="123" t="s">
        <v>285</v>
      </c>
      <c r="AT149" s="123"/>
      <c r="AU149" s="475"/>
      <c r="AV149" s="475"/>
      <c r="AW149" s="475"/>
      <c r="AX149" s="475"/>
      <c r="AY149" s="475"/>
      <c r="AZ149" s="475"/>
      <c r="BA149" s="475"/>
      <c r="BB149" s="475"/>
      <c r="BC149" s="475"/>
      <c r="BD149" s="475"/>
      <c r="BE149" s="475"/>
      <c r="BF149" s="475"/>
      <c r="BG149" s="475"/>
      <c r="BH149" s="475"/>
      <c r="BI149" s="475"/>
    </row>
    <row r="150" spans="2:62" ht="8.1" customHeight="1">
      <c r="B150" s="123"/>
      <c r="C150" s="123"/>
      <c r="D150" s="123"/>
      <c r="E150" s="123"/>
      <c r="F150" s="123"/>
      <c r="G150" s="123"/>
      <c r="H150" s="123"/>
      <c r="I150" s="123"/>
      <c r="J150" s="123"/>
      <c r="K150" s="123"/>
      <c r="L150" s="123" t="s">
        <v>268</v>
      </c>
      <c r="M150" s="123"/>
      <c r="N150" s="550" t="str">
        <f>+M8:AG8</f>
        <v>SEVILLA</v>
      </c>
      <c r="O150" s="550"/>
      <c r="P150" s="550"/>
      <c r="Q150" s="550"/>
      <c r="R150" s="550"/>
      <c r="S150" s="550"/>
      <c r="T150" s="550"/>
      <c r="U150" s="550"/>
      <c r="V150" s="550"/>
      <c r="W150" s="550"/>
      <c r="X150" s="550"/>
      <c r="Y150" s="550"/>
      <c r="Z150" s="550"/>
      <c r="AA150" s="550"/>
      <c r="AB150" s="550"/>
      <c r="AC150" s="550"/>
      <c r="AD150" s="550"/>
      <c r="AE150" s="550"/>
      <c r="AF150" s="550"/>
      <c r="AG150" s="550"/>
      <c r="AH150" s="128"/>
      <c r="AI150" s="123"/>
      <c r="AJ150" s="123" t="s">
        <v>256</v>
      </c>
      <c r="AK150" s="127" t="str">
        <f>+'DETALLE DE LINEAS'!P5</f>
        <v>B90229790</v>
      </c>
      <c r="AL150" s="127"/>
      <c r="AM150" s="127"/>
      <c r="AN150" s="127"/>
      <c r="AO150" s="127"/>
      <c r="AP150" s="127"/>
      <c r="AQ150" s="127"/>
      <c r="AR150" s="127"/>
      <c r="AS150" s="123" t="s">
        <v>372</v>
      </c>
      <c r="AT150" s="123"/>
      <c r="AU150" s="123"/>
      <c r="AV150" s="131"/>
      <c r="AW150" s="131"/>
      <c r="AX150" s="131"/>
      <c r="AY150" s="131"/>
      <c r="AZ150" s="131"/>
      <c r="BA150" s="131"/>
      <c r="BB150" s="131"/>
      <c r="BC150" s="131"/>
      <c r="BD150" s="131"/>
      <c r="BE150" s="131"/>
      <c r="BF150" s="131"/>
      <c r="BG150" s="131"/>
      <c r="BH150" s="131"/>
      <c r="BI150" s="131"/>
    </row>
    <row r="151" spans="2:62" ht="8.1" customHeight="1">
      <c r="B151" s="123"/>
      <c r="C151" s="123"/>
      <c r="D151" s="123"/>
      <c r="E151" s="123"/>
      <c r="F151" s="123"/>
      <c r="G151" s="123"/>
      <c r="H151" s="123"/>
      <c r="I151" s="123"/>
      <c r="J151" s="123"/>
      <c r="K151" s="123"/>
      <c r="L151" s="123" t="s">
        <v>256</v>
      </c>
      <c r="M151" s="550" t="str">
        <f>+M9</f>
        <v>B90229790</v>
      </c>
      <c r="N151" s="550"/>
      <c r="O151" s="550"/>
      <c r="P151" s="550"/>
      <c r="Q151" s="550"/>
      <c r="R151" s="550"/>
      <c r="S151" s="123" t="s">
        <v>372</v>
      </c>
      <c r="T151" s="123"/>
      <c r="U151" s="123"/>
      <c r="V151" s="123"/>
      <c r="W151" s="551" t="str">
        <f>+W9</f>
        <v/>
      </c>
      <c r="X151" s="551"/>
      <c r="Y151" s="551"/>
      <c r="Z151" s="551"/>
      <c r="AA151" s="551"/>
      <c r="AB151" s="551"/>
      <c r="AC151" s="551"/>
      <c r="AD151" s="551"/>
      <c r="AE151" s="551"/>
      <c r="AF151" s="551"/>
      <c r="AG151" s="551"/>
      <c r="AH151" s="128"/>
      <c r="AI151" s="123"/>
      <c r="AJ151" s="123" t="s">
        <v>259</v>
      </c>
      <c r="AK151" s="123"/>
      <c r="AL151" s="123"/>
      <c r="AM151" s="123"/>
      <c r="AN151" s="130"/>
      <c r="AO151" s="130"/>
      <c r="AP151" s="130"/>
      <c r="AQ151" s="130"/>
      <c r="AR151" s="130"/>
      <c r="AS151" s="123" t="s">
        <v>303</v>
      </c>
      <c r="AT151" s="123"/>
      <c r="AU151" s="127"/>
      <c r="AV151" s="127"/>
      <c r="AW151" s="123" t="s">
        <v>373</v>
      </c>
      <c r="AX151" s="123"/>
      <c r="AY151" s="123"/>
      <c r="AZ151" s="127"/>
      <c r="BA151" s="127"/>
      <c r="BB151" s="123" t="s">
        <v>305</v>
      </c>
      <c r="BC151" s="123"/>
      <c r="BD151" s="123"/>
      <c r="BE151" s="123"/>
      <c r="BF151" s="132"/>
      <c r="BG151" s="131"/>
      <c r="BH151" s="131"/>
      <c r="BI151" s="131"/>
      <c r="BJ151" s="132"/>
    </row>
    <row r="152" spans="2:62" ht="3.75" customHeight="1">
      <c r="B152" s="123"/>
      <c r="C152" s="123"/>
      <c r="D152" s="123"/>
      <c r="E152" s="123"/>
      <c r="F152" s="123"/>
      <c r="G152" s="123"/>
      <c r="H152" s="123"/>
      <c r="I152" s="123"/>
      <c r="J152" s="123"/>
      <c r="K152" s="123"/>
      <c r="L152" s="123"/>
      <c r="M152" s="128"/>
      <c r="N152" s="128"/>
      <c r="O152" s="128"/>
      <c r="P152" s="128"/>
      <c r="Q152" s="128"/>
      <c r="R152" s="128"/>
      <c r="S152" s="123"/>
      <c r="T152" s="123"/>
      <c r="U152" s="123"/>
      <c r="V152" s="123"/>
      <c r="W152" s="128"/>
      <c r="X152" s="128"/>
      <c r="Y152" s="128"/>
      <c r="Z152" s="128"/>
      <c r="AA152" s="128"/>
      <c r="AB152" s="128"/>
      <c r="AC152" s="128"/>
      <c r="AD152" s="128"/>
      <c r="AE152" s="128"/>
      <c r="AF152" s="128"/>
      <c r="AG152" s="128"/>
      <c r="AH152" s="128"/>
      <c r="AI152" s="123"/>
      <c r="AJ152" s="123"/>
      <c r="AK152" s="123"/>
      <c r="AL152" s="123"/>
      <c r="AM152" s="123"/>
      <c r="AN152" s="128"/>
      <c r="AO152" s="128"/>
      <c r="AP152" s="128"/>
      <c r="AQ152" s="128"/>
      <c r="AR152" s="128"/>
      <c r="AS152" s="123"/>
      <c r="AT152" s="123"/>
      <c r="AU152" s="128"/>
      <c r="AV152" s="128"/>
      <c r="AW152" s="123"/>
      <c r="AX152" s="123"/>
      <c r="AY152" s="123"/>
      <c r="AZ152" s="128"/>
      <c r="BA152" s="128"/>
      <c r="BB152" s="123"/>
      <c r="BC152" s="123"/>
      <c r="BD152" s="123"/>
      <c r="BE152" s="123"/>
      <c r="BF152" s="128"/>
      <c r="BG152" s="128"/>
      <c r="BH152" s="123"/>
      <c r="BI152" s="123"/>
    </row>
    <row r="153" spans="2:62" ht="8.1" customHeight="1">
      <c r="B153" s="123"/>
      <c r="C153" s="123"/>
      <c r="D153" s="123"/>
      <c r="E153" s="501" t="s">
        <v>374</v>
      </c>
      <c r="F153" s="502"/>
      <c r="G153" s="502"/>
      <c r="H153" s="502"/>
      <c r="I153" s="503"/>
      <c r="J153" s="541" t="s">
        <v>375</v>
      </c>
      <c r="K153" s="542"/>
      <c r="L153" s="542"/>
      <c r="M153" s="542"/>
      <c r="N153" s="542"/>
      <c r="O153" s="542"/>
      <c r="P153" s="543"/>
      <c r="Q153" s="541" t="s">
        <v>376</v>
      </c>
      <c r="R153" s="542"/>
      <c r="S153" s="542"/>
      <c r="T153" s="542"/>
      <c r="U153" s="542"/>
      <c r="V153" s="542"/>
      <c r="W153" s="543"/>
      <c r="X153" s="501" t="s">
        <v>377</v>
      </c>
      <c r="Y153" s="503"/>
      <c r="Z153" s="552" t="s">
        <v>345</v>
      </c>
      <c r="AA153" s="553"/>
      <c r="AB153" s="553"/>
      <c r="AC153" s="553"/>
      <c r="AD153" s="553"/>
      <c r="AE153" s="553"/>
      <c r="AF153" s="553"/>
      <c r="AG153" s="553"/>
      <c r="AH153" s="553"/>
      <c r="AI153" s="553"/>
      <c r="AJ153" s="553"/>
      <c r="AK153" s="553"/>
      <c r="AL153" s="553"/>
      <c r="AM153" s="553"/>
      <c r="AN153" s="554"/>
      <c r="AO153" s="552" t="s">
        <v>13</v>
      </c>
      <c r="AP153" s="553"/>
      <c r="AQ153" s="553"/>
      <c r="AR153" s="554"/>
      <c r="AS153" s="501" t="s">
        <v>378</v>
      </c>
      <c r="AT153" s="502"/>
      <c r="AU153" s="502"/>
      <c r="AV153" s="502"/>
      <c r="AW153" s="502"/>
      <c r="AX153" s="502"/>
      <c r="AY153" s="502"/>
      <c r="AZ153" s="502"/>
      <c r="BA153" s="502"/>
      <c r="BB153" s="502"/>
      <c r="BC153" s="502"/>
      <c r="BD153" s="502"/>
      <c r="BE153" s="502"/>
      <c r="BF153" s="502"/>
      <c r="BG153" s="502"/>
      <c r="BH153" s="502"/>
      <c r="BI153" s="503"/>
    </row>
    <row r="154" spans="2:62" ht="8.1" customHeight="1">
      <c r="B154" s="123"/>
      <c r="C154" s="123"/>
      <c r="D154" s="123"/>
      <c r="E154" s="529"/>
      <c r="F154" s="530"/>
      <c r="G154" s="530"/>
      <c r="H154" s="530"/>
      <c r="I154" s="531"/>
      <c r="J154" s="544"/>
      <c r="K154" s="545"/>
      <c r="L154" s="545"/>
      <c r="M154" s="545"/>
      <c r="N154" s="545"/>
      <c r="O154" s="545"/>
      <c r="P154" s="546"/>
      <c r="Q154" s="544"/>
      <c r="R154" s="545"/>
      <c r="S154" s="545"/>
      <c r="T154" s="545"/>
      <c r="U154" s="545"/>
      <c r="V154" s="545"/>
      <c r="W154" s="546"/>
      <c r="X154" s="529"/>
      <c r="Y154" s="531"/>
      <c r="Z154" s="555"/>
      <c r="AA154" s="556"/>
      <c r="AB154" s="556"/>
      <c r="AC154" s="556"/>
      <c r="AD154" s="556"/>
      <c r="AE154" s="556"/>
      <c r="AF154" s="556"/>
      <c r="AG154" s="556"/>
      <c r="AH154" s="556"/>
      <c r="AI154" s="556"/>
      <c r="AJ154" s="556"/>
      <c r="AK154" s="556"/>
      <c r="AL154" s="556"/>
      <c r="AM154" s="556"/>
      <c r="AN154" s="557"/>
      <c r="AO154" s="555"/>
      <c r="AP154" s="556"/>
      <c r="AQ154" s="556"/>
      <c r="AR154" s="557"/>
      <c r="AS154" s="504"/>
      <c r="AT154" s="505"/>
      <c r="AU154" s="505"/>
      <c r="AV154" s="505"/>
      <c r="AW154" s="505"/>
      <c r="AX154" s="505"/>
      <c r="AY154" s="505"/>
      <c r="AZ154" s="505"/>
      <c r="BA154" s="505"/>
      <c r="BB154" s="505"/>
      <c r="BC154" s="505"/>
      <c r="BD154" s="505"/>
      <c r="BE154" s="505"/>
      <c r="BF154" s="505"/>
      <c r="BG154" s="505"/>
      <c r="BH154" s="505"/>
      <c r="BI154" s="506"/>
    </row>
    <row r="155" spans="2:62" ht="8.1" customHeight="1">
      <c r="B155" s="123"/>
      <c r="C155" s="123"/>
      <c r="D155" s="123"/>
      <c r="E155" s="529"/>
      <c r="F155" s="530"/>
      <c r="G155" s="530"/>
      <c r="H155" s="530"/>
      <c r="I155" s="531"/>
      <c r="J155" s="544"/>
      <c r="K155" s="545"/>
      <c r="L155" s="545"/>
      <c r="M155" s="545"/>
      <c r="N155" s="545"/>
      <c r="O155" s="545"/>
      <c r="P155" s="546"/>
      <c r="Q155" s="544"/>
      <c r="R155" s="545"/>
      <c r="S155" s="545"/>
      <c r="T155" s="545"/>
      <c r="U155" s="545"/>
      <c r="V155" s="545"/>
      <c r="W155" s="546"/>
      <c r="X155" s="529"/>
      <c r="Y155" s="531"/>
      <c r="Z155" s="529" t="s">
        <v>345</v>
      </c>
      <c r="AA155" s="530"/>
      <c r="AB155" s="530"/>
      <c r="AC155" s="531"/>
      <c r="AD155" s="529" t="s">
        <v>333</v>
      </c>
      <c r="AE155" s="530"/>
      <c r="AF155" s="530"/>
      <c r="AG155" s="531"/>
      <c r="AH155" s="529" t="s">
        <v>379</v>
      </c>
      <c r="AI155" s="530"/>
      <c r="AJ155" s="530"/>
      <c r="AK155" s="530"/>
      <c r="AL155" s="530"/>
      <c r="AM155" s="530"/>
      <c r="AN155" s="531"/>
      <c r="AO155" s="532" t="s">
        <v>380</v>
      </c>
      <c r="AP155" s="532" t="s">
        <v>381</v>
      </c>
      <c r="AQ155" s="535" t="s">
        <v>382</v>
      </c>
      <c r="AR155" s="536"/>
      <c r="AS155" s="541" t="s">
        <v>383</v>
      </c>
      <c r="AT155" s="542"/>
      <c r="AU155" s="542"/>
      <c r="AV155" s="543"/>
      <c r="AW155" s="501" t="s">
        <v>384</v>
      </c>
      <c r="AX155" s="502"/>
      <c r="AY155" s="502"/>
      <c r="AZ155" s="502"/>
      <c r="BA155" s="503"/>
      <c r="BB155" s="532" t="s">
        <v>292</v>
      </c>
      <c r="BC155" s="532" t="s">
        <v>385</v>
      </c>
      <c r="BD155" s="501" t="s">
        <v>386</v>
      </c>
      <c r="BE155" s="502"/>
      <c r="BF155" s="503"/>
      <c r="BG155" s="501" t="s">
        <v>387</v>
      </c>
      <c r="BH155" s="502"/>
      <c r="BI155" s="503"/>
    </row>
    <row r="156" spans="2:62" ht="8.1" customHeight="1">
      <c r="B156" s="123"/>
      <c r="C156" s="123"/>
      <c r="D156" s="123"/>
      <c r="E156" s="529"/>
      <c r="F156" s="530"/>
      <c r="G156" s="530"/>
      <c r="H156" s="530"/>
      <c r="I156" s="531"/>
      <c r="J156" s="544"/>
      <c r="K156" s="545"/>
      <c r="L156" s="545"/>
      <c r="M156" s="545"/>
      <c r="N156" s="545"/>
      <c r="O156" s="545"/>
      <c r="P156" s="546"/>
      <c r="Q156" s="544"/>
      <c r="R156" s="545"/>
      <c r="S156" s="545"/>
      <c r="T156" s="545"/>
      <c r="U156" s="545"/>
      <c r="V156" s="545"/>
      <c r="W156" s="546"/>
      <c r="X156" s="529"/>
      <c r="Y156" s="531"/>
      <c r="Z156" s="529"/>
      <c r="AA156" s="530"/>
      <c r="AB156" s="530"/>
      <c r="AC156" s="531"/>
      <c r="AD156" s="529"/>
      <c r="AE156" s="530"/>
      <c r="AF156" s="530"/>
      <c r="AG156" s="531"/>
      <c r="AH156" s="529"/>
      <c r="AI156" s="530"/>
      <c r="AJ156" s="530"/>
      <c r="AK156" s="530"/>
      <c r="AL156" s="530"/>
      <c r="AM156" s="530"/>
      <c r="AN156" s="531"/>
      <c r="AO156" s="533"/>
      <c r="AP156" s="533"/>
      <c r="AQ156" s="537"/>
      <c r="AR156" s="538"/>
      <c r="AS156" s="544"/>
      <c r="AT156" s="545"/>
      <c r="AU156" s="545"/>
      <c r="AV156" s="546"/>
      <c r="AW156" s="529"/>
      <c r="AX156" s="530"/>
      <c r="AY156" s="530"/>
      <c r="AZ156" s="530"/>
      <c r="BA156" s="531"/>
      <c r="BB156" s="533"/>
      <c r="BC156" s="533"/>
      <c r="BD156" s="529"/>
      <c r="BE156" s="530"/>
      <c r="BF156" s="531"/>
      <c r="BG156" s="529"/>
      <c r="BH156" s="530"/>
      <c r="BI156" s="531"/>
    </row>
    <row r="157" spans="2:62" ht="8.1" customHeight="1">
      <c r="B157" s="123"/>
      <c r="C157" s="123"/>
      <c r="D157" s="123"/>
      <c r="E157" s="529"/>
      <c r="F157" s="530"/>
      <c r="G157" s="530"/>
      <c r="H157" s="530"/>
      <c r="I157" s="531"/>
      <c r="J157" s="544"/>
      <c r="K157" s="545"/>
      <c r="L157" s="545"/>
      <c r="M157" s="545"/>
      <c r="N157" s="545"/>
      <c r="O157" s="545"/>
      <c r="P157" s="546"/>
      <c r="Q157" s="544"/>
      <c r="R157" s="545"/>
      <c r="S157" s="545"/>
      <c r="T157" s="545"/>
      <c r="U157" s="545"/>
      <c r="V157" s="545"/>
      <c r="W157" s="546"/>
      <c r="X157" s="529"/>
      <c r="Y157" s="531"/>
      <c r="Z157" s="529"/>
      <c r="AA157" s="530"/>
      <c r="AB157" s="530"/>
      <c r="AC157" s="531"/>
      <c r="AD157" s="529"/>
      <c r="AE157" s="530"/>
      <c r="AF157" s="530"/>
      <c r="AG157" s="531"/>
      <c r="AH157" s="529"/>
      <c r="AI157" s="530"/>
      <c r="AJ157" s="530"/>
      <c r="AK157" s="530"/>
      <c r="AL157" s="530"/>
      <c r="AM157" s="530"/>
      <c r="AN157" s="531"/>
      <c r="AO157" s="533"/>
      <c r="AP157" s="533"/>
      <c r="AQ157" s="537"/>
      <c r="AR157" s="538"/>
      <c r="AS157" s="544"/>
      <c r="AT157" s="545"/>
      <c r="AU157" s="545"/>
      <c r="AV157" s="546"/>
      <c r="AW157" s="529"/>
      <c r="AX157" s="530"/>
      <c r="AY157" s="530"/>
      <c r="AZ157" s="530"/>
      <c r="BA157" s="531"/>
      <c r="BB157" s="533"/>
      <c r="BC157" s="533"/>
      <c r="BD157" s="529"/>
      <c r="BE157" s="530"/>
      <c r="BF157" s="531"/>
      <c r="BG157" s="529"/>
      <c r="BH157" s="530"/>
      <c r="BI157" s="531"/>
    </row>
    <row r="158" spans="2:62" ht="8.1" customHeight="1">
      <c r="B158" s="123"/>
      <c r="C158" s="123"/>
      <c r="D158" s="123"/>
      <c r="E158" s="529"/>
      <c r="F158" s="530"/>
      <c r="G158" s="530"/>
      <c r="H158" s="530"/>
      <c r="I158" s="531"/>
      <c r="J158" s="544"/>
      <c r="K158" s="545"/>
      <c r="L158" s="545"/>
      <c r="M158" s="545"/>
      <c r="N158" s="545"/>
      <c r="O158" s="545"/>
      <c r="P158" s="546"/>
      <c r="Q158" s="544"/>
      <c r="R158" s="545"/>
      <c r="S158" s="545"/>
      <c r="T158" s="545"/>
      <c r="U158" s="545"/>
      <c r="V158" s="545"/>
      <c r="W158" s="546"/>
      <c r="X158" s="529"/>
      <c r="Y158" s="531"/>
      <c r="Z158" s="529"/>
      <c r="AA158" s="530"/>
      <c r="AB158" s="530"/>
      <c r="AC158" s="531"/>
      <c r="AD158" s="529"/>
      <c r="AE158" s="530"/>
      <c r="AF158" s="530"/>
      <c r="AG158" s="531"/>
      <c r="AH158" s="529"/>
      <c r="AI158" s="530"/>
      <c r="AJ158" s="530"/>
      <c r="AK158" s="530"/>
      <c r="AL158" s="530"/>
      <c r="AM158" s="530"/>
      <c r="AN158" s="531"/>
      <c r="AO158" s="533"/>
      <c r="AP158" s="533"/>
      <c r="AQ158" s="537"/>
      <c r="AR158" s="538"/>
      <c r="AS158" s="544"/>
      <c r="AT158" s="545"/>
      <c r="AU158" s="545"/>
      <c r="AV158" s="546"/>
      <c r="AW158" s="529"/>
      <c r="AX158" s="530"/>
      <c r="AY158" s="530"/>
      <c r="AZ158" s="530"/>
      <c r="BA158" s="531"/>
      <c r="BB158" s="533"/>
      <c r="BC158" s="533"/>
      <c r="BD158" s="529"/>
      <c r="BE158" s="530"/>
      <c r="BF158" s="531"/>
      <c r="BG158" s="529"/>
      <c r="BH158" s="530"/>
      <c r="BI158" s="531"/>
    </row>
    <row r="159" spans="2:62" ht="6" customHeight="1">
      <c r="B159" s="123"/>
      <c r="C159" s="123"/>
      <c r="D159" s="123"/>
      <c r="E159" s="504"/>
      <c r="F159" s="505"/>
      <c r="G159" s="505"/>
      <c r="H159" s="505"/>
      <c r="I159" s="506"/>
      <c r="J159" s="547"/>
      <c r="K159" s="548"/>
      <c r="L159" s="548"/>
      <c r="M159" s="548"/>
      <c r="N159" s="548"/>
      <c r="O159" s="548"/>
      <c r="P159" s="549"/>
      <c r="Q159" s="547"/>
      <c r="R159" s="548"/>
      <c r="S159" s="548"/>
      <c r="T159" s="548"/>
      <c r="U159" s="548"/>
      <c r="V159" s="548"/>
      <c r="W159" s="549"/>
      <c r="X159" s="504"/>
      <c r="Y159" s="506"/>
      <c r="Z159" s="504"/>
      <c r="AA159" s="505"/>
      <c r="AB159" s="505"/>
      <c r="AC159" s="506"/>
      <c r="AD159" s="504"/>
      <c r="AE159" s="505"/>
      <c r="AF159" s="505"/>
      <c r="AG159" s="506"/>
      <c r="AH159" s="504"/>
      <c r="AI159" s="505"/>
      <c r="AJ159" s="505"/>
      <c r="AK159" s="505"/>
      <c r="AL159" s="505"/>
      <c r="AM159" s="505"/>
      <c r="AN159" s="506"/>
      <c r="AO159" s="534"/>
      <c r="AP159" s="534"/>
      <c r="AQ159" s="539"/>
      <c r="AR159" s="540"/>
      <c r="AS159" s="547"/>
      <c r="AT159" s="548"/>
      <c r="AU159" s="548"/>
      <c r="AV159" s="549"/>
      <c r="AW159" s="504"/>
      <c r="AX159" s="505"/>
      <c r="AY159" s="505"/>
      <c r="AZ159" s="505"/>
      <c r="BA159" s="506"/>
      <c r="BB159" s="534"/>
      <c r="BC159" s="534"/>
      <c r="BD159" s="504"/>
      <c r="BE159" s="505"/>
      <c r="BF159" s="506"/>
      <c r="BG159" s="504"/>
      <c r="BH159" s="505"/>
      <c r="BI159" s="506"/>
    </row>
    <row r="160" spans="2:62" s="121" customFormat="1" ht="11.25" customHeight="1">
      <c r="B160" s="128"/>
      <c r="C160" s="128"/>
      <c r="D160" s="128"/>
      <c r="E160" s="133">
        <v>1</v>
      </c>
      <c r="F160" s="475" t="str">
        <f>+IF('DETALLE DE LINEAS'!C30&lt;&gt;"",'DETALLE DE LINEAS'!C30,"")</f>
        <v/>
      </c>
      <c r="G160" s="475"/>
      <c r="H160" s="475"/>
      <c r="I160" s="474"/>
      <c r="J160" s="528">
        <v>893401</v>
      </c>
      <c r="K160" s="479"/>
      <c r="L160" s="515"/>
      <c r="M160" s="516"/>
      <c r="N160" s="516"/>
      <c r="O160" s="516"/>
      <c r="P160" s="517"/>
      <c r="Q160" s="528">
        <v>8934</v>
      </c>
      <c r="R160" s="479"/>
      <c r="S160" s="475"/>
      <c r="T160" s="475"/>
      <c r="U160" s="475"/>
      <c r="V160" s="475"/>
      <c r="W160" s="474"/>
      <c r="X160" s="473"/>
      <c r="Y160" s="474"/>
      <c r="Z160" s="522" t="str">
        <f>+IF('DETALLE DE LINEAS'!E30&lt;&gt;"",'DETALLE DE LINEAS'!E30,"")</f>
        <v/>
      </c>
      <c r="AA160" s="523"/>
      <c r="AB160" s="523"/>
      <c r="AC160" s="524"/>
      <c r="AD160" s="473" t="str">
        <f>+IF('DETALLE DE LINEAS'!I30&lt;&gt;"",'DETALLE DE LINEAS'!I30,"")</f>
        <v/>
      </c>
      <c r="AE160" s="475"/>
      <c r="AF160" s="475"/>
      <c r="AG160" s="474"/>
      <c r="AH160" s="525" t="str">
        <f>+IF('DETALLE DE LINEAS'!H30&lt;&gt;"",'DETALLE DE LINEAS'!H30,"")</f>
        <v/>
      </c>
      <c r="AI160" s="526"/>
      <c r="AJ160" s="526"/>
      <c r="AK160" s="526"/>
      <c r="AL160" s="526"/>
      <c r="AM160" s="526"/>
      <c r="AN160" s="527"/>
      <c r="AO160" s="134"/>
      <c r="AP160" s="134"/>
      <c r="AQ160" s="473"/>
      <c r="AR160" s="474"/>
      <c r="AS160" s="473"/>
      <c r="AT160" s="475"/>
      <c r="AU160" s="475"/>
      <c r="AV160" s="474"/>
      <c r="AW160" s="473"/>
      <c r="AX160" s="475"/>
      <c r="AY160" s="475"/>
      <c r="AZ160" s="475"/>
      <c r="BA160" s="474"/>
      <c r="BB160" s="134"/>
      <c r="BC160" s="134"/>
      <c r="BD160" s="473"/>
      <c r="BE160" s="475"/>
      <c r="BF160" s="474"/>
      <c r="BG160" s="473"/>
      <c r="BH160" s="475"/>
      <c r="BI160" s="474"/>
    </row>
    <row r="161" spans="2:62" s="121" customFormat="1" ht="11.25" customHeight="1">
      <c r="B161" s="128"/>
      <c r="C161" s="128"/>
      <c r="D161" s="128"/>
      <c r="E161" s="133">
        <v>2</v>
      </c>
      <c r="F161" s="475" t="str">
        <f>+IF('DETALLE DE LINEAS'!C31&lt;&gt;"",'DETALLE DE LINEAS'!C31,"")</f>
        <v/>
      </c>
      <c r="G161" s="475"/>
      <c r="H161" s="475"/>
      <c r="I161" s="474"/>
      <c r="J161" s="528">
        <v>893401</v>
      </c>
      <c r="K161" s="479"/>
      <c r="L161" s="515"/>
      <c r="M161" s="516"/>
      <c r="N161" s="516"/>
      <c r="O161" s="516"/>
      <c r="P161" s="517"/>
      <c r="Q161" s="528">
        <v>8934</v>
      </c>
      <c r="R161" s="479"/>
      <c r="S161" s="475"/>
      <c r="T161" s="475"/>
      <c r="U161" s="475"/>
      <c r="V161" s="475"/>
      <c r="W161" s="474"/>
      <c r="X161" s="473"/>
      <c r="Y161" s="474"/>
      <c r="Z161" s="522" t="str">
        <f>+IF('DETALLE DE LINEAS'!E31&lt;&gt;"",'DETALLE DE LINEAS'!E31,"")</f>
        <v/>
      </c>
      <c r="AA161" s="523"/>
      <c r="AB161" s="523"/>
      <c r="AC161" s="524"/>
      <c r="AD161" s="473" t="str">
        <f>+IF('DETALLE DE LINEAS'!I31&lt;&gt;"",'DETALLE DE LINEAS'!I31,"")</f>
        <v/>
      </c>
      <c r="AE161" s="475"/>
      <c r="AF161" s="475"/>
      <c r="AG161" s="474"/>
      <c r="AH161" s="525" t="str">
        <f>+IF('DETALLE DE LINEAS'!H31&lt;&gt;"",'DETALLE DE LINEAS'!H31,"")</f>
        <v/>
      </c>
      <c r="AI161" s="526"/>
      <c r="AJ161" s="526"/>
      <c r="AK161" s="526"/>
      <c r="AL161" s="526"/>
      <c r="AM161" s="526"/>
      <c r="AN161" s="527"/>
      <c r="AO161" s="134"/>
      <c r="AP161" s="134"/>
      <c r="AQ161" s="473"/>
      <c r="AR161" s="474"/>
      <c r="AS161" s="473"/>
      <c r="AT161" s="475"/>
      <c r="AU161" s="475"/>
      <c r="AV161" s="474"/>
      <c r="AW161" s="473"/>
      <c r="AX161" s="475"/>
      <c r="AY161" s="475"/>
      <c r="AZ161" s="475"/>
      <c r="BA161" s="474"/>
      <c r="BB161" s="134"/>
      <c r="BC161" s="134"/>
      <c r="BD161" s="473"/>
      <c r="BE161" s="475"/>
      <c r="BF161" s="474"/>
      <c r="BG161" s="473"/>
      <c r="BH161" s="475"/>
      <c r="BI161" s="474"/>
    </row>
    <row r="162" spans="2:62" s="121" customFormat="1" ht="12" customHeight="1">
      <c r="B162" s="128"/>
      <c r="C162" s="128"/>
      <c r="D162" s="128"/>
      <c r="E162" s="133">
        <v>3</v>
      </c>
      <c r="F162" s="475" t="str">
        <f>+IF('DETALLE DE LINEAS'!C32&lt;&gt;"",'DETALLE DE LINEAS'!C32,"")</f>
        <v/>
      </c>
      <c r="G162" s="475"/>
      <c r="H162" s="475"/>
      <c r="I162" s="474"/>
      <c r="J162" s="528">
        <v>893401</v>
      </c>
      <c r="K162" s="479"/>
      <c r="L162" s="515"/>
      <c r="M162" s="516"/>
      <c r="N162" s="516"/>
      <c r="O162" s="516"/>
      <c r="P162" s="517"/>
      <c r="Q162" s="528">
        <v>8934</v>
      </c>
      <c r="R162" s="479"/>
      <c r="S162" s="475"/>
      <c r="T162" s="475"/>
      <c r="U162" s="475"/>
      <c r="V162" s="475"/>
      <c r="W162" s="474"/>
      <c r="X162" s="473"/>
      <c r="Y162" s="474"/>
      <c r="Z162" s="522" t="str">
        <f>+IF('DETALLE DE LINEAS'!E32&lt;&gt;"",'DETALLE DE LINEAS'!E32,"")</f>
        <v/>
      </c>
      <c r="AA162" s="523"/>
      <c r="AB162" s="523"/>
      <c r="AC162" s="524"/>
      <c r="AD162" s="473" t="str">
        <f>+IF('DETALLE DE LINEAS'!I32&lt;&gt;"",'DETALLE DE LINEAS'!I32,"")</f>
        <v/>
      </c>
      <c r="AE162" s="475"/>
      <c r="AF162" s="475"/>
      <c r="AG162" s="474"/>
      <c r="AH162" s="525" t="str">
        <f>+IF('DETALLE DE LINEAS'!H32&lt;&gt;"",'DETALLE DE LINEAS'!H32,"")</f>
        <v/>
      </c>
      <c r="AI162" s="526"/>
      <c r="AJ162" s="526"/>
      <c r="AK162" s="526"/>
      <c r="AL162" s="526"/>
      <c r="AM162" s="526"/>
      <c r="AN162" s="527"/>
      <c r="AO162" s="134"/>
      <c r="AP162" s="134"/>
      <c r="AQ162" s="473"/>
      <c r="AR162" s="474"/>
      <c r="AS162" s="473"/>
      <c r="AT162" s="475"/>
      <c r="AU162" s="475"/>
      <c r="AV162" s="474"/>
      <c r="AW162" s="473"/>
      <c r="AX162" s="475"/>
      <c r="AY162" s="475"/>
      <c r="AZ162" s="475"/>
      <c r="BA162" s="474"/>
      <c r="BB162" s="134"/>
      <c r="BC162" s="134"/>
      <c r="BD162" s="473"/>
      <c r="BE162" s="475"/>
      <c r="BF162" s="474"/>
      <c r="BG162" s="473"/>
      <c r="BH162" s="475"/>
      <c r="BI162" s="474"/>
    </row>
    <row r="163" spans="2:62" s="121" customFormat="1" ht="11.25" customHeight="1">
      <c r="B163" s="128"/>
      <c r="C163" s="128"/>
      <c r="D163" s="128"/>
      <c r="E163" s="133">
        <v>4</v>
      </c>
      <c r="F163" s="475" t="str">
        <f>+IF('DETALLE DE LINEAS'!C33&lt;&gt;"",'DETALLE DE LINEAS'!C33,"")</f>
        <v/>
      </c>
      <c r="G163" s="475"/>
      <c r="H163" s="475"/>
      <c r="I163" s="474"/>
      <c r="J163" s="528">
        <v>893401</v>
      </c>
      <c r="K163" s="479"/>
      <c r="L163" s="515"/>
      <c r="M163" s="516"/>
      <c r="N163" s="516"/>
      <c r="O163" s="516"/>
      <c r="P163" s="517"/>
      <c r="Q163" s="528">
        <v>8934</v>
      </c>
      <c r="R163" s="479"/>
      <c r="S163" s="475"/>
      <c r="T163" s="475"/>
      <c r="U163" s="475"/>
      <c r="V163" s="475"/>
      <c r="W163" s="474"/>
      <c r="X163" s="473"/>
      <c r="Y163" s="474"/>
      <c r="Z163" s="522" t="str">
        <f>+IF('DETALLE DE LINEAS'!E33&lt;&gt;"",'DETALLE DE LINEAS'!E33,"")</f>
        <v/>
      </c>
      <c r="AA163" s="523"/>
      <c r="AB163" s="523"/>
      <c r="AC163" s="524"/>
      <c r="AD163" s="473" t="str">
        <f>+IF('DETALLE DE LINEAS'!I33&lt;&gt;"",'DETALLE DE LINEAS'!I33,"")</f>
        <v/>
      </c>
      <c r="AE163" s="475"/>
      <c r="AF163" s="475"/>
      <c r="AG163" s="474"/>
      <c r="AH163" s="525" t="str">
        <f>+IF('DETALLE DE LINEAS'!H33&lt;&gt;"",'DETALLE DE LINEAS'!H33,"")</f>
        <v/>
      </c>
      <c r="AI163" s="526"/>
      <c r="AJ163" s="526"/>
      <c r="AK163" s="526"/>
      <c r="AL163" s="526"/>
      <c r="AM163" s="526"/>
      <c r="AN163" s="527"/>
      <c r="AO163" s="134"/>
      <c r="AP163" s="134"/>
      <c r="AQ163" s="473"/>
      <c r="AR163" s="474"/>
      <c r="AS163" s="473"/>
      <c r="AT163" s="475"/>
      <c r="AU163" s="475"/>
      <c r="AV163" s="474"/>
      <c r="AW163" s="473"/>
      <c r="AX163" s="475"/>
      <c r="AY163" s="475"/>
      <c r="AZ163" s="475"/>
      <c r="BA163" s="474"/>
      <c r="BB163" s="134"/>
      <c r="BC163" s="134"/>
      <c r="BD163" s="473"/>
      <c r="BE163" s="475"/>
      <c r="BF163" s="474"/>
      <c r="BG163" s="473"/>
      <c r="BH163" s="475"/>
      <c r="BI163" s="474"/>
    </row>
    <row r="164" spans="2:62" s="121" customFormat="1" ht="12" customHeight="1">
      <c r="B164" s="128"/>
      <c r="C164" s="128"/>
      <c r="D164" s="128"/>
      <c r="E164" s="133">
        <v>5</v>
      </c>
      <c r="F164" s="475" t="str">
        <f>+IF('DETALLE DE LINEAS'!C34&lt;&gt;"",'DETALLE DE LINEAS'!C34,"")</f>
        <v/>
      </c>
      <c r="G164" s="475"/>
      <c r="H164" s="475"/>
      <c r="I164" s="474"/>
      <c r="J164" s="528">
        <v>893401</v>
      </c>
      <c r="K164" s="479"/>
      <c r="L164" s="515"/>
      <c r="M164" s="516"/>
      <c r="N164" s="516"/>
      <c r="O164" s="516"/>
      <c r="P164" s="517"/>
      <c r="Q164" s="528">
        <v>8934</v>
      </c>
      <c r="R164" s="479"/>
      <c r="S164" s="475"/>
      <c r="T164" s="475"/>
      <c r="U164" s="475"/>
      <c r="V164" s="475"/>
      <c r="W164" s="474"/>
      <c r="X164" s="473"/>
      <c r="Y164" s="474"/>
      <c r="Z164" s="522" t="str">
        <f>+IF('DETALLE DE LINEAS'!E34&lt;&gt;"",'DETALLE DE LINEAS'!E34,"")</f>
        <v/>
      </c>
      <c r="AA164" s="523"/>
      <c r="AB164" s="523"/>
      <c r="AC164" s="524"/>
      <c r="AD164" s="473" t="str">
        <f>+IF('DETALLE DE LINEAS'!I34&lt;&gt;"",'DETALLE DE LINEAS'!I34,"")</f>
        <v/>
      </c>
      <c r="AE164" s="475"/>
      <c r="AF164" s="475"/>
      <c r="AG164" s="474"/>
      <c r="AH164" s="525" t="str">
        <f>+IF('DETALLE DE LINEAS'!H34&lt;&gt;"",'DETALLE DE LINEAS'!H34,"")</f>
        <v/>
      </c>
      <c r="AI164" s="526"/>
      <c r="AJ164" s="526"/>
      <c r="AK164" s="526"/>
      <c r="AL164" s="526"/>
      <c r="AM164" s="526"/>
      <c r="AN164" s="527"/>
      <c r="AO164" s="134"/>
      <c r="AP164" s="134"/>
      <c r="AQ164" s="473"/>
      <c r="AR164" s="474"/>
      <c r="AS164" s="473"/>
      <c r="AT164" s="475"/>
      <c r="AU164" s="475"/>
      <c r="AV164" s="474"/>
      <c r="AW164" s="473"/>
      <c r="AX164" s="475"/>
      <c r="AY164" s="475"/>
      <c r="AZ164" s="475"/>
      <c r="BA164" s="474"/>
      <c r="BB164" s="134"/>
      <c r="BC164" s="134"/>
      <c r="BD164" s="473"/>
      <c r="BE164" s="475"/>
      <c r="BF164" s="474"/>
      <c r="BG164" s="473"/>
      <c r="BH164" s="475"/>
      <c r="BI164" s="474"/>
    </row>
    <row r="165" spans="2:62" s="121" customFormat="1" ht="12.75" customHeight="1">
      <c r="B165" s="128"/>
      <c r="C165" s="128"/>
      <c r="D165" s="128"/>
      <c r="E165" s="133">
        <v>6</v>
      </c>
      <c r="F165" s="475"/>
      <c r="G165" s="475"/>
      <c r="H165" s="475"/>
      <c r="I165" s="474"/>
      <c r="J165" s="528"/>
      <c r="K165" s="479"/>
      <c r="L165" s="515"/>
      <c r="M165" s="516"/>
      <c r="N165" s="516"/>
      <c r="O165" s="516"/>
      <c r="P165" s="517"/>
      <c r="Q165" s="528"/>
      <c r="R165" s="479"/>
      <c r="S165" s="475"/>
      <c r="T165" s="475"/>
      <c r="U165" s="475"/>
      <c r="V165" s="475"/>
      <c r="W165" s="474"/>
      <c r="X165" s="473"/>
      <c r="Y165" s="474"/>
      <c r="Z165" s="522"/>
      <c r="AA165" s="523"/>
      <c r="AB165" s="523"/>
      <c r="AC165" s="524"/>
      <c r="AD165" s="473" t="str">
        <f>+IF('DETALLE DE LINEAS'!I35&lt;&gt;"",'DETALLE DE LINEAS'!I35,"")</f>
        <v/>
      </c>
      <c r="AE165" s="475"/>
      <c r="AF165" s="475"/>
      <c r="AG165" s="474"/>
      <c r="AH165" s="525"/>
      <c r="AI165" s="526"/>
      <c r="AJ165" s="526"/>
      <c r="AK165" s="526"/>
      <c r="AL165" s="526"/>
      <c r="AM165" s="526"/>
      <c r="AN165" s="527"/>
      <c r="AO165" s="134"/>
      <c r="AP165" s="134"/>
      <c r="AQ165" s="473"/>
      <c r="AR165" s="474"/>
      <c r="AS165" s="473"/>
      <c r="AT165" s="475"/>
      <c r="AU165" s="475"/>
      <c r="AV165" s="474"/>
      <c r="AW165" s="473"/>
      <c r="AX165" s="475"/>
      <c r="AY165" s="475"/>
      <c r="AZ165" s="475"/>
      <c r="BA165" s="474"/>
      <c r="BB165" s="134"/>
      <c r="BC165" s="134"/>
      <c r="BD165" s="473"/>
      <c r="BE165" s="475"/>
      <c r="BF165" s="474"/>
      <c r="BG165" s="473"/>
      <c r="BH165" s="475"/>
      <c r="BI165" s="474"/>
    </row>
    <row r="166" spans="2:62" s="121" customFormat="1" ht="10.5" customHeight="1">
      <c r="B166" s="128"/>
      <c r="C166" s="128"/>
      <c r="D166" s="128"/>
      <c r="E166" s="133">
        <v>7</v>
      </c>
      <c r="F166" s="475"/>
      <c r="G166" s="475"/>
      <c r="H166" s="475"/>
      <c r="I166" s="474"/>
      <c r="J166" s="513"/>
      <c r="K166" s="514"/>
      <c r="L166" s="515"/>
      <c r="M166" s="516"/>
      <c r="N166" s="516"/>
      <c r="O166" s="516"/>
      <c r="P166" s="517"/>
      <c r="Q166" s="528"/>
      <c r="R166" s="479"/>
      <c r="S166" s="475"/>
      <c r="T166" s="475"/>
      <c r="U166" s="475"/>
      <c r="V166" s="475"/>
      <c r="W166" s="474"/>
      <c r="X166" s="473"/>
      <c r="Y166" s="474"/>
      <c r="Z166" s="522"/>
      <c r="AA166" s="523"/>
      <c r="AB166" s="523"/>
      <c r="AC166" s="524"/>
      <c r="AD166" s="473" t="str">
        <f>+IF('DETALLE DE LINEAS'!I36&lt;&gt;"",'DETALLE DE LINEAS'!I36,"")</f>
        <v/>
      </c>
      <c r="AE166" s="475"/>
      <c r="AF166" s="475"/>
      <c r="AG166" s="474"/>
      <c r="AH166" s="525"/>
      <c r="AI166" s="526"/>
      <c r="AJ166" s="526"/>
      <c r="AK166" s="526"/>
      <c r="AL166" s="526"/>
      <c r="AM166" s="526"/>
      <c r="AN166" s="527"/>
      <c r="AO166" s="134"/>
      <c r="AP166" s="134"/>
      <c r="AQ166" s="473"/>
      <c r="AR166" s="474"/>
      <c r="AS166" s="473"/>
      <c r="AT166" s="475"/>
      <c r="AU166" s="475"/>
      <c r="AV166" s="474"/>
      <c r="AW166" s="473"/>
      <c r="AX166" s="475"/>
      <c r="AY166" s="475"/>
      <c r="AZ166" s="475"/>
      <c r="BA166" s="474"/>
      <c r="BB166" s="134"/>
      <c r="BC166" s="134"/>
      <c r="BD166" s="473"/>
      <c r="BE166" s="475"/>
      <c r="BF166" s="474"/>
      <c r="BG166" s="473"/>
      <c r="BH166" s="475"/>
      <c r="BI166" s="474"/>
    </row>
    <row r="167" spans="2:62" s="121" customFormat="1" ht="12.75" customHeight="1">
      <c r="B167" s="128"/>
      <c r="C167" s="128"/>
      <c r="D167" s="128"/>
      <c r="E167" s="133">
        <v>8</v>
      </c>
      <c r="F167" s="475"/>
      <c r="G167" s="475"/>
      <c r="H167" s="475"/>
      <c r="I167" s="474"/>
      <c r="J167" s="513"/>
      <c r="K167" s="514"/>
      <c r="L167" s="515"/>
      <c r="M167" s="516"/>
      <c r="N167" s="516"/>
      <c r="O167" s="516"/>
      <c r="P167" s="517"/>
      <c r="Q167" s="518"/>
      <c r="R167" s="519"/>
      <c r="S167" s="520"/>
      <c r="T167" s="520"/>
      <c r="U167" s="520"/>
      <c r="V167" s="520"/>
      <c r="W167" s="521"/>
      <c r="X167" s="507"/>
      <c r="Y167" s="508"/>
      <c r="Z167" s="522"/>
      <c r="AA167" s="523"/>
      <c r="AB167" s="523"/>
      <c r="AC167" s="524"/>
      <c r="AD167" s="473" t="str">
        <f>+IF('DETALLE DE LINEAS'!I37&lt;&gt;"",'DETALLE DE LINEAS'!I37,"")</f>
        <v/>
      </c>
      <c r="AE167" s="475"/>
      <c r="AF167" s="475"/>
      <c r="AG167" s="474"/>
      <c r="AH167" s="525"/>
      <c r="AI167" s="526"/>
      <c r="AJ167" s="526"/>
      <c r="AK167" s="526"/>
      <c r="AL167" s="526"/>
      <c r="AM167" s="526"/>
      <c r="AN167" s="527"/>
      <c r="AO167" s="135"/>
      <c r="AP167" s="135"/>
      <c r="AQ167" s="507"/>
      <c r="AR167" s="508"/>
      <c r="AS167" s="507"/>
      <c r="AT167" s="509"/>
      <c r="AU167" s="509"/>
      <c r="AV167" s="508"/>
      <c r="AW167" s="507"/>
      <c r="AX167" s="509"/>
      <c r="AY167" s="509"/>
      <c r="AZ167" s="509"/>
      <c r="BA167" s="508"/>
      <c r="BB167" s="135"/>
      <c r="BC167" s="135"/>
      <c r="BD167" s="507"/>
      <c r="BE167" s="509"/>
      <c r="BF167" s="508"/>
      <c r="BG167" s="507"/>
      <c r="BH167" s="509"/>
      <c r="BI167" s="508"/>
    </row>
    <row r="168" spans="2:62" s="121" customFormat="1" ht="3" customHeight="1">
      <c r="B168" s="128"/>
      <c r="C168" s="128"/>
      <c r="D168" s="128"/>
      <c r="E168" s="136">
        <v>9</v>
      </c>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37"/>
      <c r="AK168" s="137"/>
      <c r="AL168" s="137"/>
      <c r="AM168" s="137"/>
      <c r="AN168" s="137"/>
      <c r="AO168" s="137"/>
      <c r="AP168" s="137"/>
      <c r="AQ168" s="137"/>
      <c r="AR168" s="137"/>
      <c r="AS168" s="137"/>
      <c r="AT168" s="137"/>
      <c r="AU168" s="137"/>
      <c r="AV168" s="137"/>
      <c r="AW168" s="137"/>
      <c r="AX168" s="137"/>
      <c r="AY168" s="137"/>
      <c r="AZ168" s="137"/>
      <c r="BA168" s="137"/>
      <c r="BB168" s="137"/>
      <c r="BC168" s="137"/>
      <c r="BD168" s="137"/>
      <c r="BE168" s="137"/>
      <c r="BF168" s="137"/>
      <c r="BG168" s="137"/>
      <c r="BH168" s="137"/>
      <c r="BI168" s="137"/>
    </row>
    <row r="169" spans="2:62" s="121" customFormat="1" ht="12.75" customHeight="1">
      <c r="B169" s="128"/>
      <c r="C169" s="128"/>
      <c r="D169" s="128"/>
      <c r="E169" s="510" t="s">
        <v>436</v>
      </c>
      <c r="F169" s="511"/>
      <c r="G169" s="511"/>
      <c r="H169" s="511"/>
      <c r="I169" s="511"/>
      <c r="J169" s="511"/>
      <c r="K169" s="511"/>
      <c r="L169" s="511"/>
      <c r="M169" s="511"/>
      <c r="N169" s="511"/>
      <c r="O169" s="511"/>
      <c r="P169" s="511"/>
      <c r="Q169" s="511"/>
      <c r="R169" s="511"/>
      <c r="S169" s="512"/>
      <c r="T169" s="510" t="s">
        <v>388</v>
      </c>
      <c r="U169" s="511"/>
      <c r="V169" s="511"/>
      <c r="W169" s="511"/>
      <c r="X169" s="511"/>
      <c r="Y169" s="511"/>
      <c r="Z169" s="511"/>
      <c r="AA169" s="511"/>
      <c r="AB169" s="511"/>
      <c r="AC169" s="511"/>
      <c r="AD169" s="511"/>
      <c r="AE169" s="511"/>
      <c r="AF169" s="511"/>
      <c r="AG169" s="511"/>
      <c r="AH169" s="511"/>
      <c r="AI169" s="511"/>
      <c r="AJ169" s="511"/>
      <c r="AK169" s="511"/>
      <c r="AL169" s="511"/>
      <c r="AM169" s="511"/>
      <c r="AN169" s="512"/>
      <c r="AO169" s="510" t="s">
        <v>389</v>
      </c>
      <c r="AP169" s="511"/>
      <c r="AQ169" s="511"/>
      <c r="AR169" s="511"/>
      <c r="AS169" s="511"/>
      <c r="AT169" s="511"/>
      <c r="AU169" s="511"/>
      <c r="AV169" s="511"/>
      <c r="AW169" s="511"/>
      <c r="AX169" s="511"/>
      <c r="AY169" s="511"/>
      <c r="AZ169" s="511"/>
      <c r="BA169" s="511"/>
      <c r="BB169" s="511"/>
      <c r="BC169" s="511"/>
      <c r="BD169" s="511"/>
      <c r="BE169" s="511"/>
      <c r="BF169" s="511"/>
      <c r="BG169" s="511"/>
      <c r="BH169" s="511"/>
      <c r="BI169" s="512"/>
    </row>
    <row r="170" spans="2:62" s="121" customFormat="1" ht="14.25" customHeight="1">
      <c r="B170" s="128"/>
      <c r="C170" s="128"/>
      <c r="D170" s="128"/>
      <c r="E170" s="486" t="s">
        <v>390</v>
      </c>
      <c r="F170" s="488"/>
      <c r="G170" s="488"/>
      <c r="H170" s="488"/>
      <c r="I170" s="488"/>
      <c r="J170" s="488"/>
      <c r="K170" s="488"/>
      <c r="L170" s="488" t="s">
        <v>341</v>
      </c>
      <c r="M170" s="488"/>
      <c r="N170" s="488"/>
      <c r="O170" s="488" t="s">
        <v>340</v>
      </c>
      <c r="P170" s="488"/>
      <c r="Q170" s="488"/>
      <c r="R170" s="499" t="s">
        <v>391</v>
      </c>
      <c r="S170" s="500" t="s">
        <v>392</v>
      </c>
      <c r="T170" s="501" t="s">
        <v>352</v>
      </c>
      <c r="U170" s="502"/>
      <c r="V170" s="502"/>
      <c r="W170" s="502"/>
      <c r="X170" s="502"/>
      <c r="Y170" s="502"/>
      <c r="Z170" s="503"/>
      <c r="AA170" s="494" t="s">
        <v>393</v>
      </c>
      <c r="AB170" s="495"/>
      <c r="AC170" s="488" t="s">
        <v>394</v>
      </c>
      <c r="AD170" s="488"/>
      <c r="AE170" s="488"/>
      <c r="AF170" s="488"/>
      <c r="AG170" s="486" t="s">
        <v>395</v>
      </c>
      <c r="AH170" s="486"/>
      <c r="AI170" s="486"/>
      <c r="AJ170" s="486"/>
      <c r="AK170" s="486"/>
      <c r="AL170" s="486"/>
      <c r="AM170" s="486"/>
      <c r="AN170" s="486"/>
      <c r="AO170" s="488" t="s">
        <v>352</v>
      </c>
      <c r="AP170" s="488"/>
      <c r="AQ170" s="488"/>
      <c r="AR170" s="488"/>
      <c r="AS170" s="488"/>
      <c r="AT170" s="488"/>
      <c r="AU170" s="488"/>
      <c r="AV170" s="498" t="s">
        <v>393</v>
      </c>
      <c r="AW170" s="498"/>
      <c r="AX170" s="488" t="s">
        <v>394</v>
      </c>
      <c r="AY170" s="488"/>
      <c r="AZ170" s="488"/>
      <c r="BA170" s="488"/>
      <c r="BB170" s="486" t="s">
        <v>395</v>
      </c>
      <c r="BC170" s="486"/>
      <c r="BD170" s="486"/>
      <c r="BE170" s="486"/>
      <c r="BF170" s="486"/>
      <c r="BG170" s="486"/>
      <c r="BH170" s="486"/>
      <c r="BI170" s="486"/>
    </row>
    <row r="171" spans="2:62" s="121" customFormat="1" ht="16.5" customHeight="1">
      <c r="B171" s="128"/>
      <c r="C171" s="128"/>
      <c r="D171" s="128"/>
      <c r="E171" s="488"/>
      <c r="F171" s="488"/>
      <c r="G171" s="488"/>
      <c r="H171" s="488"/>
      <c r="I171" s="488"/>
      <c r="J171" s="488"/>
      <c r="K171" s="488"/>
      <c r="L171" s="488"/>
      <c r="M171" s="488"/>
      <c r="N171" s="488"/>
      <c r="O171" s="488"/>
      <c r="P171" s="488"/>
      <c r="Q171" s="488"/>
      <c r="R171" s="499"/>
      <c r="S171" s="500"/>
      <c r="T171" s="504"/>
      <c r="U171" s="505"/>
      <c r="V171" s="505"/>
      <c r="W171" s="505"/>
      <c r="X171" s="505"/>
      <c r="Y171" s="505"/>
      <c r="Z171" s="506"/>
      <c r="AA171" s="496"/>
      <c r="AB171" s="497"/>
      <c r="AC171" s="488"/>
      <c r="AD171" s="488"/>
      <c r="AE171" s="488"/>
      <c r="AF171" s="488"/>
      <c r="AG171" s="487" t="s">
        <v>396</v>
      </c>
      <c r="AH171" s="487"/>
      <c r="AI171" s="488" t="s">
        <v>397</v>
      </c>
      <c r="AJ171" s="488"/>
      <c r="AK171" s="138" t="s">
        <v>398</v>
      </c>
      <c r="AL171" s="489" t="s">
        <v>399</v>
      </c>
      <c r="AM171" s="490"/>
      <c r="AN171" s="491"/>
      <c r="AO171" s="488"/>
      <c r="AP171" s="488"/>
      <c r="AQ171" s="488"/>
      <c r="AR171" s="488"/>
      <c r="AS171" s="488"/>
      <c r="AT171" s="488"/>
      <c r="AU171" s="488"/>
      <c r="AV171" s="498"/>
      <c r="AW171" s="498"/>
      <c r="AX171" s="488"/>
      <c r="AY171" s="488"/>
      <c r="AZ171" s="488"/>
      <c r="BA171" s="488"/>
      <c r="BB171" s="487" t="s">
        <v>396</v>
      </c>
      <c r="BC171" s="487"/>
      <c r="BD171" s="488" t="s">
        <v>397</v>
      </c>
      <c r="BE171" s="488"/>
      <c r="BF171" s="492" t="s">
        <v>398</v>
      </c>
      <c r="BG171" s="493"/>
      <c r="BH171" s="486" t="s">
        <v>399</v>
      </c>
      <c r="BI171" s="486"/>
    </row>
    <row r="172" spans="2:62" s="121" customFormat="1" ht="12" customHeight="1">
      <c r="B172" s="128"/>
      <c r="C172" s="128"/>
      <c r="D172" s="128"/>
      <c r="E172" s="133">
        <v>1</v>
      </c>
      <c r="F172" s="479">
        <v>893401</v>
      </c>
      <c r="G172" s="479"/>
      <c r="H172" s="475"/>
      <c r="I172" s="475"/>
      <c r="J172" s="475"/>
      <c r="K172" s="474"/>
      <c r="L172" s="473"/>
      <c r="M172" s="475"/>
      <c r="N172" s="474"/>
      <c r="O172" s="473"/>
      <c r="P172" s="475"/>
      <c r="Q172" s="474"/>
      <c r="R172" s="134"/>
      <c r="S172" s="134"/>
      <c r="T172" s="480"/>
      <c r="U172" s="481"/>
      <c r="V172" s="481"/>
      <c r="W172" s="481"/>
      <c r="X172" s="481"/>
      <c r="Y172" s="481"/>
      <c r="Z172" s="482"/>
      <c r="AA172" s="473"/>
      <c r="AB172" s="474"/>
      <c r="AC172" s="483" t="str">
        <f>+IF('DETALLE DE LINEAS'!F30&lt;&gt;"",'DETALLE DE LINEAS'!F30,"")</f>
        <v/>
      </c>
      <c r="AD172" s="484"/>
      <c r="AE172" s="484"/>
      <c r="AF172" s="485"/>
      <c r="AG172" s="473"/>
      <c r="AH172" s="474"/>
      <c r="AI172" s="473"/>
      <c r="AJ172" s="474"/>
      <c r="AK172" s="139"/>
      <c r="AL172" s="473"/>
      <c r="AM172" s="475"/>
      <c r="AN172" s="474"/>
      <c r="AO172" s="475"/>
      <c r="AP172" s="475"/>
      <c r="AQ172" s="475"/>
      <c r="AR172" s="475"/>
      <c r="AS172" s="475"/>
      <c r="AT172" s="475"/>
      <c r="AU172" s="474"/>
      <c r="AV172" s="140"/>
      <c r="AW172" s="476"/>
      <c r="AX172" s="477"/>
      <c r="AY172" s="477"/>
      <c r="AZ172" s="477"/>
      <c r="BA172" s="477"/>
      <c r="BB172" s="478"/>
      <c r="BC172" s="141"/>
      <c r="BD172" s="473"/>
      <c r="BE172" s="474"/>
      <c r="BF172" s="139"/>
      <c r="BG172" s="142"/>
      <c r="BH172" s="473"/>
      <c r="BI172" s="474"/>
    </row>
    <row r="173" spans="2:62" s="121" customFormat="1" ht="11.85" customHeight="1">
      <c r="B173" s="128"/>
      <c r="C173" s="128"/>
      <c r="D173" s="128"/>
      <c r="E173" s="133">
        <v>2</v>
      </c>
      <c r="F173" s="479">
        <v>893401</v>
      </c>
      <c r="G173" s="479"/>
      <c r="H173" s="475"/>
      <c r="I173" s="475"/>
      <c r="J173" s="475"/>
      <c r="K173" s="474"/>
      <c r="L173" s="473"/>
      <c r="M173" s="475"/>
      <c r="N173" s="474"/>
      <c r="O173" s="473"/>
      <c r="P173" s="475"/>
      <c r="Q173" s="474"/>
      <c r="R173" s="134"/>
      <c r="S173" s="134"/>
      <c r="T173" s="480"/>
      <c r="U173" s="481"/>
      <c r="V173" s="481"/>
      <c r="W173" s="481"/>
      <c r="X173" s="481"/>
      <c r="Y173" s="481"/>
      <c r="Z173" s="482"/>
      <c r="AA173" s="473"/>
      <c r="AB173" s="474"/>
      <c r="AC173" s="483" t="str">
        <f>+IF('DETALLE DE LINEAS'!F31&lt;&gt;"",'DETALLE DE LINEAS'!F31,"")</f>
        <v/>
      </c>
      <c r="AD173" s="484"/>
      <c r="AE173" s="484"/>
      <c r="AF173" s="485"/>
      <c r="AG173" s="473"/>
      <c r="AH173" s="474"/>
      <c r="AI173" s="473"/>
      <c r="AJ173" s="474"/>
      <c r="AK173" s="134"/>
      <c r="AL173" s="473"/>
      <c r="AM173" s="475"/>
      <c r="AN173" s="474"/>
      <c r="AO173" s="473"/>
      <c r="AP173" s="475"/>
      <c r="AQ173" s="475"/>
      <c r="AR173" s="475"/>
      <c r="AS173" s="475"/>
      <c r="AT173" s="475"/>
      <c r="AU173" s="474"/>
      <c r="AV173" s="140"/>
      <c r="AW173" s="476"/>
      <c r="AX173" s="477"/>
      <c r="AY173" s="477"/>
      <c r="AZ173" s="477"/>
      <c r="BA173" s="477"/>
      <c r="BB173" s="478"/>
      <c r="BC173" s="141"/>
      <c r="BD173" s="473"/>
      <c r="BE173" s="474"/>
      <c r="BF173" s="139"/>
      <c r="BG173" s="142"/>
      <c r="BH173" s="473"/>
      <c r="BI173" s="474"/>
    </row>
    <row r="174" spans="2:62" ht="12.75" customHeight="1">
      <c r="B174" s="123"/>
      <c r="C174" s="123"/>
      <c r="D174" s="128"/>
      <c r="E174" s="133">
        <v>3</v>
      </c>
      <c r="F174" s="479">
        <v>893401</v>
      </c>
      <c r="G174" s="479"/>
      <c r="H174" s="475"/>
      <c r="I174" s="475"/>
      <c r="J174" s="475"/>
      <c r="K174" s="474"/>
      <c r="L174" s="473"/>
      <c r="M174" s="475"/>
      <c r="N174" s="474"/>
      <c r="O174" s="473"/>
      <c r="P174" s="475"/>
      <c r="Q174" s="474"/>
      <c r="R174" s="134"/>
      <c r="S174" s="134"/>
      <c r="T174" s="480"/>
      <c r="U174" s="481"/>
      <c r="V174" s="481"/>
      <c r="W174" s="481"/>
      <c r="X174" s="481"/>
      <c r="Y174" s="481"/>
      <c r="Z174" s="482"/>
      <c r="AA174" s="473"/>
      <c r="AB174" s="474"/>
      <c r="AC174" s="483" t="str">
        <f>+IF('DETALLE DE LINEAS'!F32&lt;&gt;"",'DETALLE DE LINEAS'!F32,"")</f>
        <v/>
      </c>
      <c r="AD174" s="484"/>
      <c r="AE174" s="484"/>
      <c r="AF174" s="485"/>
      <c r="AG174" s="473"/>
      <c r="AH174" s="474"/>
      <c r="AI174" s="473"/>
      <c r="AJ174" s="474"/>
      <c r="AK174" s="134"/>
      <c r="AL174" s="473"/>
      <c r="AM174" s="475"/>
      <c r="AN174" s="474"/>
      <c r="AO174" s="473"/>
      <c r="AP174" s="475"/>
      <c r="AQ174" s="475"/>
      <c r="AR174" s="475"/>
      <c r="AS174" s="475"/>
      <c r="AT174" s="475"/>
      <c r="AU174" s="474"/>
      <c r="AV174" s="140"/>
      <c r="AW174" s="476"/>
      <c r="AX174" s="477"/>
      <c r="AY174" s="477"/>
      <c r="AZ174" s="477"/>
      <c r="BA174" s="477"/>
      <c r="BB174" s="478"/>
      <c r="BC174" s="141"/>
      <c r="BD174" s="473"/>
      <c r="BE174" s="474"/>
      <c r="BF174" s="139"/>
      <c r="BG174" s="142"/>
      <c r="BH174" s="473"/>
      <c r="BI174" s="474"/>
      <c r="BJ174" s="121"/>
    </row>
    <row r="175" spans="2:62" ht="11.85" customHeight="1">
      <c r="B175" s="123"/>
      <c r="C175" s="123"/>
      <c r="D175" s="128"/>
      <c r="E175" s="133">
        <v>4</v>
      </c>
      <c r="F175" s="479">
        <v>893401</v>
      </c>
      <c r="G175" s="479"/>
      <c r="H175" s="475"/>
      <c r="I175" s="475"/>
      <c r="J175" s="475"/>
      <c r="K175" s="474"/>
      <c r="L175" s="473"/>
      <c r="M175" s="475"/>
      <c r="N175" s="474"/>
      <c r="O175" s="473"/>
      <c r="P175" s="475"/>
      <c r="Q175" s="474"/>
      <c r="R175" s="134"/>
      <c r="S175" s="134"/>
      <c r="T175" s="480"/>
      <c r="U175" s="481"/>
      <c r="V175" s="481"/>
      <c r="W175" s="481"/>
      <c r="X175" s="481"/>
      <c r="Y175" s="481"/>
      <c r="Z175" s="482"/>
      <c r="AA175" s="473"/>
      <c r="AB175" s="474"/>
      <c r="AC175" s="483" t="str">
        <f>+IF('DETALLE DE LINEAS'!F33&lt;&gt;"",'DETALLE DE LINEAS'!F33,"")</f>
        <v/>
      </c>
      <c r="AD175" s="484"/>
      <c r="AE175" s="484"/>
      <c r="AF175" s="485"/>
      <c r="AG175" s="473"/>
      <c r="AH175" s="474"/>
      <c r="AI175" s="473"/>
      <c r="AJ175" s="474"/>
      <c r="AK175" s="134"/>
      <c r="AL175" s="473"/>
      <c r="AM175" s="475"/>
      <c r="AN175" s="474"/>
      <c r="AO175" s="473"/>
      <c r="AP175" s="475"/>
      <c r="AQ175" s="475"/>
      <c r="AR175" s="475"/>
      <c r="AS175" s="475"/>
      <c r="AT175" s="475"/>
      <c r="AU175" s="474"/>
      <c r="AV175" s="140"/>
      <c r="AW175" s="476"/>
      <c r="AX175" s="477"/>
      <c r="AY175" s="477"/>
      <c r="AZ175" s="477"/>
      <c r="BA175" s="477"/>
      <c r="BB175" s="478"/>
      <c r="BC175" s="141"/>
      <c r="BD175" s="473"/>
      <c r="BE175" s="474"/>
      <c r="BF175" s="139"/>
      <c r="BG175" s="142"/>
      <c r="BH175" s="473"/>
      <c r="BI175" s="474"/>
      <c r="BJ175" s="121"/>
    </row>
    <row r="176" spans="2:62" ht="11.85" customHeight="1">
      <c r="B176" s="123"/>
      <c r="C176" s="123"/>
      <c r="D176" s="128"/>
      <c r="E176" s="133">
        <v>5</v>
      </c>
      <c r="F176" s="479">
        <v>893401</v>
      </c>
      <c r="G176" s="479"/>
      <c r="H176" s="475"/>
      <c r="I176" s="475"/>
      <c r="J176" s="475"/>
      <c r="K176" s="474"/>
      <c r="L176" s="473"/>
      <c r="M176" s="475"/>
      <c r="N176" s="474"/>
      <c r="O176" s="473"/>
      <c r="P176" s="475"/>
      <c r="Q176" s="474"/>
      <c r="R176" s="134"/>
      <c r="S176" s="134"/>
      <c r="T176" s="480"/>
      <c r="U176" s="481"/>
      <c r="V176" s="481"/>
      <c r="W176" s="481"/>
      <c r="X176" s="481"/>
      <c r="Y176" s="481"/>
      <c r="Z176" s="482"/>
      <c r="AA176" s="473"/>
      <c r="AB176" s="474"/>
      <c r="AC176" s="483" t="str">
        <f>+IF('DETALLE DE LINEAS'!F34&lt;&gt;"",'DETALLE DE LINEAS'!F34,"")</f>
        <v/>
      </c>
      <c r="AD176" s="484"/>
      <c r="AE176" s="484"/>
      <c r="AF176" s="485"/>
      <c r="AG176" s="473"/>
      <c r="AH176" s="474"/>
      <c r="AI176" s="473"/>
      <c r="AJ176" s="474"/>
      <c r="AK176" s="134"/>
      <c r="AL176" s="473"/>
      <c r="AM176" s="475"/>
      <c r="AN176" s="474"/>
      <c r="AO176" s="473"/>
      <c r="AP176" s="475"/>
      <c r="AQ176" s="475"/>
      <c r="AR176" s="475"/>
      <c r="AS176" s="475"/>
      <c r="AT176" s="475"/>
      <c r="AU176" s="474"/>
      <c r="AV176" s="140"/>
      <c r="AW176" s="476"/>
      <c r="AX176" s="477"/>
      <c r="AY176" s="477"/>
      <c r="AZ176" s="477"/>
      <c r="BA176" s="477"/>
      <c r="BB176" s="478"/>
      <c r="BC176" s="141"/>
      <c r="BD176" s="473"/>
      <c r="BE176" s="474"/>
      <c r="BF176" s="139"/>
      <c r="BG176" s="142"/>
      <c r="BH176" s="473"/>
      <c r="BI176" s="474"/>
      <c r="BJ176" s="121"/>
    </row>
    <row r="177" spans="2:62" ht="10.5" customHeight="1">
      <c r="B177" s="123"/>
      <c r="C177" s="123"/>
      <c r="D177" s="128"/>
      <c r="E177" s="133">
        <v>6</v>
      </c>
      <c r="F177" s="479">
        <v>893401</v>
      </c>
      <c r="G177" s="479"/>
      <c r="H177" s="475"/>
      <c r="I177" s="475"/>
      <c r="J177" s="475"/>
      <c r="K177" s="474"/>
      <c r="L177" s="473"/>
      <c r="M177" s="475"/>
      <c r="N177" s="474"/>
      <c r="O177" s="473"/>
      <c r="P177" s="475"/>
      <c r="Q177" s="474"/>
      <c r="R177" s="134"/>
      <c r="S177" s="134"/>
      <c r="T177" s="480"/>
      <c r="U177" s="481"/>
      <c r="V177" s="481"/>
      <c r="W177" s="481"/>
      <c r="X177" s="481"/>
      <c r="Y177" s="481"/>
      <c r="Z177" s="482"/>
      <c r="AA177" s="473"/>
      <c r="AB177" s="474"/>
      <c r="AC177" s="483"/>
      <c r="AD177" s="484"/>
      <c r="AE177" s="484"/>
      <c r="AF177" s="485"/>
      <c r="AG177" s="473"/>
      <c r="AH177" s="474"/>
      <c r="AI177" s="473"/>
      <c r="AJ177" s="474"/>
      <c r="AK177" s="134"/>
      <c r="AL177" s="473"/>
      <c r="AM177" s="475"/>
      <c r="AN177" s="474"/>
      <c r="AO177" s="473"/>
      <c r="AP177" s="475"/>
      <c r="AQ177" s="475"/>
      <c r="AR177" s="475"/>
      <c r="AS177" s="475"/>
      <c r="AT177" s="475"/>
      <c r="AU177" s="474"/>
      <c r="AV177" s="140"/>
      <c r="AW177" s="476"/>
      <c r="AX177" s="477"/>
      <c r="AY177" s="477"/>
      <c r="AZ177" s="477"/>
      <c r="BA177" s="477"/>
      <c r="BB177" s="478"/>
      <c r="BC177" s="141"/>
      <c r="BD177" s="473"/>
      <c r="BE177" s="474"/>
      <c r="BF177" s="139"/>
      <c r="BG177" s="142"/>
      <c r="BH177" s="473"/>
      <c r="BI177" s="474"/>
      <c r="BJ177" s="121"/>
    </row>
    <row r="178" spans="2:62" ht="12.75" customHeight="1">
      <c r="B178" s="123"/>
      <c r="C178" s="123"/>
      <c r="D178" s="128"/>
      <c r="E178" s="133">
        <v>7</v>
      </c>
      <c r="F178" s="479">
        <v>893401</v>
      </c>
      <c r="G178" s="479"/>
      <c r="H178" s="475"/>
      <c r="I178" s="475"/>
      <c r="J178" s="475"/>
      <c r="K178" s="474"/>
      <c r="L178" s="473"/>
      <c r="M178" s="475"/>
      <c r="N178" s="474"/>
      <c r="O178" s="473"/>
      <c r="P178" s="475"/>
      <c r="Q178" s="474"/>
      <c r="R178" s="134"/>
      <c r="S178" s="134"/>
      <c r="T178" s="480"/>
      <c r="U178" s="481"/>
      <c r="V178" s="481"/>
      <c r="W178" s="481"/>
      <c r="X178" s="481"/>
      <c r="Y178" s="481"/>
      <c r="Z178" s="482"/>
      <c r="AA178" s="473"/>
      <c r="AB178" s="474"/>
      <c r="AC178" s="483"/>
      <c r="AD178" s="484"/>
      <c r="AE178" s="484"/>
      <c r="AF178" s="485"/>
      <c r="AG178" s="473"/>
      <c r="AH178" s="474"/>
      <c r="AI178" s="473"/>
      <c r="AJ178" s="474"/>
      <c r="AK178" s="134"/>
      <c r="AL178" s="473"/>
      <c r="AM178" s="475"/>
      <c r="AN178" s="474"/>
      <c r="AO178" s="473"/>
      <c r="AP178" s="475"/>
      <c r="AQ178" s="475"/>
      <c r="AR178" s="475"/>
      <c r="AS178" s="475"/>
      <c r="AT178" s="475"/>
      <c r="AU178" s="474"/>
      <c r="AV178" s="140"/>
      <c r="AW178" s="476"/>
      <c r="AX178" s="477"/>
      <c r="AY178" s="477"/>
      <c r="AZ178" s="477"/>
      <c r="BA178" s="477"/>
      <c r="BB178" s="478"/>
      <c r="BC178" s="141"/>
      <c r="BD178" s="473"/>
      <c r="BE178" s="474"/>
      <c r="BF178" s="139"/>
      <c r="BG178" s="142"/>
      <c r="BH178" s="473"/>
      <c r="BI178" s="474"/>
      <c r="BJ178" s="121"/>
    </row>
    <row r="179" spans="2:62" ht="12" customHeight="1">
      <c r="B179" s="123"/>
      <c r="C179" s="123"/>
      <c r="D179" s="128"/>
      <c r="E179" s="133">
        <v>8</v>
      </c>
      <c r="F179" s="479">
        <v>893401</v>
      </c>
      <c r="G179" s="479"/>
      <c r="H179" s="475"/>
      <c r="I179" s="475"/>
      <c r="J179" s="475"/>
      <c r="K179" s="474"/>
      <c r="L179" s="473"/>
      <c r="M179" s="475"/>
      <c r="N179" s="474"/>
      <c r="O179" s="473"/>
      <c r="P179" s="475"/>
      <c r="Q179" s="474"/>
      <c r="R179" s="134"/>
      <c r="S179" s="134"/>
      <c r="T179" s="480"/>
      <c r="U179" s="481"/>
      <c r="V179" s="481"/>
      <c r="W179" s="481"/>
      <c r="X179" s="481"/>
      <c r="Y179" s="481"/>
      <c r="Z179" s="482"/>
      <c r="AA179" s="473"/>
      <c r="AB179" s="474"/>
      <c r="AC179" s="483"/>
      <c r="AD179" s="484"/>
      <c r="AE179" s="484"/>
      <c r="AF179" s="485"/>
      <c r="AG179" s="473"/>
      <c r="AH179" s="474"/>
      <c r="AI179" s="473"/>
      <c r="AJ179" s="474"/>
      <c r="AK179" s="134"/>
      <c r="AL179" s="473"/>
      <c r="AM179" s="475"/>
      <c r="AN179" s="474"/>
      <c r="AO179" s="473"/>
      <c r="AP179" s="475"/>
      <c r="AQ179" s="475"/>
      <c r="AR179" s="475"/>
      <c r="AS179" s="475"/>
      <c r="AT179" s="475"/>
      <c r="AU179" s="474"/>
      <c r="AV179" s="140"/>
      <c r="AW179" s="476"/>
      <c r="AX179" s="477"/>
      <c r="AY179" s="477"/>
      <c r="AZ179" s="477"/>
      <c r="BA179" s="477"/>
      <c r="BB179" s="478"/>
      <c r="BC179" s="141"/>
      <c r="BD179" s="473"/>
      <c r="BE179" s="474"/>
      <c r="BF179" s="139"/>
      <c r="BG179" s="142"/>
      <c r="BH179" s="473"/>
      <c r="BI179" s="474"/>
      <c r="BJ179" s="121"/>
    </row>
    <row r="180" spans="2:62" ht="11.85" customHeight="1">
      <c r="B180" s="123"/>
      <c r="C180" s="123"/>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c r="AA180" s="128"/>
      <c r="AB180" s="128"/>
      <c r="AC180" s="128"/>
      <c r="AD180" s="128"/>
      <c r="AE180" s="128"/>
      <c r="AF180" s="128"/>
      <c r="AG180" s="128"/>
      <c r="AH180" s="128"/>
      <c r="AI180" s="128"/>
      <c r="AJ180" s="128"/>
      <c r="AK180" s="128"/>
      <c r="AL180" s="128"/>
      <c r="AM180" s="128"/>
      <c r="AN180" s="128"/>
      <c r="AO180" s="128"/>
      <c r="AP180" s="128"/>
      <c r="AQ180" s="128"/>
      <c r="AR180" s="128"/>
      <c r="AS180" s="128"/>
      <c r="AT180" s="128"/>
      <c r="AU180" s="128"/>
      <c r="AV180" s="128"/>
      <c r="AW180" s="128"/>
      <c r="AX180" s="128"/>
      <c r="AY180" s="128"/>
      <c r="AZ180" s="128"/>
      <c r="BA180" s="128"/>
      <c r="BB180" s="128"/>
      <c r="BC180" s="128"/>
      <c r="BD180" s="128"/>
      <c r="BE180" s="128"/>
      <c r="BF180" s="128"/>
      <c r="BG180" s="128"/>
      <c r="BH180" s="128"/>
      <c r="BI180" s="128"/>
      <c r="BJ180" s="121"/>
    </row>
    <row r="181" spans="2:62" ht="11.85" customHeight="1">
      <c r="B181" s="123"/>
      <c r="C181" s="123"/>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c r="AR181" s="128"/>
      <c r="AS181" s="128"/>
      <c r="AT181" s="128"/>
      <c r="AU181" s="128"/>
      <c r="AV181" s="128"/>
      <c r="AW181" s="128"/>
      <c r="AX181" s="128"/>
      <c r="AY181" s="128"/>
      <c r="AZ181" s="128"/>
      <c r="BA181" s="128"/>
      <c r="BB181" s="128"/>
      <c r="BC181" s="128"/>
      <c r="BD181" s="128"/>
      <c r="BE181" s="128"/>
      <c r="BF181" s="128"/>
      <c r="BG181" s="128"/>
      <c r="BH181" s="128"/>
      <c r="BI181" s="128"/>
      <c r="BJ181" s="121"/>
    </row>
    <row r="182" spans="2:62" ht="24.75" customHeight="1">
      <c r="B182" s="123"/>
      <c r="C182" s="123"/>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c r="AA182" s="128"/>
      <c r="AB182" s="128"/>
      <c r="AC182" s="128"/>
      <c r="AD182" s="128"/>
      <c r="AE182" s="128"/>
      <c r="AF182" s="128"/>
      <c r="AG182" s="128"/>
      <c r="AH182" s="128"/>
      <c r="AI182" s="128"/>
      <c r="AJ182" s="128"/>
      <c r="AK182" s="128"/>
      <c r="AL182" s="128"/>
      <c r="AM182" s="128"/>
      <c r="AN182" s="128"/>
      <c r="AO182" s="128"/>
      <c r="AP182" s="128"/>
      <c r="AQ182" s="128"/>
      <c r="AR182" s="128"/>
      <c r="AS182" s="128"/>
      <c r="AT182" s="128"/>
      <c r="AU182" s="128"/>
      <c r="AV182" s="128"/>
      <c r="AW182" s="128"/>
      <c r="AX182" s="128"/>
      <c r="AY182" s="128"/>
      <c r="AZ182" s="128"/>
      <c r="BA182" s="128"/>
      <c r="BB182" s="128"/>
      <c r="BC182" s="128"/>
      <c r="BD182" s="128"/>
      <c r="BE182" s="128"/>
      <c r="BF182" s="128"/>
      <c r="BG182" s="128"/>
      <c r="BH182" s="128"/>
      <c r="BI182" s="128"/>
      <c r="BJ182" s="121"/>
    </row>
    <row r="183" spans="2:62" ht="15.75" customHeight="1">
      <c r="B183" s="123"/>
      <c r="C183" s="123"/>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1"/>
    </row>
    <row r="184" spans="2:62" ht="8.1" customHeight="1">
      <c r="B184" s="123"/>
      <c r="C184" s="123"/>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c r="AB184" s="128"/>
      <c r="AC184" s="128"/>
      <c r="AD184" s="128"/>
      <c r="AE184" s="128"/>
      <c r="AF184" s="128"/>
      <c r="AG184" s="128"/>
      <c r="AH184" s="128"/>
      <c r="AI184" s="128"/>
      <c r="AJ184" s="128"/>
      <c r="AK184" s="128"/>
      <c r="AL184" s="128"/>
      <c r="AM184" s="128"/>
      <c r="AN184" s="128"/>
      <c r="AO184" s="128"/>
      <c r="AP184" s="128"/>
      <c r="AQ184" s="128"/>
      <c r="AR184" s="128"/>
      <c r="AS184" s="128"/>
      <c r="AT184" s="128"/>
      <c r="AU184" s="128"/>
      <c r="AV184" s="128"/>
      <c r="AW184" s="128"/>
      <c r="AX184" s="128"/>
      <c r="AY184" s="128"/>
      <c r="AZ184" s="128"/>
      <c r="BA184" s="128"/>
      <c r="BB184" s="128"/>
      <c r="BC184" s="128"/>
      <c r="BD184" s="128"/>
      <c r="BE184" s="128"/>
      <c r="BF184" s="128"/>
      <c r="BG184" s="128"/>
      <c r="BH184" s="128"/>
      <c r="BI184" s="128"/>
      <c r="BJ184" s="121"/>
    </row>
    <row r="185" spans="2:62" ht="8.1" customHeight="1">
      <c r="B185" s="123"/>
      <c r="C185" s="123"/>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c r="AB185" s="128"/>
      <c r="AC185" s="128"/>
      <c r="AD185" s="128"/>
      <c r="AE185" s="128"/>
      <c r="AF185" s="128"/>
      <c r="AG185" s="128"/>
      <c r="AH185" s="128"/>
      <c r="AI185" s="128"/>
      <c r="AJ185" s="128"/>
      <c r="AK185" s="128"/>
      <c r="AL185" s="128"/>
      <c r="AM185" s="128"/>
      <c r="AN185" s="128"/>
      <c r="AO185" s="128"/>
      <c r="AP185" s="128"/>
      <c r="AQ185" s="128"/>
      <c r="AR185" s="128"/>
      <c r="AS185" s="128"/>
      <c r="AT185" s="128"/>
      <c r="AU185" s="128"/>
      <c r="AV185" s="128"/>
      <c r="AW185" s="128"/>
      <c r="AX185" s="128"/>
      <c r="AY185" s="128"/>
      <c r="AZ185" s="128"/>
      <c r="BA185" s="128"/>
      <c r="BB185" s="128"/>
      <c r="BC185" s="128"/>
      <c r="BD185" s="128"/>
      <c r="BE185" s="128"/>
      <c r="BF185" s="128"/>
      <c r="BG185" s="128"/>
      <c r="BH185" s="128"/>
      <c r="BI185" s="128"/>
      <c r="BJ185" s="121"/>
    </row>
    <row r="186" spans="2:62" ht="8.1" customHeight="1">
      <c r="D186" s="121"/>
      <c r="E186" s="121"/>
      <c r="F186" s="121"/>
      <c r="G186" s="121"/>
      <c r="H186" s="121"/>
      <c r="I186" s="121"/>
      <c r="J186" s="121"/>
      <c r="K186" s="121"/>
      <c r="L186" s="121"/>
      <c r="M186" s="121"/>
      <c r="N186" s="121"/>
      <c r="O186" s="121"/>
      <c r="P186" s="121"/>
      <c r="Q186" s="121"/>
      <c r="R186" s="121"/>
      <c r="S186" s="121"/>
      <c r="T186" s="121"/>
      <c r="U186" s="121"/>
      <c r="V186" s="121"/>
      <c r="W186" s="121"/>
      <c r="X186" s="121"/>
      <c r="Y186" s="121"/>
      <c r="Z186" s="121"/>
      <c r="AA186" s="121"/>
      <c r="AB186" s="121"/>
      <c r="AC186" s="121"/>
      <c r="AD186" s="121"/>
      <c r="AE186" s="121"/>
      <c r="AF186" s="121"/>
      <c r="AG186" s="121"/>
      <c r="AH186" s="121"/>
      <c r="AI186" s="121"/>
      <c r="AJ186" s="121"/>
      <c r="AK186" s="121"/>
      <c r="AL186" s="121"/>
      <c r="AM186" s="121"/>
      <c r="AN186" s="121"/>
      <c r="AO186" s="121"/>
      <c r="AP186" s="121"/>
      <c r="AQ186" s="121"/>
      <c r="AR186" s="121"/>
      <c r="AS186" s="121"/>
      <c r="AT186" s="121"/>
      <c r="AU186" s="121"/>
      <c r="AV186" s="121"/>
      <c r="AW186" s="121"/>
      <c r="AX186" s="121"/>
      <c r="AY186" s="121"/>
      <c r="AZ186" s="121"/>
      <c r="BA186" s="121"/>
      <c r="BB186" s="121"/>
      <c r="BC186" s="121"/>
      <c r="BD186" s="121"/>
      <c r="BE186" s="121"/>
      <c r="BF186" s="121"/>
      <c r="BG186" s="121"/>
      <c r="BH186" s="121"/>
      <c r="BI186" s="121"/>
      <c r="BJ186" s="121"/>
    </row>
    <row r="187" spans="2:62">
      <c r="D187" s="121"/>
      <c r="E187" s="121"/>
      <c r="F187" s="121"/>
      <c r="G187" s="121"/>
      <c r="H187" s="121"/>
      <c r="I187" s="121"/>
      <c r="J187" s="121"/>
      <c r="K187" s="121"/>
      <c r="L187" s="121"/>
      <c r="M187" s="121"/>
      <c r="N187" s="121"/>
      <c r="O187" s="121"/>
      <c r="P187" s="121"/>
      <c r="Q187" s="121"/>
      <c r="R187" s="121"/>
      <c r="S187" s="121"/>
      <c r="T187" s="121"/>
      <c r="U187" s="121"/>
      <c r="V187" s="121"/>
      <c r="W187" s="121"/>
      <c r="X187" s="121"/>
      <c r="Y187" s="121"/>
      <c r="Z187" s="121"/>
      <c r="AA187" s="121"/>
      <c r="AB187" s="121"/>
      <c r="AC187" s="121"/>
      <c r="AD187" s="121"/>
      <c r="AE187" s="121"/>
      <c r="AF187" s="121"/>
      <c r="AG187" s="121"/>
      <c r="AH187" s="121"/>
      <c r="AI187" s="121"/>
      <c r="AJ187" s="121"/>
      <c r="AK187" s="121"/>
      <c r="AL187" s="121"/>
      <c r="AM187" s="121"/>
      <c r="AN187" s="121"/>
      <c r="AO187" s="121"/>
      <c r="AP187" s="121"/>
      <c r="AQ187" s="121"/>
      <c r="AR187" s="121"/>
      <c r="AS187" s="121"/>
      <c r="AT187" s="121"/>
      <c r="AU187" s="121"/>
      <c r="AV187" s="121"/>
      <c r="AW187" s="121"/>
      <c r="AX187" s="121"/>
      <c r="AY187" s="121"/>
      <c r="AZ187" s="121"/>
      <c r="BA187" s="121"/>
      <c r="BB187" s="121"/>
      <c r="BC187" s="121"/>
      <c r="BD187" s="121"/>
      <c r="BE187" s="121"/>
      <c r="BF187" s="121"/>
      <c r="BG187" s="121"/>
      <c r="BH187" s="121"/>
      <c r="BI187" s="121"/>
      <c r="BJ187" s="121"/>
    </row>
    <row r="188" spans="2:62">
      <c r="D188" s="121"/>
      <c r="E188" s="121"/>
      <c r="F188" s="121"/>
      <c r="G188" s="121"/>
      <c r="H188" s="121"/>
      <c r="I188" s="121"/>
      <c r="J188" s="121"/>
      <c r="K188" s="121"/>
      <c r="L188" s="121"/>
      <c r="M188" s="121"/>
      <c r="N188" s="121"/>
      <c r="O188" s="121"/>
      <c r="P188" s="121"/>
      <c r="Q188" s="121"/>
      <c r="R188" s="121"/>
      <c r="S188" s="121"/>
      <c r="T188" s="121"/>
      <c r="U188" s="121"/>
      <c r="V188" s="121"/>
      <c r="W188" s="121"/>
      <c r="X188" s="121"/>
      <c r="Y188" s="121"/>
      <c r="Z188" s="121"/>
      <c r="AA188" s="121"/>
      <c r="AB188" s="121"/>
      <c r="AC188" s="121"/>
      <c r="AD188" s="121"/>
      <c r="AE188" s="121"/>
      <c r="AF188" s="121"/>
      <c r="AG188" s="121"/>
      <c r="AH188" s="121"/>
      <c r="AI188" s="121"/>
      <c r="AJ188" s="121"/>
      <c r="AK188" s="121"/>
      <c r="AL188" s="121"/>
      <c r="AM188" s="121"/>
      <c r="AN188" s="121"/>
      <c r="AO188" s="121"/>
      <c r="AP188" s="121"/>
      <c r="AQ188" s="121"/>
      <c r="AR188" s="121"/>
      <c r="AS188" s="121"/>
      <c r="AT188" s="121"/>
      <c r="AU188" s="121"/>
      <c r="AV188" s="121"/>
      <c r="AW188" s="121"/>
      <c r="AX188" s="121"/>
      <c r="AY188" s="121"/>
      <c r="AZ188" s="121"/>
      <c r="BA188" s="121"/>
      <c r="BB188" s="121"/>
      <c r="BC188" s="121"/>
      <c r="BD188" s="121"/>
      <c r="BE188" s="121"/>
      <c r="BF188" s="121"/>
      <c r="BG188" s="121"/>
      <c r="BH188" s="121"/>
      <c r="BI188" s="121"/>
      <c r="BJ188" s="121"/>
    </row>
    <row r="189" spans="2:62" ht="26.25" customHeight="1">
      <c r="D189" s="121"/>
      <c r="E189" s="121"/>
      <c r="F189" s="121"/>
      <c r="G189" s="121"/>
      <c r="H189" s="121"/>
      <c r="I189" s="121"/>
      <c r="J189" s="121"/>
      <c r="K189" s="121"/>
      <c r="L189" s="121"/>
      <c r="M189" s="121"/>
      <c r="N189" s="121"/>
      <c r="O189" s="121"/>
      <c r="P189" s="121"/>
      <c r="Q189" s="121"/>
      <c r="R189" s="121"/>
      <c r="S189" s="121"/>
      <c r="T189" s="121"/>
      <c r="U189" s="121"/>
      <c r="V189" s="121"/>
      <c r="W189" s="121"/>
      <c r="X189" s="121"/>
      <c r="Y189" s="121"/>
      <c r="Z189" s="121"/>
      <c r="AA189" s="121"/>
      <c r="AB189" s="121"/>
      <c r="AC189" s="121"/>
      <c r="AD189" s="121"/>
      <c r="AE189" s="121"/>
      <c r="AF189" s="121"/>
      <c r="AG189" s="121"/>
      <c r="AH189" s="121"/>
      <c r="AI189" s="121"/>
      <c r="AJ189" s="121"/>
      <c r="AK189" s="121"/>
      <c r="AL189" s="121"/>
      <c r="AM189" s="121"/>
      <c r="AN189" s="121"/>
      <c r="AO189" s="121"/>
      <c r="AP189" s="121"/>
      <c r="AQ189" s="121"/>
      <c r="AR189" s="121"/>
      <c r="AS189" s="121"/>
      <c r="AT189" s="121"/>
      <c r="AU189" s="121"/>
      <c r="AV189" s="121"/>
      <c r="AW189" s="121"/>
      <c r="AX189" s="121"/>
      <c r="AY189" s="121"/>
      <c r="AZ189" s="121"/>
      <c r="BA189" s="121"/>
      <c r="BB189" s="121"/>
      <c r="BC189" s="121"/>
      <c r="BD189" s="121"/>
      <c r="BE189" s="121"/>
      <c r="BF189" s="121"/>
      <c r="BG189" s="121"/>
      <c r="BH189" s="121"/>
      <c r="BI189" s="121"/>
      <c r="BJ189" s="121"/>
    </row>
  </sheetData>
  <sheetProtection selectLockedCells="1" selectUnlockedCells="1"/>
  <mergeCells count="1112">
    <mergeCell ref="L2:AO3"/>
    <mergeCell ref="AV2:BI2"/>
    <mergeCell ref="AT3:AV3"/>
    <mergeCell ref="AW3:BI3"/>
    <mergeCell ref="R5:AG5"/>
    <mergeCell ref="S6:U6"/>
    <mergeCell ref="V6:AG6"/>
    <mergeCell ref="BC13:BC17"/>
    <mergeCell ref="BD13:BF17"/>
    <mergeCell ref="BG13:BI17"/>
    <mergeCell ref="Z18:AC18"/>
    <mergeCell ref="AS11:BI12"/>
    <mergeCell ref="Z13:AC17"/>
    <mergeCell ref="AD13:AG17"/>
    <mergeCell ref="AH13:AN17"/>
    <mergeCell ref="AO13:AO17"/>
    <mergeCell ref="AP13:AP17"/>
    <mergeCell ref="AQ13:AR17"/>
    <mergeCell ref="AS13:AV17"/>
    <mergeCell ref="AW13:BA17"/>
    <mergeCell ref="BB13:BB17"/>
    <mergeCell ref="AU7:BI7"/>
    <mergeCell ref="N8:AG8"/>
    <mergeCell ref="M9:R9"/>
    <mergeCell ref="W9:AG9"/>
    <mergeCell ref="AX4:BG4"/>
    <mergeCell ref="E11:I17"/>
    <mergeCell ref="J11:P17"/>
    <mergeCell ref="Q11:W17"/>
    <mergeCell ref="X11:Y17"/>
    <mergeCell ref="Z11:AN12"/>
    <mergeCell ref="AO11:AR12"/>
    <mergeCell ref="AQ19:AR19"/>
    <mergeCell ref="AS19:AV19"/>
    <mergeCell ref="AW19:BA19"/>
    <mergeCell ref="BD19:BF19"/>
    <mergeCell ref="BG19:BI19"/>
    <mergeCell ref="F20:I20"/>
    <mergeCell ref="J20:K20"/>
    <mergeCell ref="L20:P20"/>
    <mergeCell ref="Q20:R20"/>
    <mergeCell ref="S20:W20"/>
    <mergeCell ref="BG18:BI18"/>
    <mergeCell ref="F19:I19"/>
    <mergeCell ref="J19:K19"/>
    <mergeCell ref="L19:P19"/>
    <mergeCell ref="Q19:R19"/>
    <mergeCell ref="S19:W19"/>
    <mergeCell ref="X19:Y19"/>
    <mergeCell ref="Z19:AC19"/>
    <mergeCell ref="AD19:AG19"/>
    <mergeCell ref="AH19:AN19"/>
    <mergeCell ref="AD18:AG18"/>
    <mergeCell ref="AH18:AN18"/>
    <mergeCell ref="AQ18:AR18"/>
    <mergeCell ref="AS18:AV18"/>
    <mergeCell ref="AW18:BA18"/>
    <mergeCell ref="BD18:BF18"/>
    <mergeCell ref="F18:I18"/>
    <mergeCell ref="J18:K18"/>
    <mergeCell ref="L18:P18"/>
    <mergeCell ref="Q18:R18"/>
    <mergeCell ref="S18:W18"/>
    <mergeCell ref="X18:Y18"/>
    <mergeCell ref="BG21:BI21"/>
    <mergeCell ref="F22:I22"/>
    <mergeCell ref="J22:K22"/>
    <mergeCell ref="L22:P22"/>
    <mergeCell ref="Q22:R22"/>
    <mergeCell ref="S22:W22"/>
    <mergeCell ref="X22:Y22"/>
    <mergeCell ref="Z22:AC22"/>
    <mergeCell ref="AD22:AG22"/>
    <mergeCell ref="AH22:AN22"/>
    <mergeCell ref="AD21:AG21"/>
    <mergeCell ref="AH21:AN21"/>
    <mergeCell ref="AQ21:AR21"/>
    <mergeCell ref="AS21:AV21"/>
    <mergeCell ref="AW21:BA21"/>
    <mergeCell ref="BD21:BF21"/>
    <mergeCell ref="AW20:BA20"/>
    <mergeCell ref="BD20:BF20"/>
    <mergeCell ref="BG20:BI20"/>
    <mergeCell ref="F21:I21"/>
    <mergeCell ref="J21:K21"/>
    <mergeCell ref="L21:P21"/>
    <mergeCell ref="Q21:R21"/>
    <mergeCell ref="S21:W21"/>
    <mergeCell ref="X21:Y21"/>
    <mergeCell ref="Z21:AC21"/>
    <mergeCell ref="X20:Y20"/>
    <mergeCell ref="Z20:AC20"/>
    <mergeCell ref="AD20:AG20"/>
    <mergeCell ref="AH20:AN20"/>
    <mergeCell ref="AQ20:AR20"/>
    <mergeCell ref="AS20:AV20"/>
    <mergeCell ref="AW23:BA23"/>
    <mergeCell ref="BD23:BF23"/>
    <mergeCell ref="BG23:BI23"/>
    <mergeCell ref="F24:I24"/>
    <mergeCell ref="J24:K24"/>
    <mergeCell ref="L24:P24"/>
    <mergeCell ref="Q24:R24"/>
    <mergeCell ref="S24:W24"/>
    <mergeCell ref="X24:Y24"/>
    <mergeCell ref="Z24:AC24"/>
    <mergeCell ref="X23:Y23"/>
    <mergeCell ref="Z23:AC23"/>
    <mergeCell ref="AD23:AG23"/>
    <mergeCell ref="AH23:AN23"/>
    <mergeCell ref="AQ23:AR23"/>
    <mergeCell ref="AS23:AV23"/>
    <mergeCell ref="AQ22:AR22"/>
    <mergeCell ref="AS22:AV22"/>
    <mergeCell ref="AW22:BA22"/>
    <mergeCell ref="BD22:BF22"/>
    <mergeCell ref="BG22:BI22"/>
    <mergeCell ref="F23:I23"/>
    <mergeCell ref="J23:K23"/>
    <mergeCell ref="L23:P23"/>
    <mergeCell ref="Q23:R23"/>
    <mergeCell ref="S23:W23"/>
    <mergeCell ref="AQ25:AR25"/>
    <mergeCell ref="AS25:AV25"/>
    <mergeCell ref="AW25:BA25"/>
    <mergeCell ref="BD25:BF25"/>
    <mergeCell ref="BG25:BI25"/>
    <mergeCell ref="E27:S27"/>
    <mergeCell ref="T27:AN27"/>
    <mergeCell ref="AO27:BI27"/>
    <mergeCell ref="BG24:BI24"/>
    <mergeCell ref="F25:I25"/>
    <mergeCell ref="J25:K25"/>
    <mergeCell ref="L25:P25"/>
    <mergeCell ref="Q25:R25"/>
    <mergeCell ref="S25:W25"/>
    <mergeCell ref="X25:Y25"/>
    <mergeCell ref="Z25:AC25"/>
    <mergeCell ref="AD25:AG25"/>
    <mergeCell ref="AH25:AN25"/>
    <mergeCell ref="AD24:AG24"/>
    <mergeCell ref="AH24:AN24"/>
    <mergeCell ref="AQ24:AR24"/>
    <mergeCell ref="AS24:AV24"/>
    <mergeCell ref="AW24:BA24"/>
    <mergeCell ref="BD24:BF24"/>
    <mergeCell ref="BB28:BI28"/>
    <mergeCell ref="AG29:AH29"/>
    <mergeCell ref="AI29:AJ29"/>
    <mergeCell ref="AL29:AN29"/>
    <mergeCell ref="BB29:BC29"/>
    <mergeCell ref="BD29:BE29"/>
    <mergeCell ref="BF29:BG29"/>
    <mergeCell ref="BH29:BI29"/>
    <mergeCell ref="AA28:AB29"/>
    <mergeCell ref="AC28:AF29"/>
    <mergeCell ref="AG28:AN28"/>
    <mergeCell ref="AO28:AU29"/>
    <mergeCell ref="AV28:AW29"/>
    <mergeCell ref="AX28:BA29"/>
    <mergeCell ref="E28:K29"/>
    <mergeCell ref="L28:N29"/>
    <mergeCell ref="O28:Q29"/>
    <mergeCell ref="R28:R29"/>
    <mergeCell ref="S28:S29"/>
    <mergeCell ref="T28:Z29"/>
    <mergeCell ref="AI31:AJ31"/>
    <mergeCell ref="AL31:AN31"/>
    <mergeCell ref="AO31:AU31"/>
    <mergeCell ref="AW31:BB31"/>
    <mergeCell ref="BD31:BE31"/>
    <mergeCell ref="BH31:BI31"/>
    <mergeCell ref="BD30:BE30"/>
    <mergeCell ref="BH30:BI30"/>
    <mergeCell ref="F31:G31"/>
    <mergeCell ref="H31:K31"/>
    <mergeCell ref="L31:N31"/>
    <mergeCell ref="O31:Q31"/>
    <mergeCell ref="T31:Z31"/>
    <mergeCell ref="AA31:AB31"/>
    <mergeCell ref="AC31:AF31"/>
    <mergeCell ref="AG31:AH31"/>
    <mergeCell ref="AC30:AF30"/>
    <mergeCell ref="AG30:AH30"/>
    <mergeCell ref="AI30:AJ30"/>
    <mergeCell ref="AL30:AN30"/>
    <mergeCell ref="AO30:AU30"/>
    <mergeCell ref="AW30:BB30"/>
    <mergeCell ref="F30:G30"/>
    <mergeCell ref="H30:K30"/>
    <mergeCell ref="L30:N30"/>
    <mergeCell ref="O30:Q30"/>
    <mergeCell ref="T30:Z30"/>
    <mergeCell ref="AA30:AB30"/>
    <mergeCell ref="AI33:AJ33"/>
    <mergeCell ref="AL33:AN33"/>
    <mergeCell ref="AO33:AU33"/>
    <mergeCell ref="AW33:BB33"/>
    <mergeCell ref="BD33:BE33"/>
    <mergeCell ref="BH33:BI33"/>
    <mergeCell ref="BD32:BE32"/>
    <mergeCell ref="BH32:BI32"/>
    <mergeCell ref="F33:G33"/>
    <mergeCell ref="H33:K33"/>
    <mergeCell ref="L33:N33"/>
    <mergeCell ref="O33:Q33"/>
    <mergeCell ref="T33:Z33"/>
    <mergeCell ref="AA33:AB33"/>
    <mergeCell ref="AC33:AF33"/>
    <mergeCell ref="AG33:AH33"/>
    <mergeCell ref="AC32:AF32"/>
    <mergeCell ref="AG32:AH32"/>
    <mergeCell ref="AI32:AJ32"/>
    <mergeCell ref="AL32:AN32"/>
    <mergeCell ref="AO32:AU32"/>
    <mergeCell ref="AW32:BB32"/>
    <mergeCell ref="F32:G32"/>
    <mergeCell ref="H32:K32"/>
    <mergeCell ref="L32:N32"/>
    <mergeCell ref="O32:Q32"/>
    <mergeCell ref="T32:Z32"/>
    <mergeCell ref="AA32:AB32"/>
    <mergeCell ref="AI35:AJ35"/>
    <mergeCell ref="AL35:AN35"/>
    <mergeCell ref="AO35:AU35"/>
    <mergeCell ref="AW35:BB35"/>
    <mergeCell ref="BD35:BE35"/>
    <mergeCell ref="BH35:BI35"/>
    <mergeCell ref="BD34:BE34"/>
    <mergeCell ref="BH34:BI34"/>
    <mergeCell ref="F35:G35"/>
    <mergeCell ref="H35:K35"/>
    <mergeCell ref="L35:N35"/>
    <mergeCell ref="O35:Q35"/>
    <mergeCell ref="T35:Z35"/>
    <mergeCell ref="AA35:AB35"/>
    <mergeCell ref="AC35:AF35"/>
    <mergeCell ref="AG35:AH35"/>
    <mergeCell ref="AC34:AF34"/>
    <mergeCell ref="AG34:AH34"/>
    <mergeCell ref="AI34:AJ34"/>
    <mergeCell ref="AL34:AN34"/>
    <mergeCell ref="AO34:AU34"/>
    <mergeCell ref="AW34:BB34"/>
    <mergeCell ref="F34:G34"/>
    <mergeCell ref="H34:K34"/>
    <mergeCell ref="L34:N34"/>
    <mergeCell ref="O34:Q34"/>
    <mergeCell ref="T34:Z34"/>
    <mergeCell ref="AA34:AB34"/>
    <mergeCell ref="F37:G37"/>
    <mergeCell ref="H37:K37"/>
    <mergeCell ref="L37:N37"/>
    <mergeCell ref="O37:Q37"/>
    <mergeCell ref="T37:Z37"/>
    <mergeCell ref="AA37:AB37"/>
    <mergeCell ref="AC37:AF37"/>
    <mergeCell ref="AG37:AH37"/>
    <mergeCell ref="AC36:AF36"/>
    <mergeCell ref="AG36:AH36"/>
    <mergeCell ref="AI36:AJ36"/>
    <mergeCell ref="AL36:AN36"/>
    <mergeCell ref="AO36:AU36"/>
    <mergeCell ref="AW36:BB36"/>
    <mergeCell ref="F36:G36"/>
    <mergeCell ref="H36:K36"/>
    <mergeCell ref="L36:N36"/>
    <mergeCell ref="O36:Q36"/>
    <mergeCell ref="T36:Z36"/>
    <mergeCell ref="AA36:AB36"/>
    <mergeCell ref="L51:AO52"/>
    <mergeCell ref="AV51:BI51"/>
    <mergeCell ref="AT52:AV52"/>
    <mergeCell ref="AW52:BI52"/>
    <mergeCell ref="R54:AG54"/>
    <mergeCell ref="S55:U55"/>
    <mergeCell ref="V55:AG55"/>
    <mergeCell ref="BC62:BC66"/>
    <mergeCell ref="BD62:BF66"/>
    <mergeCell ref="BG62:BI66"/>
    <mergeCell ref="AI37:AJ37"/>
    <mergeCell ref="AL37:AN37"/>
    <mergeCell ref="AO37:AU37"/>
    <mergeCell ref="AW37:BB37"/>
    <mergeCell ref="BD37:BE37"/>
    <mergeCell ref="BH37:BI37"/>
    <mergeCell ref="BD36:BE36"/>
    <mergeCell ref="BH36:BI36"/>
    <mergeCell ref="AX53:BF53"/>
    <mergeCell ref="Z67:AC67"/>
    <mergeCell ref="AS60:BI61"/>
    <mergeCell ref="Z62:AC66"/>
    <mergeCell ref="AD62:AG66"/>
    <mergeCell ref="AH62:AN66"/>
    <mergeCell ref="AO62:AO66"/>
    <mergeCell ref="AP62:AP66"/>
    <mergeCell ref="AQ62:AR66"/>
    <mergeCell ref="AS62:AV66"/>
    <mergeCell ref="AW62:BA66"/>
    <mergeCell ref="BB62:BB66"/>
    <mergeCell ref="AU56:BI56"/>
    <mergeCell ref="N57:AG57"/>
    <mergeCell ref="M58:R58"/>
    <mergeCell ref="W58:AG58"/>
    <mergeCell ref="E60:I66"/>
    <mergeCell ref="J60:P66"/>
    <mergeCell ref="Q60:W66"/>
    <mergeCell ref="X60:Y66"/>
    <mergeCell ref="Z60:AN61"/>
    <mergeCell ref="AO60:AR61"/>
    <mergeCell ref="AQ68:AR68"/>
    <mergeCell ref="AS68:AV68"/>
    <mergeCell ref="AW68:BA68"/>
    <mergeCell ref="BD68:BF68"/>
    <mergeCell ref="BG68:BI68"/>
    <mergeCell ref="F69:I69"/>
    <mergeCell ref="J69:K69"/>
    <mergeCell ref="L69:P69"/>
    <mergeCell ref="Q69:R69"/>
    <mergeCell ref="S69:W69"/>
    <mergeCell ref="BG67:BI67"/>
    <mergeCell ref="F68:I68"/>
    <mergeCell ref="J68:K68"/>
    <mergeCell ref="L68:P68"/>
    <mergeCell ref="Q68:R68"/>
    <mergeCell ref="S68:W68"/>
    <mergeCell ref="X68:Y68"/>
    <mergeCell ref="Z68:AC68"/>
    <mergeCell ref="AD68:AG68"/>
    <mergeCell ref="AH68:AN68"/>
    <mergeCell ref="AD67:AG67"/>
    <mergeCell ref="AH67:AN67"/>
    <mergeCell ref="AQ67:AR67"/>
    <mergeCell ref="AS67:AV67"/>
    <mergeCell ref="AW67:BA67"/>
    <mergeCell ref="BD67:BF67"/>
    <mergeCell ref="F67:I67"/>
    <mergeCell ref="J67:K67"/>
    <mergeCell ref="L67:P67"/>
    <mergeCell ref="Q67:R67"/>
    <mergeCell ref="S67:W67"/>
    <mergeCell ref="X67:Y67"/>
    <mergeCell ref="BG70:BI70"/>
    <mergeCell ref="F71:I71"/>
    <mergeCell ref="J71:K71"/>
    <mergeCell ref="L71:P71"/>
    <mergeCell ref="Q71:R71"/>
    <mergeCell ref="S71:W71"/>
    <mergeCell ref="X71:Y71"/>
    <mergeCell ref="Z71:AC71"/>
    <mergeCell ref="AD71:AG71"/>
    <mergeCell ref="AH71:AN71"/>
    <mergeCell ref="AD70:AG70"/>
    <mergeCell ref="AH70:AN70"/>
    <mergeCell ref="AQ70:AR70"/>
    <mergeCell ref="AS70:AV70"/>
    <mergeCell ref="AW70:BA70"/>
    <mergeCell ref="BD70:BF70"/>
    <mergeCell ref="AW69:BA69"/>
    <mergeCell ref="BD69:BF69"/>
    <mergeCell ref="BG69:BI69"/>
    <mergeCell ref="F70:I70"/>
    <mergeCell ref="J70:K70"/>
    <mergeCell ref="L70:P70"/>
    <mergeCell ref="Q70:R70"/>
    <mergeCell ref="S70:W70"/>
    <mergeCell ref="X70:Y70"/>
    <mergeCell ref="Z70:AC70"/>
    <mergeCell ref="X69:Y69"/>
    <mergeCell ref="Z69:AC69"/>
    <mergeCell ref="AD69:AG69"/>
    <mergeCell ref="AH69:AN69"/>
    <mergeCell ref="AQ69:AR69"/>
    <mergeCell ref="AS69:AV69"/>
    <mergeCell ref="AW72:BA72"/>
    <mergeCell ref="BD72:BF72"/>
    <mergeCell ref="BG72:BI72"/>
    <mergeCell ref="F73:I73"/>
    <mergeCell ref="J73:K73"/>
    <mergeCell ref="L73:P73"/>
    <mergeCell ref="Q73:R73"/>
    <mergeCell ref="S73:W73"/>
    <mergeCell ref="X73:Y73"/>
    <mergeCell ref="Z73:AC73"/>
    <mergeCell ref="X72:Y72"/>
    <mergeCell ref="Z72:AC72"/>
    <mergeCell ref="AD72:AG72"/>
    <mergeCell ref="AH72:AN72"/>
    <mergeCell ref="AQ72:AR72"/>
    <mergeCell ref="AS72:AV72"/>
    <mergeCell ref="AQ71:AR71"/>
    <mergeCell ref="AS71:AV71"/>
    <mergeCell ref="AW71:BA71"/>
    <mergeCell ref="BD71:BF71"/>
    <mergeCell ref="BG71:BI71"/>
    <mergeCell ref="F72:I72"/>
    <mergeCell ref="J72:K72"/>
    <mergeCell ref="L72:P72"/>
    <mergeCell ref="Q72:R72"/>
    <mergeCell ref="S72:W72"/>
    <mergeCell ref="AQ74:AR74"/>
    <mergeCell ref="AS74:AV74"/>
    <mergeCell ref="AW74:BA74"/>
    <mergeCell ref="BD74:BF74"/>
    <mergeCell ref="BG74:BI74"/>
    <mergeCell ref="E76:S76"/>
    <mergeCell ref="T76:AN76"/>
    <mergeCell ref="AO76:BI76"/>
    <mergeCell ref="BG73:BI73"/>
    <mergeCell ref="F74:I74"/>
    <mergeCell ref="J74:K74"/>
    <mergeCell ref="L74:P74"/>
    <mergeCell ref="Q74:R74"/>
    <mergeCell ref="S74:W74"/>
    <mergeCell ref="X74:Y74"/>
    <mergeCell ref="Z74:AC74"/>
    <mergeCell ref="AD74:AG74"/>
    <mergeCell ref="AH74:AN74"/>
    <mergeCell ref="AD73:AG73"/>
    <mergeCell ref="AH73:AN73"/>
    <mergeCell ref="AQ73:AR73"/>
    <mergeCell ref="AS73:AV73"/>
    <mergeCell ref="AW73:BA73"/>
    <mergeCell ref="BD73:BF73"/>
    <mergeCell ref="BB77:BI77"/>
    <mergeCell ref="AG78:AH78"/>
    <mergeCell ref="AI78:AJ78"/>
    <mergeCell ref="AL78:AN78"/>
    <mergeCell ref="BB78:BC78"/>
    <mergeCell ref="BD78:BE78"/>
    <mergeCell ref="BF78:BG78"/>
    <mergeCell ref="BH78:BI78"/>
    <mergeCell ref="AA77:AB78"/>
    <mergeCell ref="AC77:AF78"/>
    <mergeCell ref="AG77:AN77"/>
    <mergeCell ref="AO77:AU78"/>
    <mergeCell ref="AV77:AW78"/>
    <mergeCell ref="AX77:BA78"/>
    <mergeCell ref="E77:K78"/>
    <mergeCell ref="L77:N78"/>
    <mergeCell ref="O77:Q78"/>
    <mergeCell ref="R77:R78"/>
    <mergeCell ref="S77:S78"/>
    <mergeCell ref="T77:Z78"/>
    <mergeCell ref="AI80:AJ80"/>
    <mergeCell ref="AL80:AN80"/>
    <mergeCell ref="AO80:AU80"/>
    <mergeCell ref="AW80:BB80"/>
    <mergeCell ref="BD80:BE80"/>
    <mergeCell ref="BH80:BI80"/>
    <mergeCell ref="BD79:BE79"/>
    <mergeCell ref="BH79:BI79"/>
    <mergeCell ref="F80:G80"/>
    <mergeCell ref="H80:K80"/>
    <mergeCell ref="L80:N80"/>
    <mergeCell ref="O80:Q80"/>
    <mergeCell ref="T80:Z80"/>
    <mergeCell ref="AA80:AB80"/>
    <mergeCell ref="AC80:AF80"/>
    <mergeCell ref="AG80:AH80"/>
    <mergeCell ref="AC79:AF79"/>
    <mergeCell ref="AG79:AH79"/>
    <mergeCell ref="AI79:AJ79"/>
    <mergeCell ref="AL79:AN79"/>
    <mergeCell ref="AO79:AU79"/>
    <mergeCell ref="AW79:BB79"/>
    <mergeCell ref="F79:G79"/>
    <mergeCell ref="H79:K79"/>
    <mergeCell ref="L79:N79"/>
    <mergeCell ref="O79:Q79"/>
    <mergeCell ref="T79:Z79"/>
    <mergeCell ref="AA79:AB79"/>
    <mergeCell ref="AI82:AJ82"/>
    <mergeCell ref="AL82:AN82"/>
    <mergeCell ref="AO82:AU82"/>
    <mergeCell ref="AW82:BB82"/>
    <mergeCell ref="BD82:BE82"/>
    <mergeCell ref="BH82:BI82"/>
    <mergeCell ref="BD81:BE81"/>
    <mergeCell ref="BH81:BI81"/>
    <mergeCell ref="F82:G82"/>
    <mergeCell ref="H82:K82"/>
    <mergeCell ref="L82:N82"/>
    <mergeCell ref="O82:Q82"/>
    <mergeCell ref="T82:Z82"/>
    <mergeCell ref="AA82:AB82"/>
    <mergeCell ref="AC82:AF82"/>
    <mergeCell ref="AG82:AH82"/>
    <mergeCell ref="AC81:AF81"/>
    <mergeCell ref="AG81:AH81"/>
    <mergeCell ref="AI81:AJ81"/>
    <mergeCell ref="AL81:AN81"/>
    <mergeCell ref="AO81:AU81"/>
    <mergeCell ref="AW81:BB81"/>
    <mergeCell ref="F81:G81"/>
    <mergeCell ref="H81:K81"/>
    <mergeCell ref="L81:N81"/>
    <mergeCell ref="O81:Q81"/>
    <mergeCell ref="T81:Z81"/>
    <mergeCell ref="AA81:AB81"/>
    <mergeCell ref="AI84:AJ84"/>
    <mergeCell ref="AL84:AN84"/>
    <mergeCell ref="AO84:AU84"/>
    <mergeCell ref="AW84:BB84"/>
    <mergeCell ref="BD84:BE84"/>
    <mergeCell ref="BH84:BI84"/>
    <mergeCell ref="BD83:BE83"/>
    <mergeCell ref="BH83:BI83"/>
    <mergeCell ref="F84:G84"/>
    <mergeCell ref="H84:K84"/>
    <mergeCell ref="L84:N84"/>
    <mergeCell ref="O84:Q84"/>
    <mergeCell ref="T84:Z84"/>
    <mergeCell ref="AA84:AB84"/>
    <mergeCell ref="AC84:AF84"/>
    <mergeCell ref="AG84:AH84"/>
    <mergeCell ref="AC83:AF83"/>
    <mergeCell ref="AG83:AH83"/>
    <mergeCell ref="AI83:AJ83"/>
    <mergeCell ref="AL83:AN83"/>
    <mergeCell ref="AO83:AU83"/>
    <mergeCell ref="AW83:BB83"/>
    <mergeCell ref="F83:G83"/>
    <mergeCell ref="H83:K83"/>
    <mergeCell ref="L83:N83"/>
    <mergeCell ref="O83:Q83"/>
    <mergeCell ref="T83:Z83"/>
    <mergeCell ref="AA83:AB83"/>
    <mergeCell ref="F86:G86"/>
    <mergeCell ref="H86:K86"/>
    <mergeCell ref="L86:N86"/>
    <mergeCell ref="O86:Q86"/>
    <mergeCell ref="T86:Z86"/>
    <mergeCell ref="AA86:AB86"/>
    <mergeCell ref="AC86:AF86"/>
    <mergeCell ref="AG86:AH86"/>
    <mergeCell ref="AC85:AF85"/>
    <mergeCell ref="AG85:AH85"/>
    <mergeCell ref="AI85:AJ85"/>
    <mergeCell ref="AL85:AN85"/>
    <mergeCell ref="AO85:AU85"/>
    <mergeCell ref="AW85:BB85"/>
    <mergeCell ref="F85:G85"/>
    <mergeCell ref="H85:K85"/>
    <mergeCell ref="L85:N85"/>
    <mergeCell ref="O85:Q85"/>
    <mergeCell ref="T85:Z85"/>
    <mergeCell ref="AA85:AB85"/>
    <mergeCell ref="L98:AO99"/>
    <mergeCell ref="AV98:BI98"/>
    <mergeCell ref="AT99:AV99"/>
    <mergeCell ref="AW99:BI99"/>
    <mergeCell ref="R101:AG101"/>
    <mergeCell ref="S102:U102"/>
    <mergeCell ref="V102:AG102"/>
    <mergeCell ref="BC109:BC113"/>
    <mergeCell ref="BD109:BF113"/>
    <mergeCell ref="BG109:BI113"/>
    <mergeCell ref="AI86:AJ86"/>
    <mergeCell ref="AL86:AN86"/>
    <mergeCell ref="AO86:AU86"/>
    <mergeCell ref="AW86:BB86"/>
    <mergeCell ref="BD86:BE86"/>
    <mergeCell ref="BH86:BI86"/>
    <mergeCell ref="BD85:BE85"/>
    <mergeCell ref="BH85:BI85"/>
    <mergeCell ref="AY100:BF100"/>
    <mergeCell ref="Z114:AC114"/>
    <mergeCell ref="AS107:BI108"/>
    <mergeCell ref="Z109:AC113"/>
    <mergeCell ref="AD109:AG113"/>
    <mergeCell ref="AH109:AN113"/>
    <mergeCell ref="AO109:AO113"/>
    <mergeCell ref="AP109:AP113"/>
    <mergeCell ref="AQ109:AR113"/>
    <mergeCell ref="AS109:AV113"/>
    <mergeCell ref="AW109:BA113"/>
    <mergeCell ref="BB109:BB113"/>
    <mergeCell ref="AU103:BI103"/>
    <mergeCell ref="N104:AG104"/>
    <mergeCell ref="M105:R105"/>
    <mergeCell ref="W105:AG105"/>
    <mergeCell ref="E107:I113"/>
    <mergeCell ref="J107:P113"/>
    <mergeCell ref="Q107:W113"/>
    <mergeCell ref="X107:Y113"/>
    <mergeCell ref="Z107:AN108"/>
    <mergeCell ref="AO107:AR108"/>
    <mergeCell ref="AQ115:AR115"/>
    <mergeCell ref="AS115:AV115"/>
    <mergeCell ref="AW115:BA115"/>
    <mergeCell ref="BD115:BF115"/>
    <mergeCell ref="BG115:BI115"/>
    <mergeCell ref="F116:I116"/>
    <mergeCell ref="J116:K116"/>
    <mergeCell ref="L116:P116"/>
    <mergeCell ref="Q116:R116"/>
    <mergeCell ref="S116:W116"/>
    <mergeCell ref="BG114:BI114"/>
    <mergeCell ref="F115:I115"/>
    <mergeCell ref="J115:K115"/>
    <mergeCell ref="L115:P115"/>
    <mergeCell ref="Q115:R115"/>
    <mergeCell ref="S115:W115"/>
    <mergeCell ref="X115:Y115"/>
    <mergeCell ref="Z115:AC115"/>
    <mergeCell ref="AD115:AG115"/>
    <mergeCell ref="AH115:AN115"/>
    <mergeCell ref="AD114:AG114"/>
    <mergeCell ref="AH114:AN114"/>
    <mergeCell ref="AQ114:AR114"/>
    <mergeCell ref="AS114:AV114"/>
    <mergeCell ref="AW114:BA114"/>
    <mergeCell ref="BD114:BF114"/>
    <mergeCell ref="F114:I114"/>
    <mergeCell ref="J114:K114"/>
    <mergeCell ref="L114:P114"/>
    <mergeCell ref="Q114:R114"/>
    <mergeCell ref="S114:W114"/>
    <mergeCell ref="X114:Y114"/>
    <mergeCell ref="BG117:BI117"/>
    <mergeCell ref="F118:I118"/>
    <mergeCell ref="J118:K118"/>
    <mergeCell ref="L118:P118"/>
    <mergeCell ref="Q118:R118"/>
    <mergeCell ref="S118:W118"/>
    <mergeCell ref="X118:Y118"/>
    <mergeCell ref="Z118:AC118"/>
    <mergeCell ref="AD118:AG118"/>
    <mergeCell ref="AH118:AN118"/>
    <mergeCell ref="AD117:AG117"/>
    <mergeCell ref="AH117:AN117"/>
    <mergeCell ref="AQ117:AR117"/>
    <mergeCell ref="AS117:AV117"/>
    <mergeCell ref="AW117:BA117"/>
    <mergeCell ref="BD117:BF117"/>
    <mergeCell ref="AW116:BA116"/>
    <mergeCell ref="BD116:BF116"/>
    <mergeCell ref="BG116:BI116"/>
    <mergeCell ref="F117:I117"/>
    <mergeCell ref="J117:K117"/>
    <mergeCell ref="L117:P117"/>
    <mergeCell ref="Q117:R117"/>
    <mergeCell ref="S117:W117"/>
    <mergeCell ref="X117:Y117"/>
    <mergeCell ref="Z117:AC117"/>
    <mergeCell ref="X116:Y116"/>
    <mergeCell ref="Z116:AC116"/>
    <mergeCell ref="AD116:AG116"/>
    <mergeCell ref="AH116:AN116"/>
    <mergeCell ref="AQ116:AR116"/>
    <mergeCell ref="AS116:AV116"/>
    <mergeCell ref="AW119:BA119"/>
    <mergeCell ref="BD119:BF119"/>
    <mergeCell ref="BG119:BI119"/>
    <mergeCell ref="F120:I120"/>
    <mergeCell ref="J120:K120"/>
    <mergeCell ref="L120:P120"/>
    <mergeCell ref="Q120:R120"/>
    <mergeCell ref="S120:W120"/>
    <mergeCell ref="X120:Y120"/>
    <mergeCell ref="Z120:AC120"/>
    <mergeCell ref="X119:Y119"/>
    <mergeCell ref="Z119:AC119"/>
    <mergeCell ref="AD119:AG119"/>
    <mergeCell ref="AH119:AN119"/>
    <mergeCell ref="AQ119:AR119"/>
    <mergeCell ref="AS119:AV119"/>
    <mergeCell ref="AQ118:AR118"/>
    <mergeCell ref="AS118:AV118"/>
    <mergeCell ref="AW118:BA118"/>
    <mergeCell ref="BD118:BF118"/>
    <mergeCell ref="BG118:BI118"/>
    <mergeCell ref="F119:I119"/>
    <mergeCell ref="J119:K119"/>
    <mergeCell ref="L119:P119"/>
    <mergeCell ref="Q119:R119"/>
    <mergeCell ref="S119:W119"/>
    <mergeCell ref="AQ121:AR121"/>
    <mergeCell ref="AS121:AV121"/>
    <mergeCell ref="AW121:BA121"/>
    <mergeCell ref="BD121:BF121"/>
    <mergeCell ref="BG121:BI121"/>
    <mergeCell ref="E123:S123"/>
    <mergeCell ref="T123:AN123"/>
    <mergeCell ref="AO123:BI123"/>
    <mergeCell ref="BG120:BI120"/>
    <mergeCell ref="F121:I121"/>
    <mergeCell ref="J121:K121"/>
    <mergeCell ref="L121:P121"/>
    <mergeCell ref="Q121:R121"/>
    <mergeCell ref="S121:W121"/>
    <mergeCell ref="X121:Y121"/>
    <mergeCell ref="Z121:AC121"/>
    <mergeCell ref="AD121:AG121"/>
    <mergeCell ref="AH121:AN121"/>
    <mergeCell ref="AD120:AG120"/>
    <mergeCell ref="AH120:AN120"/>
    <mergeCell ref="AQ120:AR120"/>
    <mergeCell ref="AS120:AV120"/>
    <mergeCell ref="AW120:BA120"/>
    <mergeCell ref="BD120:BF120"/>
    <mergeCell ref="BB124:BI124"/>
    <mergeCell ref="AG125:AH125"/>
    <mergeCell ref="AI125:AJ125"/>
    <mergeCell ref="AL125:AN125"/>
    <mergeCell ref="BB125:BC125"/>
    <mergeCell ref="BD125:BE125"/>
    <mergeCell ref="BF125:BG125"/>
    <mergeCell ref="BH125:BI125"/>
    <mergeCell ref="AA124:AB125"/>
    <mergeCell ref="AC124:AF125"/>
    <mergeCell ref="AG124:AN124"/>
    <mergeCell ref="AO124:AU125"/>
    <mergeCell ref="AV124:AW125"/>
    <mergeCell ref="AX124:BA125"/>
    <mergeCell ref="E124:K125"/>
    <mergeCell ref="L124:N125"/>
    <mergeCell ref="O124:Q125"/>
    <mergeCell ref="R124:R125"/>
    <mergeCell ref="S124:S125"/>
    <mergeCell ref="T124:Z125"/>
    <mergeCell ref="AI127:AJ127"/>
    <mergeCell ref="AL127:AN127"/>
    <mergeCell ref="AO127:AU127"/>
    <mergeCell ref="AW127:BB127"/>
    <mergeCell ref="BD127:BE127"/>
    <mergeCell ref="BH127:BI127"/>
    <mergeCell ref="BD126:BE126"/>
    <mergeCell ref="BH126:BI126"/>
    <mergeCell ref="F127:G127"/>
    <mergeCell ref="H127:K127"/>
    <mergeCell ref="L127:N127"/>
    <mergeCell ref="O127:Q127"/>
    <mergeCell ref="T127:Z127"/>
    <mergeCell ref="AA127:AB127"/>
    <mergeCell ref="AC127:AF127"/>
    <mergeCell ref="AG127:AH127"/>
    <mergeCell ref="AC126:AF126"/>
    <mergeCell ref="AG126:AH126"/>
    <mergeCell ref="AI126:AJ126"/>
    <mergeCell ref="AL126:AN126"/>
    <mergeCell ref="AO126:AU126"/>
    <mergeCell ref="AW126:BB126"/>
    <mergeCell ref="F126:G126"/>
    <mergeCell ref="H126:K126"/>
    <mergeCell ref="L126:N126"/>
    <mergeCell ref="O126:Q126"/>
    <mergeCell ref="T126:Z126"/>
    <mergeCell ref="AA126:AB126"/>
    <mergeCell ref="AI129:AJ129"/>
    <mergeCell ref="AL129:AN129"/>
    <mergeCell ref="AO129:AU129"/>
    <mergeCell ref="AW129:BB129"/>
    <mergeCell ref="BD129:BE129"/>
    <mergeCell ref="BH129:BI129"/>
    <mergeCell ref="BD128:BE128"/>
    <mergeCell ref="BH128:BI128"/>
    <mergeCell ref="F129:G129"/>
    <mergeCell ref="H129:K129"/>
    <mergeCell ref="L129:N129"/>
    <mergeCell ref="O129:Q129"/>
    <mergeCell ref="T129:Z129"/>
    <mergeCell ref="AA129:AB129"/>
    <mergeCell ref="AC129:AF129"/>
    <mergeCell ref="AG129:AH129"/>
    <mergeCell ref="AC128:AF128"/>
    <mergeCell ref="AG128:AH128"/>
    <mergeCell ref="AI128:AJ128"/>
    <mergeCell ref="AL128:AN128"/>
    <mergeCell ref="AO128:AU128"/>
    <mergeCell ref="AW128:BB128"/>
    <mergeCell ref="F128:G128"/>
    <mergeCell ref="H128:K128"/>
    <mergeCell ref="L128:N128"/>
    <mergeCell ref="O128:Q128"/>
    <mergeCell ref="T128:Z128"/>
    <mergeCell ref="AA128:AB128"/>
    <mergeCell ref="AI131:AJ131"/>
    <mergeCell ref="AL131:AN131"/>
    <mergeCell ref="AO131:AU131"/>
    <mergeCell ref="AW131:BB131"/>
    <mergeCell ref="BD131:BE131"/>
    <mergeCell ref="BH131:BI131"/>
    <mergeCell ref="BD130:BE130"/>
    <mergeCell ref="BH130:BI130"/>
    <mergeCell ref="F131:G131"/>
    <mergeCell ref="H131:K131"/>
    <mergeCell ref="L131:N131"/>
    <mergeCell ref="O131:Q131"/>
    <mergeCell ref="T131:Z131"/>
    <mergeCell ref="AA131:AB131"/>
    <mergeCell ref="AC131:AF131"/>
    <mergeCell ref="AG131:AH131"/>
    <mergeCell ref="AC130:AF130"/>
    <mergeCell ref="AG130:AH130"/>
    <mergeCell ref="AI130:AJ130"/>
    <mergeCell ref="AL130:AN130"/>
    <mergeCell ref="AO130:AU130"/>
    <mergeCell ref="AW130:BB130"/>
    <mergeCell ref="F130:G130"/>
    <mergeCell ref="H130:K130"/>
    <mergeCell ref="L130:N130"/>
    <mergeCell ref="O130:Q130"/>
    <mergeCell ref="T130:Z130"/>
    <mergeCell ref="AA130:AB130"/>
    <mergeCell ref="F133:G133"/>
    <mergeCell ref="H133:K133"/>
    <mergeCell ref="L133:N133"/>
    <mergeCell ref="O133:Q133"/>
    <mergeCell ref="T133:Z133"/>
    <mergeCell ref="AA133:AB133"/>
    <mergeCell ref="AC133:AF133"/>
    <mergeCell ref="AG133:AH133"/>
    <mergeCell ref="AC132:AF132"/>
    <mergeCell ref="AG132:AH132"/>
    <mergeCell ref="AI132:AJ132"/>
    <mergeCell ref="AL132:AN132"/>
    <mergeCell ref="AO132:AU132"/>
    <mergeCell ref="AW132:BB132"/>
    <mergeCell ref="F132:G132"/>
    <mergeCell ref="H132:K132"/>
    <mergeCell ref="L132:N132"/>
    <mergeCell ref="O132:Q132"/>
    <mergeCell ref="T132:Z132"/>
    <mergeCell ref="AA132:AB132"/>
    <mergeCell ref="L144:AO145"/>
    <mergeCell ref="AV144:BI144"/>
    <mergeCell ref="AT145:AV145"/>
    <mergeCell ref="AW145:BI145"/>
    <mergeCell ref="R147:AG147"/>
    <mergeCell ref="S148:U148"/>
    <mergeCell ref="V148:AG148"/>
    <mergeCell ref="BC155:BC159"/>
    <mergeCell ref="BD155:BF159"/>
    <mergeCell ref="BG155:BI159"/>
    <mergeCell ref="AI133:AJ133"/>
    <mergeCell ref="AL133:AN133"/>
    <mergeCell ref="AO133:AU133"/>
    <mergeCell ref="AW133:BB133"/>
    <mergeCell ref="BD133:BE133"/>
    <mergeCell ref="BH133:BI133"/>
    <mergeCell ref="BD132:BE132"/>
    <mergeCell ref="BH132:BI132"/>
    <mergeCell ref="AY146:BG146"/>
    <mergeCell ref="Z160:AC160"/>
    <mergeCell ref="AS153:BI154"/>
    <mergeCell ref="Z155:AC159"/>
    <mergeCell ref="AD155:AG159"/>
    <mergeCell ref="AH155:AN159"/>
    <mergeCell ref="AO155:AO159"/>
    <mergeCell ref="AP155:AP159"/>
    <mergeCell ref="AQ155:AR159"/>
    <mergeCell ref="AS155:AV159"/>
    <mergeCell ref="AW155:BA159"/>
    <mergeCell ref="BB155:BB159"/>
    <mergeCell ref="AU149:BI149"/>
    <mergeCell ref="N150:AG150"/>
    <mergeCell ref="M151:R151"/>
    <mergeCell ref="W151:AG151"/>
    <mergeCell ref="E153:I159"/>
    <mergeCell ref="J153:P159"/>
    <mergeCell ref="Q153:W159"/>
    <mergeCell ref="X153:Y159"/>
    <mergeCell ref="Z153:AN154"/>
    <mergeCell ref="AO153:AR154"/>
    <mergeCell ref="AQ161:AR161"/>
    <mergeCell ref="AS161:AV161"/>
    <mergeCell ref="AW161:BA161"/>
    <mergeCell ref="BD161:BF161"/>
    <mergeCell ref="BG161:BI161"/>
    <mergeCell ref="F162:I162"/>
    <mergeCell ref="J162:K162"/>
    <mergeCell ref="L162:P162"/>
    <mergeCell ref="Q162:R162"/>
    <mergeCell ref="S162:W162"/>
    <mergeCell ref="BG160:BI160"/>
    <mergeCell ref="F161:I161"/>
    <mergeCell ref="J161:K161"/>
    <mergeCell ref="L161:P161"/>
    <mergeCell ref="Q161:R161"/>
    <mergeCell ref="S161:W161"/>
    <mergeCell ref="X161:Y161"/>
    <mergeCell ref="Z161:AC161"/>
    <mergeCell ref="AD161:AG161"/>
    <mergeCell ref="AH161:AN161"/>
    <mergeCell ref="AD160:AG160"/>
    <mergeCell ref="AH160:AN160"/>
    <mergeCell ref="AQ160:AR160"/>
    <mergeCell ref="AS160:AV160"/>
    <mergeCell ref="AW160:BA160"/>
    <mergeCell ref="BD160:BF160"/>
    <mergeCell ref="F160:I160"/>
    <mergeCell ref="J160:K160"/>
    <mergeCell ref="L160:P160"/>
    <mergeCell ref="Q160:R160"/>
    <mergeCell ref="S160:W160"/>
    <mergeCell ref="X160:Y160"/>
    <mergeCell ref="BG163:BI163"/>
    <mergeCell ref="F164:I164"/>
    <mergeCell ref="J164:K164"/>
    <mergeCell ref="L164:P164"/>
    <mergeCell ref="Q164:R164"/>
    <mergeCell ref="S164:W164"/>
    <mergeCell ref="X164:Y164"/>
    <mergeCell ref="Z164:AC164"/>
    <mergeCell ref="AD164:AG164"/>
    <mergeCell ref="AH164:AN164"/>
    <mergeCell ref="AD163:AG163"/>
    <mergeCell ref="AH163:AN163"/>
    <mergeCell ref="AQ163:AR163"/>
    <mergeCell ref="AS163:AV163"/>
    <mergeCell ref="AW163:BA163"/>
    <mergeCell ref="BD163:BF163"/>
    <mergeCell ref="AW162:BA162"/>
    <mergeCell ref="BD162:BF162"/>
    <mergeCell ref="BG162:BI162"/>
    <mergeCell ref="F163:I163"/>
    <mergeCell ref="J163:K163"/>
    <mergeCell ref="L163:P163"/>
    <mergeCell ref="Q163:R163"/>
    <mergeCell ref="S163:W163"/>
    <mergeCell ref="X163:Y163"/>
    <mergeCell ref="Z163:AC163"/>
    <mergeCell ref="X162:Y162"/>
    <mergeCell ref="Z162:AC162"/>
    <mergeCell ref="AD162:AG162"/>
    <mergeCell ref="AH162:AN162"/>
    <mergeCell ref="AQ162:AR162"/>
    <mergeCell ref="AS162:AV162"/>
    <mergeCell ref="AW165:BA165"/>
    <mergeCell ref="BD165:BF165"/>
    <mergeCell ref="BG165:BI165"/>
    <mergeCell ref="F166:I166"/>
    <mergeCell ref="J166:K166"/>
    <mergeCell ref="L166:P166"/>
    <mergeCell ref="Q166:R166"/>
    <mergeCell ref="S166:W166"/>
    <mergeCell ref="X166:Y166"/>
    <mergeCell ref="Z166:AC166"/>
    <mergeCell ref="X165:Y165"/>
    <mergeCell ref="Z165:AC165"/>
    <mergeCell ref="AD165:AG165"/>
    <mergeCell ref="AH165:AN165"/>
    <mergeCell ref="AQ165:AR165"/>
    <mergeCell ref="AS165:AV165"/>
    <mergeCell ref="AQ164:AR164"/>
    <mergeCell ref="AS164:AV164"/>
    <mergeCell ref="AW164:BA164"/>
    <mergeCell ref="BD164:BF164"/>
    <mergeCell ref="BG164:BI164"/>
    <mergeCell ref="F165:I165"/>
    <mergeCell ref="J165:K165"/>
    <mergeCell ref="L165:P165"/>
    <mergeCell ref="Q165:R165"/>
    <mergeCell ref="S165:W165"/>
    <mergeCell ref="AQ167:AR167"/>
    <mergeCell ref="AS167:AV167"/>
    <mergeCell ref="AW167:BA167"/>
    <mergeCell ref="BD167:BF167"/>
    <mergeCell ref="BG167:BI167"/>
    <mergeCell ref="E169:S169"/>
    <mergeCell ref="T169:AN169"/>
    <mergeCell ref="AO169:BI169"/>
    <mergeCell ref="BG166:BI166"/>
    <mergeCell ref="F167:I167"/>
    <mergeCell ref="J167:K167"/>
    <mergeCell ref="L167:P167"/>
    <mergeCell ref="Q167:R167"/>
    <mergeCell ref="S167:W167"/>
    <mergeCell ref="X167:Y167"/>
    <mergeCell ref="Z167:AC167"/>
    <mergeCell ref="AD167:AG167"/>
    <mergeCell ref="AH167:AN167"/>
    <mergeCell ref="AD166:AG166"/>
    <mergeCell ref="AH166:AN166"/>
    <mergeCell ref="AQ166:AR166"/>
    <mergeCell ref="AS166:AV166"/>
    <mergeCell ref="AW166:BA166"/>
    <mergeCell ref="BD166:BF166"/>
    <mergeCell ref="BB170:BI170"/>
    <mergeCell ref="AG171:AH171"/>
    <mergeCell ref="AI171:AJ171"/>
    <mergeCell ref="AL171:AN171"/>
    <mergeCell ref="BB171:BC171"/>
    <mergeCell ref="BD171:BE171"/>
    <mergeCell ref="BF171:BG171"/>
    <mergeCell ref="BH171:BI171"/>
    <mergeCell ref="AA170:AB171"/>
    <mergeCell ref="AC170:AF171"/>
    <mergeCell ref="AG170:AN170"/>
    <mergeCell ref="AO170:AU171"/>
    <mergeCell ref="AV170:AW171"/>
    <mergeCell ref="AX170:BA171"/>
    <mergeCell ref="E170:K171"/>
    <mergeCell ref="L170:N171"/>
    <mergeCell ref="O170:Q171"/>
    <mergeCell ref="R170:R171"/>
    <mergeCell ref="S170:S171"/>
    <mergeCell ref="T170:Z171"/>
    <mergeCell ref="AI173:AJ173"/>
    <mergeCell ref="AL173:AN173"/>
    <mergeCell ref="AO173:AU173"/>
    <mergeCell ref="AW173:BB173"/>
    <mergeCell ref="BD173:BE173"/>
    <mergeCell ref="BH173:BI173"/>
    <mergeCell ref="BD172:BE172"/>
    <mergeCell ref="BH172:BI172"/>
    <mergeCell ref="F173:G173"/>
    <mergeCell ref="H173:K173"/>
    <mergeCell ref="L173:N173"/>
    <mergeCell ref="O173:Q173"/>
    <mergeCell ref="T173:Z173"/>
    <mergeCell ref="AA173:AB173"/>
    <mergeCell ref="AC173:AF173"/>
    <mergeCell ref="AG173:AH173"/>
    <mergeCell ref="AC172:AF172"/>
    <mergeCell ref="AG172:AH172"/>
    <mergeCell ref="AI172:AJ172"/>
    <mergeCell ref="AL172:AN172"/>
    <mergeCell ref="AO172:AU172"/>
    <mergeCell ref="AW172:BB172"/>
    <mergeCell ref="F172:G172"/>
    <mergeCell ref="H172:K172"/>
    <mergeCell ref="L172:N172"/>
    <mergeCell ref="O172:Q172"/>
    <mergeCell ref="T172:Z172"/>
    <mergeCell ref="AA172:AB172"/>
    <mergeCell ref="AI175:AJ175"/>
    <mergeCell ref="AL175:AN175"/>
    <mergeCell ref="AO175:AU175"/>
    <mergeCell ref="AW175:BB175"/>
    <mergeCell ref="BD175:BE175"/>
    <mergeCell ref="BH175:BI175"/>
    <mergeCell ref="BD174:BE174"/>
    <mergeCell ref="BH174:BI174"/>
    <mergeCell ref="F175:G175"/>
    <mergeCell ref="H175:K175"/>
    <mergeCell ref="L175:N175"/>
    <mergeCell ref="O175:Q175"/>
    <mergeCell ref="T175:Z175"/>
    <mergeCell ref="AA175:AB175"/>
    <mergeCell ref="AC175:AF175"/>
    <mergeCell ref="AG175:AH175"/>
    <mergeCell ref="AC174:AF174"/>
    <mergeCell ref="AG174:AH174"/>
    <mergeCell ref="AI174:AJ174"/>
    <mergeCell ref="AL174:AN174"/>
    <mergeCell ref="AO174:AU174"/>
    <mergeCell ref="AW174:BB174"/>
    <mergeCell ref="F174:G174"/>
    <mergeCell ref="H174:K174"/>
    <mergeCell ref="L174:N174"/>
    <mergeCell ref="O174:Q174"/>
    <mergeCell ref="T174:Z174"/>
    <mergeCell ref="AA174:AB174"/>
    <mergeCell ref="AI177:AJ177"/>
    <mergeCell ref="AL177:AN177"/>
    <mergeCell ref="AO177:AU177"/>
    <mergeCell ref="AW177:BB177"/>
    <mergeCell ref="BD177:BE177"/>
    <mergeCell ref="BH177:BI177"/>
    <mergeCell ref="BD176:BE176"/>
    <mergeCell ref="BH176:BI176"/>
    <mergeCell ref="F177:G177"/>
    <mergeCell ref="H177:K177"/>
    <mergeCell ref="L177:N177"/>
    <mergeCell ref="O177:Q177"/>
    <mergeCell ref="T177:Z177"/>
    <mergeCell ref="AA177:AB177"/>
    <mergeCell ref="AC177:AF177"/>
    <mergeCell ref="AG177:AH177"/>
    <mergeCell ref="AC176:AF176"/>
    <mergeCell ref="AG176:AH176"/>
    <mergeCell ref="AI176:AJ176"/>
    <mergeCell ref="AL176:AN176"/>
    <mergeCell ref="AO176:AU176"/>
    <mergeCell ref="AW176:BB176"/>
    <mergeCell ref="F176:G176"/>
    <mergeCell ref="H176:K176"/>
    <mergeCell ref="L176:N176"/>
    <mergeCell ref="O176:Q176"/>
    <mergeCell ref="T176:Z176"/>
    <mergeCell ref="AA176:AB176"/>
    <mergeCell ref="AI179:AJ179"/>
    <mergeCell ref="AL179:AN179"/>
    <mergeCell ref="AO179:AU179"/>
    <mergeCell ref="AW179:BB179"/>
    <mergeCell ref="BD179:BE179"/>
    <mergeCell ref="BH179:BI179"/>
    <mergeCell ref="BD178:BE178"/>
    <mergeCell ref="BH178:BI178"/>
    <mergeCell ref="F179:G179"/>
    <mergeCell ref="H179:K179"/>
    <mergeCell ref="L179:N179"/>
    <mergeCell ref="O179:Q179"/>
    <mergeCell ref="T179:Z179"/>
    <mergeCell ref="AA179:AB179"/>
    <mergeCell ref="AC179:AF179"/>
    <mergeCell ref="AG179:AH179"/>
    <mergeCell ref="AC178:AF178"/>
    <mergeCell ref="AG178:AH178"/>
    <mergeCell ref="AI178:AJ178"/>
    <mergeCell ref="AL178:AN178"/>
    <mergeCell ref="AO178:AU178"/>
    <mergeCell ref="AW178:BB178"/>
    <mergeCell ref="F178:G178"/>
    <mergeCell ref="H178:K178"/>
    <mergeCell ref="L178:N178"/>
    <mergeCell ref="O178:Q178"/>
    <mergeCell ref="T178:Z178"/>
    <mergeCell ref="AA178:AB178"/>
  </mergeCells>
  <pageMargins left="0.7" right="0.7" top="0.75" bottom="0.75" header="0.3" footer="0.3"/>
  <pageSetup paperSize="9" orientation="landscape" horizontalDpi="4294967292" r:id="rId1"/>
  <headerFooter>
    <oddHeader xml:space="preserve">&amp;C
</oddHeader>
  </headerFooter>
  <rowBreaks count="1" manualBreakCount="1">
    <brk id="143" min="1" max="61" man="1"/>
  </rowBreaks>
  <drawing r:id="rId2"/>
</worksheet>
</file>

<file path=xl/worksheets/sheet3.xml><?xml version="1.0" encoding="utf-8"?>
<worksheet xmlns="http://schemas.openxmlformats.org/spreadsheetml/2006/main" xmlns:r="http://schemas.openxmlformats.org/officeDocument/2006/relationships">
  <sheetPr codeName="Hoja5">
    <tabColor rgb="FFFF0000"/>
  </sheetPr>
  <dimension ref="A2:AP195"/>
  <sheetViews>
    <sheetView showGridLines="0" showWhiteSpace="0" view="pageBreakPreview" zoomScale="130" zoomScaleNormal="100" zoomScaleSheetLayoutView="130" zoomScalePageLayoutView="150" workbookViewId="0">
      <selection activeCell="O49" sqref="O49:R49"/>
    </sheetView>
  </sheetViews>
  <sheetFormatPr baseColWidth="10" defaultColWidth="11.28515625" defaultRowHeight="12.75"/>
  <cols>
    <col min="1" max="1" width="2.42578125" style="118" customWidth="1"/>
    <col min="2" max="2" width="1" style="118" customWidth="1"/>
    <col min="3" max="19" width="2.42578125" style="118" customWidth="1"/>
    <col min="20" max="20" width="2.5703125" style="118" customWidth="1"/>
    <col min="21" max="21" width="2.85546875" style="118" customWidth="1"/>
    <col min="22" max="23" width="2.42578125" style="118" customWidth="1"/>
    <col min="24" max="24" width="2.5703125" style="118" customWidth="1"/>
    <col min="25" max="34" width="2.42578125" style="118" customWidth="1"/>
    <col min="35" max="35" width="2.85546875" style="118" customWidth="1"/>
    <col min="36" max="40" width="2.42578125" style="118" customWidth="1"/>
    <col min="41" max="256" width="11.28515625" style="118"/>
    <col min="257" max="257" width="2.42578125" style="118" customWidth="1"/>
    <col min="258" max="258" width="1" style="118" customWidth="1"/>
    <col min="259" max="275" width="2.42578125" style="118" customWidth="1"/>
    <col min="276" max="276" width="2.5703125" style="118" customWidth="1"/>
    <col min="277" max="277" width="2.85546875" style="118" customWidth="1"/>
    <col min="278" max="279" width="2.42578125" style="118" customWidth="1"/>
    <col min="280" max="280" width="2.5703125" style="118" customWidth="1"/>
    <col min="281" max="290" width="2.42578125" style="118" customWidth="1"/>
    <col min="291" max="291" width="2.85546875" style="118" customWidth="1"/>
    <col min="292" max="296" width="2.42578125" style="118" customWidth="1"/>
    <col min="297" max="512" width="11.28515625" style="118"/>
    <col min="513" max="513" width="2.42578125" style="118" customWidth="1"/>
    <col min="514" max="514" width="1" style="118" customWidth="1"/>
    <col min="515" max="531" width="2.42578125" style="118" customWidth="1"/>
    <col min="532" max="532" width="2.5703125" style="118" customWidth="1"/>
    <col min="533" max="533" width="2.85546875" style="118" customWidth="1"/>
    <col min="534" max="535" width="2.42578125" style="118" customWidth="1"/>
    <col min="536" max="536" width="2.5703125" style="118" customWidth="1"/>
    <col min="537" max="546" width="2.42578125" style="118" customWidth="1"/>
    <col min="547" max="547" width="2.85546875" style="118" customWidth="1"/>
    <col min="548" max="552" width="2.42578125" style="118" customWidth="1"/>
    <col min="553" max="768" width="11.28515625" style="118"/>
    <col min="769" max="769" width="2.42578125" style="118" customWidth="1"/>
    <col min="770" max="770" width="1" style="118" customWidth="1"/>
    <col min="771" max="787" width="2.42578125" style="118" customWidth="1"/>
    <col min="788" max="788" width="2.5703125" style="118" customWidth="1"/>
    <col min="789" max="789" width="2.85546875" style="118" customWidth="1"/>
    <col min="790" max="791" width="2.42578125" style="118" customWidth="1"/>
    <col min="792" max="792" width="2.5703125" style="118" customWidth="1"/>
    <col min="793" max="802" width="2.42578125" style="118" customWidth="1"/>
    <col min="803" max="803" width="2.85546875" style="118" customWidth="1"/>
    <col min="804" max="808" width="2.42578125" style="118" customWidth="1"/>
    <col min="809" max="1024" width="11.28515625" style="118"/>
    <col min="1025" max="1025" width="2.42578125" style="118" customWidth="1"/>
    <col min="1026" max="1026" width="1" style="118" customWidth="1"/>
    <col min="1027" max="1043" width="2.42578125" style="118" customWidth="1"/>
    <col min="1044" max="1044" width="2.5703125" style="118" customWidth="1"/>
    <col min="1045" max="1045" width="2.85546875" style="118" customWidth="1"/>
    <col min="1046" max="1047" width="2.42578125" style="118" customWidth="1"/>
    <col min="1048" max="1048" width="2.5703125" style="118" customWidth="1"/>
    <col min="1049" max="1058" width="2.42578125" style="118" customWidth="1"/>
    <col min="1059" max="1059" width="2.85546875" style="118" customWidth="1"/>
    <col min="1060" max="1064" width="2.42578125" style="118" customWidth="1"/>
    <col min="1065" max="1280" width="11.28515625" style="118"/>
    <col min="1281" max="1281" width="2.42578125" style="118" customWidth="1"/>
    <col min="1282" max="1282" width="1" style="118" customWidth="1"/>
    <col min="1283" max="1299" width="2.42578125" style="118" customWidth="1"/>
    <col min="1300" max="1300" width="2.5703125" style="118" customWidth="1"/>
    <col min="1301" max="1301" width="2.85546875" style="118" customWidth="1"/>
    <col min="1302" max="1303" width="2.42578125" style="118" customWidth="1"/>
    <col min="1304" max="1304" width="2.5703125" style="118" customWidth="1"/>
    <col min="1305" max="1314" width="2.42578125" style="118" customWidth="1"/>
    <col min="1315" max="1315" width="2.85546875" style="118" customWidth="1"/>
    <col min="1316" max="1320" width="2.42578125" style="118" customWidth="1"/>
    <col min="1321" max="1536" width="11.28515625" style="118"/>
    <col min="1537" max="1537" width="2.42578125" style="118" customWidth="1"/>
    <col min="1538" max="1538" width="1" style="118" customWidth="1"/>
    <col min="1539" max="1555" width="2.42578125" style="118" customWidth="1"/>
    <col min="1556" max="1556" width="2.5703125" style="118" customWidth="1"/>
    <col min="1557" max="1557" width="2.85546875" style="118" customWidth="1"/>
    <col min="1558" max="1559" width="2.42578125" style="118" customWidth="1"/>
    <col min="1560" max="1560" width="2.5703125" style="118" customWidth="1"/>
    <col min="1561" max="1570" width="2.42578125" style="118" customWidth="1"/>
    <col min="1571" max="1571" width="2.85546875" style="118" customWidth="1"/>
    <col min="1572" max="1576" width="2.42578125" style="118" customWidth="1"/>
    <col min="1577" max="1792" width="11.28515625" style="118"/>
    <col min="1793" max="1793" width="2.42578125" style="118" customWidth="1"/>
    <col min="1794" max="1794" width="1" style="118" customWidth="1"/>
    <col min="1795" max="1811" width="2.42578125" style="118" customWidth="1"/>
    <col min="1812" max="1812" width="2.5703125" style="118" customWidth="1"/>
    <col min="1813" max="1813" width="2.85546875" style="118" customWidth="1"/>
    <col min="1814" max="1815" width="2.42578125" style="118" customWidth="1"/>
    <col min="1816" max="1816" width="2.5703125" style="118" customWidth="1"/>
    <col min="1817" max="1826" width="2.42578125" style="118" customWidth="1"/>
    <col min="1827" max="1827" width="2.85546875" style="118" customWidth="1"/>
    <col min="1828" max="1832" width="2.42578125" style="118" customWidth="1"/>
    <col min="1833" max="2048" width="11.28515625" style="118"/>
    <col min="2049" max="2049" width="2.42578125" style="118" customWidth="1"/>
    <col min="2050" max="2050" width="1" style="118" customWidth="1"/>
    <col min="2051" max="2067" width="2.42578125" style="118" customWidth="1"/>
    <col min="2068" max="2068" width="2.5703125" style="118" customWidth="1"/>
    <col min="2069" max="2069" width="2.85546875" style="118" customWidth="1"/>
    <col min="2070" max="2071" width="2.42578125" style="118" customWidth="1"/>
    <col min="2072" max="2072" width="2.5703125" style="118" customWidth="1"/>
    <col min="2073" max="2082" width="2.42578125" style="118" customWidth="1"/>
    <col min="2083" max="2083" width="2.85546875" style="118" customWidth="1"/>
    <col min="2084" max="2088" width="2.42578125" style="118" customWidth="1"/>
    <col min="2089" max="2304" width="11.28515625" style="118"/>
    <col min="2305" max="2305" width="2.42578125" style="118" customWidth="1"/>
    <col min="2306" max="2306" width="1" style="118" customWidth="1"/>
    <col min="2307" max="2323" width="2.42578125" style="118" customWidth="1"/>
    <col min="2324" max="2324" width="2.5703125" style="118" customWidth="1"/>
    <col min="2325" max="2325" width="2.85546875" style="118" customWidth="1"/>
    <col min="2326" max="2327" width="2.42578125" style="118" customWidth="1"/>
    <col min="2328" max="2328" width="2.5703125" style="118" customWidth="1"/>
    <col min="2329" max="2338" width="2.42578125" style="118" customWidth="1"/>
    <col min="2339" max="2339" width="2.85546875" style="118" customWidth="1"/>
    <col min="2340" max="2344" width="2.42578125" style="118" customWidth="1"/>
    <col min="2345" max="2560" width="11.28515625" style="118"/>
    <col min="2561" max="2561" width="2.42578125" style="118" customWidth="1"/>
    <col min="2562" max="2562" width="1" style="118" customWidth="1"/>
    <col min="2563" max="2579" width="2.42578125" style="118" customWidth="1"/>
    <col min="2580" max="2580" width="2.5703125" style="118" customWidth="1"/>
    <col min="2581" max="2581" width="2.85546875" style="118" customWidth="1"/>
    <col min="2582" max="2583" width="2.42578125" style="118" customWidth="1"/>
    <col min="2584" max="2584" width="2.5703125" style="118" customWidth="1"/>
    <col min="2585" max="2594" width="2.42578125" style="118" customWidth="1"/>
    <col min="2595" max="2595" width="2.85546875" style="118" customWidth="1"/>
    <col min="2596" max="2600" width="2.42578125" style="118" customWidth="1"/>
    <col min="2601" max="2816" width="11.28515625" style="118"/>
    <col min="2817" max="2817" width="2.42578125" style="118" customWidth="1"/>
    <col min="2818" max="2818" width="1" style="118" customWidth="1"/>
    <col min="2819" max="2835" width="2.42578125" style="118" customWidth="1"/>
    <col min="2836" max="2836" width="2.5703125" style="118" customWidth="1"/>
    <col min="2837" max="2837" width="2.85546875" style="118" customWidth="1"/>
    <col min="2838" max="2839" width="2.42578125" style="118" customWidth="1"/>
    <col min="2840" max="2840" width="2.5703125" style="118" customWidth="1"/>
    <col min="2841" max="2850" width="2.42578125" style="118" customWidth="1"/>
    <col min="2851" max="2851" width="2.85546875" style="118" customWidth="1"/>
    <col min="2852" max="2856" width="2.42578125" style="118" customWidth="1"/>
    <col min="2857" max="3072" width="11.28515625" style="118"/>
    <col min="3073" max="3073" width="2.42578125" style="118" customWidth="1"/>
    <col min="3074" max="3074" width="1" style="118" customWidth="1"/>
    <col min="3075" max="3091" width="2.42578125" style="118" customWidth="1"/>
    <col min="3092" max="3092" width="2.5703125" style="118" customWidth="1"/>
    <col min="3093" max="3093" width="2.85546875" style="118" customWidth="1"/>
    <col min="3094" max="3095" width="2.42578125" style="118" customWidth="1"/>
    <col min="3096" max="3096" width="2.5703125" style="118" customWidth="1"/>
    <col min="3097" max="3106" width="2.42578125" style="118" customWidth="1"/>
    <col min="3107" max="3107" width="2.85546875" style="118" customWidth="1"/>
    <col min="3108" max="3112" width="2.42578125" style="118" customWidth="1"/>
    <col min="3113" max="3328" width="11.28515625" style="118"/>
    <col min="3329" max="3329" width="2.42578125" style="118" customWidth="1"/>
    <col min="3330" max="3330" width="1" style="118" customWidth="1"/>
    <col min="3331" max="3347" width="2.42578125" style="118" customWidth="1"/>
    <col min="3348" max="3348" width="2.5703125" style="118" customWidth="1"/>
    <col min="3349" max="3349" width="2.85546875" style="118" customWidth="1"/>
    <col min="3350" max="3351" width="2.42578125" style="118" customWidth="1"/>
    <col min="3352" max="3352" width="2.5703125" style="118" customWidth="1"/>
    <col min="3353" max="3362" width="2.42578125" style="118" customWidth="1"/>
    <col min="3363" max="3363" width="2.85546875" style="118" customWidth="1"/>
    <col min="3364" max="3368" width="2.42578125" style="118" customWidth="1"/>
    <col min="3369" max="3584" width="11.28515625" style="118"/>
    <col min="3585" max="3585" width="2.42578125" style="118" customWidth="1"/>
    <col min="3586" max="3586" width="1" style="118" customWidth="1"/>
    <col min="3587" max="3603" width="2.42578125" style="118" customWidth="1"/>
    <col min="3604" max="3604" width="2.5703125" style="118" customWidth="1"/>
    <col min="3605" max="3605" width="2.85546875" style="118" customWidth="1"/>
    <col min="3606" max="3607" width="2.42578125" style="118" customWidth="1"/>
    <col min="3608" max="3608" width="2.5703125" style="118" customWidth="1"/>
    <col min="3609" max="3618" width="2.42578125" style="118" customWidth="1"/>
    <col min="3619" max="3619" width="2.85546875" style="118" customWidth="1"/>
    <col min="3620" max="3624" width="2.42578125" style="118" customWidth="1"/>
    <col min="3625" max="3840" width="11.28515625" style="118"/>
    <col min="3841" max="3841" width="2.42578125" style="118" customWidth="1"/>
    <col min="3842" max="3842" width="1" style="118" customWidth="1"/>
    <col min="3843" max="3859" width="2.42578125" style="118" customWidth="1"/>
    <col min="3860" max="3860" width="2.5703125" style="118" customWidth="1"/>
    <col min="3861" max="3861" width="2.85546875" style="118" customWidth="1"/>
    <col min="3862" max="3863" width="2.42578125" style="118" customWidth="1"/>
    <col min="3864" max="3864" width="2.5703125" style="118" customWidth="1"/>
    <col min="3865" max="3874" width="2.42578125" style="118" customWidth="1"/>
    <col min="3875" max="3875" width="2.85546875" style="118" customWidth="1"/>
    <col min="3876" max="3880" width="2.42578125" style="118" customWidth="1"/>
    <col min="3881" max="4096" width="11.28515625" style="118"/>
    <col min="4097" max="4097" width="2.42578125" style="118" customWidth="1"/>
    <col min="4098" max="4098" width="1" style="118" customWidth="1"/>
    <col min="4099" max="4115" width="2.42578125" style="118" customWidth="1"/>
    <col min="4116" max="4116" width="2.5703125" style="118" customWidth="1"/>
    <col min="4117" max="4117" width="2.85546875" style="118" customWidth="1"/>
    <col min="4118" max="4119" width="2.42578125" style="118" customWidth="1"/>
    <col min="4120" max="4120" width="2.5703125" style="118" customWidth="1"/>
    <col min="4121" max="4130" width="2.42578125" style="118" customWidth="1"/>
    <col min="4131" max="4131" width="2.85546875" style="118" customWidth="1"/>
    <col min="4132" max="4136" width="2.42578125" style="118" customWidth="1"/>
    <col min="4137" max="4352" width="11.28515625" style="118"/>
    <col min="4353" max="4353" width="2.42578125" style="118" customWidth="1"/>
    <col min="4354" max="4354" width="1" style="118" customWidth="1"/>
    <col min="4355" max="4371" width="2.42578125" style="118" customWidth="1"/>
    <col min="4372" max="4372" width="2.5703125" style="118" customWidth="1"/>
    <col min="4373" max="4373" width="2.85546875" style="118" customWidth="1"/>
    <col min="4374" max="4375" width="2.42578125" style="118" customWidth="1"/>
    <col min="4376" max="4376" width="2.5703125" style="118" customWidth="1"/>
    <col min="4377" max="4386" width="2.42578125" style="118" customWidth="1"/>
    <col min="4387" max="4387" width="2.85546875" style="118" customWidth="1"/>
    <col min="4388" max="4392" width="2.42578125" style="118" customWidth="1"/>
    <col min="4393" max="4608" width="11.28515625" style="118"/>
    <col min="4609" max="4609" width="2.42578125" style="118" customWidth="1"/>
    <col min="4610" max="4610" width="1" style="118" customWidth="1"/>
    <col min="4611" max="4627" width="2.42578125" style="118" customWidth="1"/>
    <col min="4628" max="4628" width="2.5703125" style="118" customWidth="1"/>
    <col min="4629" max="4629" width="2.85546875" style="118" customWidth="1"/>
    <col min="4630" max="4631" width="2.42578125" style="118" customWidth="1"/>
    <col min="4632" max="4632" width="2.5703125" style="118" customWidth="1"/>
    <col min="4633" max="4642" width="2.42578125" style="118" customWidth="1"/>
    <col min="4643" max="4643" width="2.85546875" style="118" customWidth="1"/>
    <col min="4644" max="4648" width="2.42578125" style="118" customWidth="1"/>
    <col min="4649" max="4864" width="11.28515625" style="118"/>
    <col min="4865" max="4865" width="2.42578125" style="118" customWidth="1"/>
    <col min="4866" max="4866" width="1" style="118" customWidth="1"/>
    <col min="4867" max="4883" width="2.42578125" style="118" customWidth="1"/>
    <col min="4884" max="4884" width="2.5703125" style="118" customWidth="1"/>
    <col min="4885" max="4885" width="2.85546875" style="118" customWidth="1"/>
    <col min="4886" max="4887" width="2.42578125" style="118" customWidth="1"/>
    <col min="4888" max="4888" width="2.5703125" style="118" customWidth="1"/>
    <col min="4889" max="4898" width="2.42578125" style="118" customWidth="1"/>
    <col min="4899" max="4899" width="2.85546875" style="118" customWidth="1"/>
    <col min="4900" max="4904" width="2.42578125" style="118" customWidth="1"/>
    <col min="4905" max="5120" width="11.28515625" style="118"/>
    <col min="5121" max="5121" width="2.42578125" style="118" customWidth="1"/>
    <col min="5122" max="5122" width="1" style="118" customWidth="1"/>
    <col min="5123" max="5139" width="2.42578125" style="118" customWidth="1"/>
    <col min="5140" max="5140" width="2.5703125" style="118" customWidth="1"/>
    <col min="5141" max="5141" width="2.85546875" style="118" customWidth="1"/>
    <col min="5142" max="5143" width="2.42578125" style="118" customWidth="1"/>
    <col min="5144" max="5144" width="2.5703125" style="118" customWidth="1"/>
    <col min="5145" max="5154" width="2.42578125" style="118" customWidth="1"/>
    <col min="5155" max="5155" width="2.85546875" style="118" customWidth="1"/>
    <col min="5156" max="5160" width="2.42578125" style="118" customWidth="1"/>
    <col min="5161" max="5376" width="11.28515625" style="118"/>
    <col min="5377" max="5377" width="2.42578125" style="118" customWidth="1"/>
    <col min="5378" max="5378" width="1" style="118" customWidth="1"/>
    <col min="5379" max="5395" width="2.42578125" style="118" customWidth="1"/>
    <col min="5396" max="5396" width="2.5703125" style="118" customWidth="1"/>
    <col min="5397" max="5397" width="2.85546875" style="118" customWidth="1"/>
    <col min="5398" max="5399" width="2.42578125" style="118" customWidth="1"/>
    <col min="5400" max="5400" width="2.5703125" style="118" customWidth="1"/>
    <col min="5401" max="5410" width="2.42578125" style="118" customWidth="1"/>
    <col min="5411" max="5411" width="2.85546875" style="118" customWidth="1"/>
    <col min="5412" max="5416" width="2.42578125" style="118" customWidth="1"/>
    <col min="5417" max="5632" width="11.28515625" style="118"/>
    <col min="5633" max="5633" width="2.42578125" style="118" customWidth="1"/>
    <col min="5634" max="5634" width="1" style="118" customWidth="1"/>
    <col min="5635" max="5651" width="2.42578125" style="118" customWidth="1"/>
    <col min="5652" max="5652" width="2.5703125" style="118" customWidth="1"/>
    <col min="5653" max="5653" width="2.85546875" style="118" customWidth="1"/>
    <col min="5654" max="5655" width="2.42578125" style="118" customWidth="1"/>
    <col min="5656" max="5656" width="2.5703125" style="118" customWidth="1"/>
    <col min="5657" max="5666" width="2.42578125" style="118" customWidth="1"/>
    <col min="5667" max="5667" width="2.85546875" style="118" customWidth="1"/>
    <col min="5668" max="5672" width="2.42578125" style="118" customWidth="1"/>
    <col min="5673" max="5888" width="11.28515625" style="118"/>
    <col min="5889" max="5889" width="2.42578125" style="118" customWidth="1"/>
    <col min="5890" max="5890" width="1" style="118" customWidth="1"/>
    <col min="5891" max="5907" width="2.42578125" style="118" customWidth="1"/>
    <col min="5908" max="5908" width="2.5703125" style="118" customWidth="1"/>
    <col min="5909" max="5909" width="2.85546875" style="118" customWidth="1"/>
    <col min="5910" max="5911" width="2.42578125" style="118" customWidth="1"/>
    <col min="5912" max="5912" width="2.5703125" style="118" customWidth="1"/>
    <col min="5913" max="5922" width="2.42578125" style="118" customWidth="1"/>
    <col min="5923" max="5923" width="2.85546875" style="118" customWidth="1"/>
    <col min="5924" max="5928" width="2.42578125" style="118" customWidth="1"/>
    <col min="5929" max="6144" width="11.28515625" style="118"/>
    <col min="6145" max="6145" width="2.42578125" style="118" customWidth="1"/>
    <col min="6146" max="6146" width="1" style="118" customWidth="1"/>
    <col min="6147" max="6163" width="2.42578125" style="118" customWidth="1"/>
    <col min="6164" max="6164" width="2.5703125" style="118" customWidth="1"/>
    <col min="6165" max="6165" width="2.85546875" style="118" customWidth="1"/>
    <col min="6166" max="6167" width="2.42578125" style="118" customWidth="1"/>
    <col min="6168" max="6168" width="2.5703125" style="118" customWidth="1"/>
    <col min="6169" max="6178" width="2.42578125" style="118" customWidth="1"/>
    <col min="6179" max="6179" width="2.85546875" style="118" customWidth="1"/>
    <col min="6180" max="6184" width="2.42578125" style="118" customWidth="1"/>
    <col min="6185" max="6400" width="11.28515625" style="118"/>
    <col min="6401" max="6401" width="2.42578125" style="118" customWidth="1"/>
    <col min="6402" max="6402" width="1" style="118" customWidth="1"/>
    <col min="6403" max="6419" width="2.42578125" style="118" customWidth="1"/>
    <col min="6420" max="6420" width="2.5703125" style="118" customWidth="1"/>
    <col min="6421" max="6421" width="2.85546875" style="118" customWidth="1"/>
    <col min="6422" max="6423" width="2.42578125" style="118" customWidth="1"/>
    <col min="6424" max="6424" width="2.5703125" style="118" customWidth="1"/>
    <col min="6425" max="6434" width="2.42578125" style="118" customWidth="1"/>
    <col min="6435" max="6435" width="2.85546875" style="118" customWidth="1"/>
    <col min="6436" max="6440" width="2.42578125" style="118" customWidth="1"/>
    <col min="6441" max="6656" width="11.28515625" style="118"/>
    <col min="6657" max="6657" width="2.42578125" style="118" customWidth="1"/>
    <col min="6658" max="6658" width="1" style="118" customWidth="1"/>
    <col min="6659" max="6675" width="2.42578125" style="118" customWidth="1"/>
    <col min="6676" max="6676" width="2.5703125" style="118" customWidth="1"/>
    <col min="6677" max="6677" width="2.85546875" style="118" customWidth="1"/>
    <col min="6678" max="6679" width="2.42578125" style="118" customWidth="1"/>
    <col min="6680" max="6680" width="2.5703125" style="118" customWidth="1"/>
    <col min="6681" max="6690" width="2.42578125" style="118" customWidth="1"/>
    <col min="6691" max="6691" width="2.85546875" style="118" customWidth="1"/>
    <col min="6692" max="6696" width="2.42578125" style="118" customWidth="1"/>
    <col min="6697" max="6912" width="11.28515625" style="118"/>
    <col min="6913" max="6913" width="2.42578125" style="118" customWidth="1"/>
    <col min="6914" max="6914" width="1" style="118" customWidth="1"/>
    <col min="6915" max="6931" width="2.42578125" style="118" customWidth="1"/>
    <col min="6932" max="6932" width="2.5703125" style="118" customWidth="1"/>
    <col min="6933" max="6933" width="2.85546875" style="118" customWidth="1"/>
    <col min="6934" max="6935" width="2.42578125" style="118" customWidth="1"/>
    <col min="6936" max="6936" width="2.5703125" style="118" customWidth="1"/>
    <col min="6937" max="6946" width="2.42578125" style="118" customWidth="1"/>
    <col min="6947" max="6947" width="2.85546875" style="118" customWidth="1"/>
    <col min="6948" max="6952" width="2.42578125" style="118" customWidth="1"/>
    <col min="6953" max="7168" width="11.28515625" style="118"/>
    <col min="7169" max="7169" width="2.42578125" style="118" customWidth="1"/>
    <col min="7170" max="7170" width="1" style="118" customWidth="1"/>
    <col min="7171" max="7187" width="2.42578125" style="118" customWidth="1"/>
    <col min="7188" max="7188" width="2.5703125" style="118" customWidth="1"/>
    <col min="7189" max="7189" width="2.85546875" style="118" customWidth="1"/>
    <col min="7190" max="7191" width="2.42578125" style="118" customWidth="1"/>
    <col min="7192" max="7192" width="2.5703125" style="118" customWidth="1"/>
    <col min="7193" max="7202" width="2.42578125" style="118" customWidth="1"/>
    <col min="7203" max="7203" width="2.85546875" style="118" customWidth="1"/>
    <col min="7204" max="7208" width="2.42578125" style="118" customWidth="1"/>
    <col min="7209" max="7424" width="11.28515625" style="118"/>
    <col min="7425" max="7425" width="2.42578125" style="118" customWidth="1"/>
    <col min="7426" max="7426" width="1" style="118" customWidth="1"/>
    <col min="7427" max="7443" width="2.42578125" style="118" customWidth="1"/>
    <col min="7444" max="7444" width="2.5703125" style="118" customWidth="1"/>
    <col min="7445" max="7445" width="2.85546875" style="118" customWidth="1"/>
    <col min="7446" max="7447" width="2.42578125" style="118" customWidth="1"/>
    <col min="7448" max="7448" width="2.5703125" style="118" customWidth="1"/>
    <col min="7449" max="7458" width="2.42578125" style="118" customWidth="1"/>
    <col min="7459" max="7459" width="2.85546875" style="118" customWidth="1"/>
    <col min="7460" max="7464" width="2.42578125" style="118" customWidth="1"/>
    <col min="7465" max="7680" width="11.28515625" style="118"/>
    <col min="7681" max="7681" width="2.42578125" style="118" customWidth="1"/>
    <col min="7682" max="7682" width="1" style="118" customWidth="1"/>
    <col min="7683" max="7699" width="2.42578125" style="118" customWidth="1"/>
    <col min="7700" max="7700" width="2.5703125" style="118" customWidth="1"/>
    <col min="7701" max="7701" width="2.85546875" style="118" customWidth="1"/>
    <col min="7702" max="7703" width="2.42578125" style="118" customWidth="1"/>
    <col min="7704" max="7704" width="2.5703125" style="118" customWidth="1"/>
    <col min="7705" max="7714" width="2.42578125" style="118" customWidth="1"/>
    <col min="7715" max="7715" width="2.85546875" style="118" customWidth="1"/>
    <col min="7716" max="7720" width="2.42578125" style="118" customWidth="1"/>
    <col min="7721" max="7936" width="11.28515625" style="118"/>
    <col min="7937" max="7937" width="2.42578125" style="118" customWidth="1"/>
    <col min="7938" max="7938" width="1" style="118" customWidth="1"/>
    <col min="7939" max="7955" width="2.42578125" style="118" customWidth="1"/>
    <col min="7956" max="7956" width="2.5703125" style="118" customWidth="1"/>
    <col min="7957" max="7957" width="2.85546875" style="118" customWidth="1"/>
    <col min="7958" max="7959" width="2.42578125" style="118" customWidth="1"/>
    <col min="7960" max="7960" width="2.5703125" style="118" customWidth="1"/>
    <col min="7961" max="7970" width="2.42578125" style="118" customWidth="1"/>
    <col min="7971" max="7971" width="2.85546875" style="118" customWidth="1"/>
    <col min="7972" max="7976" width="2.42578125" style="118" customWidth="1"/>
    <col min="7977" max="8192" width="11.28515625" style="118"/>
    <col min="8193" max="8193" width="2.42578125" style="118" customWidth="1"/>
    <col min="8194" max="8194" width="1" style="118" customWidth="1"/>
    <col min="8195" max="8211" width="2.42578125" style="118" customWidth="1"/>
    <col min="8212" max="8212" width="2.5703125" style="118" customWidth="1"/>
    <col min="8213" max="8213" width="2.85546875" style="118" customWidth="1"/>
    <col min="8214" max="8215" width="2.42578125" style="118" customWidth="1"/>
    <col min="8216" max="8216" width="2.5703125" style="118" customWidth="1"/>
    <col min="8217" max="8226" width="2.42578125" style="118" customWidth="1"/>
    <col min="8227" max="8227" width="2.85546875" style="118" customWidth="1"/>
    <col min="8228" max="8232" width="2.42578125" style="118" customWidth="1"/>
    <col min="8233" max="8448" width="11.28515625" style="118"/>
    <col min="8449" max="8449" width="2.42578125" style="118" customWidth="1"/>
    <col min="8450" max="8450" width="1" style="118" customWidth="1"/>
    <col min="8451" max="8467" width="2.42578125" style="118" customWidth="1"/>
    <col min="8468" max="8468" width="2.5703125" style="118" customWidth="1"/>
    <col min="8469" max="8469" width="2.85546875" style="118" customWidth="1"/>
    <col min="8470" max="8471" width="2.42578125" style="118" customWidth="1"/>
    <col min="8472" max="8472" width="2.5703125" style="118" customWidth="1"/>
    <col min="8473" max="8482" width="2.42578125" style="118" customWidth="1"/>
    <col min="8483" max="8483" width="2.85546875" style="118" customWidth="1"/>
    <col min="8484" max="8488" width="2.42578125" style="118" customWidth="1"/>
    <col min="8489" max="8704" width="11.28515625" style="118"/>
    <col min="8705" max="8705" width="2.42578125" style="118" customWidth="1"/>
    <col min="8706" max="8706" width="1" style="118" customWidth="1"/>
    <col min="8707" max="8723" width="2.42578125" style="118" customWidth="1"/>
    <col min="8724" max="8724" width="2.5703125" style="118" customWidth="1"/>
    <col min="8725" max="8725" width="2.85546875" style="118" customWidth="1"/>
    <col min="8726" max="8727" width="2.42578125" style="118" customWidth="1"/>
    <col min="8728" max="8728" width="2.5703125" style="118" customWidth="1"/>
    <col min="8729" max="8738" width="2.42578125" style="118" customWidth="1"/>
    <col min="8739" max="8739" width="2.85546875" style="118" customWidth="1"/>
    <col min="8740" max="8744" width="2.42578125" style="118" customWidth="1"/>
    <col min="8745" max="8960" width="11.28515625" style="118"/>
    <col min="8961" max="8961" width="2.42578125" style="118" customWidth="1"/>
    <col min="8962" max="8962" width="1" style="118" customWidth="1"/>
    <col min="8963" max="8979" width="2.42578125" style="118" customWidth="1"/>
    <col min="8980" max="8980" width="2.5703125" style="118" customWidth="1"/>
    <col min="8981" max="8981" width="2.85546875" style="118" customWidth="1"/>
    <col min="8982" max="8983" width="2.42578125" style="118" customWidth="1"/>
    <col min="8984" max="8984" width="2.5703125" style="118" customWidth="1"/>
    <col min="8985" max="8994" width="2.42578125" style="118" customWidth="1"/>
    <col min="8995" max="8995" width="2.85546875" style="118" customWidth="1"/>
    <col min="8996" max="9000" width="2.42578125" style="118" customWidth="1"/>
    <col min="9001" max="9216" width="11.28515625" style="118"/>
    <col min="9217" max="9217" width="2.42578125" style="118" customWidth="1"/>
    <col min="9218" max="9218" width="1" style="118" customWidth="1"/>
    <col min="9219" max="9235" width="2.42578125" style="118" customWidth="1"/>
    <col min="9236" max="9236" width="2.5703125" style="118" customWidth="1"/>
    <col min="9237" max="9237" width="2.85546875" style="118" customWidth="1"/>
    <col min="9238" max="9239" width="2.42578125" style="118" customWidth="1"/>
    <col min="9240" max="9240" width="2.5703125" style="118" customWidth="1"/>
    <col min="9241" max="9250" width="2.42578125" style="118" customWidth="1"/>
    <col min="9251" max="9251" width="2.85546875" style="118" customWidth="1"/>
    <col min="9252" max="9256" width="2.42578125" style="118" customWidth="1"/>
    <col min="9257" max="9472" width="11.28515625" style="118"/>
    <col min="9473" max="9473" width="2.42578125" style="118" customWidth="1"/>
    <col min="9474" max="9474" width="1" style="118" customWidth="1"/>
    <col min="9475" max="9491" width="2.42578125" style="118" customWidth="1"/>
    <col min="9492" max="9492" width="2.5703125" style="118" customWidth="1"/>
    <col min="9493" max="9493" width="2.85546875" style="118" customWidth="1"/>
    <col min="9494" max="9495" width="2.42578125" style="118" customWidth="1"/>
    <col min="9496" max="9496" width="2.5703125" style="118" customWidth="1"/>
    <col min="9497" max="9506" width="2.42578125" style="118" customWidth="1"/>
    <col min="9507" max="9507" width="2.85546875" style="118" customWidth="1"/>
    <col min="9508" max="9512" width="2.42578125" style="118" customWidth="1"/>
    <col min="9513" max="9728" width="11.28515625" style="118"/>
    <col min="9729" max="9729" width="2.42578125" style="118" customWidth="1"/>
    <col min="9730" max="9730" width="1" style="118" customWidth="1"/>
    <col min="9731" max="9747" width="2.42578125" style="118" customWidth="1"/>
    <col min="9748" max="9748" width="2.5703125" style="118" customWidth="1"/>
    <col min="9749" max="9749" width="2.85546875" style="118" customWidth="1"/>
    <col min="9750" max="9751" width="2.42578125" style="118" customWidth="1"/>
    <col min="9752" max="9752" width="2.5703125" style="118" customWidth="1"/>
    <col min="9753" max="9762" width="2.42578125" style="118" customWidth="1"/>
    <col min="9763" max="9763" width="2.85546875" style="118" customWidth="1"/>
    <col min="9764" max="9768" width="2.42578125" style="118" customWidth="1"/>
    <col min="9769" max="9984" width="11.28515625" style="118"/>
    <col min="9985" max="9985" width="2.42578125" style="118" customWidth="1"/>
    <col min="9986" max="9986" width="1" style="118" customWidth="1"/>
    <col min="9987" max="10003" width="2.42578125" style="118" customWidth="1"/>
    <col min="10004" max="10004" width="2.5703125" style="118" customWidth="1"/>
    <col min="10005" max="10005" width="2.85546875" style="118" customWidth="1"/>
    <col min="10006" max="10007" width="2.42578125" style="118" customWidth="1"/>
    <col min="10008" max="10008" width="2.5703125" style="118" customWidth="1"/>
    <col min="10009" max="10018" width="2.42578125" style="118" customWidth="1"/>
    <col min="10019" max="10019" width="2.85546875" style="118" customWidth="1"/>
    <col min="10020" max="10024" width="2.42578125" style="118" customWidth="1"/>
    <col min="10025" max="10240" width="11.28515625" style="118"/>
    <col min="10241" max="10241" width="2.42578125" style="118" customWidth="1"/>
    <col min="10242" max="10242" width="1" style="118" customWidth="1"/>
    <col min="10243" max="10259" width="2.42578125" style="118" customWidth="1"/>
    <col min="10260" max="10260" width="2.5703125" style="118" customWidth="1"/>
    <col min="10261" max="10261" width="2.85546875" style="118" customWidth="1"/>
    <col min="10262" max="10263" width="2.42578125" style="118" customWidth="1"/>
    <col min="10264" max="10264" width="2.5703125" style="118" customWidth="1"/>
    <col min="10265" max="10274" width="2.42578125" style="118" customWidth="1"/>
    <col min="10275" max="10275" width="2.85546875" style="118" customWidth="1"/>
    <col min="10276" max="10280" width="2.42578125" style="118" customWidth="1"/>
    <col min="10281" max="10496" width="11.28515625" style="118"/>
    <col min="10497" max="10497" width="2.42578125" style="118" customWidth="1"/>
    <col min="10498" max="10498" width="1" style="118" customWidth="1"/>
    <col min="10499" max="10515" width="2.42578125" style="118" customWidth="1"/>
    <col min="10516" max="10516" width="2.5703125" style="118" customWidth="1"/>
    <col min="10517" max="10517" width="2.85546875" style="118" customWidth="1"/>
    <col min="10518" max="10519" width="2.42578125" style="118" customWidth="1"/>
    <col min="10520" max="10520" width="2.5703125" style="118" customWidth="1"/>
    <col min="10521" max="10530" width="2.42578125" style="118" customWidth="1"/>
    <col min="10531" max="10531" width="2.85546875" style="118" customWidth="1"/>
    <col min="10532" max="10536" width="2.42578125" style="118" customWidth="1"/>
    <col min="10537" max="10752" width="11.28515625" style="118"/>
    <col min="10753" max="10753" width="2.42578125" style="118" customWidth="1"/>
    <col min="10754" max="10754" width="1" style="118" customWidth="1"/>
    <col min="10755" max="10771" width="2.42578125" style="118" customWidth="1"/>
    <col min="10772" max="10772" width="2.5703125" style="118" customWidth="1"/>
    <col min="10773" max="10773" width="2.85546875" style="118" customWidth="1"/>
    <col min="10774" max="10775" width="2.42578125" style="118" customWidth="1"/>
    <col min="10776" max="10776" width="2.5703125" style="118" customWidth="1"/>
    <col min="10777" max="10786" width="2.42578125" style="118" customWidth="1"/>
    <col min="10787" max="10787" width="2.85546875" style="118" customWidth="1"/>
    <col min="10788" max="10792" width="2.42578125" style="118" customWidth="1"/>
    <col min="10793" max="11008" width="11.28515625" style="118"/>
    <col min="11009" max="11009" width="2.42578125" style="118" customWidth="1"/>
    <col min="11010" max="11010" width="1" style="118" customWidth="1"/>
    <col min="11011" max="11027" width="2.42578125" style="118" customWidth="1"/>
    <col min="11028" max="11028" width="2.5703125" style="118" customWidth="1"/>
    <col min="11029" max="11029" width="2.85546875" style="118" customWidth="1"/>
    <col min="11030" max="11031" width="2.42578125" style="118" customWidth="1"/>
    <col min="11032" max="11032" width="2.5703125" style="118" customWidth="1"/>
    <col min="11033" max="11042" width="2.42578125" style="118" customWidth="1"/>
    <col min="11043" max="11043" width="2.85546875" style="118" customWidth="1"/>
    <col min="11044" max="11048" width="2.42578125" style="118" customWidth="1"/>
    <col min="11049" max="11264" width="11.28515625" style="118"/>
    <col min="11265" max="11265" width="2.42578125" style="118" customWidth="1"/>
    <col min="11266" max="11266" width="1" style="118" customWidth="1"/>
    <col min="11267" max="11283" width="2.42578125" style="118" customWidth="1"/>
    <col min="11284" max="11284" width="2.5703125" style="118" customWidth="1"/>
    <col min="11285" max="11285" width="2.85546875" style="118" customWidth="1"/>
    <col min="11286" max="11287" width="2.42578125" style="118" customWidth="1"/>
    <col min="11288" max="11288" width="2.5703125" style="118" customWidth="1"/>
    <col min="11289" max="11298" width="2.42578125" style="118" customWidth="1"/>
    <col min="11299" max="11299" width="2.85546875" style="118" customWidth="1"/>
    <col min="11300" max="11304" width="2.42578125" style="118" customWidth="1"/>
    <col min="11305" max="11520" width="11.28515625" style="118"/>
    <col min="11521" max="11521" width="2.42578125" style="118" customWidth="1"/>
    <col min="11522" max="11522" width="1" style="118" customWidth="1"/>
    <col min="11523" max="11539" width="2.42578125" style="118" customWidth="1"/>
    <col min="11540" max="11540" width="2.5703125" style="118" customWidth="1"/>
    <col min="11541" max="11541" width="2.85546875" style="118" customWidth="1"/>
    <col min="11542" max="11543" width="2.42578125" style="118" customWidth="1"/>
    <col min="11544" max="11544" width="2.5703125" style="118" customWidth="1"/>
    <col min="11545" max="11554" width="2.42578125" style="118" customWidth="1"/>
    <col min="11555" max="11555" width="2.85546875" style="118" customWidth="1"/>
    <col min="11556" max="11560" width="2.42578125" style="118" customWidth="1"/>
    <col min="11561" max="11776" width="11.28515625" style="118"/>
    <col min="11777" max="11777" width="2.42578125" style="118" customWidth="1"/>
    <col min="11778" max="11778" width="1" style="118" customWidth="1"/>
    <col min="11779" max="11795" width="2.42578125" style="118" customWidth="1"/>
    <col min="11796" max="11796" width="2.5703125" style="118" customWidth="1"/>
    <col min="11797" max="11797" width="2.85546875" style="118" customWidth="1"/>
    <col min="11798" max="11799" width="2.42578125" style="118" customWidth="1"/>
    <col min="11800" max="11800" width="2.5703125" style="118" customWidth="1"/>
    <col min="11801" max="11810" width="2.42578125" style="118" customWidth="1"/>
    <col min="11811" max="11811" width="2.85546875" style="118" customWidth="1"/>
    <col min="11812" max="11816" width="2.42578125" style="118" customWidth="1"/>
    <col min="11817" max="12032" width="11.28515625" style="118"/>
    <col min="12033" max="12033" width="2.42578125" style="118" customWidth="1"/>
    <col min="12034" max="12034" width="1" style="118" customWidth="1"/>
    <col min="12035" max="12051" width="2.42578125" style="118" customWidth="1"/>
    <col min="12052" max="12052" width="2.5703125" style="118" customWidth="1"/>
    <col min="12053" max="12053" width="2.85546875" style="118" customWidth="1"/>
    <col min="12054" max="12055" width="2.42578125" style="118" customWidth="1"/>
    <col min="12056" max="12056" width="2.5703125" style="118" customWidth="1"/>
    <col min="12057" max="12066" width="2.42578125" style="118" customWidth="1"/>
    <col min="12067" max="12067" width="2.85546875" style="118" customWidth="1"/>
    <col min="12068" max="12072" width="2.42578125" style="118" customWidth="1"/>
    <col min="12073" max="12288" width="11.28515625" style="118"/>
    <col min="12289" max="12289" width="2.42578125" style="118" customWidth="1"/>
    <col min="12290" max="12290" width="1" style="118" customWidth="1"/>
    <col min="12291" max="12307" width="2.42578125" style="118" customWidth="1"/>
    <col min="12308" max="12308" width="2.5703125" style="118" customWidth="1"/>
    <col min="12309" max="12309" width="2.85546875" style="118" customWidth="1"/>
    <col min="12310" max="12311" width="2.42578125" style="118" customWidth="1"/>
    <col min="12312" max="12312" width="2.5703125" style="118" customWidth="1"/>
    <col min="12313" max="12322" width="2.42578125" style="118" customWidth="1"/>
    <col min="12323" max="12323" width="2.85546875" style="118" customWidth="1"/>
    <col min="12324" max="12328" width="2.42578125" style="118" customWidth="1"/>
    <col min="12329" max="12544" width="11.28515625" style="118"/>
    <col min="12545" max="12545" width="2.42578125" style="118" customWidth="1"/>
    <col min="12546" max="12546" width="1" style="118" customWidth="1"/>
    <col min="12547" max="12563" width="2.42578125" style="118" customWidth="1"/>
    <col min="12564" max="12564" width="2.5703125" style="118" customWidth="1"/>
    <col min="12565" max="12565" width="2.85546875" style="118" customWidth="1"/>
    <col min="12566" max="12567" width="2.42578125" style="118" customWidth="1"/>
    <col min="12568" max="12568" width="2.5703125" style="118" customWidth="1"/>
    <col min="12569" max="12578" width="2.42578125" style="118" customWidth="1"/>
    <col min="12579" max="12579" width="2.85546875" style="118" customWidth="1"/>
    <col min="12580" max="12584" width="2.42578125" style="118" customWidth="1"/>
    <col min="12585" max="12800" width="11.28515625" style="118"/>
    <col min="12801" max="12801" width="2.42578125" style="118" customWidth="1"/>
    <col min="12802" max="12802" width="1" style="118" customWidth="1"/>
    <col min="12803" max="12819" width="2.42578125" style="118" customWidth="1"/>
    <col min="12820" max="12820" width="2.5703125" style="118" customWidth="1"/>
    <col min="12821" max="12821" width="2.85546875" style="118" customWidth="1"/>
    <col min="12822" max="12823" width="2.42578125" style="118" customWidth="1"/>
    <col min="12824" max="12824" width="2.5703125" style="118" customWidth="1"/>
    <col min="12825" max="12834" width="2.42578125" style="118" customWidth="1"/>
    <col min="12835" max="12835" width="2.85546875" style="118" customWidth="1"/>
    <col min="12836" max="12840" width="2.42578125" style="118" customWidth="1"/>
    <col min="12841" max="13056" width="11.28515625" style="118"/>
    <col min="13057" max="13057" width="2.42578125" style="118" customWidth="1"/>
    <col min="13058" max="13058" width="1" style="118" customWidth="1"/>
    <col min="13059" max="13075" width="2.42578125" style="118" customWidth="1"/>
    <col min="13076" max="13076" width="2.5703125" style="118" customWidth="1"/>
    <col min="13077" max="13077" width="2.85546875" style="118" customWidth="1"/>
    <col min="13078" max="13079" width="2.42578125" style="118" customWidth="1"/>
    <col min="13080" max="13080" width="2.5703125" style="118" customWidth="1"/>
    <col min="13081" max="13090" width="2.42578125" style="118" customWidth="1"/>
    <col min="13091" max="13091" width="2.85546875" style="118" customWidth="1"/>
    <col min="13092" max="13096" width="2.42578125" style="118" customWidth="1"/>
    <col min="13097" max="13312" width="11.28515625" style="118"/>
    <col min="13313" max="13313" width="2.42578125" style="118" customWidth="1"/>
    <col min="13314" max="13314" width="1" style="118" customWidth="1"/>
    <col min="13315" max="13331" width="2.42578125" style="118" customWidth="1"/>
    <col min="13332" max="13332" width="2.5703125" style="118" customWidth="1"/>
    <col min="13333" max="13333" width="2.85546875" style="118" customWidth="1"/>
    <col min="13334" max="13335" width="2.42578125" style="118" customWidth="1"/>
    <col min="13336" max="13336" width="2.5703125" style="118" customWidth="1"/>
    <col min="13337" max="13346" width="2.42578125" style="118" customWidth="1"/>
    <col min="13347" max="13347" width="2.85546875" style="118" customWidth="1"/>
    <col min="13348" max="13352" width="2.42578125" style="118" customWidth="1"/>
    <col min="13353" max="13568" width="11.28515625" style="118"/>
    <col min="13569" max="13569" width="2.42578125" style="118" customWidth="1"/>
    <col min="13570" max="13570" width="1" style="118" customWidth="1"/>
    <col min="13571" max="13587" width="2.42578125" style="118" customWidth="1"/>
    <col min="13588" max="13588" width="2.5703125" style="118" customWidth="1"/>
    <col min="13589" max="13589" width="2.85546875" style="118" customWidth="1"/>
    <col min="13590" max="13591" width="2.42578125" style="118" customWidth="1"/>
    <col min="13592" max="13592" width="2.5703125" style="118" customWidth="1"/>
    <col min="13593" max="13602" width="2.42578125" style="118" customWidth="1"/>
    <col min="13603" max="13603" width="2.85546875" style="118" customWidth="1"/>
    <col min="13604" max="13608" width="2.42578125" style="118" customWidth="1"/>
    <col min="13609" max="13824" width="11.28515625" style="118"/>
    <col min="13825" max="13825" width="2.42578125" style="118" customWidth="1"/>
    <col min="13826" max="13826" width="1" style="118" customWidth="1"/>
    <col min="13827" max="13843" width="2.42578125" style="118" customWidth="1"/>
    <col min="13844" max="13844" width="2.5703125" style="118" customWidth="1"/>
    <col min="13845" max="13845" width="2.85546875" style="118" customWidth="1"/>
    <col min="13846" max="13847" width="2.42578125" style="118" customWidth="1"/>
    <col min="13848" max="13848" width="2.5703125" style="118" customWidth="1"/>
    <col min="13849" max="13858" width="2.42578125" style="118" customWidth="1"/>
    <col min="13859" max="13859" width="2.85546875" style="118" customWidth="1"/>
    <col min="13860" max="13864" width="2.42578125" style="118" customWidth="1"/>
    <col min="13865" max="14080" width="11.28515625" style="118"/>
    <col min="14081" max="14081" width="2.42578125" style="118" customWidth="1"/>
    <col min="14082" max="14082" width="1" style="118" customWidth="1"/>
    <col min="14083" max="14099" width="2.42578125" style="118" customWidth="1"/>
    <col min="14100" max="14100" width="2.5703125" style="118" customWidth="1"/>
    <col min="14101" max="14101" width="2.85546875" style="118" customWidth="1"/>
    <col min="14102" max="14103" width="2.42578125" style="118" customWidth="1"/>
    <col min="14104" max="14104" width="2.5703125" style="118" customWidth="1"/>
    <col min="14105" max="14114" width="2.42578125" style="118" customWidth="1"/>
    <col min="14115" max="14115" width="2.85546875" style="118" customWidth="1"/>
    <col min="14116" max="14120" width="2.42578125" style="118" customWidth="1"/>
    <col min="14121" max="14336" width="11.28515625" style="118"/>
    <col min="14337" max="14337" width="2.42578125" style="118" customWidth="1"/>
    <col min="14338" max="14338" width="1" style="118" customWidth="1"/>
    <col min="14339" max="14355" width="2.42578125" style="118" customWidth="1"/>
    <col min="14356" max="14356" width="2.5703125" style="118" customWidth="1"/>
    <col min="14357" max="14357" width="2.85546875" style="118" customWidth="1"/>
    <col min="14358" max="14359" width="2.42578125" style="118" customWidth="1"/>
    <col min="14360" max="14360" width="2.5703125" style="118" customWidth="1"/>
    <col min="14361" max="14370" width="2.42578125" style="118" customWidth="1"/>
    <col min="14371" max="14371" width="2.85546875" style="118" customWidth="1"/>
    <col min="14372" max="14376" width="2.42578125" style="118" customWidth="1"/>
    <col min="14377" max="14592" width="11.28515625" style="118"/>
    <col min="14593" max="14593" width="2.42578125" style="118" customWidth="1"/>
    <col min="14594" max="14594" width="1" style="118" customWidth="1"/>
    <col min="14595" max="14611" width="2.42578125" style="118" customWidth="1"/>
    <col min="14612" max="14612" width="2.5703125" style="118" customWidth="1"/>
    <col min="14613" max="14613" width="2.85546875" style="118" customWidth="1"/>
    <col min="14614" max="14615" width="2.42578125" style="118" customWidth="1"/>
    <col min="14616" max="14616" width="2.5703125" style="118" customWidth="1"/>
    <col min="14617" max="14626" width="2.42578125" style="118" customWidth="1"/>
    <col min="14627" max="14627" width="2.85546875" style="118" customWidth="1"/>
    <col min="14628" max="14632" width="2.42578125" style="118" customWidth="1"/>
    <col min="14633" max="14848" width="11.28515625" style="118"/>
    <col min="14849" max="14849" width="2.42578125" style="118" customWidth="1"/>
    <col min="14850" max="14850" width="1" style="118" customWidth="1"/>
    <col min="14851" max="14867" width="2.42578125" style="118" customWidth="1"/>
    <col min="14868" max="14868" width="2.5703125" style="118" customWidth="1"/>
    <col min="14869" max="14869" width="2.85546875" style="118" customWidth="1"/>
    <col min="14870" max="14871" width="2.42578125" style="118" customWidth="1"/>
    <col min="14872" max="14872" width="2.5703125" style="118" customWidth="1"/>
    <col min="14873" max="14882" width="2.42578125" style="118" customWidth="1"/>
    <col min="14883" max="14883" width="2.85546875" style="118" customWidth="1"/>
    <col min="14884" max="14888" width="2.42578125" style="118" customWidth="1"/>
    <col min="14889" max="15104" width="11.28515625" style="118"/>
    <col min="15105" max="15105" width="2.42578125" style="118" customWidth="1"/>
    <col min="15106" max="15106" width="1" style="118" customWidth="1"/>
    <col min="15107" max="15123" width="2.42578125" style="118" customWidth="1"/>
    <col min="15124" max="15124" width="2.5703125" style="118" customWidth="1"/>
    <col min="15125" max="15125" width="2.85546875" style="118" customWidth="1"/>
    <col min="15126" max="15127" width="2.42578125" style="118" customWidth="1"/>
    <col min="15128" max="15128" width="2.5703125" style="118" customWidth="1"/>
    <col min="15129" max="15138" width="2.42578125" style="118" customWidth="1"/>
    <col min="15139" max="15139" width="2.85546875" style="118" customWidth="1"/>
    <col min="15140" max="15144" width="2.42578125" style="118" customWidth="1"/>
    <col min="15145" max="15360" width="11.28515625" style="118"/>
    <col min="15361" max="15361" width="2.42578125" style="118" customWidth="1"/>
    <col min="15362" max="15362" width="1" style="118" customWidth="1"/>
    <col min="15363" max="15379" width="2.42578125" style="118" customWidth="1"/>
    <col min="15380" max="15380" width="2.5703125" style="118" customWidth="1"/>
    <col min="15381" max="15381" width="2.85546875" style="118" customWidth="1"/>
    <col min="15382" max="15383" width="2.42578125" style="118" customWidth="1"/>
    <col min="15384" max="15384" width="2.5703125" style="118" customWidth="1"/>
    <col min="15385" max="15394" width="2.42578125" style="118" customWidth="1"/>
    <col min="15395" max="15395" width="2.85546875" style="118" customWidth="1"/>
    <col min="15396" max="15400" width="2.42578125" style="118" customWidth="1"/>
    <col min="15401" max="15616" width="11.28515625" style="118"/>
    <col min="15617" max="15617" width="2.42578125" style="118" customWidth="1"/>
    <col min="15618" max="15618" width="1" style="118" customWidth="1"/>
    <col min="15619" max="15635" width="2.42578125" style="118" customWidth="1"/>
    <col min="15636" max="15636" width="2.5703125" style="118" customWidth="1"/>
    <col min="15637" max="15637" width="2.85546875" style="118" customWidth="1"/>
    <col min="15638" max="15639" width="2.42578125" style="118" customWidth="1"/>
    <col min="15640" max="15640" width="2.5703125" style="118" customWidth="1"/>
    <col min="15641" max="15650" width="2.42578125" style="118" customWidth="1"/>
    <col min="15651" max="15651" width="2.85546875" style="118" customWidth="1"/>
    <col min="15652" max="15656" width="2.42578125" style="118" customWidth="1"/>
    <col min="15657" max="15872" width="11.28515625" style="118"/>
    <col min="15873" max="15873" width="2.42578125" style="118" customWidth="1"/>
    <col min="15874" max="15874" width="1" style="118" customWidth="1"/>
    <col min="15875" max="15891" width="2.42578125" style="118" customWidth="1"/>
    <col min="15892" max="15892" width="2.5703125" style="118" customWidth="1"/>
    <col min="15893" max="15893" width="2.85546875" style="118" customWidth="1"/>
    <col min="15894" max="15895" width="2.42578125" style="118" customWidth="1"/>
    <col min="15896" max="15896" width="2.5703125" style="118" customWidth="1"/>
    <col min="15897" max="15906" width="2.42578125" style="118" customWidth="1"/>
    <col min="15907" max="15907" width="2.85546875" style="118" customWidth="1"/>
    <col min="15908" max="15912" width="2.42578125" style="118" customWidth="1"/>
    <col min="15913" max="16128" width="11.28515625" style="118"/>
    <col min="16129" max="16129" width="2.42578125" style="118" customWidth="1"/>
    <col min="16130" max="16130" width="1" style="118" customWidth="1"/>
    <col min="16131" max="16147" width="2.42578125" style="118" customWidth="1"/>
    <col min="16148" max="16148" width="2.5703125" style="118" customWidth="1"/>
    <col min="16149" max="16149" width="2.85546875" style="118" customWidth="1"/>
    <col min="16150" max="16151" width="2.42578125" style="118" customWidth="1"/>
    <col min="16152" max="16152" width="2.5703125" style="118" customWidth="1"/>
    <col min="16153" max="16162" width="2.42578125" style="118" customWidth="1"/>
    <col min="16163" max="16163" width="2.85546875" style="118" customWidth="1"/>
    <col min="16164" max="16168" width="2.42578125" style="118" customWidth="1"/>
    <col min="16169" max="16384" width="11.28515625" style="118"/>
  </cols>
  <sheetData>
    <row r="2" spans="2:40" ht="27" customHeight="1">
      <c r="I2" s="632" t="s">
        <v>400</v>
      </c>
      <c r="J2" s="632"/>
      <c r="K2" s="632"/>
      <c r="L2" s="632"/>
      <c r="M2" s="632"/>
      <c r="N2" s="632"/>
      <c r="O2" s="632"/>
      <c r="P2" s="632"/>
      <c r="Q2" s="632"/>
      <c r="R2" s="632"/>
      <c r="S2" s="632"/>
      <c r="T2" s="632"/>
      <c r="U2" s="632"/>
      <c r="V2" s="632"/>
      <c r="W2" s="632"/>
      <c r="X2" s="632"/>
      <c r="Y2" s="632"/>
      <c r="Z2" s="632"/>
      <c r="AA2" s="632"/>
      <c r="AB2" s="632"/>
      <c r="AC2" s="632"/>
      <c r="AD2" s="632"/>
      <c r="AE2" s="632"/>
      <c r="AF2" s="632"/>
      <c r="AG2" s="632"/>
      <c r="AH2" s="632"/>
      <c r="AI2" s="632"/>
      <c r="AJ2" s="632"/>
      <c r="AK2" s="632"/>
      <c r="AL2" s="632"/>
      <c r="AM2" s="632"/>
      <c r="AN2" s="143"/>
    </row>
    <row r="3" spans="2:40" ht="27" customHeight="1">
      <c r="I3" s="633" t="s">
        <v>401</v>
      </c>
      <c r="J3" s="633"/>
      <c r="K3" s="633"/>
      <c r="L3" s="633"/>
      <c r="M3" s="633"/>
      <c r="N3" s="633"/>
      <c r="O3" s="633"/>
      <c r="P3" s="633"/>
      <c r="Q3" s="633"/>
      <c r="R3" s="633"/>
      <c r="S3" s="633"/>
      <c r="T3" s="633"/>
      <c r="U3" s="633"/>
      <c r="V3" s="633"/>
      <c r="W3" s="633"/>
      <c r="X3" s="633"/>
      <c r="Y3" s="633"/>
      <c r="Z3" s="633"/>
      <c r="AA3" s="633"/>
      <c r="AB3" s="633"/>
      <c r="AC3" s="633"/>
      <c r="AD3" s="633"/>
      <c r="AE3" s="633"/>
      <c r="AF3" s="633"/>
      <c r="AG3" s="633"/>
      <c r="AH3" s="633"/>
      <c r="AI3" s="633"/>
      <c r="AJ3" s="633"/>
      <c r="AK3" s="633"/>
      <c r="AL3" s="633"/>
      <c r="AM3" s="633"/>
      <c r="AN3" s="144"/>
    </row>
    <row r="4" spans="2:40" ht="10.5" customHeight="1"/>
    <row r="5" spans="2:40" ht="10.5" customHeight="1" thickBot="1">
      <c r="C5" s="628" t="s">
        <v>402</v>
      </c>
      <c r="D5" s="628"/>
      <c r="E5" s="628"/>
      <c r="F5" s="628"/>
      <c r="G5" s="628"/>
      <c r="H5" s="628"/>
      <c r="I5" s="629">
        <f>+IF('RESUMEN OPERACION'!AT8="","",'RESUMEN OPERACION'!AT8)</f>
        <v>59711282</v>
      </c>
      <c r="J5" s="629"/>
      <c r="K5" s="629"/>
      <c r="L5" s="629"/>
      <c r="M5" s="629"/>
      <c r="N5" s="629"/>
      <c r="O5" s="629"/>
    </row>
    <row r="6" spans="2:40" ht="7.5" customHeight="1">
      <c r="I6" s="145"/>
      <c r="J6" s="145"/>
      <c r="K6" s="145"/>
      <c r="L6" s="145"/>
      <c r="M6" s="145"/>
      <c r="N6" s="145"/>
    </row>
    <row r="7" spans="2:40" ht="12.75" customHeight="1">
      <c r="B7" s="146"/>
      <c r="C7" s="146" t="s">
        <v>254</v>
      </c>
      <c r="D7" s="146"/>
      <c r="E7" s="146"/>
      <c r="F7" s="146"/>
      <c r="G7" s="146"/>
      <c r="H7" s="146"/>
      <c r="I7" s="146"/>
      <c r="J7" s="146"/>
      <c r="K7" s="146"/>
      <c r="L7" s="146"/>
      <c r="M7" s="146"/>
      <c r="N7" s="146"/>
      <c r="O7" s="146"/>
      <c r="P7" s="146"/>
      <c r="Q7" s="146"/>
      <c r="R7" s="146"/>
      <c r="S7" s="146"/>
      <c r="T7" s="146"/>
      <c r="U7" s="146"/>
      <c r="V7" s="146"/>
      <c r="W7" s="146"/>
      <c r="X7" s="146"/>
      <c r="Y7" s="146"/>
      <c r="Z7" s="146"/>
      <c r="AA7" s="146"/>
      <c r="AB7" s="146"/>
      <c r="AC7" s="146"/>
      <c r="AD7" s="146"/>
      <c r="AE7" s="146"/>
      <c r="AF7" s="146"/>
      <c r="AG7" s="146"/>
      <c r="AH7" s="146"/>
      <c r="AI7" s="146"/>
      <c r="AJ7" s="146"/>
      <c r="AK7" s="146"/>
      <c r="AL7" s="146"/>
      <c r="AM7" s="146"/>
      <c r="AN7" s="146"/>
    </row>
    <row r="8" spans="2:40" ht="12.75" customHeight="1">
      <c r="C8" s="590" t="s">
        <v>403</v>
      </c>
      <c r="D8" s="590"/>
      <c r="E8" s="590"/>
      <c r="F8" s="590"/>
      <c r="G8" s="590"/>
      <c r="H8" s="590"/>
      <c r="I8" s="590"/>
      <c r="J8" s="590"/>
      <c r="K8" s="590"/>
      <c r="L8" s="645" t="str">
        <f>+IF('RESUMEN OPERACION'!J19&lt;&gt;"",'RESUMEN OPERACION'!J19,'RESUMEN OPERACION'!J31)</f>
        <v>MERSANT VIGILANCIA SL</v>
      </c>
      <c r="M8" s="645"/>
      <c r="N8" s="645"/>
      <c r="O8" s="645"/>
      <c r="P8" s="645"/>
      <c r="Q8" s="645"/>
      <c r="R8" s="645"/>
      <c r="S8" s="645"/>
      <c r="T8" s="645"/>
      <c r="U8" s="645"/>
      <c r="V8" s="645"/>
      <c r="W8" s="645"/>
      <c r="X8" s="645"/>
      <c r="Y8" s="645"/>
      <c r="Z8" s="645"/>
      <c r="AA8" s="645"/>
      <c r="AB8" s="605" t="s">
        <v>404</v>
      </c>
      <c r="AC8" s="605"/>
      <c r="AD8" s="605"/>
      <c r="AE8" s="605"/>
      <c r="AF8" s="605"/>
      <c r="AG8" s="605"/>
      <c r="AH8" s="635" t="str">
        <f>+IF('RESUMEN OPERACION'!AW19&lt;&gt;"",'RESUMEN OPERACION'!AW19,'RESUMEN OPERACION'!AW31)</f>
        <v>B90229790</v>
      </c>
      <c r="AI8" s="635"/>
      <c r="AJ8" s="635"/>
      <c r="AK8" s="635"/>
      <c r="AL8" s="635"/>
      <c r="AM8" s="635"/>
      <c r="AN8" s="147"/>
    </row>
    <row r="9" spans="2:40" ht="12.75" customHeight="1">
      <c r="B9" s="148"/>
      <c r="C9" s="597" t="s">
        <v>266</v>
      </c>
      <c r="D9" s="597"/>
      <c r="E9" s="597"/>
      <c r="F9" s="627">
        <f>+'DETALLE DE LINEAS'!O50</f>
        <v>0</v>
      </c>
      <c r="G9" s="627"/>
      <c r="H9" s="627"/>
      <c r="I9" s="627"/>
      <c r="J9" s="627"/>
      <c r="K9" s="627"/>
      <c r="L9" s="627"/>
      <c r="M9" s="627"/>
      <c r="N9" s="627"/>
      <c r="O9" s="627"/>
      <c r="P9" s="627"/>
      <c r="Q9" s="627"/>
      <c r="R9" s="627"/>
      <c r="S9" s="627"/>
      <c r="T9" s="627"/>
      <c r="U9" s="627"/>
      <c r="V9" s="627"/>
      <c r="W9" s="601" t="s">
        <v>405</v>
      </c>
      <c r="X9" s="601"/>
      <c r="Y9" s="596"/>
      <c r="Z9" s="596"/>
      <c r="AA9" s="602" t="s">
        <v>287</v>
      </c>
      <c r="AB9" s="602"/>
      <c r="AC9" s="599"/>
      <c r="AD9" s="599"/>
      <c r="AE9" s="599"/>
      <c r="AF9" s="594" t="s">
        <v>288</v>
      </c>
      <c r="AG9" s="594"/>
      <c r="AH9" s="149"/>
      <c r="AI9" s="149"/>
      <c r="AJ9" s="595" t="s">
        <v>289</v>
      </c>
      <c r="AK9" s="595"/>
      <c r="AL9" s="596"/>
      <c r="AM9" s="596"/>
      <c r="AN9" s="150"/>
    </row>
    <row r="10" spans="2:40" ht="12.75" customHeight="1">
      <c r="B10" s="148"/>
      <c r="C10" s="597" t="s">
        <v>406</v>
      </c>
      <c r="D10" s="597"/>
      <c r="E10" s="597"/>
      <c r="F10" s="647" t="str">
        <f>+'RESUMEN OPERACION'!J37</f>
        <v>SEVILLA</v>
      </c>
      <c r="G10" s="647"/>
      <c r="H10" s="647"/>
      <c r="I10" s="647"/>
      <c r="J10" s="647"/>
      <c r="K10" s="647"/>
      <c r="L10" s="647"/>
      <c r="M10" s="647"/>
      <c r="N10" s="647"/>
      <c r="O10" s="647"/>
      <c r="P10" s="647"/>
      <c r="Q10" s="647"/>
      <c r="R10" s="647"/>
      <c r="S10" s="647"/>
      <c r="T10" s="151" t="s">
        <v>269</v>
      </c>
      <c r="U10" s="151"/>
      <c r="V10" s="599" t="str">
        <f>+'RESUMEN OPERACION'!AW37</f>
        <v>SEVILLA</v>
      </c>
      <c r="W10" s="599"/>
      <c r="X10" s="599"/>
      <c r="Y10" s="599"/>
      <c r="Z10" s="599"/>
      <c r="AA10" s="599"/>
      <c r="AB10" s="599"/>
      <c r="AC10" s="599"/>
      <c r="AD10" s="599"/>
      <c r="AE10" s="599"/>
      <c r="AF10" s="599"/>
      <c r="AG10" s="151" t="s">
        <v>407</v>
      </c>
      <c r="AH10" s="151"/>
      <c r="AI10" s="151"/>
      <c r="AJ10" s="626">
        <f>+'RESUMEN OPERACION'!AW34</f>
        <v>41015</v>
      </c>
      <c r="AK10" s="648"/>
      <c r="AL10" s="648"/>
      <c r="AM10" s="648"/>
      <c r="AN10" s="152"/>
    </row>
    <row r="11" spans="2:40" ht="12.75" customHeight="1">
      <c r="C11" s="153" t="s">
        <v>408</v>
      </c>
      <c r="D11" s="153"/>
      <c r="E11" s="153"/>
      <c r="F11" s="153" t="s">
        <v>409</v>
      </c>
      <c r="G11" s="615">
        <f>+'DETALLE DE LINEAS'!E50</f>
        <v>0</v>
      </c>
      <c r="H11" s="615"/>
      <c r="I11" s="615"/>
      <c r="J11" s="615"/>
      <c r="K11" s="615"/>
      <c r="L11" s="615"/>
      <c r="M11" s="615"/>
      <c r="N11" s="153" t="s">
        <v>410</v>
      </c>
      <c r="O11" s="153"/>
      <c r="P11" s="622">
        <f>+IF('RESUMEN OPERACION'!W28="","",'RESUMEN OPERACION'!W28)</f>
        <v>607077396</v>
      </c>
      <c r="Q11" s="622"/>
      <c r="R11" s="622"/>
      <c r="S11" s="622"/>
      <c r="T11" s="622"/>
      <c r="U11" s="622"/>
      <c r="V11" s="622"/>
      <c r="W11" s="622"/>
      <c r="X11" s="153" t="s">
        <v>292</v>
      </c>
      <c r="Y11" s="615"/>
      <c r="Z11" s="615"/>
      <c r="AA11" s="615"/>
      <c r="AB11" s="615"/>
      <c r="AC11" s="615"/>
      <c r="AD11" s="615"/>
      <c r="AE11" s="615"/>
      <c r="AF11" s="153" t="s">
        <v>411</v>
      </c>
      <c r="AG11" s="153"/>
      <c r="AH11" s="153"/>
      <c r="AI11" s="616"/>
      <c r="AJ11" s="616"/>
      <c r="AK11" s="616"/>
      <c r="AL11" s="616"/>
      <c r="AM11" s="616"/>
      <c r="AN11" s="154"/>
    </row>
    <row r="12" spans="2:40" ht="12.75" customHeight="1">
      <c r="C12" s="153" t="s">
        <v>412</v>
      </c>
      <c r="D12" s="153"/>
      <c r="E12" s="153"/>
      <c r="F12" s="153"/>
      <c r="G12" s="153"/>
      <c r="H12" s="153"/>
      <c r="I12" s="153"/>
      <c r="J12" s="153"/>
      <c r="K12" s="155"/>
      <c r="L12" s="155"/>
      <c r="M12" s="155"/>
      <c r="N12" s="155"/>
      <c r="O12" s="155"/>
      <c r="P12" s="155"/>
      <c r="Q12" s="155"/>
      <c r="R12" s="155"/>
      <c r="S12" s="155"/>
      <c r="T12" s="155"/>
      <c r="U12" s="155"/>
      <c r="V12" s="155"/>
      <c r="W12" s="155"/>
      <c r="X12" s="156"/>
      <c r="Y12" s="156"/>
      <c r="Z12" s="156"/>
      <c r="AA12" s="156"/>
      <c r="AB12" s="156"/>
      <c r="AC12" s="156"/>
      <c r="AD12" s="156"/>
      <c r="AE12" s="156"/>
      <c r="AF12" s="156"/>
      <c r="AG12" s="156"/>
      <c r="AH12" s="156"/>
      <c r="AI12" s="156"/>
      <c r="AJ12" s="156"/>
      <c r="AK12" s="156"/>
      <c r="AL12" s="156"/>
      <c r="AM12" s="156"/>
      <c r="AN12" s="157"/>
    </row>
    <row r="13" spans="2:40" ht="12.75" customHeight="1">
      <c r="C13" s="153" t="s">
        <v>291</v>
      </c>
      <c r="D13" s="153"/>
      <c r="E13" s="616" t="str">
        <f>+IF('RESUMEN OPERACION'!AL28="","",'RESUMEN OPERACION'!AL28)</f>
        <v>rsmergelina@mersant.es</v>
      </c>
      <c r="F13" s="616"/>
      <c r="G13" s="616"/>
      <c r="H13" s="616"/>
      <c r="I13" s="616"/>
      <c r="J13" s="616"/>
      <c r="K13" s="616"/>
      <c r="L13" s="616"/>
      <c r="M13" s="616"/>
      <c r="N13" s="616"/>
      <c r="O13" s="616"/>
      <c r="P13" s="616"/>
      <c r="Q13" s="616"/>
      <c r="R13" s="616"/>
      <c r="S13" s="616"/>
      <c r="T13" s="616"/>
      <c r="U13" s="616"/>
      <c r="V13" s="616"/>
      <c r="W13" s="616"/>
      <c r="X13" s="623" t="s">
        <v>413</v>
      </c>
      <c r="Y13" s="623"/>
      <c r="Z13" s="623"/>
      <c r="AA13" s="623"/>
      <c r="AB13" s="623"/>
      <c r="AC13" s="623"/>
      <c r="AD13" s="623"/>
      <c r="AE13" s="623"/>
      <c r="AF13" s="623"/>
      <c r="AG13" s="158"/>
      <c r="AH13" s="158"/>
      <c r="AI13" s="158"/>
      <c r="AJ13" s="158"/>
      <c r="AK13" s="158"/>
      <c r="AL13" s="158"/>
      <c r="AM13" s="158"/>
      <c r="AN13" s="157"/>
    </row>
    <row r="14" spans="2:40">
      <c r="C14" s="619" t="s">
        <v>414</v>
      </c>
      <c r="D14" s="619"/>
      <c r="E14" s="619"/>
      <c r="F14" s="619"/>
      <c r="G14" s="617"/>
      <c r="H14" s="617"/>
      <c r="I14" s="617"/>
      <c r="J14" s="617"/>
      <c r="K14" s="620" t="s">
        <v>303</v>
      </c>
      <c r="L14" s="620"/>
      <c r="M14" s="617"/>
      <c r="N14" s="617"/>
      <c r="O14" s="617"/>
      <c r="P14" s="617"/>
      <c r="Q14" s="617"/>
      <c r="R14" s="617"/>
      <c r="S14" s="617"/>
      <c r="T14" s="617"/>
      <c r="U14" s="617"/>
      <c r="V14" s="617"/>
      <c r="W14" s="621" t="s">
        <v>415</v>
      </c>
      <c r="X14" s="621"/>
      <c r="Y14" s="621"/>
      <c r="Z14" s="621"/>
      <c r="AA14" s="604"/>
      <c r="AB14" s="604"/>
      <c r="AC14" s="604"/>
      <c r="AD14" s="159" t="s">
        <v>264</v>
      </c>
      <c r="AE14" s="159"/>
      <c r="AF14" s="159"/>
      <c r="AG14" s="617"/>
      <c r="AH14" s="617"/>
      <c r="AI14" s="617"/>
      <c r="AJ14" s="617"/>
      <c r="AK14" s="617"/>
      <c r="AL14" s="617"/>
      <c r="AM14" s="617"/>
      <c r="AN14" s="95"/>
    </row>
    <row r="15" spans="2:40">
      <c r="B15" s="146"/>
      <c r="C15" s="618" t="s">
        <v>416</v>
      </c>
      <c r="D15" s="618"/>
      <c r="E15" s="618"/>
      <c r="F15" s="618"/>
      <c r="G15" s="618"/>
      <c r="H15" s="618"/>
      <c r="I15" s="618"/>
      <c r="J15" s="618"/>
      <c r="K15" s="618"/>
      <c r="L15" s="618"/>
      <c r="M15" s="618"/>
      <c r="N15" s="618"/>
      <c r="O15" s="618"/>
      <c r="P15" s="618"/>
      <c r="Q15" s="618"/>
      <c r="R15" s="618"/>
      <c r="S15" s="618"/>
      <c r="T15" s="618"/>
      <c r="U15" s="618"/>
      <c r="V15" s="618"/>
      <c r="W15" s="618"/>
      <c r="X15" s="618"/>
      <c r="Y15" s="618"/>
      <c r="Z15" s="618"/>
      <c r="AA15" s="618"/>
      <c r="AB15" s="618"/>
      <c r="AC15" s="618"/>
      <c r="AD15" s="618"/>
      <c r="AE15" s="618"/>
      <c r="AF15" s="618"/>
      <c r="AG15" s="618"/>
      <c r="AH15" s="618"/>
      <c r="AI15" s="618"/>
      <c r="AJ15" s="618"/>
      <c r="AK15" s="618"/>
      <c r="AL15" s="618"/>
      <c r="AM15" s="618"/>
      <c r="AN15" s="160"/>
    </row>
    <row r="16" spans="2:40">
      <c r="C16" s="590" t="s">
        <v>403</v>
      </c>
      <c r="D16" s="590"/>
      <c r="E16" s="590"/>
      <c r="F16" s="590"/>
      <c r="G16" s="590"/>
      <c r="H16" s="590"/>
      <c r="I16" s="590"/>
      <c r="J16" s="590"/>
      <c r="K16" s="590"/>
      <c r="L16" s="583"/>
      <c r="M16" s="583"/>
      <c r="N16" s="583"/>
      <c r="O16" s="583"/>
      <c r="P16" s="583"/>
      <c r="Q16" s="583"/>
      <c r="R16" s="583"/>
      <c r="S16" s="583"/>
      <c r="T16" s="583"/>
      <c r="U16" s="583"/>
      <c r="V16" s="583"/>
      <c r="W16" s="583"/>
      <c r="X16" s="583"/>
      <c r="Y16" s="583"/>
      <c r="Z16" s="583"/>
      <c r="AA16" s="583"/>
      <c r="AB16" s="605" t="s">
        <v>404</v>
      </c>
      <c r="AC16" s="605"/>
      <c r="AD16" s="605"/>
      <c r="AE16" s="605"/>
      <c r="AF16" s="605"/>
      <c r="AG16" s="605"/>
      <c r="AH16" s="583"/>
      <c r="AI16" s="583"/>
      <c r="AJ16" s="583"/>
      <c r="AK16" s="583"/>
      <c r="AL16" s="583"/>
      <c r="AM16" s="583"/>
      <c r="AN16" s="147"/>
    </row>
    <row r="17" spans="2:40">
      <c r="C17" s="153" t="s">
        <v>412</v>
      </c>
      <c r="D17" s="153"/>
      <c r="E17" s="153"/>
      <c r="F17" s="153"/>
      <c r="G17" s="153"/>
      <c r="H17" s="153"/>
      <c r="I17" s="153"/>
      <c r="J17" s="153"/>
      <c r="K17" s="155"/>
      <c r="L17" s="155"/>
      <c r="M17" s="155"/>
      <c r="N17" s="155"/>
      <c r="O17" s="155"/>
      <c r="P17" s="155"/>
      <c r="Q17" s="155"/>
      <c r="R17" s="155"/>
      <c r="S17" s="155"/>
      <c r="T17" s="155"/>
      <c r="U17" s="155"/>
      <c r="V17" s="155"/>
      <c r="W17" s="155"/>
      <c r="X17" s="156"/>
      <c r="Y17" s="156"/>
      <c r="Z17" s="156"/>
      <c r="AA17" s="156"/>
      <c r="AB17" s="156"/>
      <c r="AC17" s="156"/>
      <c r="AD17" s="156"/>
      <c r="AE17" s="156"/>
      <c r="AF17" s="156"/>
      <c r="AG17" s="156"/>
      <c r="AH17" s="156"/>
      <c r="AI17" s="156"/>
      <c r="AJ17" s="156"/>
      <c r="AK17" s="156"/>
      <c r="AL17" s="156"/>
      <c r="AM17" s="156"/>
      <c r="AN17" s="157"/>
    </row>
    <row r="18" spans="2:40">
      <c r="C18" s="597" t="s">
        <v>266</v>
      </c>
      <c r="D18" s="597"/>
      <c r="E18" s="597"/>
      <c r="F18" s="600"/>
      <c r="G18" s="600"/>
      <c r="H18" s="600"/>
      <c r="I18" s="600"/>
      <c r="J18" s="600"/>
      <c r="K18" s="600"/>
      <c r="L18" s="600"/>
      <c r="M18" s="600"/>
      <c r="N18" s="600"/>
      <c r="O18" s="600"/>
      <c r="P18" s="600"/>
      <c r="Q18" s="600"/>
      <c r="R18" s="600"/>
      <c r="S18" s="600"/>
      <c r="T18" s="600"/>
      <c r="U18" s="600"/>
      <c r="V18" s="600"/>
      <c r="W18" s="601" t="s">
        <v>405</v>
      </c>
      <c r="X18" s="601"/>
      <c r="Y18" s="596"/>
      <c r="Z18" s="596"/>
      <c r="AA18" s="602" t="s">
        <v>287</v>
      </c>
      <c r="AB18" s="602"/>
      <c r="AC18" s="599"/>
      <c r="AD18" s="599"/>
      <c r="AE18" s="599"/>
      <c r="AF18" s="594" t="s">
        <v>288</v>
      </c>
      <c r="AG18" s="594"/>
      <c r="AH18" s="149"/>
      <c r="AI18" s="149"/>
    </row>
    <row r="19" spans="2:40">
      <c r="C19" s="597" t="s">
        <v>406</v>
      </c>
      <c r="D19" s="597"/>
      <c r="E19" s="597"/>
      <c r="F19" s="598"/>
      <c r="G19" s="598"/>
      <c r="H19" s="598"/>
      <c r="I19" s="598"/>
      <c r="J19" s="598"/>
      <c r="K19" s="598"/>
      <c r="L19" s="598"/>
      <c r="M19" s="598"/>
      <c r="N19" s="598"/>
      <c r="O19" s="598"/>
      <c r="P19" s="598"/>
      <c r="Q19" s="598"/>
      <c r="R19" s="598"/>
      <c r="S19" s="598"/>
      <c r="T19" s="151" t="s">
        <v>269</v>
      </c>
      <c r="U19" s="151"/>
      <c r="V19" s="599"/>
      <c r="W19" s="599"/>
      <c r="X19" s="599"/>
      <c r="Y19" s="599"/>
      <c r="Z19" s="599"/>
      <c r="AA19" s="599"/>
      <c r="AB19" s="599"/>
      <c r="AC19" s="599"/>
      <c r="AD19" s="599"/>
      <c r="AE19" s="599"/>
      <c r="AF19" s="599"/>
      <c r="AG19" s="151" t="s">
        <v>407</v>
      </c>
      <c r="AH19" s="151"/>
      <c r="AI19" s="151"/>
      <c r="AJ19" s="599"/>
      <c r="AK19" s="599"/>
      <c r="AL19" s="599"/>
      <c r="AM19" s="599"/>
      <c r="AN19" s="152"/>
    </row>
    <row r="20" spans="2:40">
      <c r="C20" s="153" t="s">
        <v>408</v>
      </c>
      <c r="D20" s="153"/>
      <c r="E20" s="153"/>
      <c r="F20" s="153" t="s">
        <v>409</v>
      </c>
      <c r="G20" s="615"/>
      <c r="H20" s="615"/>
      <c r="I20" s="615"/>
      <c r="J20" s="615"/>
      <c r="K20" s="615"/>
      <c r="L20" s="615"/>
      <c r="M20" s="615"/>
      <c r="N20" s="153" t="s">
        <v>410</v>
      </c>
      <c r="O20" s="153"/>
      <c r="P20" s="616"/>
      <c r="Q20" s="616"/>
      <c r="R20" s="616"/>
      <c r="S20" s="616"/>
      <c r="T20" s="616"/>
      <c r="U20" s="616"/>
      <c r="V20" s="616"/>
      <c r="W20" s="616"/>
      <c r="X20" s="153" t="s">
        <v>292</v>
      </c>
      <c r="Y20" s="615"/>
      <c r="Z20" s="615"/>
      <c r="AA20" s="615"/>
      <c r="AB20" s="615"/>
      <c r="AC20" s="615"/>
      <c r="AD20" s="615"/>
      <c r="AE20" s="615"/>
      <c r="AF20" s="153"/>
    </row>
    <row r="21" spans="2:40">
      <c r="B21" s="146"/>
      <c r="C21" s="613" t="s">
        <v>417</v>
      </c>
      <c r="D21" s="613"/>
      <c r="E21" s="613"/>
      <c r="F21" s="613"/>
      <c r="G21" s="613"/>
      <c r="H21" s="613"/>
      <c r="I21" s="613"/>
      <c r="J21" s="613"/>
      <c r="K21" s="613"/>
      <c r="L21" s="613"/>
      <c r="M21" s="613"/>
      <c r="N21" s="613"/>
      <c r="O21" s="613"/>
      <c r="P21" s="613"/>
      <c r="Q21" s="613"/>
      <c r="R21" s="613"/>
      <c r="S21" s="613"/>
      <c r="T21" s="613"/>
      <c r="U21" s="613"/>
      <c r="V21" s="613"/>
      <c r="W21" s="613"/>
      <c r="X21" s="613"/>
      <c r="Y21" s="613"/>
      <c r="Z21" s="613"/>
      <c r="AA21" s="613"/>
      <c r="AB21" s="613"/>
      <c r="AC21" s="613"/>
      <c r="AD21" s="613"/>
      <c r="AE21" s="613"/>
      <c r="AF21" s="613"/>
      <c r="AG21" s="613"/>
      <c r="AH21" s="613"/>
      <c r="AI21" s="613"/>
      <c r="AJ21" s="613"/>
      <c r="AK21" s="613"/>
      <c r="AL21" s="613"/>
      <c r="AM21" s="613"/>
      <c r="AN21" s="161"/>
    </row>
    <row r="22" spans="2:40">
      <c r="C22" s="614" t="s">
        <v>403</v>
      </c>
      <c r="D22" s="614"/>
      <c r="E22" s="614"/>
      <c r="F22" s="614"/>
      <c r="G22" s="614"/>
      <c r="H22" s="614"/>
      <c r="I22" s="614"/>
      <c r="J22" s="614"/>
      <c r="K22" s="614"/>
      <c r="L22" s="583"/>
      <c r="M22" s="583"/>
      <c r="N22" s="583"/>
      <c r="O22" s="583"/>
      <c r="P22" s="583"/>
      <c r="Q22" s="583"/>
      <c r="R22" s="583"/>
      <c r="S22" s="583"/>
      <c r="T22" s="583"/>
      <c r="U22" s="583"/>
      <c r="V22" s="583"/>
      <c r="W22" s="583"/>
      <c r="X22" s="583"/>
      <c r="Y22" s="583"/>
      <c r="Z22" s="583"/>
      <c r="AA22" s="583"/>
      <c r="AB22" s="605" t="s">
        <v>404</v>
      </c>
      <c r="AC22" s="605"/>
      <c r="AD22" s="605"/>
      <c r="AE22" s="605"/>
      <c r="AF22" s="605"/>
      <c r="AG22" s="605"/>
      <c r="AH22" s="583"/>
      <c r="AI22" s="583"/>
      <c r="AJ22" s="583"/>
      <c r="AK22" s="583"/>
      <c r="AL22" s="583"/>
      <c r="AM22" s="583"/>
      <c r="AN22" s="147"/>
    </row>
    <row r="23" spans="2:40">
      <c r="C23" s="606" t="s">
        <v>418</v>
      </c>
      <c r="D23" s="606"/>
      <c r="E23" s="606"/>
      <c r="F23" s="606"/>
      <c r="G23" s="606"/>
      <c r="H23" s="606"/>
      <c r="I23" s="606"/>
      <c r="J23" s="606"/>
      <c r="K23" s="606"/>
      <c r="L23" s="606"/>
      <c r="M23" s="606"/>
      <c r="N23" s="606"/>
      <c r="O23" s="606"/>
      <c r="P23" s="606"/>
      <c r="Q23" s="606"/>
      <c r="R23" s="606"/>
      <c r="S23" s="606"/>
      <c r="T23" s="606"/>
      <c r="U23" s="606"/>
      <c r="V23" s="606"/>
      <c r="W23" s="606"/>
      <c r="X23" s="606"/>
      <c r="Y23" s="606"/>
      <c r="Z23" s="606"/>
      <c r="AA23" s="606"/>
      <c r="AB23" s="606"/>
      <c r="AC23" s="606"/>
      <c r="AD23" s="606"/>
      <c r="AE23" s="606"/>
      <c r="AF23" s="606"/>
      <c r="AG23" s="606"/>
      <c r="AH23" s="606"/>
      <c r="AI23" s="606"/>
      <c r="AJ23" s="606"/>
      <c r="AK23" s="606"/>
      <c r="AL23" s="606"/>
      <c r="AM23" s="606"/>
      <c r="AN23" s="162"/>
    </row>
    <row r="24" spans="2:40">
      <c r="C24" s="606" t="s">
        <v>295</v>
      </c>
      <c r="D24" s="606"/>
      <c r="E24" s="606"/>
      <c r="F24" s="606"/>
      <c r="G24" s="606"/>
      <c r="H24" s="611" t="str">
        <f>+'RESUMEN OPERACION'!J49</f>
        <v xml:space="preserve">ES69 0049 </v>
      </c>
      <c r="I24" s="612"/>
      <c r="J24" s="612"/>
      <c r="K24" s="644" t="s">
        <v>296</v>
      </c>
      <c r="L24" s="644"/>
      <c r="M24" s="611" t="str">
        <f>+'RESUMEN OPERACION'!O49</f>
        <v>3255</v>
      </c>
      <c r="N24" s="612"/>
      <c r="O24" s="612"/>
      <c r="P24" s="159" t="s">
        <v>297</v>
      </c>
      <c r="Q24" s="609" t="str">
        <f>+'RESUMEN OPERACION'!T49</f>
        <v>20</v>
      </c>
      <c r="R24" s="610"/>
      <c r="S24" s="159" t="s">
        <v>298</v>
      </c>
      <c r="T24" s="159"/>
      <c r="U24" s="637" t="str">
        <f>+'RESUMEN OPERACION'!W49</f>
        <v>2914025127</v>
      </c>
      <c r="V24" s="638"/>
      <c r="W24" s="638"/>
      <c r="X24" s="638"/>
      <c r="Y24" s="638"/>
      <c r="Z24" s="638"/>
      <c r="AA24" s="638"/>
      <c r="AB24" s="638"/>
      <c r="AC24" s="159"/>
      <c r="AD24" s="159"/>
      <c r="AE24" s="159"/>
      <c r="AF24" s="159"/>
      <c r="AG24" s="159"/>
      <c r="AH24" s="159"/>
      <c r="AI24" s="159"/>
      <c r="AJ24" s="159"/>
      <c r="AK24" s="159"/>
      <c r="AL24" s="159"/>
      <c r="AM24" s="159"/>
      <c r="AN24" s="159"/>
    </row>
    <row r="25" spans="2:40" ht="7.5" customHeight="1"/>
    <row r="26" spans="2:40">
      <c r="B26" s="146"/>
      <c r="C26" s="589" t="s">
        <v>419</v>
      </c>
      <c r="D26" s="589"/>
      <c r="E26" s="589"/>
      <c r="F26" s="589"/>
      <c r="G26" s="589"/>
      <c r="H26" s="589"/>
      <c r="I26" s="589"/>
      <c r="J26" s="589"/>
      <c r="K26" s="589"/>
      <c r="L26" s="589"/>
      <c r="M26" s="589"/>
      <c r="N26" s="589"/>
      <c r="O26" s="589"/>
      <c r="P26" s="589"/>
      <c r="Q26" s="589"/>
      <c r="R26" s="589"/>
      <c r="S26" s="589"/>
      <c r="T26" s="589"/>
      <c r="U26" s="589"/>
      <c r="V26" s="589"/>
      <c r="W26" s="589"/>
      <c r="X26" s="589"/>
      <c r="Y26" s="589"/>
      <c r="Z26" s="589"/>
      <c r="AA26" s="589"/>
      <c r="AB26" s="589"/>
      <c r="AC26" s="589"/>
      <c r="AD26" s="589"/>
      <c r="AE26" s="589"/>
      <c r="AF26" s="589"/>
      <c r="AG26" s="589"/>
      <c r="AH26" s="589"/>
      <c r="AI26" s="589"/>
      <c r="AJ26" s="589"/>
      <c r="AK26" s="589"/>
      <c r="AL26" s="589"/>
      <c r="AM26" s="589"/>
      <c r="AN26" s="163"/>
    </row>
    <row r="27" spans="2:40">
      <c r="C27" s="575" t="s">
        <v>284</v>
      </c>
      <c r="D27" s="575"/>
      <c r="E27" s="603"/>
      <c r="F27" s="603"/>
      <c r="G27" s="603"/>
      <c r="H27" s="603"/>
      <c r="I27" s="603"/>
      <c r="J27" s="603"/>
      <c r="K27" s="603"/>
      <c r="L27" s="603"/>
      <c r="M27" s="603"/>
      <c r="N27" s="603"/>
      <c r="O27" s="603"/>
      <c r="P27" s="603"/>
      <c r="Q27" s="456" t="s">
        <v>285</v>
      </c>
      <c r="R27" s="456"/>
      <c r="S27" s="456"/>
      <c r="T27" s="604"/>
      <c r="U27" s="604"/>
      <c r="V27" s="604"/>
      <c r="W27" s="604"/>
      <c r="X27" s="604"/>
      <c r="Y27" s="604"/>
      <c r="Z27" s="604"/>
      <c r="AA27" s="604"/>
      <c r="AB27" s="604"/>
      <c r="AC27" s="605" t="s">
        <v>404</v>
      </c>
      <c r="AD27" s="605"/>
      <c r="AE27" s="605"/>
      <c r="AF27" s="605"/>
      <c r="AG27" s="605"/>
      <c r="AH27" s="605"/>
      <c r="AI27" s="604"/>
      <c r="AJ27" s="604"/>
      <c r="AK27" s="604"/>
      <c r="AL27" s="604"/>
      <c r="AM27" s="604"/>
      <c r="AN27" s="95"/>
    </row>
    <row r="28" spans="2:40">
      <c r="C28" s="597" t="s">
        <v>266</v>
      </c>
      <c r="D28" s="597"/>
      <c r="E28" s="597"/>
      <c r="F28" s="600"/>
      <c r="G28" s="600"/>
      <c r="H28" s="600"/>
      <c r="I28" s="600"/>
      <c r="J28" s="600"/>
      <c r="K28" s="600"/>
      <c r="L28" s="600"/>
      <c r="M28" s="600"/>
      <c r="N28" s="600"/>
      <c r="O28" s="600"/>
      <c r="P28" s="600"/>
      <c r="Q28" s="600"/>
      <c r="R28" s="600"/>
      <c r="S28" s="600"/>
      <c r="T28" s="600"/>
      <c r="U28" s="600"/>
      <c r="V28" s="600"/>
      <c r="W28" s="601" t="s">
        <v>405</v>
      </c>
      <c r="X28" s="601"/>
      <c r="Y28" s="596"/>
      <c r="Z28" s="596"/>
      <c r="AA28" s="602" t="s">
        <v>287</v>
      </c>
      <c r="AB28" s="602"/>
      <c r="AC28" s="599"/>
      <c r="AD28" s="599"/>
      <c r="AE28" s="599"/>
      <c r="AF28" s="594" t="s">
        <v>288</v>
      </c>
      <c r="AG28" s="594"/>
      <c r="AH28" s="149"/>
      <c r="AI28" s="149"/>
      <c r="AJ28" s="595" t="s">
        <v>289</v>
      </c>
      <c r="AK28" s="595"/>
      <c r="AL28" s="596"/>
      <c r="AM28" s="596"/>
      <c r="AN28" s="150"/>
    </row>
    <row r="29" spans="2:40">
      <c r="C29" s="597" t="s">
        <v>406</v>
      </c>
      <c r="D29" s="597"/>
      <c r="E29" s="597"/>
      <c r="F29" s="598"/>
      <c r="G29" s="598"/>
      <c r="H29" s="598"/>
      <c r="I29" s="598"/>
      <c r="J29" s="598"/>
      <c r="K29" s="598"/>
      <c r="L29" s="598"/>
      <c r="M29" s="598"/>
      <c r="N29" s="598"/>
      <c r="O29" s="598"/>
      <c r="P29" s="598"/>
      <c r="Q29" s="598"/>
      <c r="R29" s="598"/>
      <c r="S29" s="598"/>
      <c r="T29" s="151" t="s">
        <v>269</v>
      </c>
      <c r="U29" s="151"/>
      <c r="V29" s="599"/>
      <c r="W29" s="599"/>
      <c r="X29" s="599"/>
      <c r="Y29" s="599"/>
      <c r="Z29" s="599"/>
      <c r="AA29" s="599"/>
      <c r="AB29" s="599"/>
      <c r="AC29" s="599"/>
      <c r="AD29" s="599"/>
      <c r="AE29" s="599"/>
      <c r="AF29" s="599"/>
      <c r="AG29" s="151" t="s">
        <v>407</v>
      </c>
      <c r="AH29" s="151"/>
      <c r="AI29" s="151"/>
      <c r="AJ29" s="599"/>
      <c r="AK29" s="599"/>
      <c r="AL29" s="599"/>
      <c r="AM29" s="599"/>
      <c r="AN29" s="152"/>
    </row>
    <row r="30" spans="2:40" ht="3" customHeight="1"/>
    <row r="31" spans="2:40">
      <c r="B31" s="146"/>
      <c r="C31" s="589" t="s">
        <v>420</v>
      </c>
      <c r="D31" s="589"/>
      <c r="E31" s="589"/>
      <c r="F31" s="589"/>
      <c r="G31" s="589"/>
      <c r="H31" s="589"/>
      <c r="I31" s="589"/>
      <c r="J31" s="589"/>
      <c r="K31" s="589"/>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89"/>
      <c r="AK31" s="589"/>
      <c r="AL31" s="589"/>
      <c r="AM31" s="589"/>
      <c r="AN31" s="163"/>
    </row>
    <row r="32" spans="2:40">
      <c r="C32" s="590" t="s">
        <v>421</v>
      </c>
      <c r="D32" s="590"/>
      <c r="E32" s="590"/>
      <c r="F32" s="590"/>
      <c r="G32" s="590"/>
      <c r="H32" s="590"/>
      <c r="I32" s="590"/>
      <c r="J32" s="590"/>
      <c r="K32" s="590"/>
      <c r="L32" s="642" t="str">
        <f>IF('DETALLE DE LINEAS'!E50&lt;&gt;"",'DETALLE DE LINEAS'!E50,"")</f>
        <v/>
      </c>
      <c r="M32" s="642"/>
      <c r="N32" s="642"/>
      <c r="O32" s="642"/>
      <c r="P32" s="642"/>
      <c r="Q32" s="642"/>
      <c r="R32" s="642"/>
      <c r="T32" s="592" t="s">
        <v>422</v>
      </c>
      <c r="U32" s="592"/>
      <c r="V32" s="592"/>
      <c r="W32" s="593" t="s">
        <v>423</v>
      </c>
      <c r="X32" s="593"/>
      <c r="Y32" s="593"/>
      <c r="Z32" s="593"/>
      <c r="AA32" s="593"/>
      <c r="AB32" s="593"/>
      <c r="AC32" s="593"/>
    </row>
    <row r="33" spans="3:25" ht="12.75" customHeight="1">
      <c r="C33" s="575" t="s">
        <v>424</v>
      </c>
      <c r="D33" s="575"/>
      <c r="E33" s="575"/>
      <c r="F33" s="575"/>
      <c r="G33" s="575"/>
      <c r="H33" s="643">
        <f>+'DETALLE DE LINEAS'!C50</f>
        <v>0</v>
      </c>
      <c r="I33" s="643"/>
      <c r="J33" s="643"/>
      <c r="K33" s="643"/>
      <c r="L33" s="643"/>
      <c r="M33" s="643"/>
      <c r="N33" s="643"/>
      <c r="O33" s="643"/>
      <c r="P33" s="643"/>
      <c r="Q33" s="643"/>
      <c r="R33" s="643"/>
      <c r="S33" s="643"/>
      <c r="T33" s="643"/>
      <c r="U33" s="643"/>
      <c r="V33" s="643"/>
      <c r="W33" s="643"/>
      <c r="X33" s="643"/>
      <c r="Y33" s="643"/>
    </row>
    <row r="34" spans="3:25">
      <c r="C34" s="575" t="s">
        <v>425</v>
      </c>
      <c r="D34" s="575"/>
      <c r="E34" s="575"/>
      <c r="F34" s="575"/>
      <c r="G34" s="575"/>
      <c r="H34" s="575"/>
    </row>
    <row r="35" spans="3:25" ht="6" customHeight="1"/>
    <row r="36" spans="3:25">
      <c r="C36" s="576"/>
      <c r="D36" s="577"/>
      <c r="E36" s="577"/>
      <c r="F36" s="577"/>
      <c r="G36" s="577"/>
      <c r="H36" s="577"/>
      <c r="I36" s="577"/>
      <c r="J36" s="577"/>
      <c r="K36" s="577"/>
      <c r="L36" s="577"/>
      <c r="M36" s="577"/>
      <c r="N36" s="577"/>
      <c r="O36" s="577"/>
      <c r="P36" s="578"/>
    </row>
    <row r="37" spans="3:25">
      <c r="C37" s="579"/>
      <c r="D37" s="580"/>
      <c r="E37" s="580"/>
      <c r="F37" s="580"/>
      <c r="G37" s="580"/>
      <c r="H37" s="580"/>
      <c r="I37" s="580"/>
      <c r="J37" s="580"/>
      <c r="K37" s="580"/>
      <c r="L37" s="580"/>
      <c r="M37" s="580"/>
      <c r="N37" s="580"/>
      <c r="O37" s="580"/>
      <c r="P37" s="581"/>
    </row>
    <row r="38" spans="3:25">
      <c r="C38" s="579"/>
      <c r="D38" s="580"/>
      <c r="E38" s="580"/>
      <c r="F38" s="580"/>
      <c r="G38" s="580"/>
      <c r="H38" s="580"/>
      <c r="I38" s="580"/>
      <c r="J38" s="580"/>
      <c r="K38" s="580"/>
      <c r="L38" s="580"/>
      <c r="M38" s="580"/>
      <c r="N38" s="580"/>
      <c r="O38" s="580"/>
      <c r="P38" s="581"/>
    </row>
    <row r="39" spans="3:25">
      <c r="C39" s="582"/>
      <c r="D39" s="583"/>
      <c r="E39" s="583"/>
      <c r="F39" s="583"/>
      <c r="G39" s="583"/>
      <c r="H39" s="583"/>
      <c r="I39" s="583"/>
      <c r="J39" s="583"/>
      <c r="K39" s="583"/>
      <c r="L39" s="583"/>
      <c r="M39" s="583"/>
      <c r="N39" s="583"/>
      <c r="O39" s="583"/>
      <c r="P39" s="584"/>
    </row>
    <row r="40" spans="3:25" ht="6" customHeight="1"/>
    <row r="41" spans="3:25">
      <c r="C41" s="585" t="s">
        <v>426</v>
      </c>
      <c r="D41" s="585"/>
      <c r="E41" s="585"/>
      <c r="F41" s="585"/>
      <c r="G41" s="585"/>
      <c r="H41" s="585"/>
      <c r="I41" s="585"/>
      <c r="J41" s="585"/>
      <c r="K41" s="585"/>
      <c r="L41" s="585"/>
      <c r="M41" s="585"/>
      <c r="N41" s="583"/>
      <c r="O41" s="583"/>
      <c r="P41" s="575" t="s">
        <v>427</v>
      </c>
      <c r="Q41" s="575"/>
      <c r="R41" s="575"/>
    </row>
    <row r="42" spans="3:25" ht="6" customHeight="1"/>
    <row r="51" spans="1:42">
      <c r="A51" s="164"/>
      <c r="B51" s="238"/>
      <c r="C51" s="641" t="s">
        <v>438</v>
      </c>
      <c r="D51" s="641"/>
      <c r="E51" s="641"/>
      <c r="F51" s="646"/>
      <c r="G51" s="646"/>
      <c r="H51" s="646"/>
      <c r="I51" s="646"/>
      <c r="J51" s="646"/>
      <c r="K51" s="646"/>
      <c r="L51" s="646"/>
      <c r="M51" s="646"/>
      <c r="N51" s="646"/>
      <c r="O51" s="646"/>
      <c r="P51" s="646"/>
      <c r="Q51" s="646"/>
      <c r="R51" s="646"/>
      <c r="S51" s="164"/>
      <c r="T51" s="164"/>
      <c r="U51" s="164"/>
      <c r="V51" s="164"/>
      <c r="W51" s="164"/>
      <c r="X51" s="164"/>
      <c r="Y51" s="164"/>
      <c r="Z51" s="164"/>
      <c r="AA51" s="164"/>
      <c r="AB51" s="164"/>
      <c r="AC51" s="164"/>
      <c r="AD51" s="164"/>
      <c r="AE51" s="164"/>
      <c r="AF51" s="164"/>
      <c r="AG51" s="164"/>
      <c r="AH51" s="164"/>
      <c r="AI51" s="164"/>
      <c r="AJ51" s="164"/>
      <c r="AK51" s="164"/>
      <c r="AL51" s="164"/>
      <c r="AM51" s="164"/>
      <c r="AN51" s="164"/>
    </row>
    <row r="52" spans="1:42">
      <c r="A52" s="164"/>
      <c r="B52" s="238"/>
      <c r="C52" s="164"/>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row>
    <row r="53" spans="1:42">
      <c r="A53" s="164"/>
      <c r="B53" s="164"/>
      <c r="C53" s="164"/>
      <c r="D53" s="572" t="s">
        <v>429</v>
      </c>
      <c r="E53" s="572"/>
      <c r="F53" s="572"/>
      <c r="G53" s="572"/>
      <c r="H53" s="572"/>
      <c r="I53" s="572"/>
      <c r="J53" s="572"/>
      <c r="K53" s="572"/>
      <c r="L53" s="572"/>
      <c r="M53" s="572"/>
      <c r="N53" s="572"/>
      <c r="O53" s="572"/>
      <c r="P53" s="164"/>
      <c r="Q53" s="164"/>
      <c r="R53" s="572" t="s">
        <v>430</v>
      </c>
      <c r="S53" s="572"/>
      <c r="T53" s="572"/>
      <c r="U53" s="572"/>
      <c r="V53" s="572"/>
      <c r="W53" s="164"/>
      <c r="X53" s="164"/>
      <c r="Y53" s="164"/>
      <c r="Z53" s="164"/>
      <c r="AA53" s="165" t="s">
        <v>431</v>
      </c>
      <c r="AB53" s="164"/>
      <c r="AC53" s="164"/>
      <c r="AD53" s="164"/>
      <c r="AE53" s="164"/>
      <c r="AF53" s="164"/>
      <c r="AG53" s="164"/>
      <c r="AH53" s="164"/>
      <c r="AI53" s="164"/>
      <c r="AJ53" s="164"/>
      <c r="AK53" s="164"/>
      <c r="AL53" s="164"/>
      <c r="AM53" s="164"/>
      <c r="AN53" s="164"/>
    </row>
    <row r="54" spans="1:42">
      <c r="A54" s="164"/>
      <c r="B54" s="164"/>
      <c r="C54" s="164"/>
      <c r="D54" s="164"/>
      <c r="E54" s="164"/>
      <c r="F54" s="164"/>
      <c r="G54" s="164"/>
      <c r="H54" s="164"/>
      <c r="I54" s="164"/>
      <c r="J54" s="164"/>
      <c r="K54" s="164"/>
      <c r="L54" s="164"/>
      <c r="M54" s="164"/>
      <c r="N54" s="164"/>
      <c r="O54" s="164"/>
      <c r="P54" s="166" t="s">
        <v>432</v>
      </c>
      <c r="Q54" s="166"/>
      <c r="R54" s="166"/>
      <c r="S54" s="166"/>
      <c r="T54" s="166"/>
      <c r="U54" s="166"/>
      <c r="V54" s="166"/>
      <c r="W54" s="166"/>
      <c r="X54" s="166"/>
      <c r="Y54" s="166"/>
      <c r="Z54" s="166"/>
      <c r="AA54" s="164"/>
      <c r="AB54" s="164"/>
      <c r="AC54" s="164"/>
      <c r="AD54" s="164"/>
      <c r="AE54" s="164"/>
      <c r="AF54" s="164"/>
      <c r="AG54" s="164"/>
      <c r="AH54" s="164"/>
      <c r="AI54" s="164"/>
      <c r="AJ54" s="164"/>
      <c r="AK54" s="164"/>
      <c r="AL54" s="164"/>
      <c r="AM54" s="164"/>
      <c r="AN54" s="164"/>
    </row>
    <row r="55" spans="1:42" ht="12.75" customHeight="1">
      <c r="A55" s="167"/>
      <c r="B55" s="167"/>
      <c r="C55" s="167"/>
      <c r="D55" s="167"/>
      <c r="E55" s="167"/>
      <c r="F55" s="167"/>
      <c r="G55" s="167"/>
      <c r="H55" s="167"/>
      <c r="I55" s="167"/>
      <c r="J55" s="167"/>
      <c r="K55" s="167"/>
      <c r="L55" s="167"/>
      <c r="M55" s="167"/>
      <c r="N55" s="167"/>
      <c r="O55" s="167"/>
      <c r="P55" s="166"/>
      <c r="Q55" s="166"/>
      <c r="R55" s="166"/>
      <c r="S55" s="166"/>
      <c r="T55" s="166"/>
      <c r="U55" s="166"/>
      <c r="V55" s="166"/>
      <c r="W55" s="166"/>
      <c r="X55" s="166"/>
      <c r="Y55" s="166"/>
      <c r="Z55" s="166"/>
      <c r="AA55" s="167"/>
      <c r="AB55" s="167"/>
      <c r="AC55" s="167"/>
      <c r="AD55" s="167"/>
      <c r="AE55" s="167"/>
      <c r="AF55" s="167"/>
      <c r="AG55" s="167"/>
      <c r="AH55" s="167"/>
      <c r="AI55" s="167"/>
      <c r="AJ55" s="167"/>
      <c r="AK55" s="167"/>
      <c r="AL55" s="167"/>
      <c r="AM55" s="167"/>
      <c r="AN55" s="167"/>
    </row>
    <row r="56" spans="1:42">
      <c r="A56" s="164"/>
      <c r="B56" s="164"/>
      <c r="C56" s="164"/>
      <c r="D56" s="164"/>
      <c r="E56" s="164"/>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4"/>
      <c r="AI56" s="164"/>
      <c r="AJ56" s="164"/>
      <c r="AK56" s="164"/>
      <c r="AL56" s="164"/>
      <c r="AM56" s="164"/>
      <c r="AN56" s="164"/>
    </row>
    <row r="57" spans="1:42" ht="15">
      <c r="A57" s="164"/>
      <c r="B57" s="164"/>
      <c r="C57" s="164"/>
      <c r="D57" s="164"/>
      <c r="E57" s="164"/>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573" t="s">
        <v>433</v>
      </c>
      <c r="AH57" s="573"/>
      <c r="AI57" s="573"/>
      <c r="AJ57" s="573"/>
      <c r="AK57" s="573"/>
      <c r="AL57" s="573"/>
      <c r="AM57" s="164"/>
      <c r="AN57" s="164"/>
    </row>
    <row r="58" spans="1:42">
      <c r="A58" s="164"/>
      <c r="B58" s="164"/>
      <c r="C58" s="164"/>
      <c r="D58" s="164"/>
      <c r="E58" s="164"/>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row>
    <row r="59" spans="1:42" ht="6" customHeight="1">
      <c r="A59" s="164"/>
      <c r="B59" s="164"/>
      <c r="C59" s="164"/>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64"/>
      <c r="AB59" s="164"/>
      <c r="AC59" s="164"/>
      <c r="AD59" s="164"/>
      <c r="AE59" s="164"/>
      <c r="AF59" s="164"/>
      <c r="AG59" s="164"/>
      <c r="AH59" s="164"/>
      <c r="AI59" s="164"/>
      <c r="AJ59" s="164"/>
      <c r="AK59" s="164"/>
      <c r="AL59" s="164"/>
      <c r="AM59" s="164"/>
      <c r="AN59" s="164"/>
    </row>
    <row r="60" spans="1:42" ht="3.75" customHeight="1">
      <c r="A60" s="164"/>
      <c r="B60" s="164"/>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8"/>
      <c r="AP60" s="168"/>
    </row>
    <row r="61" spans="1:42" ht="15.75" customHeight="1">
      <c r="A61" s="164"/>
      <c r="B61" s="164"/>
      <c r="C61" s="164"/>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164"/>
      <c r="AB61" s="164"/>
      <c r="AC61" s="164"/>
      <c r="AD61" s="164"/>
      <c r="AE61" s="164"/>
      <c r="AF61" s="164"/>
      <c r="AG61" s="164"/>
      <c r="AH61" s="164"/>
      <c r="AI61" s="164"/>
      <c r="AJ61" s="164"/>
      <c r="AK61" s="164"/>
      <c r="AL61" s="164"/>
      <c r="AM61" s="164"/>
      <c r="AN61" s="164"/>
      <c r="AO61" s="168"/>
      <c r="AP61" s="168"/>
    </row>
    <row r="62" spans="1:42" ht="15">
      <c r="A62" s="164"/>
      <c r="B62" s="164"/>
      <c r="C62" s="164"/>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9"/>
      <c r="AH62" s="169"/>
      <c r="AI62" s="169"/>
      <c r="AJ62" s="169"/>
      <c r="AK62" s="169"/>
      <c r="AL62" s="169"/>
      <c r="AM62" s="164"/>
      <c r="AN62" s="164"/>
    </row>
    <row r="63" spans="1:42">
      <c r="A63" s="574" t="s">
        <v>434</v>
      </c>
      <c r="B63" s="574"/>
      <c r="C63" s="574"/>
      <c r="D63" s="574"/>
      <c r="E63" s="574"/>
      <c r="F63" s="574"/>
      <c r="G63" s="574"/>
      <c r="H63" s="574"/>
      <c r="I63" s="574"/>
      <c r="J63" s="574"/>
      <c r="K63" s="574"/>
      <c r="L63" s="574"/>
      <c r="M63" s="574"/>
      <c r="N63" s="574"/>
      <c r="O63" s="574"/>
      <c r="P63" s="574"/>
      <c r="Q63" s="574"/>
      <c r="R63" s="574"/>
      <c r="S63" s="574"/>
      <c r="T63" s="574"/>
      <c r="U63" s="574"/>
      <c r="V63" s="574"/>
      <c r="W63" s="574"/>
      <c r="X63" s="574"/>
      <c r="Y63" s="574"/>
      <c r="Z63" s="574"/>
      <c r="AA63" s="574"/>
      <c r="AB63" s="574"/>
      <c r="AC63" s="574"/>
      <c r="AD63" s="574"/>
      <c r="AE63" s="574"/>
      <c r="AF63" s="574"/>
      <c r="AG63" s="574"/>
      <c r="AH63" s="574"/>
      <c r="AI63" s="574"/>
      <c r="AJ63" s="574"/>
      <c r="AK63" s="574"/>
      <c r="AL63" s="574"/>
      <c r="AM63" s="574"/>
      <c r="AN63" s="574"/>
    </row>
    <row r="64" spans="1:42">
      <c r="A64" s="574"/>
      <c r="B64" s="574"/>
      <c r="C64" s="574"/>
      <c r="D64" s="574"/>
      <c r="E64" s="574"/>
      <c r="F64" s="574"/>
      <c r="G64" s="574"/>
      <c r="H64" s="574"/>
      <c r="I64" s="574"/>
      <c r="J64" s="574"/>
      <c r="K64" s="574"/>
      <c r="L64" s="574"/>
      <c r="M64" s="574"/>
      <c r="N64" s="574"/>
      <c r="O64" s="574"/>
      <c r="P64" s="574"/>
      <c r="Q64" s="574"/>
      <c r="R64" s="574"/>
      <c r="S64" s="574"/>
      <c r="T64" s="574"/>
      <c r="U64" s="574"/>
      <c r="V64" s="574"/>
      <c r="W64" s="574"/>
      <c r="X64" s="574"/>
      <c r="Y64" s="574"/>
      <c r="Z64" s="574"/>
      <c r="AA64" s="574"/>
      <c r="AB64" s="574"/>
      <c r="AC64" s="574"/>
      <c r="AD64" s="574"/>
      <c r="AE64" s="574"/>
      <c r="AF64" s="574"/>
      <c r="AG64" s="574"/>
      <c r="AH64" s="574"/>
      <c r="AI64" s="574"/>
      <c r="AJ64" s="574"/>
      <c r="AK64" s="574"/>
      <c r="AL64" s="574"/>
      <c r="AM64" s="574"/>
      <c r="AN64" s="574"/>
    </row>
    <row r="65" spans="1:40">
      <c r="A65" s="574"/>
      <c r="B65" s="574"/>
      <c r="C65" s="574"/>
      <c r="D65" s="574"/>
      <c r="E65" s="574"/>
      <c r="F65" s="574"/>
      <c r="G65" s="574"/>
      <c r="H65" s="574"/>
      <c r="I65" s="574"/>
      <c r="J65" s="574"/>
      <c r="K65" s="574"/>
      <c r="L65" s="574"/>
      <c r="M65" s="574"/>
      <c r="N65" s="574"/>
      <c r="O65" s="574"/>
      <c r="P65" s="574"/>
      <c r="Q65" s="574"/>
      <c r="R65" s="574"/>
      <c r="S65" s="574"/>
      <c r="T65" s="574"/>
      <c r="U65" s="574"/>
      <c r="V65" s="574"/>
      <c r="W65" s="574"/>
      <c r="X65" s="574"/>
      <c r="Y65" s="574"/>
      <c r="Z65" s="574"/>
      <c r="AA65" s="574"/>
      <c r="AB65" s="574"/>
      <c r="AC65" s="574"/>
      <c r="AD65" s="574"/>
      <c r="AE65" s="574"/>
      <c r="AF65" s="574"/>
      <c r="AG65" s="574"/>
      <c r="AH65" s="574"/>
      <c r="AI65" s="574"/>
      <c r="AJ65" s="574"/>
      <c r="AK65" s="574"/>
      <c r="AL65" s="574"/>
      <c r="AM65" s="574"/>
      <c r="AN65" s="574"/>
    </row>
    <row r="67" spans="1:40" ht="27" customHeight="1">
      <c r="I67" s="632" t="s">
        <v>400</v>
      </c>
      <c r="J67" s="632"/>
      <c r="K67" s="632"/>
      <c r="L67" s="632"/>
      <c r="M67" s="632"/>
      <c r="N67" s="632"/>
      <c r="O67" s="632"/>
      <c r="P67" s="632"/>
      <c r="Q67" s="632"/>
      <c r="R67" s="632"/>
      <c r="S67" s="632"/>
      <c r="T67" s="632"/>
      <c r="U67" s="632"/>
      <c r="V67" s="632"/>
      <c r="W67" s="632"/>
      <c r="X67" s="632"/>
      <c r="Y67" s="632"/>
      <c r="Z67" s="632"/>
      <c r="AA67" s="632"/>
      <c r="AB67" s="632"/>
      <c r="AC67" s="632"/>
      <c r="AD67" s="632"/>
      <c r="AE67" s="632"/>
      <c r="AF67" s="632"/>
      <c r="AG67" s="632"/>
      <c r="AH67" s="632"/>
      <c r="AI67" s="632"/>
      <c r="AJ67" s="632"/>
      <c r="AK67" s="632"/>
      <c r="AL67" s="632"/>
      <c r="AM67" s="632"/>
      <c r="AN67" s="143"/>
    </row>
    <row r="68" spans="1:40" ht="27" customHeight="1">
      <c r="I68" s="633" t="s">
        <v>401</v>
      </c>
      <c r="J68" s="633"/>
      <c r="K68" s="633"/>
      <c r="L68" s="633"/>
      <c r="M68" s="633"/>
      <c r="N68" s="633"/>
      <c r="O68" s="633"/>
      <c r="P68" s="633"/>
      <c r="Q68" s="633"/>
      <c r="R68" s="633"/>
      <c r="S68" s="633"/>
      <c r="T68" s="633"/>
      <c r="U68" s="633"/>
      <c r="V68" s="633"/>
      <c r="W68" s="633"/>
      <c r="X68" s="633"/>
      <c r="Y68" s="633"/>
      <c r="Z68" s="633"/>
      <c r="AA68" s="633"/>
      <c r="AB68" s="633"/>
      <c r="AC68" s="633"/>
      <c r="AD68" s="633"/>
      <c r="AE68" s="633"/>
      <c r="AF68" s="633"/>
      <c r="AG68" s="633"/>
      <c r="AH68" s="633"/>
      <c r="AI68" s="633"/>
      <c r="AJ68" s="633"/>
      <c r="AK68" s="633"/>
      <c r="AL68" s="633"/>
      <c r="AM68" s="633"/>
      <c r="AN68" s="144"/>
    </row>
    <row r="69" spans="1:40" ht="10.5" customHeight="1"/>
    <row r="70" spans="1:40" ht="10.5" customHeight="1" thickBot="1">
      <c r="C70" s="628" t="s">
        <v>402</v>
      </c>
      <c r="D70" s="628"/>
      <c r="E70" s="628"/>
      <c r="F70" s="628"/>
      <c r="G70" s="628"/>
      <c r="H70" s="628"/>
      <c r="I70" s="640">
        <f>+IF('RESUMEN OPERACION'!AT8="","",'RESUMEN OPERACION'!AT8)</f>
        <v>59711282</v>
      </c>
      <c r="J70" s="640"/>
      <c r="K70" s="640"/>
      <c r="L70" s="640"/>
      <c r="M70" s="640"/>
      <c r="N70" s="640"/>
      <c r="O70" s="640"/>
    </row>
    <row r="71" spans="1:40" ht="7.5" customHeight="1">
      <c r="I71" s="145"/>
      <c r="J71" s="145"/>
      <c r="K71" s="145"/>
      <c r="L71" s="145"/>
      <c r="M71" s="145"/>
      <c r="N71" s="145"/>
    </row>
    <row r="72" spans="1:40" ht="12.75" customHeight="1">
      <c r="B72" s="146"/>
      <c r="C72" s="146" t="s">
        <v>254</v>
      </c>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row>
    <row r="73" spans="1:40" ht="12.75" customHeight="1">
      <c r="C73" s="590" t="s">
        <v>403</v>
      </c>
      <c r="D73" s="590"/>
      <c r="E73" s="590"/>
      <c r="F73" s="590"/>
      <c r="G73" s="590"/>
      <c r="H73" s="590"/>
      <c r="I73" s="590"/>
      <c r="J73" s="590"/>
      <c r="K73" s="590"/>
      <c r="L73" s="630" t="str">
        <f>+L8</f>
        <v>MERSANT VIGILANCIA SL</v>
      </c>
      <c r="M73" s="630"/>
      <c r="N73" s="630"/>
      <c r="O73" s="630"/>
      <c r="P73" s="630"/>
      <c r="Q73" s="630"/>
      <c r="R73" s="630"/>
      <c r="S73" s="630"/>
      <c r="T73" s="630"/>
      <c r="U73" s="630"/>
      <c r="V73" s="630"/>
      <c r="W73" s="630"/>
      <c r="X73" s="630"/>
      <c r="Y73" s="630"/>
      <c r="Z73" s="630"/>
      <c r="AA73" s="630"/>
      <c r="AB73" s="605" t="s">
        <v>404</v>
      </c>
      <c r="AC73" s="605"/>
      <c r="AD73" s="605"/>
      <c r="AE73" s="605"/>
      <c r="AF73" s="605"/>
      <c r="AG73" s="605"/>
      <c r="AH73" s="635" t="str">
        <f>+AH8</f>
        <v>B90229790</v>
      </c>
      <c r="AI73" s="635"/>
      <c r="AJ73" s="635"/>
      <c r="AK73" s="635"/>
      <c r="AL73" s="635"/>
      <c r="AM73" s="635"/>
      <c r="AN73" s="147"/>
    </row>
    <row r="74" spans="1:40" ht="12.75" customHeight="1">
      <c r="B74" s="148"/>
      <c r="C74" s="597" t="s">
        <v>266</v>
      </c>
      <c r="D74" s="597"/>
      <c r="E74" s="597"/>
      <c r="F74" s="627">
        <f>+F9</f>
        <v>0</v>
      </c>
      <c r="G74" s="627"/>
      <c r="H74" s="627"/>
      <c r="I74" s="627"/>
      <c r="J74" s="627"/>
      <c r="K74" s="627"/>
      <c r="L74" s="627"/>
      <c r="M74" s="627"/>
      <c r="N74" s="627"/>
      <c r="O74" s="627"/>
      <c r="P74" s="627"/>
      <c r="Q74" s="627"/>
      <c r="R74" s="627"/>
      <c r="S74" s="627"/>
      <c r="T74" s="627"/>
      <c r="U74" s="627"/>
      <c r="V74" s="627"/>
      <c r="W74" s="601" t="s">
        <v>405</v>
      </c>
      <c r="X74" s="601"/>
      <c r="Y74" s="596"/>
      <c r="Z74" s="596"/>
      <c r="AA74" s="639" t="s">
        <v>287</v>
      </c>
      <c r="AB74" s="639"/>
      <c r="AC74" s="599"/>
      <c r="AD74" s="599"/>
      <c r="AE74" s="599"/>
      <c r="AF74" s="594" t="s">
        <v>288</v>
      </c>
      <c r="AG74" s="594"/>
      <c r="AH74" s="149"/>
      <c r="AI74" s="149"/>
      <c r="AJ74" s="595" t="s">
        <v>289</v>
      </c>
      <c r="AK74" s="595"/>
      <c r="AL74" s="596"/>
      <c r="AM74" s="596"/>
      <c r="AN74" s="150"/>
    </row>
    <row r="75" spans="1:40" ht="12.75" customHeight="1">
      <c r="B75" s="148"/>
      <c r="C75" s="597" t="s">
        <v>406</v>
      </c>
      <c r="D75" s="597"/>
      <c r="E75" s="597"/>
      <c r="F75" s="598" t="str">
        <f>+F10</f>
        <v>SEVILLA</v>
      </c>
      <c r="G75" s="598"/>
      <c r="H75" s="598"/>
      <c r="I75" s="598"/>
      <c r="J75" s="598"/>
      <c r="K75" s="598"/>
      <c r="L75" s="598"/>
      <c r="M75" s="598"/>
      <c r="N75" s="598"/>
      <c r="O75" s="598"/>
      <c r="P75" s="598"/>
      <c r="Q75" s="598"/>
      <c r="R75" s="598"/>
      <c r="S75" s="598"/>
      <c r="T75" s="151" t="s">
        <v>269</v>
      </c>
      <c r="U75" s="151"/>
      <c r="V75" s="599" t="str">
        <f>+V10</f>
        <v>SEVILLA</v>
      </c>
      <c r="W75" s="599"/>
      <c r="X75" s="599"/>
      <c r="Y75" s="599"/>
      <c r="Z75" s="599"/>
      <c r="AA75" s="599"/>
      <c r="AB75" s="599"/>
      <c r="AC75" s="599"/>
      <c r="AD75" s="599"/>
      <c r="AE75" s="599"/>
      <c r="AF75" s="599"/>
      <c r="AG75" s="237" t="s">
        <v>407</v>
      </c>
      <c r="AH75" s="237"/>
      <c r="AI75" s="151"/>
      <c r="AJ75" s="626">
        <f>+AJ10</f>
        <v>41015</v>
      </c>
      <c r="AK75" s="599"/>
      <c r="AL75" s="599"/>
      <c r="AM75" s="599"/>
      <c r="AN75" s="152"/>
    </row>
    <row r="76" spans="1:40" ht="12.75" customHeight="1">
      <c r="C76" s="153" t="s">
        <v>408</v>
      </c>
      <c r="D76" s="153"/>
      <c r="E76" s="153"/>
      <c r="F76" s="153" t="s">
        <v>409</v>
      </c>
      <c r="G76" s="615">
        <f>+'DETALLE DE LINEAS'!E51</f>
        <v>0</v>
      </c>
      <c r="H76" s="615"/>
      <c r="I76" s="615"/>
      <c r="J76" s="615"/>
      <c r="K76" s="615"/>
      <c r="L76" s="615"/>
      <c r="M76" s="615"/>
      <c r="N76" s="153" t="s">
        <v>410</v>
      </c>
      <c r="O76" s="153"/>
      <c r="P76" s="616">
        <f>+IF('RESUMEN OPERACION'!W28="","",'RESUMEN OPERACION'!W28)</f>
        <v>607077396</v>
      </c>
      <c r="Q76" s="616"/>
      <c r="R76" s="616"/>
      <c r="S76" s="616"/>
      <c r="T76" s="616"/>
      <c r="U76" s="616"/>
      <c r="V76" s="616"/>
      <c r="W76" s="616"/>
      <c r="X76" s="153" t="s">
        <v>292</v>
      </c>
      <c r="Y76" s="615"/>
      <c r="Z76" s="615"/>
      <c r="AA76" s="615"/>
      <c r="AB76" s="615"/>
      <c r="AC76" s="615"/>
      <c r="AD76" s="615"/>
      <c r="AE76" s="615"/>
      <c r="AF76" s="153" t="s">
        <v>411</v>
      </c>
      <c r="AG76" s="153"/>
      <c r="AH76" s="153"/>
      <c r="AI76" s="616"/>
      <c r="AJ76" s="616"/>
      <c r="AK76" s="616"/>
      <c r="AL76" s="616"/>
      <c r="AM76" s="616"/>
      <c r="AN76" s="154"/>
    </row>
    <row r="77" spans="1:40" ht="12.75" customHeight="1">
      <c r="C77" s="153" t="s">
        <v>412</v>
      </c>
      <c r="D77" s="153"/>
      <c r="E77" s="153"/>
      <c r="F77" s="153"/>
      <c r="G77" s="153"/>
      <c r="H77" s="153"/>
      <c r="I77" s="153"/>
      <c r="J77" s="153"/>
      <c r="K77" s="155"/>
      <c r="L77" s="155"/>
      <c r="M77" s="155"/>
      <c r="N77" s="155"/>
      <c r="O77" s="155"/>
      <c r="P77" s="155"/>
      <c r="Q77" s="155"/>
      <c r="R77" s="155"/>
      <c r="S77" s="155"/>
      <c r="T77" s="155"/>
      <c r="U77" s="155"/>
      <c r="V77" s="155"/>
      <c r="W77" s="155"/>
      <c r="X77" s="156"/>
      <c r="Y77" s="156"/>
      <c r="Z77" s="156"/>
      <c r="AA77" s="156"/>
      <c r="AB77" s="156"/>
      <c r="AC77" s="156"/>
      <c r="AD77" s="156"/>
      <c r="AE77" s="156"/>
      <c r="AF77" s="156"/>
      <c r="AG77" s="156"/>
      <c r="AH77" s="156"/>
      <c r="AI77" s="156"/>
      <c r="AJ77" s="156"/>
      <c r="AK77" s="156"/>
      <c r="AL77" s="156"/>
      <c r="AM77" s="156"/>
      <c r="AN77" s="157"/>
    </row>
    <row r="78" spans="1:40" ht="12.75" customHeight="1">
      <c r="C78" s="153" t="s">
        <v>291</v>
      </c>
      <c r="D78" s="153"/>
      <c r="E78" s="616" t="str">
        <f>+IF('RESUMEN OPERACION'!AL28="","",'RESUMEN OPERACION'!AL28)</f>
        <v>rsmergelina@mersant.es</v>
      </c>
      <c r="F78" s="616"/>
      <c r="G78" s="616"/>
      <c r="H78" s="616"/>
      <c r="I78" s="616"/>
      <c r="J78" s="616"/>
      <c r="K78" s="616"/>
      <c r="L78" s="616"/>
      <c r="M78" s="616"/>
      <c r="N78" s="616"/>
      <c r="O78" s="616"/>
      <c r="P78" s="616"/>
      <c r="Q78" s="616"/>
      <c r="R78" s="616"/>
      <c r="S78" s="616"/>
      <c r="T78" s="616"/>
      <c r="U78" s="616"/>
      <c r="V78" s="616"/>
      <c r="W78" s="616"/>
      <c r="X78" s="623" t="s">
        <v>413</v>
      </c>
      <c r="Y78" s="623"/>
      <c r="Z78" s="623"/>
      <c r="AA78" s="623"/>
      <c r="AB78" s="623"/>
      <c r="AC78" s="623"/>
      <c r="AD78" s="623"/>
      <c r="AE78" s="623"/>
      <c r="AF78" s="623"/>
      <c r="AG78" s="158"/>
      <c r="AH78" s="158"/>
      <c r="AI78" s="158"/>
      <c r="AJ78" s="158"/>
      <c r="AK78" s="158"/>
      <c r="AL78" s="158"/>
      <c r="AM78" s="158"/>
      <c r="AN78" s="157"/>
    </row>
    <row r="79" spans="1:40">
      <c r="C79" s="619" t="s">
        <v>414</v>
      </c>
      <c r="D79" s="619"/>
      <c r="E79" s="619"/>
      <c r="F79" s="619"/>
      <c r="G79" s="617"/>
      <c r="H79" s="617"/>
      <c r="I79" s="617"/>
      <c r="J79" s="617"/>
      <c r="K79" s="620" t="s">
        <v>303</v>
      </c>
      <c r="L79" s="620"/>
      <c r="M79" s="617"/>
      <c r="N79" s="617"/>
      <c r="O79" s="617"/>
      <c r="P79" s="617"/>
      <c r="Q79" s="617"/>
      <c r="R79" s="617"/>
      <c r="S79" s="617"/>
      <c r="T79" s="617"/>
      <c r="U79" s="617"/>
      <c r="V79" s="617"/>
      <c r="W79" s="621" t="s">
        <v>415</v>
      </c>
      <c r="X79" s="621"/>
      <c r="Y79" s="621"/>
      <c r="Z79" s="621"/>
      <c r="AA79" s="604"/>
      <c r="AB79" s="604"/>
      <c r="AC79" s="604"/>
      <c r="AD79" s="159" t="s">
        <v>264</v>
      </c>
      <c r="AE79" s="159"/>
      <c r="AF79" s="159"/>
      <c r="AG79" s="617"/>
      <c r="AH79" s="617"/>
      <c r="AI79" s="617"/>
      <c r="AJ79" s="617"/>
      <c r="AK79" s="617"/>
      <c r="AL79" s="617"/>
      <c r="AM79" s="617"/>
      <c r="AN79" s="95"/>
    </row>
    <row r="80" spans="1:40">
      <c r="B80" s="146"/>
      <c r="C80" s="618" t="s">
        <v>416</v>
      </c>
      <c r="D80" s="618"/>
      <c r="E80" s="618"/>
      <c r="F80" s="618"/>
      <c r="G80" s="618"/>
      <c r="H80" s="618"/>
      <c r="I80" s="618"/>
      <c r="J80" s="618"/>
      <c r="K80" s="618"/>
      <c r="L80" s="618"/>
      <c r="M80" s="618"/>
      <c r="N80" s="618"/>
      <c r="O80" s="618"/>
      <c r="P80" s="618"/>
      <c r="Q80" s="618"/>
      <c r="R80" s="618"/>
      <c r="S80" s="618"/>
      <c r="T80" s="618"/>
      <c r="U80" s="618"/>
      <c r="V80" s="618"/>
      <c r="W80" s="618"/>
      <c r="X80" s="618"/>
      <c r="Y80" s="618"/>
      <c r="Z80" s="618"/>
      <c r="AA80" s="618"/>
      <c r="AB80" s="618"/>
      <c r="AC80" s="618"/>
      <c r="AD80" s="618"/>
      <c r="AE80" s="618"/>
      <c r="AF80" s="618"/>
      <c r="AG80" s="618"/>
      <c r="AH80" s="618"/>
      <c r="AI80" s="618"/>
      <c r="AJ80" s="618"/>
      <c r="AK80" s="618"/>
      <c r="AL80" s="618"/>
      <c r="AM80" s="618"/>
      <c r="AN80" s="160"/>
    </row>
    <row r="81" spans="2:40">
      <c r="C81" s="590" t="s">
        <v>403</v>
      </c>
      <c r="D81" s="590"/>
      <c r="E81" s="590"/>
      <c r="F81" s="590"/>
      <c r="G81" s="590"/>
      <c r="H81" s="590"/>
      <c r="I81" s="590"/>
      <c r="J81" s="590"/>
      <c r="K81" s="590"/>
      <c r="L81" s="583"/>
      <c r="M81" s="583"/>
      <c r="N81" s="583"/>
      <c r="O81" s="583"/>
      <c r="P81" s="583"/>
      <c r="Q81" s="583"/>
      <c r="R81" s="583"/>
      <c r="S81" s="583"/>
      <c r="T81" s="583"/>
      <c r="U81" s="583"/>
      <c r="V81" s="583"/>
      <c r="W81" s="583"/>
      <c r="X81" s="583"/>
      <c r="Y81" s="583"/>
      <c r="Z81" s="583"/>
      <c r="AA81" s="583"/>
      <c r="AB81" s="605" t="s">
        <v>404</v>
      </c>
      <c r="AC81" s="605"/>
      <c r="AD81" s="605"/>
      <c r="AE81" s="605"/>
      <c r="AF81" s="605"/>
      <c r="AG81" s="605"/>
      <c r="AH81" s="583"/>
      <c r="AI81" s="583"/>
      <c r="AJ81" s="583"/>
      <c r="AK81" s="583"/>
      <c r="AL81" s="583"/>
      <c r="AM81" s="583"/>
      <c r="AN81" s="147"/>
    </row>
    <row r="82" spans="2:40">
      <c r="C82" s="153" t="s">
        <v>412</v>
      </c>
      <c r="D82" s="153"/>
      <c r="E82" s="153"/>
      <c r="F82" s="153"/>
      <c r="G82" s="153"/>
      <c r="H82" s="153"/>
      <c r="I82" s="153"/>
      <c r="J82" s="153"/>
      <c r="K82" s="155"/>
      <c r="L82" s="155"/>
      <c r="M82" s="155"/>
      <c r="N82" s="155"/>
      <c r="O82" s="155"/>
      <c r="P82" s="155"/>
      <c r="Q82" s="155"/>
      <c r="R82" s="155"/>
      <c r="S82" s="155"/>
      <c r="T82" s="155"/>
      <c r="U82" s="155"/>
      <c r="V82" s="155"/>
      <c r="W82" s="155"/>
      <c r="X82" s="156"/>
      <c r="Y82" s="156"/>
      <c r="Z82" s="156"/>
      <c r="AA82" s="156"/>
      <c r="AB82" s="156"/>
      <c r="AC82" s="156"/>
      <c r="AD82" s="156"/>
      <c r="AE82" s="156"/>
      <c r="AF82" s="156"/>
      <c r="AG82" s="156"/>
      <c r="AH82" s="156"/>
      <c r="AI82" s="156"/>
      <c r="AJ82" s="156"/>
      <c r="AK82" s="156"/>
      <c r="AL82" s="156"/>
      <c r="AM82" s="156"/>
      <c r="AN82" s="157"/>
    </row>
    <row r="83" spans="2:40">
      <c r="C83" s="597" t="s">
        <v>266</v>
      </c>
      <c r="D83" s="597"/>
      <c r="E83" s="597"/>
      <c r="F83" s="600"/>
      <c r="G83" s="600"/>
      <c r="H83" s="600"/>
      <c r="I83" s="600"/>
      <c r="J83" s="600"/>
      <c r="K83" s="600"/>
      <c r="L83" s="600"/>
      <c r="M83" s="600"/>
      <c r="N83" s="600"/>
      <c r="O83" s="600"/>
      <c r="P83" s="600"/>
      <c r="Q83" s="600"/>
      <c r="R83" s="600"/>
      <c r="S83" s="600"/>
      <c r="T83" s="600"/>
      <c r="U83" s="600"/>
      <c r="V83" s="600"/>
      <c r="W83" s="601" t="s">
        <v>405</v>
      </c>
      <c r="X83" s="601"/>
      <c r="Y83" s="596"/>
      <c r="Z83" s="596"/>
      <c r="AA83" s="602" t="s">
        <v>287</v>
      </c>
      <c r="AB83" s="602"/>
      <c r="AC83" s="599"/>
      <c r="AD83" s="599"/>
      <c r="AE83" s="599"/>
      <c r="AF83" s="594" t="s">
        <v>288</v>
      </c>
      <c r="AG83" s="594"/>
      <c r="AH83" s="149"/>
      <c r="AI83" s="149"/>
    </row>
    <row r="84" spans="2:40">
      <c r="C84" s="597" t="s">
        <v>406</v>
      </c>
      <c r="D84" s="597"/>
      <c r="E84" s="597"/>
      <c r="F84" s="598"/>
      <c r="G84" s="598"/>
      <c r="H84" s="598"/>
      <c r="I84" s="598"/>
      <c r="J84" s="598"/>
      <c r="K84" s="598"/>
      <c r="L84" s="598"/>
      <c r="M84" s="598"/>
      <c r="N84" s="598"/>
      <c r="O84" s="598"/>
      <c r="P84" s="598"/>
      <c r="Q84" s="598"/>
      <c r="R84" s="598"/>
      <c r="S84" s="598"/>
      <c r="T84" s="151" t="s">
        <v>269</v>
      </c>
      <c r="U84" s="151"/>
      <c r="V84" s="599"/>
      <c r="W84" s="599"/>
      <c r="X84" s="599"/>
      <c r="Y84" s="599"/>
      <c r="Z84" s="599"/>
      <c r="AA84" s="599"/>
      <c r="AB84" s="599"/>
      <c r="AC84" s="599"/>
      <c r="AD84" s="599"/>
      <c r="AE84" s="599"/>
      <c r="AF84" s="599"/>
      <c r="AG84" s="151" t="s">
        <v>407</v>
      </c>
      <c r="AH84" s="151"/>
      <c r="AI84" s="151"/>
      <c r="AJ84" s="599"/>
      <c r="AK84" s="599"/>
      <c r="AL84" s="599"/>
      <c r="AM84" s="599"/>
      <c r="AN84" s="152"/>
    </row>
    <row r="85" spans="2:40">
      <c r="C85" s="153" t="s">
        <v>408</v>
      </c>
      <c r="D85" s="153"/>
      <c r="E85" s="153"/>
      <c r="F85" s="153" t="s">
        <v>409</v>
      </c>
      <c r="G85" s="615"/>
      <c r="H85" s="615"/>
      <c r="I85" s="615"/>
      <c r="J85" s="615"/>
      <c r="K85" s="615"/>
      <c r="L85" s="615"/>
      <c r="M85" s="615"/>
      <c r="N85" s="153" t="s">
        <v>410</v>
      </c>
      <c r="O85" s="153"/>
      <c r="P85" s="616"/>
      <c r="Q85" s="616"/>
      <c r="R85" s="616"/>
      <c r="S85" s="616"/>
      <c r="T85" s="616"/>
      <c r="U85" s="616"/>
      <c r="V85" s="616"/>
      <c r="W85" s="616"/>
      <c r="X85" s="153" t="s">
        <v>292</v>
      </c>
      <c r="Y85" s="615"/>
      <c r="Z85" s="615"/>
      <c r="AA85" s="615"/>
      <c r="AB85" s="615"/>
      <c r="AC85" s="615"/>
      <c r="AD85" s="615"/>
      <c r="AE85" s="615"/>
      <c r="AF85" s="153"/>
    </row>
    <row r="86" spans="2:40">
      <c r="B86" s="146"/>
      <c r="C86" s="613" t="s">
        <v>417</v>
      </c>
      <c r="D86" s="613"/>
      <c r="E86" s="613"/>
      <c r="F86" s="613"/>
      <c r="G86" s="613"/>
      <c r="H86" s="613"/>
      <c r="I86" s="613"/>
      <c r="J86" s="613"/>
      <c r="K86" s="613"/>
      <c r="L86" s="613"/>
      <c r="M86" s="613"/>
      <c r="N86" s="613"/>
      <c r="O86" s="613"/>
      <c r="P86" s="613"/>
      <c r="Q86" s="613"/>
      <c r="R86" s="613"/>
      <c r="S86" s="613"/>
      <c r="T86" s="613"/>
      <c r="U86" s="613"/>
      <c r="V86" s="613"/>
      <c r="W86" s="613"/>
      <c r="X86" s="613"/>
      <c r="Y86" s="613"/>
      <c r="Z86" s="613"/>
      <c r="AA86" s="613"/>
      <c r="AB86" s="613"/>
      <c r="AC86" s="613"/>
      <c r="AD86" s="613"/>
      <c r="AE86" s="613"/>
      <c r="AF86" s="613"/>
      <c r="AG86" s="613"/>
      <c r="AH86" s="613"/>
      <c r="AI86" s="613"/>
      <c r="AJ86" s="613"/>
      <c r="AK86" s="613"/>
      <c r="AL86" s="613"/>
      <c r="AM86" s="613"/>
      <c r="AN86" s="161"/>
    </row>
    <row r="87" spans="2:40">
      <c r="C87" s="614" t="s">
        <v>403</v>
      </c>
      <c r="D87" s="614"/>
      <c r="E87" s="614"/>
      <c r="F87" s="614"/>
      <c r="G87" s="614"/>
      <c r="H87" s="614"/>
      <c r="I87" s="614"/>
      <c r="J87" s="614"/>
      <c r="K87" s="614"/>
      <c r="L87" s="583"/>
      <c r="M87" s="583"/>
      <c r="N87" s="583"/>
      <c r="O87" s="583"/>
      <c r="P87" s="583"/>
      <c r="Q87" s="583"/>
      <c r="R87" s="583"/>
      <c r="S87" s="583"/>
      <c r="T87" s="583"/>
      <c r="U87" s="583"/>
      <c r="V87" s="583"/>
      <c r="W87" s="583"/>
      <c r="X87" s="583"/>
      <c r="Y87" s="583"/>
      <c r="Z87" s="583"/>
      <c r="AA87" s="583"/>
      <c r="AB87" s="605" t="s">
        <v>404</v>
      </c>
      <c r="AC87" s="605"/>
      <c r="AD87" s="605"/>
      <c r="AE87" s="605"/>
      <c r="AF87" s="605"/>
      <c r="AG87" s="605"/>
      <c r="AH87" s="583"/>
      <c r="AI87" s="583"/>
      <c r="AJ87" s="583"/>
      <c r="AK87" s="583"/>
      <c r="AL87" s="583"/>
      <c r="AM87" s="583"/>
      <c r="AN87" s="147"/>
    </row>
    <row r="88" spans="2:40">
      <c r="C88" s="606" t="s">
        <v>418</v>
      </c>
      <c r="D88" s="606"/>
      <c r="E88" s="606"/>
      <c r="F88" s="606"/>
      <c r="G88" s="606"/>
      <c r="H88" s="606"/>
      <c r="I88" s="606"/>
      <c r="J88" s="606"/>
      <c r="K88" s="606"/>
      <c r="L88" s="606"/>
      <c r="M88" s="606"/>
      <c r="N88" s="606"/>
      <c r="O88" s="606"/>
      <c r="P88" s="606"/>
      <c r="Q88" s="606"/>
      <c r="R88" s="606"/>
      <c r="S88" s="606"/>
      <c r="T88" s="606"/>
      <c r="U88" s="606"/>
      <c r="V88" s="606"/>
      <c r="W88" s="606"/>
      <c r="X88" s="606"/>
      <c r="Y88" s="606"/>
      <c r="Z88" s="606"/>
      <c r="AA88" s="606"/>
      <c r="AB88" s="606"/>
      <c r="AC88" s="606"/>
      <c r="AD88" s="606"/>
      <c r="AE88" s="606"/>
      <c r="AF88" s="606"/>
      <c r="AG88" s="606"/>
      <c r="AH88" s="606"/>
      <c r="AI88" s="606"/>
      <c r="AJ88" s="606"/>
      <c r="AK88" s="606"/>
      <c r="AL88" s="606"/>
      <c r="AM88" s="606"/>
      <c r="AN88" s="162"/>
    </row>
    <row r="89" spans="2:40">
      <c r="C89" s="606" t="s">
        <v>295</v>
      </c>
      <c r="D89" s="606"/>
      <c r="E89" s="606"/>
      <c r="F89" s="606"/>
      <c r="G89" s="606"/>
      <c r="H89" s="607" t="str">
        <f>+H24</f>
        <v xml:space="preserve">ES69 0049 </v>
      </c>
      <c r="I89" s="608"/>
      <c r="J89" s="608"/>
      <c r="K89" s="592" t="s">
        <v>296</v>
      </c>
      <c r="L89" s="592"/>
      <c r="M89" s="607" t="str">
        <f>+M24</f>
        <v>3255</v>
      </c>
      <c r="N89" s="608"/>
      <c r="O89" s="608"/>
      <c r="P89" s="159" t="s">
        <v>297</v>
      </c>
      <c r="Q89" s="609" t="str">
        <f>+Q24</f>
        <v>20</v>
      </c>
      <c r="R89" s="610"/>
      <c r="S89" s="159" t="s">
        <v>298</v>
      </c>
      <c r="T89" s="159"/>
      <c r="U89" s="637" t="str">
        <f>+U24</f>
        <v>2914025127</v>
      </c>
      <c r="V89" s="638"/>
      <c r="W89" s="638"/>
      <c r="X89" s="638"/>
      <c r="Y89" s="638"/>
      <c r="Z89" s="638"/>
      <c r="AA89" s="638"/>
      <c r="AB89" s="638"/>
      <c r="AC89" s="159"/>
      <c r="AD89" s="159"/>
      <c r="AE89" s="159"/>
      <c r="AF89" s="159"/>
      <c r="AG89" s="159"/>
      <c r="AH89" s="159"/>
      <c r="AI89" s="159"/>
      <c r="AJ89" s="159"/>
      <c r="AK89" s="159"/>
      <c r="AL89" s="159"/>
      <c r="AM89" s="159"/>
      <c r="AN89" s="159"/>
    </row>
    <row r="90" spans="2:40" ht="7.5" customHeight="1"/>
    <row r="91" spans="2:40">
      <c r="B91" s="146"/>
      <c r="C91" s="589" t="s">
        <v>419</v>
      </c>
      <c r="D91" s="589"/>
      <c r="E91" s="589"/>
      <c r="F91" s="589"/>
      <c r="G91" s="589"/>
      <c r="H91" s="589"/>
      <c r="I91" s="589"/>
      <c r="J91" s="589"/>
      <c r="K91" s="589"/>
      <c r="L91" s="589"/>
      <c r="M91" s="589"/>
      <c r="N91" s="589"/>
      <c r="O91" s="589"/>
      <c r="P91" s="589"/>
      <c r="Q91" s="589"/>
      <c r="R91" s="589"/>
      <c r="S91" s="589"/>
      <c r="T91" s="589"/>
      <c r="U91" s="589"/>
      <c r="V91" s="589"/>
      <c r="W91" s="589"/>
      <c r="X91" s="589"/>
      <c r="Y91" s="589"/>
      <c r="Z91" s="589"/>
      <c r="AA91" s="589"/>
      <c r="AB91" s="589"/>
      <c r="AC91" s="589"/>
      <c r="AD91" s="589"/>
      <c r="AE91" s="589"/>
      <c r="AF91" s="589"/>
      <c r="AG91" s="589"/>
      <c r="AH91" s="589"/>
      <c r="AI91" s="589"/>
      <c r="AJ91" s="589"/>
      <c r="AK91" s="589"/>
      <c r="AL91" s="589"/>
      <c r="AM91" s="589"/>
      <c r="AN91" s="163"/>
    </row>
    <row r="92" spans="2:40">
      <c r="C92" s="575" t="s">
        <v>284</v>
      </c>
      <c r="D92" s="575"/>
      <c r="E92" s="603"/>
      <c r="F92" s="603"/>
      <c r="G92" s="603"/>
      <c r="H92" s="603"/>
      <c r="I92" s="603"/>
      <c r="J92" s="603"/>
      <c r="K92" s="603"/>
      <c r="L92" s="603"/>
      <c r="M92" s="603"/>
      <c r="N92" s="603"/>
      <c r="O92" s="603"/>
      <c r="P92" s="603"/>
      <c r="Q92" s="456" t="s">
        <v>285</v>
      </c>
      <c r="R92" s="456"/>
      <c r="S92" s="456"/>
      <c r="T92" s="604"/>
      <c r="U92" s="604"/>
      <c r="V92" s="604"/>
      <c r="W92" s="604"/>
      <c r="X92" s="604"/>
      <c r="Y92" s="604"/>
      <c r="Z92" s="604"/>
      <c r="AA92" s="604"/>
      <c r="AB92" s="604"/>
      <c r="AC92" s="605" t="s">
        <v>404</v>
      </c>
      <c r="AD92" s="605"/>
      <c r="AE92" s="605"/>
      <c r="AF92" s="605"/>
      <c r="AG92" s="605"/>
      <c r="AH92" s="605"/>
      <c r="AI92" s="604"/>
      <c r="AJ92" s="604"/>
      <c r="AK92" s="604"/>
      <c r="AL92" s="604"/>
      <c r="AM92" s="604"/>
      <c r="AN92" s="95"/>
    </row>
    <row r="93" spans="2:40">
      <c r="C93" s="597" t="s">
        <v>266</v>
      </c>
      <c r="D93" s="597"/>
      <c r="E93" s="597"/>
      <c r="F93" s="600"/>
      <c r="G93" s="600"/>
      <c r="H93" s="600"/>
      <c r="I93" s="600"/>
      <c r="J93" s="600"/>
      <c r="K93" s="600"/>
      <c r="L93" s="600"/>
      <c r="M93" s="600"/>
      <c r="N93" s="600"/>
      <c r="O93" s="600"/>
      <c r="P93" s="600"/>
      <c r="Q93" s="600"/>
      <c r="R93" s="600"/>
      <c r="S93" s="600"/>
      <c r="T93" s="600"/>
      <c r="U93" s="600"/>
      <c r="V93" s="600"/>
      <c r="W93" s="601" t="s">
        <v>405</v>
      </c>
      <c r="X93" s="601"/>
      <c r="Y93" s="596"/>
      <c r="Z93" s="596"/>
      <c r="AA93" s="602" t="s">
        <v>287</v>
      </c>
      <c r="AB93" s="602"/>
      <c r="AC93" s="599"/>
      <c r="AD93" s="599"/>
      <c r="AE93" s="599"/>
      <c r="AF93" s="594" t="s">
        <v>288</v>
      </c>
      <c r="AG93" s="594"/>
      <c r="AH93" s="149"/>
      <c r="AI93" s="149"/>
      <c r="AJ93" s="595" t="s">
        <v>289</v>
      </c>
      <c r="AK93" s="595"/>
      <c r="AL93" s="596"/>
      <c r="AM93" s="596"/>
      <c r="AN93" s="150"/>
    </row>
    <row r="94" spans="2:40">
      <c r="C94" s="597" t="s">
        <v>406</v>
      </c>
      <c r="D94" s="597"/>
      <c r="E94" s="597"/>
      <c r="F94" s="598"/>
      <c r="G94" s="598"/>
      <c r="H94" s="598"/>
      <c r="I94" s="598"/>
      <c r="J94" s="598"/>
      <c r="K94" s="598"/>
      <c r="L94" s="598"/>
      <c r="M94" s="598"/>
      <c r="N94" s="598"/>
      <c r="O94" s="598"/>
      <c r="P94" s="598"/>
      <c r="Q94" s="598"/>
      <c r="R94" s="598"/>
      <c r="S94" s="598"/>
      <c r="T94" s="151" t="s">
        <v>269</v>
      </c>
      <c r="U94" s="151"/>
      <c r="V94" s="599"/>
      <c r="W94" s="599"/>
      <c r="X94" s="599"/>
      <c r="Y94" s="599"/>
      <c r="Z94" s="599"/>
      <c r="AA94" s="599"/>
      <c r="AB94" s="599"/>
      <c r="AC94" s="599"/>
      <c r="AD94" s="599"/>
      <c r="AE94" s="599"/>
      <c r="AF94" s="599"/>
      <c r="AG94" s="151" t="s">
        <v>407</v>
      </c>
      <c r="AH94" s="151"/>
      <c r="AI94" s="151"/>
      <c r="AJ94" s="599"/>
      <c r="AK94" s="599"/>
      <c r="AL94" s="599"/>
      <c r="AM94" s="599"/>
      <c r="AN94" s="152"/>
    </row>
    <row r="95" spans="2:40" ht="3" customHeight="1"/>
    <row r="96" spans="2:40">
      <c r="B96" s="146"/>
      <c r="C96" s="589" t="s">
        <v>420</v>
      </c>
      <c r="D96" s="589"/>
      <c r="E96" s="589"/>
      <c r="F96" s="589"/>
      <c r="G96" s="589"/>
      <c r="H96" s="589"/>
      <c r="I96" s="589"/>
      <c r="J96" s="589"/>
      <c r="K96" s="589"/>
      <c r="L96" s="589"/>
      <c r="M96" s="589"/>
      <c r="N96" s="589"/>
      <c r="O96" s="589"/>
      <c r="P96" s="589"/>
      <c r="Q96" s="589"/>
      <c r="R96" s="589"/>
      <c r="S96" s="589"/>
      <c r="T96" s="589"/>
      <c r="U96" s="589"/>
      <c r="V96" s="589"/>
      <c r="W96" s="589"/>
      <c r="X96" s="589"/>
      <c r="Y96" s="589"/>
      <c r="Z96" s="589"/>
      <c r="AA96" s="589"/>
      <c r="AB96" s="589"/>
      <c r="AC96" s="589"/>
      <c r="AD96" s="589"/>
      <c r="AE96" s="589"/>
      <c r="AF96" s="589"/>
      <c r="AG96" s="589"/>
      <c r="AH96" s="589"/>
      <c r="AI96" s="589"/>
      <c r="AJ96" s="589"/>
      <c r="AK96" s="589"/>
      <c r="AL96" s="589"/>
      <c r="AM96" s="589"/>
      <c r="AN96" s="163"/>
    </row>
    <row r="97" spans="3:29">
      <c r="C97" s="590" t="s">
        <v>421</v>
      </c>
      <c r="D97" s="590"/>
      <c r="E97" s="590"/>
      <c r="F97" s="590"/>
      <c r="G97" s="590"/>
      <c r="H97" s="590"/>
      <c r="I97" s="590"/>
      <c r="J97" s="590"/>
      <c r="K97" s="590"/>
      <c r="L97" s="635" t="str">
        <f>IF('DETALLE DE LINEAS'!E51&lt;&gt;"",'DETALLE DE LINEAS'!E51,"")</f>
        <v/>
      </c>
      <c r="M97" s="635"/>
      <c r="N97" s="635"/>
      <c r="O97" s="635"/>
      <c r="T97" s="592" t="s">
        <v>422</v>
      </c>
      <c r="U97" s="592"/>
      <c r="V97" s="592"/>
      <c r="W97" s="593" t="s">
        <v>423</v>
      </c>
      <c r="X97" s="593"/>
      <c r="Y97" s="593"/>
      <c r="Z97" s="593"/>
      <c r="AA97" s="593"/>
      <c r="AB97" s="593"/>
      <c r="AC97" s="593"/>
    </row>
    <row r="98" spans="3:29">
      <c r="C98" s="575" t="s">
        <v>424</v>
      </c>
      <c r="D98" s="575"/>
      <c r="E98" s="575"/>
      <c r="F98" s="575"/>
      <c r="G98" s="575"/>
      <c r="H98" s="636">
        <f>+'DETALLE DE LINEAS'!C51</f>
        <v>0</v>
      </c>
      <c r="I98" s="636"/>
      <c r="J98" s="636"/>
      <c r="K98" s="636"/>
      <c r="L98" s="636"/>
      <c r="M98" s="636"/>
      <c r="N98" s="636"/>
      <c r="O98" s="636"/>
      <c r="P98" s="636"/>
      <c r="Q98" s="636"/>
      <c r="R98" s="636"/>
      <c r="S98" s="636"/>
      <c r="T98" s="636"/>
      <c r="U98" s="636"/>
      <c r="V98" s="636"/>
      <c r="W98" s="636"/>
      <c r="X98" s="636"/>
      <c r="Y98" s="636"/>
      <c r="Z98" s="636"/>
      <c r="AA98" s="636"/>
      <c r="AB98" s="636"/>
    </row>
    <row r="99" spans="3:29">
      <c r="C99" s="575" t="s">
        <v>425</v>
      </c>
      <c r="D99" s="575"/>
      <c r="E99" s="575"/>
      <c r="F99" s="575"/>
      <c r="G99" s="575"/>
      <c r="H99" s="575"/>
    </row>
    <row r="100" spans="3:29" ht="6" customHeight="1"/>
    <row r="101" spans="3:29">
      <c r="C101" s="576"/>
      <c r="D101" s="577"/>
      <c r="E101" s="577"/>
      <c r="F101" s="577"/>
      <c r="G101" s="577"/>
      <c r="H101" s="577"/>
      <c r="I101" s="577"/>
      <c r="J101" s="577"/>
      <c r="K101" s="577"/>
      <c r="L101" s="577"/>
      <c r="M101" s="577"/>
      <c r="N101" s="577"/>
      <c r="O101" s="577"/>
      <c r="P101" s="578"/>
    </row>
    <row r="102" spans="3:29">
      <c r="C102" s="579"/>
      <c r="D102" s="580"/>
      <c r="E102" s="580"/>
      <c r="F102" s="580"/>
      <c r="G102" s="580"/>
      <c r="H102" s="580"/>
      <c r="I102" s="580"/>
      <c r="J102" s="580"/>
      <c r="K102" s="580"/>
      <c r="L102" s="580"/>
      <c r="M102" s="580"/>
      <c r="N102" s="580"/>
      <c r="O102" s="580"/>
      <c r="P102" s="581"/>
    </row>
    <row r="103" spans="3:29">
      <c r="C103" s="579"/>
      <c r="D103" s="580"/>
      <c r="E103" s="580"/>
      <c r="F103" s="580"/>
      <c r="G103" s="580"/>
      <c r="H103" s="580"/>
      <c r="I103" s="580"/>
      <c r="J103" s="580"/>
      <c r="K103" s="580"/>
      <c r="L103" s="580"/>
      <c r="M103" s="580"/>
      <c r="N103" s="580"/>
      <c r="O103" s="580"/>
      <c r="P103" s="581"/>
    </row>
    <row r="104" spans="3:29">
      <c r="C104" s="582"/>
      <c r="D104" s="583"/>
      <c r="E104" s="583"/>
      <c r="F104" s="583"/>
      <c r="G104" s="583"/>
      <c r="H104" s="583"/>
      <c r="I104" s="583"/>
      <c r="J104" s="583"/>
      <c r="K104" s="583"/>
      <c r="L104" s="583"/>
      <c r="M104" s="583"/>
      <c r="N104" s="583"/>
      <c r="O104" s="583"/>
      <c r="P104" s="584"/>
    </row>
    <row r="105" spans="3:29" ht="6" customHeight="1"/>
    <row r="106" spans="3:29">
      <c r="C106" s="590" t="s">
        <v>426</v>
      </c>
      <c r="D106" s="590"/>
      <c r="E106" s="590"/>
      <c r="F106" s="590"/>
      <c r="G106" s="590"/>
      <c r="H106" s="590"/>
      <c r="I106" s="590"/>
      <c r="J106" s="590"/>
      <c r="K106" s="590"/>
      <c r="L106" s="590"/>
      <c r="M106" s="590"/>
      <c r="N106" s="583"/>
      <c r="O106" s="583"/>
      <c r="P106" s="575" t="s">
        <v>427</v>
      </c>
      <c r="Q106" s="575"/>
      <c r="R106" s="575"/>
    </row>
    <row r="107" spans="3:29" ht="6" customHeight="1"/>
    <row r="114" spans="1:42">
      <c r="C114" s="606" t="s">
        <v>428</v>
      </c>
      <c r="D114" s="606"/>
      <c r="E114" s="606"/>
    </row>
    <row r="116" spans="1:42">
      <c r="A116" s="164"/>
      <c r="B116" s="634" t="s">
        <v>428</v>
      </c>
      <c r="C116" s="634"/>
      <c r="D116" s="634"/>
      <c r="E116" s="634"/>
      <c r="F116" s="634"/>
      <c r="G116" s="634"/>
      <c r="H116" s="634"/>
      <c r="I116" s="634"/>
      <c r="J116" s="634"/>
      <c r="K116" s="634"/>
      <c r="L116" s="634"/>
      <c r="M116" s="164"/>
      <c r="N116" s="164"/>
      <c r="O116" s="164"/>
      <c r="P116" s="164"/>
      <c r="Q116" s="164"/>
      <c r="R116" s="164"/>
      <c r="S116" s="164"/>
      <c r="T116" s="164"/>
      <c r="U116" s="164"/>
      <c r="V116" s="164"/>
      <c r="W116" s="164"/>
      <c r="X116" s="164"/>
      <c r="Y116" s="164"/>
      <c r="Z116" s="164"/>
      <c r="AA116" s="164"/>
      <c r="AB116" s="164"/>
      <c r="AC116" s="164"/>
      <c r="AD116" s="164"/>
      <c r="AE116" s="164"/>
      <c r="AF116" s="164"/>
      <c r="AG116" s="164"/>
      <c r="AH116" s="164"/>
      <c r="AI116" s="164"/>
      <c r="AJ116" s="164"/>
      <c r="AK116" s="164"/>
      <c r="AL116" s="164"/>
      <c r="AM116" s="164"/>
      <c r="AN116" s="164"/>
    </row>
    <row r="117" spans="1:42">
      <c r="A117" s="164"/>
      <c r="B117" s="164"/>
      <c r="C117" s="164"/>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64"/>
      <c r="AB117" s="164"/>
      <c r="AC117" s="164"/>
      <c r="AD117" s="164"/>
      <c r="AE117" s="164"/>
      <c r="AF117" s="164"/>
      <c r="AG117" s="164"/>
      <c r="AH117" s="164"/>
      <c r="AI117" s="164"/>
      <c r="AJ117" s="164"/>
      <c r="AK117" s="164"/>
      <c r="AL117" s="164"/>
      <c r="AM117" s="164"/>
      <c r="AN117" s="164"/>
    </row>
    <row r="118" spans="1:42">
      <c r="A118" s="164"/>
      <c r="B118" s="164"/>
      <c r="C118" s="164"/>
      <c r="D118" s="572" t="s">
        <v>429</v>
      </c>
      <c r="E118" s="572"/>
      <c r="F118" s="572"/>
      <c r="G118" s="572"/>
      <c r="H118" s="572"/>
      <c r="I118" s="572"/>
      <c r="J118" s="572"/>
      <c r="K118" s="572"/>
      <c r="L118" s="572"/>
      <c r="M118" s="572"/>
      <c r="N118" s="572"/>
      <c r="O118" s="572"/>
      <c r="P118" s="164"/>
      <c r="Q118" s="164"/>
      <c r="R118" s="572" t="s">
        <v>430</v>
      </c>
      <c r="S118" s="572"/>
      <c r="T118" s="572"/>
      <c r="U118" s="572"/>
      <c r="V118" s="572"/>
      <c r="W118" s="164"/>
      <c r="X118" s="164"/>
      <c r="Y118" s="164"/>
      <c r="Z118" s="164"/>
      <c r="AA118" s="165" t="s">
        <v>431</v>
      </c>
      <c r="AB118" s="164"/>
      <c r="AC118" s="164"/>
      <c r="AD118" s="164"/>
      <c r="AE118" s="164"/>
      <c r="AF118" s="164"/>
      <c r="AG118" s="164"/>
      <c r="AH118" s="164"/>
      <c r="AI118" s="164"/>
      <c r="AJ118" s="164"/>
      <c r="AK118" s="164"/>
      <c r="AL118" s="164"/>
      <c r="AM118" s="164"/>
      <c r="AN118" s="164"/>
    </row>
    <row r="119" spans="1:42">
      <c r="A119" s="164"/>
      <c r="B119" s="164"/>
      <c r="C119" s="164"/>
      <c r="D119" s="164"/>
      <c r="E119" s="164"/>
      <c r="F119" s="164"/>
      <c r="G119" s="164"/>
      <c r="H119" s="164"/>
      <c r="I119" s="164"/>
      <c r="J119" s="164"/>
      <c r="K119" s="164"/>
      <c r="L119" s="164"/>
      <c r="M119" s="164"/>
      <c r="N119" s="164"/>
      <c r="O119" s="164"/>
      <c r="P119" s="166" t="s">
        <v>432</v>
      </c>
      <c r="Q119" s="166"/>
      <c r="R119" s="166"/>
      <c r="S119" s="166"/>
      <c r="T119" s="166"/>
      <c r="U119" s="166"/>
      <c r="V119" s="166"/>
      <c r="W119" s="166"/>
      <c r="X119" s="166"/>
      <c r="Y119" s="166"/>
      <c r="Z119" s="166"/>
      <c r="AA119" s="164"/>
      <c r="AB119" s="164"/>
      <c r="AC119" s="164"/>
      <c r="AD119" s="164"/>
      <c r="AE119" s="164"/>
      <c r="AF119" s="164"/>
      <c r="AG119" s="164"/>
      <c r="AH119" s="164"/>
      <c r="AI119" s="164"/>
      <c r="AJ119" s="164"/>
      <c r="AK119" s="164"/>
      <c r="AL119" s="164"/>
      <c r="AM119" s="164"/>
      <c r="AN119" s="164"/>
    </row>
    <row r="120" spans="1:42" ht="12.75" customHeight="1">
      <c r="A120" s="167"/>
      <c r="B120" s="167"/>
      <c r="C120" s="167"/>
      <c r="D120" s="167"/>
      <c r="E120" s="167"/>
      <c r="F120" s="167"/>
      <c r="G120" s="167"/>
      <c r="H120" s="167"/>
      <c r="I120" s="167"/>
      <c r="J120" s="167"/>
      <c r="K120" s="167"/>
      <c r="L120" s="167"/>
      <c r="M120" s="167"/>
      <c r="N120" s="167"/>
      <c r="O120" s="167"/>
      <c r="P120" s="166"/>
      <c r="Q120" s="166"/>
      <c r="R120" s="166"/>
      <c r="S120" s="166"/>
      <c r="T120" s="166"/>
      <c r="U120" s="166"/>
      <c r="V120" s="166"/>
      <c r="W120" s="166"/>
      <c r="X120" s="166"/>
      <c r="Y120" s="166"/>
      <c r="Z120" s="166"/>
      <c r="AA120" s="167"/>
      <c r="AB120" s="167"/>
      <c r="AC120" s="167"/>
      <c r="AD120" s="167"/>
      <c r="AE120" s="167"/>
      <c r="AF120" s="167"/>
      <c r="AG120" s="167"/>
      <c r="AH120" s="167"/>
      <c r="AI120" s="167"/>
      <c r="AJ120" s="167"/>
      <c r="AK120" s="167"/>
      <c r="AL120" s="167"/>
      <c r="AM120" s="167"/>
      <c r="AN120" s="167"/>
    </row>
    <row r="121" spans="1:42">
      <c r="A121" s="164"/>
      <c r="B121" s="164"/>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row>
    <row r="122" spans="1:42" ht="15">
      <c r="A122" s="164"/>
      <c r="B122" s="164"/>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573" t="s">
        <v>433</v>
      </c>
      <c r="AH122" s="573"/>
      <c r="AI122" s="573"/>
      <c r="AJ122" s="573"/>
      <c r="AK122" s="573"/>
      <c r="AL122" s="573"/>
      <c r="AM122" s="164"/>
      <c r="AN122" s="164"/>
    </row>
    <row r="123" spans="1:42">
      <c r="A123" s="164"/>
      <c r="B123" s="164"/>
      <c r="C123" s="164"/>
      <c r="D123" s="164"/>
      <c r="E123" s="164"/>
      <c r="F123" s="164"/>
      <c r="G123" s="164"/>
      <c r="H123" s="164"/>
      <c r="I123" s="164"/>
      <c r="J123" s="164"/>
      <c r="K123" s="164"/>
      <c r="L123" s="164"/>
      <c r="M123" s="164"/>
      <c r="N123" s="164"/>
      <c r="O123" s="164"/>
      <c r="P123" s="164"/>
      <c r="Q123" s="164"/>
      <c r="R123" s="164"/>
      <c r="S123" s="164"/>
      <c r="T123" s="164"/>
      <c r="U123" s="164"/>
      <c r="V123" s="164"/>
      <c r="W123" s="164"/>
      <c r="X123" s="164"/>
      <c r="Y123" s="164"/>
      <c r="Z123" s="164"/>
      <c r="AA123" s="164"/>
      <c r="AB123" s="164"/>
      <c r="AC123" s="164"/>
      <c r="AD123" s="164"/>
      <c r="AE123" s="164"/>
      <c r="AF123" s="164"/>
      <c r="AG123" s="164"/>
      <c r="AH123" s="164"/>
      <c r="AI123" s="164"/>
      <c r="AJ123" s="164"/>
      <c r="AK123" s="164"/>
      <c r="AL123" s="164"/>
      <c r="AM123" s="164"/>
      <c r="AN123" s="164"/>
    </row>
    <row r="124" spans="1:42" ht="6" customHeight="1">
      <c r="A124" s="164"/>
      <c r="B124" s="164"/>
      <c r="C124" s="164"/>
      <c r="D124" s="164"/>
      <c r="E124" s="164"/>
      <c r="F124" s="164"/>
      <c r="G124" s="164"/>
      <c r="H124" s="164"/>
      <c r="I124" s="164"/>
      <c r="J124" s="164"/>
      <c r="K124" s="164"/>
      <c r="L124" s="164"/>
      <c r="M124" s="164"/>
      <c r="N124" s="164"/>
      <c r="O124" s="164"/>
      <c r="P124" s="164"/>
      <c r="Q124" s="164"/>
      <c r="R124" s="164"/>
      <c r="S124" s="164"/>
      <c r="T124" s="164"/>
      <c r="U124" s="164"/>
      <c r="V124" s="164"/>
      <c r="W124" s="164"/>
      <c r="X124" s="164"/>
      <c r="Y124" s="164"/>
      <c r="Z124" s="164"/>
      <c r="AA124" s="164"/>
      <c r="AB124" s="164"/>
      <c r="AC124" s="164"/>
      <c r="AD124" s="164"/>
      <c r="AE124" s="164"/>
      <c r="AF124" s="164"/>
      <c r="AG124" s="164"/>
      <c r="AH124" s="164"/>
      <c r="AI124" s="164"/>
      <c r="AJ124" s="164"/>
      <c r="AK124" s="164"/>
      <c r="AL124" s="164"/>
      <c r="AM124" s="164"/>
      <c r="AN124" s="164"/>
    </row>
    <row r="125" spans="1:42" ht="3.75" customHeight="1">
      <c r="A125" s="164"/>
      <c r="B125" s="164"/>
      <c r="C125" s="164"/>
      <c r="D125" s="164"/>
      <c r="E125" s="164"/>
      <c r="F125" s="164"/>
      <c r="G125" s="164"/>
      <c r="H125" s="164"/>
      <c r="I125" s="164"/>
      <c r="J125" s="164"/>
      <c r="K125" s="164"/>
      <c r="L125" s="164"/>
      <c r="M125" s="164"/>
      <c r="N125" s="164"/>
      <c r="O125" s="164"/>
      <c r="P125" s="164"/>
      <c r="Q125" s="164"/>
      <c r="R125" s="164"/>
      <c r="S125" s="164"/>
      <c r="T125" s="164"/>
      <c r="U125" s="164"/>
      <c r="V125" s="164"/>
      <c r="W125" s="164"/>
      <c r="X125" s="164"/>
      <c r="Y125" s="164"/>
      <c r="Z125" s="164"/>
      <c r="AA125" s="164"/>
      <c r="AB125" s="164"/>
      <c r="AC125" s="164"/>
      <c r="AD125" s="164"/>
      <c r="AE125" s="164"/>
      <c r="AF125" s="164"/>
      <c r="AG125" s="164"/>
      <c r="AH125" s="164"/>
      <c r="AI125" s="164"/>
      <c r="AJ125" s="164"/>
      <c r="AK125" s="164"/>
      <c r="AL125" s="164"/>
      <c r="AM125" s="164"/>
      <c r="AN125" s="164"/>
      <c r="AO125" s="168"/>
      <c r="AP125" s="168"/>
    </row>
    <row r="126" spans="1:42" ht="15.75" customHeight="1">
      <c r="A126" s="164"/>
      <c r="B126" s="164"/>
      <c r="C126" s="164"/>
      <c r="D126" s="164"/>
      <c r="E126" s="164"/>
      <c r="F126" s="164"/>
      <c r="G126" s="164"/>
      <c r="H126" s="164"/>
      <c r="I126" s="164"/>
      <c r="J126" s="164"/>
      <c r="K126" s="164"/>
      <c r="L126" s="164"/>
      <c r="M126" s="164"/>
      <c r="N126" s="164"/>
      <c r="O126" s="164"/>
      <c r="P126" s="164"/>
      <c r="Q126" s="164"/>
      <c r="R126" s="164"/>
      <c r="S126" s="164"/>
      <c r="T126" s="164"/>
      <c r="U126" s="164"/>
      <c r="V126" s="164"/>
      <c r="W126" s="164"/>
      <c r="X126" s="164"/>
      <c r="Y126" s="164"/>
      <c r="Z126" s="164"/>
      <c r="AA126" s="164"/>
      <c r="AB126" s="164"/>
      <c r="AC126" s="164"/>
      <c r="AD126" s="164"/>
      <c r="AE126" s="164"/>
      <c r="AF126" s="164"/>
      <c r="AG126" s="164"/>
      <c r="AH126" s="164"/>
      <c r="AI126" s="164"/>
      <c r="AJ126" s="164"/>
      <c r="AK126" s="164"/>
      <c r="AL126" s="164"/>
      <c r="AM126" s="164"/>
      <c r="AN126" s="164"/>
      <c r="AO126" s="168"/>
      <c r="AP126" s="168"/>
    </row>
    <row r="127" spans="1:42" ht="15">
      <c r="A127" s="164"/>
      <c r="B127" s="164"/>
      <c r="C127" s="164"/>
      <c r="D127" s="164"/>
      <c r="E127" s="164"/>
      <c r="F127" s="164"/>
      <c r="G127" s="164"/>
      <c r="H127" s="164"/>
      <c r="I127" s="164"/>
      <c r="J127" s="164"/>
      <c r="K127" s="164"/>
      <c r="L127" s="164"/>
      <c r="M127" s="164"/>
      <c r="N127" s="164"/>
      <c r="O127" s="164"/>
      <c r="P127" s="164"/>
      <c r="Q127" s="164"/>
      <c r="R127" s="164"/>
      <c r="S127" s="164"/>
      <c r="T127" s="164"/>
      <c r="U127" s="164"/>
      <c r="V127" s="164"/>
      <c r="W127" s="164"/>
      <c r="X127" s="164"/>
      <c r="Y127" s="164"/>
      <c r="Z127" s="164"/>
      <c r="AA127" s="164"/>
      <c r="AB127" s="164"/>
      <c r="AC127" s="164"/>
      <c r="AD127" s="164"/>
      <c r="AE127" s="164"/>
      <c r="AF127" s="164"/>
      <c r="AG127" s="169"/>
      <c r="AH127" s="169"/>
      <c r="AI127" s="169"/>
      <c r="AJ127" s="169"/>
      <c r="AK127" s="169"/>
      <c r="AL127" s="169"/>
      <c r="AM127" s="164"/>
      <c r="AN127" s="164"/>
    </row>
    <row r="128" spans="1:42">
      <c r="A128" s="574" t="s">
        <v>434</v>
      </c>
      <c r="B128" s="574"/>
      <c r="C128" s="574"/>
      <c r="D128" s="574"/>
      <c r="E128" s="574"/>
      <c r="F128" s="574"/>
      <c r="G128" s="574"/>
      <c r="H128" s="574"/>
      <c r="I128" s="574"/>
      <c r="J128" s="574"/>
      <c r="K128" s="574"/>
      <c r="L128" s="574"/>
      <c r="M128" s="574"/>
      <c r="N128" s="574"/>
      <c r="O128" s="574"/>
      <c r="P128" s="574"/>
      <c r="Q128" s="574"/>
      <c r="R128" s="574"/>
      <c r="S128" s="574"/>
      <c r="T128" s="574"/>
      <c r="U128" s="574"/>
      <c r="V128" s="574"/>
      <c r="W128" s="574"/>
      <c r="X128" s="574"/>
      <c r="Y128" s="574"/>
      <c r="Z128" s="574"/>
      <c r="AA128" s="574"/>
      <c r="AB128" s="574"/>
      <c r="AC128" s="574"/>
      <c r="AD128" s="574"/>
      <c r="AE128" s="574"/>
      <c r="AF128" s="574"/>
      <c r="AG128" s="574"/>
      <c r="AH128" s="574"/>
      <c r="AI128" s="574"/>
      <c r="AJ128" s="574"/>
      <c r="AK128" s="574"/>
      <c r="AL128" s="574"/>
      <c r="AM128" s="574"/>
      <c r="AN128" s="574"/>
    </row>
    <row r="129" spans="1:40">
      <c r="A129" s="574"/>
      <c r="B129" s="574"/>
      <c r="C129" s="574"/>
      <c r="D129" s="574"/>
      <c r="E129" s="574"/>
      <c r="F129" s="574"/>
      <c r="G129" s="574"/>
      <c r="H129" s="574"/>
      <c r="I129" s="574"/>
      <c r="J129" s="574"/>
      <c r="K129" s="574"/>
      <c r="L129" s="574"/>
      <c r="M129" s="574"/>
      <c r="N129" s="574"/>
      <c r="O129" s="574"/>
      <c r="P129" s="574"/>
      <c r="Q129" s="574"/>
      <c r="R129" s="574"/>
      <c r="S129" s="574"/>
      <c r="T129" s="574"/>
      <c r="U129" s="574"/>
      <c r="V129" s="574"/>
      <c r="W129" s="574"/>
      <c r="X129" s="574"/>
      <c r="Y129" s="574"/>
      <c r="Z129" s="574"/>
      <c r="AA129" s="574"/>
      <c r="AB129" s="574"/>
      <c r="AC129" s="574"/>
      <c r="AD129" s="574"/>
      <c r="AE129" s="574"/>
      <c r="AF129" s="574"/>
      <c r="AG129" s="574"/>
      <c r="AH129" s="574"/>
      <c r="AI129" s="574"/>
      <c r="AJ129" s="574"/>
      <c r="AK129" s="574"/>
      <c r="AL129" s="574"/>
      <c r="AM129" s="574"/>
      <c r="AN129" s="574"/>
    </row>
    <row r="130" spans="1:40">
      <c r="A130" s="574"/>
      <c r="B130" s="574"/>
      <c r="C130" s="574"/>
      <c r="D130" s="574"/>
      <c r="E130" s="574"/>
      <c r="F130" s="574"/>
      <c r="G130" s="574"/>
      <c r="H130" s="574"/>
      <c r="I130" s="574"/>
      <c r="J130" s="574"/>
      <c r="K130" s="574"/>
      <c r="L130" s="574"/>
      <c r="M130" s="574"/>
      <c r="N130" s="574"/>
      <c r="O130" s="574"/>
      <c r="P130" s="574"/>
      <c r="Q130" s="574"/>
      <c r="R130" s="574"/>
      <c r="S130" s="574"/>
      <c r="T130" s="574"/>
      <c r="U130" s="574"/>
      <c r="V130" s="574"/>
      <c r="W130" s="574"/>
      <c r="X130" s="574"/>
      <c r="Y130" s="574"/>
      <c r="Z130" s="574"/>
      <c r="AA130" s="574"/>
      <c r="AB130" s="574"/>
      <c r="AC130" s="574"/>
      <c r="AD130" s="574"/>
      <c r="AE130" s="574"/>
      <c r="AF130" s="574"/>
      <c r="AG130" s="574"/>
      <c r="AH130" s="574"/>
      <c r="AI130" s="574"/>
      <c r="AJ130" s="574"/>
      <c r="AK130" s="574"/>
      <c r="AL130" s="574"/>
      <c r="AM130" s="574"/>
      <c r="AN130" s="574"/>
    </row>
    <row r="132" spans="1:40" ht="27" customHeight="1">
      <c r="I132" s="632" t="s">
        <v>400</v>
      </c>
      <c r="J132" s="632"/>
      <c r="K132" s="632"/>
      <c r="L132" s="632"/>
      <c r="M132" s="632"/>
      <c r="N132" s="632"/>
      <c r="O132" s="632"/>
      <c r="P132" s="632"/>
      <c r="Q132" s="632"/>
      <c r="R132" s="632"/>
      <c r="S132" s="632"/>
      <c r="T132" s="632"/>
      <c r="U132" s="632"/>
      <c r="V132" s="632"/>
      <c r="W132" s="632"/>
      <c r="X132" s="632"/>
      <c r="Y132" s="632"/>
      <c r="Z132" s="632"/>
      <c r="AA132" s="632"/>
      <c r="AB132" s="632"/>
      <c r="AC132" s="632"/>
      <c r="AD132" s="632"/>
      <c r="AE132" s="632"/>
      <c r="AF132" s="632"/>
      <c r="AG132" s="632"/>
      <c r="AH132" s="632"/>
      <c r="AI132" s="632"/>
      <c r="AJ132" s="632"/>
      <c r="AK132" s="632"/>
      <c r="AL132" s="632"/>
      <c r="AM132" s="632"/>
      <c r="AN132" s="143"/>
    </row>
    <row r="133" spans="1:40" ht="27" customHeight="1">
      <c r="I133" s="633" t="s">
        <v>401</v>
      </c>
      <c r="J133" s="633"/>
      <c r="K133" s="633"/>
      <c r="L133" s="633"/>
      <c r="M133" s="633"/>
      <c r="N133" s="633"/>
      <c r="O133" s="633"/>
      <c r="P133" s="633"/>
      <c r="Q133" s="633"/>
      <c r="R133" s="633"/>
      <c r="S133" s="633"/>
      <c r="T133" s="633"/>
      <c r="U133" s="633"/>
      <c r="V133" s="633"/>
      <c r="W133" s="633"/>
      <c r="X133" s="633"/>
      <c r="Y133" s="633"/>
      <c r="Z133" s="633"/>
      <c r="AA133" s="633"/>
      <c r="AB133" s="633"/>
      <c r="AC133" s="633"/>
      <c r="AD133" s="633"/>
      <c r="AE133" s="633"/>
      <c r="AF133" s="633"/>
      <c r="AG133" s="633"/>
      <c r="AH133" s="633"/>
      <c r="AI133" s="633"/>
      <c r="AJ133" s="633"/>
      <c r="AK133" s="633"/>
      <c r="AL133" s="633"/>
      <c r="AM133" s="633"/>
      <c r="AN133" s="144"/>
    </row>
    <row r="134" spans="1:40" ht="10.5" customHeight="1"/>
    <row r="135" spans="1:40" ht="10.5" customHeight="1" thickBot="1">
      <c r="C135" s="628" t="s">
        <v>402</v>
      </c>
      <c r="D135" s="628"/>
      <c r="E135" s="628"/>
      <c r="F135" s="628"/>
      <c r="G135" s="628"/>
      <c r="H135" s="628"/>
      <c r="I135" s="629">
        <f>+IF('RESUMEN OPERACION'!AT8="","",'RESUMEN OPERACION'!AT8)</f>
        <v>59711282</v>
      </c>
      <c r="J135" s="629"/>
      <c r="K135" s="629"/>
      <c r="L135" s="629"/>
      <c r="M135" s="629"/>
      <c r="N135" s="629"/>
      <c r="O135" s="629"/>
    </row>
    <row r="136" spans="1:40" ht="7.5" customHeight="1">
      <c r="I136" s="145"/>
      <c r="J136" s="145"/>
      <c r="K136" s="145"/>
      <c r="L136" s="145"/>
      <c r="M136" s="145"/>
      <c r="N136" s="145"/>
    </row>
    <row r="137" spans="1:40" ht="12.75" customHeight="1">
      <c r="B137" s="146"/>
      <c r="C137" s="146" t="s">
        <v>254</v>
      </c>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c r="AM137" s="146"/>
      <c r="AN137" s="146"/>
    </row>
    <row r="138" spans="1:40" ht="12.75" customHeight="1">
      <c r="C138" s="590" t="s">
        <v>403</v>
      </c>
      <c r="D138" s="590"/>
      <c r="E138" s="590"/>
      <c r="F138" s="590"/>
      <c r="G138" s="590"/>
      <c r="H138" s="590"/>
      <c r="I138" s="590"/>
      <c r="J138" s="590"/>
      <c r="K138" s="590"/>
      <c r="L138" s="630" t="str">
        <f>+L8</f>
        <v>MERSANT VIGILANCIA SL</v>
      </c>
      <c r="M138" s="630"/>
      <c r="N138" s="630"/>
      <c r="O138" s="630"/>
      <c r="P138" s="630"/>
      <c r="Q138" s="630"/>
      <c r="R138" s="630"/>
      <c r="S138" s="630"/>
      <c r="T138" s="630"/>
      <c r="U138" s="630"/>
      <c r="V138" s="630"/>
      <c r="W138" s="630"/>
      <c r="X138" s="630"/>
      <c r="Y138" s="630"/>
      <c r="Z138" s="630"/>
      <c r="AA138" s="630"/>
      <c r="AB138" s="605" t="s">
        <v>404</v>
      </c>
      <c r="AC138" s="605"/>
      <c r="AD138" s="605"/>
      <c r="AE138" s="605"/>
      <c r="AF138" s="605"/>
      <c r="AG138" s="605"/>
      <c r="AH138" s="631" t="str">
        <f>+AH8</f>
        <v>B90229790</v>
      </c>
      <c r="AI138" s="631"/>
      <c r="AJ138" s="631"/>
      <c r="AK138" s="631"/>
      <c r="AL138" s="631"/>
      <c r="AM138" s="631"/>
      <c r="AN138" s="147"/>
    </row>
    <row r="139" spans="1:40" ht="12.75" customHeight="1">
      <c r="B139" s="148"/>
      <c r="C139" s="597" t="s">
        <v>266</v>
      </c>
      <c r="D139" s="597"/>
      <c r="E139" s="597"/>
      <c r="F139" s="627">
        <f>+F9</f>
        <v>0</v>
      </c>
      <c r="G139" s="627"/>
      <c r="H139" s="627"/>
      <c r="I139" s="627"/>
      <c r="J139" s="627"/>
      <c r="K139" s="627"/>
      <c r="L139" s="627"/>
      <c r="M139" s="627"/>
      <c r="N139" s="627"/>
      <c r="O139" s="627"/>
      <c r="P139" s="627"/>
      <c r="Q139" s="627"/>
      <c r="R139" s="627"/>
      <c r="S139" s="627"/>
      <c r="T139" s="627"/>
      <c r="U139" s="627"/>
      <c r="V139" s="627"/>
      <c r="W139" s="601" t="s">
        <v>405</v>
      </c>
      <c r="X139" s="601"/>
      <c r="Y139" s="596"/>
      <c r="Z139" s="596"/>
      <c r="AA139" s="602" t="s">
        <v>287</v>
      </c>
      <c r="AB139" s="602"/>
      <c r="AC139" s="599"/>
      <c r="AD139" s="599"/>
      <c r="AE139" s="599"/>
      <c r="AF139" s="594" t="s">
        <v>288</v>
      </c>
      <c r="AG139" s="594"/>
      <c r="AH139" s="149"/>
      <c r="AI139" s="149"/>
      <c r="AJ139" s="595" t="s">
        <v>289</v>
      </c>
      <c r="AK139" s="595"/>
      <c r="AL139" s="596"/>
      <c r="AM139" s="596"/>
      <c r="AN139" s="150"/>
    </row>
    <row r="140" spans="1:40" ht="12.75" customHeight="1">
      <c r="B140" s="148"/>
      <c r="C140" s="597" t="s">
        <v>406</v>
      </c>
      <c r="D140" s="597"/>
      <c r="E140" s="597"/>
      <c r="F140" s="624" t="str">
        <f>+F10</f>
        <v>SEVILLA</v>
      </c>
      <c r="G140" s="624"/>
      <c r="H140" s="624"/>
      <c r="I140" s="624"/>
      <c r="J140" s="624"/>
      <c r="K140" s="624"/>
      <c r="L140" s="624"/>
      <c r="M140" s="624"/>
      <c r="N140" s="624"/>
      <c r="O140" s="624"/>
      <c r="P140" s="624"/>
      <c r="Q140" s="624"/>
      <c r="R140" s="624"/>
      <c r="S140" s="624"/>
      <c r="T140" s="151" t="s">
        <v>269</v>
      </c>
      <c r="U140" s="151"/>
      <c r="V140" s="625" t="str">
        <f>+V10</f>
        <v>SEVILLA</v>
      </c>
      <c r="W140" s="625"/>
      <c r="X140" s="625"/>
      <c r="Y140" s="625"/>
      <c r="Z140" s="625"/>
      <c r="AA140" s="625"/>
      <c r="AB140" s="625"/>
      <c r="AC140" s="625"/>
      <c r="AD140" s="625"/>
      <c r="AE140" s="625"/>
      <c r="AF140" s="625"/>
      <c r="AG140" s="151" t="s">
        <v>407</v>
      </c>
      <c r="AH140" s="151"/>
      <c r="AI140" s="151"/>
      <c r="AJ140" s="626">
        <f>+AJ10</f>
        <v>41015</v>
      </c>
      <c r="AK140" s="599"/>
      <c r="AL140" s="599"/>
      <c r="AM140" s="599"/>
      <c r="AN140" s="152"/>
    </row>
    <row r="141" spans="1:40" ht="12.75" customHeight="1">
      <c r="C141" s="153" t="s">
        <v>408</v>
      </c>
      <c r="D141" s="153"/>
      <c r="E141" s="153"/>
      <c r="F141" s="153" t="s">
        <v>409</v>
      </c>
      <c r="G141" s="615">
        <f>+'DETALLE DE LINEAS'!E52</f>
        <v>0</v>
      </c>
      <c r="H141" s="615"/>
      <c r="I141" s="615"/>
      <c r="J141" s="615"/>
      <c r="K141" s="615"/>
      <c r="L141" s="615"/>
      <c r="M141" s="615"/>
      <c r="N141" s="153" t="s">
        <v>410</v>
      </c>
      <c r="O141" s="153"/>
      <c r="P141" s="622">
        <f>+IF('RESUMEN OPERACION'!W28="","",'RESUMEN OPERACION'!W28)</f>
        <v>607077396</v>
      </c>
      <c r="Q141" s="622"/>
      <c r="R141" s="622"/>
      <c r="S141" s="622"/>
      <c r="T141" s="622"/>
      <c r="U141" s="622"/>
      <c r="V141" s="622"/>
      <c r="W141" s="622"/>
      <c r="X141" s="153" t="s">
        <v>292</v>
      </c>
      <c r="Y141" s="615"/>
      <c r="Z141" s="615"/>
      <c r="AA141" s="615"/>
      <c r="AB141" s="615"/>
      <c r="AC141" s="615"/>
      <c r="AD141" s="615"/>
      <c r="AE141" s="615"/>
      <c r="AF141" s="153" t="s">
        <v>411</v>
      </c>
      <c r="AG141" s="153"/>
      <c r="AH141" s="153"/>
      <c r="AI141" s="616"/>
      <c r="AJ141" s="616"/>
      <c r="AK141" s="616"/>
      <c r="AL141" s="616"/>
      <c r="AM141" s="616"/>
      <c r="AN141" s="154"/>
    </row>
    <row r="142" spans="1:40" ht="12.75" customHeight="1">
      <c r="C142" s="153" t="s">
        <v>412</v>
      </c>
      <c r="D142" s="153"/>
      <c r="E142" s="153"/>
      <c r="F142" s="153"/>
      <c r="G142" s="153"/>
      <c r="H142" s="153"/>
      <c r="I142" s="153"/>
      <c r="J142" s="153"/>
      <c r="K142" s="155"/>
      <c r="L142" s="155"/>
      <c r="M142" s="155"/>
      <c r="N142" s="155"/>
      <c r="O142" s="155"/>
      <c r="P142" s="155"/>
      <c r="Q142" s="155"/>
      <c r="R142" s="155"/>
      <c r="S142" s="155"/>
      <c r="T142" s="155"/>
      <c r="U142" s="155"/>
      <c r="V142" s="155"/>
      <c r="W142" s="155"/>
      <c r="X142" s="156"/>
      <c r="Y142" s="156"/>
      <c r="Z142" s="156"/>
      <c r="AA142" s="156"/>
      <c r="AB142" s="156"/>
      <c r="AC142" s="156"/>
      <c r="AD142" s="156"/>
      <c r="AE142" s="156"/>
      <c r="AF142" s="156"/>
      <c r="AG142" s="156"/>
      <c r="AH142" s="156"/>
      <c r="AI142" s="156"/>
      <c r="AJ142" s="156"/>
      <c r="AK142" s="156"/>
      <c r="AL142" s="156"/>
      <c r="AM142" s="156"/>
      <c r="AN142" s="157"/>
    </row>
    <row r="143" spans="1:40" ht="12.75" customHeight="1">
      <c r="C143" s="153" t="s">
        <v>291</v>
      </c>
      <c r="D143" s="153"/>
      <c r="E143" s="616" t="str">
        <f>+IF('RESUMEN OPERACION'!AL28="","",'RESUMEN OPERACION'!AL28)</f>
        <v>rsmergelina@mersant.es</v>
      </c>
      <c r="F143" s="616"/>
      <c r="G143" s="616"/>
      <c r="H143" s="616"/>
      <c r="I143" s="616"/>
      <c r="J143" s="616"/>
      <c r="K143" s="616"/>
      <c r="L143" s="616"/>
      <c r="M143" s="616"/>
      <c r="N143" s="616"/>
      <c r="O143" s="616"/>
      <c r="P143" s="616"/>
      <c r="Q143" s="616"/>
      <c r="R143" s="616"/>
      <c r="S143" s="616"/>
      <c r="T143" s="616"/>
      <c r="U143" s="616"/>
      <c r="V143" s="616"/>
      <c r="W143" s="616"/>
      <c r="X143" s="623" t="s">
        <v>413</v>
      </c>
      <c r="Y143" s="623"/>
      <c r="Z143" s="623"/>
      <c r="AA143" s="623"/>
      <c r="AB143" s="623"/>
      <c r="AC143" s="623"/>
      <c r="AD143" s="623"/>
      <c r="AE143" s="623"/>
      <c r="AF143" s="623"/>
      <c r="AG143" s="158"/>
      <c r="AH143" s="158"/>
      <c r="AI143" s="158"/>
      <c r="AJ143" s="158"/>
      <c r="AK143" s="158"/>
      <c r="AL143" s="158"/>
      <c r="AM143" s="158"/>
      <c r="AN143" s="157"/>
    </row>
    <row r="144" spans="1:40">
      <c r="C144" s="619" t="s">
        <v>414</v>
      </c>
      <c r="D144" s="619"/>
      <c r="E144" s="619"/>
      <c r="F144" s="619"/>
      <c r="G144" s="617"/>
      <c r="H144" s="617"/>
      <c r="I144" s="617"/>
      <c r="J144" s="617"/>
      <c r="K144" s="620" t="s">
        <v>303</v>
      </c>
      <c r="L144" s="620"/>
      <c r="M144" s="617"/>
      <c r="N144" s="617"/>
      <c r="O144" s="617"/>
      <c r="P144" s="617"/>
      <c r="Q144" s="617"/>
      <c r="R144" s="617"/>
      <c r="S144" s="617"/>
      <c r="T144" s="617"/>
      <c r="U144" s="617"/>
      <c r="V144" s="617"/>
      <c r="W144" s="621" t="s">
        <v>415</v>
      </c>
      <c r="X144" s="621"/>
      <c r="Y144" s="621"/>
      <c r="Z144" s="621"/>
      <c r="AA144" s="604"/>
      <c r="AB144" s="604"/>
      <c r="AC144" s="604"/>
      <c r="AD144" s="159" t="s">
        <v>264</v>
      </c>
      <c r="AE144" s="159"/>
      <c r="AF144" s="159"/>
      <c r="AG144" s="617"/>
      <c r="AH144" s="617"/>
      <c r="AI144" s="617"/>
      <c r="AJ144" s="617"/>
      <c r="AK144" s="617"/>
      <c r="AL144" s="617"/>
      <c r="AM144" s="617"/>
      <c r="AN144" s="95"/>
    </row>
    <row r="145" spans="2:40">
      <c r="B145" s="146"/>
      <c r="C145" s="618" t="s">
        <v>416</v>
      </c>
      <c r="D145" s="618"/>
      <c r="E145" s="618"/>
      <c r="F145" s="618"/>
      <c r="G145" s="618"/>
      <c r="H145" s="618"/>
      <c r="I145" s="618"/>
      <c r="J145" s="618"/>
      <c r="K145" s="618"/>
      <c r="L145" s="618"/>
      <c r="M145" s="618"/>
      <c r="N145" s="618"/>
      <c r="O145" s="618"/>
      <c r="P145" s="618"/>
      <c r="Q145" s="618"/>
      <c r="R145" s="618"/>
      <c r="S145" s="618"/>
      <c r="T145" s="618"/>
      <c r="U145" s="618"/>
      <c r="V145" s="618"/>
      <c r="W145" s="618"/>
      <c r="X145" s="618"/>
      <c r="Y145" s="618"/>
      <c r="Z145" s="618"/>
      <c r="AA145" s="618"/>
      <c r="AB145" s="618"/>
      <c r="AC145" s="618"/>
      <c r="AD145" s="618"/>
      <c r="AE145" s="618"/>
      <c r="AF145" s="618"/>
      <c r="AG145" s="618"/>
      <c r="AH145" s="618"/>
      <c r="AI145" s="618"/>
      <c r="AJ145" s="618"/>
      <c r="AK145" s="618"/>
      <c r="AL145" s="618"/>
      <c r="AM145" s="618"/>
      <c r="AN145" s="160"/>
    </row>
    <row r="146" spans="2:40">
      <c r="C146" s="590" t="s">
        <v>403</v>
      </c>
      <c r="D146" s="590"/>
      <c r="E146" s="590"/>
      <c r="F146" s="590"/>
      <c r="G146" s="590"/>
      <c r="H146" s="590"/>
      <c r="I146" s="590"/>
      <c r="J146" s="590"/>
      <c r="K146" s="590"/>
      <c r="L146" s="583"/>
      <c r="M146" s="583"/>
      <c r="N146" s="583"/>
      <c r="O146" s="583"/>
      <c r="P146" s="583"/>
      <c r="Q146" s="583"/>
      <c r="R146" s="583"/>
      <c r="S146" s="583"/>
      <c r="T146" s="583"/>
      <c r="U146" s="583"/>
      <c r="V146" s="583"/>
      <c r="W146" s="583"/>
      <c r="X146" s="583"/>
      <c r="Y146" s="583"/>
      <c r="Z146" s="583"/>
      <c r="AA146" s="583"/>
      <c r="AB146" s="605" t="s">
        <v>404</v>
      </c>
      <c r="AC146" s="605"/>
      <c r="AD146" s="605"/>
      <c r="AE146" s="605"/>
      <c r="AF146" s="605"/>
      <c r="AG146" s="605"/>
      <c r="AH146" s="583"/>
      <c r="AI146" s="583"/>
      <c r="AJ146" s="583"/>
      <c r="AK146" s="583"/>
      <c r="AL146" s="583"/>
      <c r="AM146" s="583"/>
      <c r="AN146" s="147"/>
    </row>
    <row r="147" spans="2:40">
      <c r="C147" s="153" t="s">
        <v>412</v>
      </c>
      <c r="D147" s="153"/>
      <c r="E147" s="153"/>
      <c r="F147" s="153"/>
      <c r="G147" s="153"/>
      <c r="H147" s="153"/>
      <c r="I147" s="153"/>
      <c r="J147" s="153"/>
      <c r="K147" s="155"/>
      <c r="L147" s="155"/>
      <c r="M147" s="155"/>
      <c r="N147" s="155"/>
      <c r="O147" s="155"/>
      <c r="P147" s="155"/>
      <c r="Q147" s="155"/>
      <c r="R147" s="155"/>
      <c r="S147" s="155"/>
      <c r="T147" s="155"/>
      <c r="U147" s="155"/>
      <c r="V147" s="155"/>
      <c r="W147" s="155"/>
      <c r="X147" s="156"/>
      <c r="Y147" s="156"/>
      <c r="Z147" s="156"/>
      <c r="AA147" s="156"/>
      <c r="AB147" s="156"/>
      <c r="AC147" s="156"/>
      <c r="AD147" s="156"/>
      <c r="AE147" s="156"/>
      <c r="AF147" s="156"/>
      <c r="AG147" s="156"/>
      <c r="AH147" s="156"/>
      <c r="AI147" s="156"/>
      <c r="AJ147" s="156"/>
      <c r="AK147" s="156"/>
      <c r="AL147" s="156"/>
      <c r="AM147" s="156"/>
      <c r="AN147" s="157"/>
    </row>
    <row r="148" spans="2:40">
      <c r="C148" s="597" t="s">
        <v>266</v>
      </c>
      <c r="D148" s="597"/>
      <c r="E148" s="597"/>
      <c r="F148" s="600"/>
      <c r="G148" s="600"/>
      <c r="H148" s="600"/>
      <c r="I148" s="600"/>
      <c r="J148" s="600"/>
      <c r="K148" s="600"/>
      <c r="L148" s="600"/>
      <c r="M148" s="600"/>
      <c r="N148" s="600"/>
      <c r="O148" s="600"/>
      <c r="P148" s="600"/>
      <c r="Q148" s="600"/>
      <c r="R148" s="600"/>
      <c r="S148" s="600"/>
      <c r="T148" s="600"/>
      <c r="U148" s="600"/>
      <c r="V148" s="600"/>
      <c r="W148" s="601" t="s">
        <v>405</v>
      </c>
      <c r="X148" s="601"/>
      <c r="Y148" s="596"/>
      <c r="Z148" s="596"/>
      <c r="AA148" s="602" t="s">
        <v>287</v>
      </c>
      <c r="AB148" s="602"/>
      <c r="AC148" s="599"/>
      <c r="AD148" s="599"/>
      <c r="AE148" s="599"/>
      <c r="AF148" s="594" t="s">
        <v>288</v>
      </c>
      <c r="AG148" s="594"/>
      <c r="AH148" s="149"/>
      <c r="AI148" s="149"/>
    </row>
    <row r="149" spans="2:40">
      <c r="C149" s="597" t="s">
        <v>406</v>
      </c>
      <c r="D149" s="597"/>
      <c r="E149" s="597"/>
      <c r="F149" s="598"/>
      <c r="G149" s="598"/>
      <c r="H149" s="598"/>
      <c r="I149" s="598"/>
      <c r="J149" s="598"/>
      <c r="K149" s="598"/>
      <c r="L149" s="598"/>
      <c r="M149" s="598"/>
      <c r="N149" s="598"/>
      <c r="O149" s="598"/>
      <c r="P149" s="598"/>
      <c r="Q149" s="598"/>
      <c r="R149" s="598"/>
      <c r="S149" s="598"/>
      <c r="T149" s="151" t="s">
        <v>269</v>
      </c>
      <c r="U149" s="151"/>
      <c r="V149" s="599"/>
      <c r="W149" s="599"/>
      <c r="X149" s="599"/>
      <c r="Y149" s="599"/>
      <c r="Z149" s="599"/>
      <c r="AA149" s="599"/>
      <c r="AB149" s="599"/>
      <c r="AC149" s="599"/>
      <c r="AD149" s="599"/>
      <c r="AE149" s="599"/>
      <c r="AF149" s="599"/>
      <c r="AG149" s="151" t="s">
        <v>407</v>
      </c>
      <c r="AH149" s="151"/>
      <c r="AI149" s="151"/>
      <c r="AJ149" s="599"/>
      <c r="AK149" s="599"/>
      <c r="AL149" s="599"/>
      <c r="AM149" s="599"/>
      <c r="AN149" s="152"/>
    </row>
    <row r="150" spans="2:40">
      <c r="C150" s="153" t="s">
        <v>408</v>
      </c>
      <c r="D150" s="153"/>
      <c r="E150" s="153"/>
      <c r="F150" s="153" t="s">
        <v>409</v>
      </c>
      <c r="G150" s="615"/>
      <c r="H150" s="615"/>
      <c r="I150" s="615"/>
      <c r="J150" s="615"/>
      <c r="K150" s="615"/>
      <c r="L150" s="615"/>
      <c r="M150" s="615"/>
      <c r="N150" s="153" t="s">
        <v>410</v>
      </c>
      <c r="O150" s="153"/>
      <c r="P150" s="616"/>
      <c r="Q150" s="616"/>
      <c r="R150" s="616"/>
      <c r="S150" s="616"/>
      <c r="T150" s="616"/>
      <c r="U150" s="616"/>
      <c r="V150" s="616"/>
      <c r="W150" s="616"/>
      <c r="X150" s="153" t="s">
        <v>292</v>
      </c>
      <c r="Y150" s="615"/>
      <c r="Z150" s="615"/>
      <c r="AA150" s="615"/>
      <c r="AB150" s="615"/>
      <c r="AC150" s="615"/>
      <c r="AD150" s="615"/>
      <c r="AE150" s="615"/>
      <c r="AF150" s="153"/>
    </row>
    <row r="151" spans="2:40">
      <c r="B151" s="146"/>
      <c r="C151" s="613" t="s">
        <v>417</v>
      </c>
      <c r="D151" s="613"/>
      <c r="E151" s="613"/>
      <c r="F151" s="613"/>
      <c r="G151" s="613"/>
      <c r="H151" s="613"/>
      <c r="I151" s="613"/>
      <c r="J151" s="613"/>
      <c r="K151" s="613"/>
      <c r="L151" s="613"/>
      <c r="M151" s="613"/>
      <c r="N151" s="613"/>
      <c r="O151" s="613"/>
      <c r="P151" s="613"/>
      <c r="Q151" s="613"/>
      <c r="R151" s="613"/>
      <c r="S151" s="613"/>
      <c r="T151" s="613"/>
      <c r="U151" s="613"/>
      <c r="V151" s="613"/>
      <c r="W151" s="613"/>
      <c r="X151" s="613"/>
      <c r="Y151" s="613"/>
      <c r="Z151" s="613"/>
      <c r="AA151" s="613"/>
      <c r="AB151" s="613"/>
      <c r="AC151" s="613"/>
      <c r="AD151" s="613"/>
      <c r="AE151" s="613"/>
      <c r="AF151" s="613"/>
      <c r="AG151" s="613"/>
      <c r="AH151" s="613"/>
      <c r="AI151" s="613"/>
      <c r="AJ151" s="613"/>
      <c r="AK151" s="613"/>
      <c r="AL151" s="613"/>
      <c r="AM151" s="613"/>
      <c r="AN151" s="161"/>
    </row>
    <row r="152" spans="2:40">
      <c r="C152" s="614" t="s">
        <v>403</v>
      </c>
      <c r="D152" s="614"/>
      <c r="E152" s="614"/>
      <c r="F152" s="614"/>
      <c r="G152" s="614"/>
      <c r="H152" s="614"/>
      <c r="I152" s="614"/>
      <c r="J152" s="614"/>
      <c r="K152" s="614"/>
      <c r="L152" s="583"/>
      <c r="M152" s="583"/>
      <c r="N152" s="583"/>
      <c r="O152" s="583"/>
      <c r="P152" s="583"/>
      <c r="Q152" s="583"/>
      <c r="R152" s="583"/>
      <c r="S152" s="583"/>
      <c r="T152" s="583"/>
      <c r="U152" s="583"/>
      <c r="V152" s="583"/>
      <c r="W152" s="583"/>
      <c r="X152" s="583"/>
      <c r="Y152" s="583"/>
      <c r="Z152" s="583"/>
      <c r="AA152" s="583"/>
      <c r="AB152" s="605" t="s">
        <v>404</v>
      </c>
      <c r="AC152" s="605"/>
      <c r="AD152" s="605"/>
      <c r="AE152" s="605"/>
      <c r="AF152" s="605"/>
      <c r="AG152" s="605"/>
      <c r="AH152" s="583"/>
      <c r="AI152" s="583"/>
      <c r="AJ152" s="583"/>
      <c r="AK152" s="583"/>
      <c r="AL152" s="583"/>
      <c r="AM152" s="583"/>
      <c r="AN152" s="147"/>
    </row>
    <row r="153" spans="2:40">
      <c r="C153" s="606" t="s">
        <v>418</v>
      </c>
      <c r="D153" s="606"/>
      <c r="E153" s="606"/>
      <c r="F153" s="606"/>
      <c r="G153" s="606"/>
      <c r="H153" s="606"/>
      <c r="I153" s="606"/>
      <c r="J153" s="606"/>
      <c r="K153" s="606"/>
      <c r="L153" s="606"/>
      <c r="M153" s="606"/>
      <c r="N153" s="606"/>
      <c r="O153" s="606"/>
      <c r="P153" s="606"/>
      <c r="Q153" s="606"/>
      <c r="R153" s="606"/>
      <c r="S153" s="606"/>
      <c r="T153" s="606"/>
      <c r="U153" s="606"/>
      <c r="V153" s="606"/>
      <c r="W153" s="606"/>
      <c r="X153" s="606"/>
      <c r="Y153" s="606"/>
      <c r="Z153" s="606"/>
      <c r="AA153" s="606"/>
      <c r="AB153" s="606"/>
      <c r="AC153" s="606"/>
      <c r="AD153" s="606"/>
      <c r="AE153" s="606"/>
      <c r="AF153" s="606"/>
      <c r="AG153" s="606"/>
      <c r="AH153" s="606"/>
      <c r="AI153" s="606"/>
      <c r="AJ153" s="606"/>
      <c r="AK153" s="606"/>
      <c r="AL153" s="606"/>
      <c r="AM153" s="606"/>
      <c r="AN153" s="162"/>
    </row>
    <row r="154" spans="2:40">
      <c r="C154" s="606" t="s">
        <v>295</v>
      </c>
      <c r="D154" s="606"/>
      <c r="E154" s="606"/>
      <c r="F154" s="606"/>
      <c r="G154" s="606"/>
      <c r="H154" s="607" t="str">
        <f>+H89</f>
        <v xml:space="preserve">ES69 0049 </v>
      </c>
      <c r="I154" s="608"/>
      <c r="J154" s="608"/>
      <c r="K154" s="592" t="s">
        <v>296</v>
      </c>
      <c r="L154" s="592"/>
      <c r="M154" s="607" t="str">
        <f>+M89</f>
        <v>3255</v>
      </c>
      <c r="N154" s="608"/>
      <c r="O154" s="608"/>
      <c r="P154" s="159" t="s">
        <v>297</v>
      </c>
      <c r="Q154" s="609" t="str">
        <f>+Q89</f>
        <v>20</v>
      </c>
      <c r="R154" s="610"/>
      <c r="S154" s="159" t="s">
        <v>298</v>
      </c>
      <c r="T154" s="159"/>
      <c r="U154" s="611" t="str">
        <f>+U89</f>
        <v>2914025127</v>
      </c>
      <c r="V154" s="612"/>
      <c r="W154" s="612"/>
      <c r="X154" s="612"/>
      <c r="Y154" s="612"/>
      <c r="Z154" s="612"/>
      <c r="AA154" s="612"/>
      <c r="AB154" s="612"/>
      <c r="AC154" s="159"/>
      <c r="AD154" s="159"/>
      <c r="AE154" s="159"/>
      <c r="AF154" s="159"/>
      <c r="AG154" s="159"/>
      <c r="AH154" s="159"/>
      <c r="AI154" s="159"/>
      <c r="AJ154" s="159"/>
      <c r="AK154" s="159"/>
      <c r="AL154" s="159"/>
      <c r="AM154" s="159"/>
      <c r="AN154" s="159"/>
    </row>
    <row r="155" spans="2:40" ht="7.5" customHeight="1"/>
    <row r="156" spans="2:40">
      <c r="B156" s="146"/>
      <c r="C156" s="589" t="s">
        <v>419</v>
      </c>
      <c r="D156" s="589"/>
      <c r="E156" s="589"/>
      <c r="F156" s="589"/>
      <c r="G156" s="589"/>
      <c r="H156" s="589"/>
      <c r="I156" s="589"/>
      <c r="J156" s="589"/>
      <c r="K156" s="589"/>
      <c r="L156" s="589"/>
      <c r="M156" s="589"/>
      <c r="N156" s="589"/>
      <c r="O156" s="589"/>
      <c r="P156" s="589"/>
      <c r="Q156" s="589"/>
      <c r="R156" s="589"/>
      <c r="S156" s="589"/>
      <c r="T156" s="589"/>
      <c r="U156" s="589"/>
      <c r="V156" s="589"/>
      <c r="W156" s="589"/>
      <c r="X156" s="589"/>
      <c r="Y156" s="589"/>
      <c r="Z156" s="589"/>
      <c r="AA156" s="589"/>
      <c r="AB156" s="589"/>
      <c r="AC156" s="589"/>
      <c r="AD156" s="589"/>
      <c r="AE156" s="589"/>
      <c r="AF156" s="589"/>
      <c r="AG156" s="589"/>
      <c r="AH156" s="589"/>
      <c r="AI156" s="589"/>
      <c r="AJ156" s="589"/>
      <c r="AK156" s="589"/>
      <c r="AL156" s="589"/>
      <c r="AM156" s="589"/>
      <c r="AN156" s="163"/>
    </row>
    <row r="157" spans="2:40">
      <c r="C157" s="575" t="s">
        <v>284</v>
      </c>
      <c r="D157" s="575"/>
      <c r="E157" s="603"/>
      <c r="F157" s="603"/>
      <c r="G157" s="603"/>
      <c r="H157" s="603"/>
      <c r="I157" s="603"/>
      <c r="J157" s="603"/>
      <c r="K157" s="603"/>
      <c r="L157" s="603"/>
      <c r="M157" s="603"/>
      <c r="N157" s="603"/>
      <c r="O157" s="603"/>
      <c r="P157" s="603"/>
      <c r="Q157" s="456" t="s">
        <v>285</v>
      </c>
      <c r="R157" s="456"/>
      <c r="S157" s="456"/>
      <c r="T157" s="604"/>
      <c r="U157" s="604"/>
      <c r="V157" s="604"/>
      <c r="W157" s="604"/>
      <c r="X157" s="604"/>
      <c r="Y157" s="604"/>
      <c r="Z157" s="604"/>
      <c r="AA157" s="604"/>
      <c r="AB157" s="604"/>
      <c r="AC157" s="605" t="s">
        <v>404</v>
      </c>
      <c r="AD157" s="605"/>
      <c r="AE157" s="605"/>
      <c r="AF157" s="605"/>
      <c r="AG157" s="605"/>
      <c r="AH157" s="605"/>
      <c r="AI157" s="604"/>
      <c r="AJ157" s="604"/>
      <c r="AK157" s="604"/>
      <c r="AL157" s="604"/>
      <c r="AM157" s="604"/>
      <c r="AN157" s="95"/>
    </row>
    <row r="158" spans="2:40">
      <c r="C158" s="597" t="s">
        <v>266</v>
      </c>
      <c r="D158" s="597"/>
      <c r="E158" s="597"/>
      <c r="F158" s="600"/>
      <c r="G158" s="600"/>
      <c r="H158" s="600"/>
      <c r="I158" s="600"/>
      <c r="J158" s="600"/>
      <c r="K158" s="600"/>
      <c r="L158" s="600"/>
      <c r="M158" s="600"/>
      <c r="N158" s="600"/>
      <c r="O158" s="600"/>
      <c r="P158" s="600"/>
      <c r="Q158" s="600"/>
      <c r="R158" s="600"/>
      <c r="S158" s="600"/>
      <c r="T158" s="600"/>
      <c r="U158" s="600"/>
      <c r="V158" s="600"/>
      <c r="W158" s="601" t="s">
        <v>405</v>
      </c>
      <c r="X158" s="601"/>
      <c r="Y158" s="596"/>
      <c r="Z158" s="596"/>
      <c r="AA158" s="602" t="s">
        <v>287</v>
      </c>
      <c r="AB158" s="602"/>
      <c r="AC158" s="599"/>
      <c r="AD158" s="599"/>
      <c r="AE158" s="599"/>
      <c r="AF158" s="594" t="s">
        <v>288</v>
      </c>
      <c r="AG158" s="594"/>
      <c r="AH158" s="149"/>
      <c r="AI158" s="149"/>
      <c r="AJ158" s="595" t="s">
        <v>289</v>
      </c>
      <c r="AK158" s="595"/>
      <c r="AL158" s="596"/>
      <c r="AM158" s="596"/>
      <c r="AN158" s="150"/>
    </row>
    <row r="159" spans="2:40">
      <c r="C159" s="597" t="s">
        <v>406</v>
      </c>
      <c r="D159" s="597"/>
      <c r="E159" s="597"/>
      <c r="F159" s="598"/>
      <c r="G159" s="598"/>
      <c r="H159" s="598"/>
      <c r="I159" s="598"/>
      <c r="J159" s="598"/>
      <c r="K159" s="598"/>
      <c r="L159" s="598"/>
      <c r="M159" s="598"/>
      <c r="N159" s="598"/>
      <c r="O159" s="598"/>
      <c r="P159" s="598"/>
      <c r="Q159" s="598"/>
      <c r="R159" s="598"/>
      <c r="S159" s="598"/>
      <c r="T159" s="151" t="s">
        <v>269</v>
      </c>
      <c r="U159" s="151"/>
      <c r="V159" s="599"/>
      <c r="W159" s="599"/>
      <c r="X159" s="599"/>
      <c r="Y159" s="599"/>
      <c r="Z159" s="599"/>
      <c r="AA159" s="599"/>
      <c r="AB159" s="599"/>
      <c r="AC159" s="599"/>
      <c r="AD159" s="599"/>
      <c r="AE159" s="599"/>
      <c r="AF159" s="599"/>
      <c r="AG159" s="151" t="s">
        <v>407</v>
      </c>
      <c r="AH159" s="151"/>
      <c r="AI159" s="151"/>
      <c r="AJ159" s="599"/>
      <c r="AK159" s="599"/>
      <c r="AL159" s="599"/>
      <c r="AM159" s="599"/>
      <c r="AN159" s="152"/>
    </row>
    <row r="160" spans="2:40" ht="3" customHeight="1"/>
    <row r="161" spans="2:40">
      <c r="B161" s="146"/>
      <c r="C161" s="589" t="s">
        <v>420</v>
      </c>
      <c r="D161" s="589"/>
      <c r="E161" s="589"/>
      <c r="F161" s="589"/>
      <c r="G161" s="589"/>
      <c r="H161" s="589"/>
      <c r="I161" s="589"/>
      <c r="J161" s="589"/>
      <c r="K161" s="589"/>
      <c r="L161" s="589"/>
      <c r="M161" s="589"/>
      <c r="N161" s="589"/>
      <c r="O161" s="589"/>
      <c r="P161" s="589"/>
      <c r="Q161" s="589"/>
      <c r="R161" s="589"/>
      <c r="S161" s="589"/>
      <c r="T161" s="589"/>
      <c r="U161" s="589"/>
      <c r="V161" s="589"/>
      <c r="W161" s="589"/>
      <c r="X161" s="589"/>
      <c r="Y161" s="589"/>
      <c r="Z161" s="589"/>
      <c r="AA161" s="589"/>
      <c r="AB161" s="589"/>
      <c r="AC161" s="589"/>
      <c r="AD161" s="589"/>
      <c r="AE161" s="589"/>
      <c r="AF161" s="589"/>
      <c r="AG161" s="589"/>
      <c r="AH161" s="589"/>
      <c r="AI161" s="589"/>
      <c r="AJ161" s="589"/>
      <c r="AK161" s="589"/>
      <c r="AL161" s="589"/>
      <c r="AM161" s="589"/>
      <c r="AN161" s="163"/>
    </row>
    <row r="162" spans="2:40">
      <c r="C162" s="590" t="s">
        <v>421</v>
      </c>
      <c r="D162" s="590"/>
      <c r="E162" s="590"/>
      <c r="F162" s="590"/>
      <c r="G162" s="590"/>
      <c r="H162" s="590"/>
      <c r="I162" s="590"/>
      <c r="J162" s="590"/>
      <c r="K162" s="590"/>
      <c r="L162" s="591" t="str">
        <f>+IF('DETALLE DE LINEAS'!E52="","",'DETALLE DE LINEAS'!E52)</f>
        <v/>
      </c>
      <c r="M162" s="591"/>
      <c r="N162" s="591"/>
      <c r="O162" s="591"/>
      <c r="P162" s="591"/>
      <c r="Q162" s="591"/>
      <c r="R162" s="591"/>
      <c r="T162" s="592" t="s">
        <v>422</v>
      </c>
      <c r="U162" s="592"/>
      <c r="V162" s="592"/>
      <c r="W162" s="593" t="s">
        <v>423</v>
      </c>
      <c r="X162" s="593"/>
      <c r="Y162" s="593"/>
      <c r="Z162" s="593"/>
      <c r="AA162" s="593"/>
      <c r="AB162" s="593"/>
      <c r="AC162" s="593"/>
    </row>
    <row r="163" spans="2:40">
      <c r="C163" s="575" t="s">
        <v>424</v>
      </c>
      <c r="D163" s="575"/>
      <c r="E163" s="575"/>
      <c r="F163" s="575"/>
      <c r="G163" s="575"/>
      <c r="H163" s="591">
        <f>+'DETALLE DE LINEAS'!C52</f>
        <v>0</v>
      </c>
      <c r="I163" s="591"/>
      <c r="J163" s="591"/>
      <c r="K163" s="591"/>
      <c r="L163" s="591"/>
      <c r="M163" s="591"/>
      <c r="N163" s="591"/>
      <c r="O163" s="591"/>
      <c r="P163" s="591"/>
      <c r="Q163" s="591"/>
      <c r="R163" s="591"/>
      <c r="S163" s="591"/>
      <c r="T163" s="591"/>
      <c r="U163" s="591"/>
      <c r="V163" s="591"/>
      <c r="W163" s="591"/>
      <c r="X163" s="591"/>
      <c r="Y163" s="591"/>
      <c r="Z163" s="591"/>
      <c r="AA163" s="591"/>
      <c r="AB163" s="591"/>
      <c r="AC163" s="591"/>
    </row>
    <row r="164" spans="2:40">
      <c r="C164" s="575" t="s">
        <v>425</v>
      </c>
      <c r="D164" s="575"/>
      <c r="E164" s="575"/>
      <c r="F164" s="575"/>
      <c r="G164" s="575"/>
      <c r="H164" s="575"/>
    </row>
    <row r="165" spans="2:40" ht="6" customHeight="1"/>
    <row r="166" spans="2:40">
      <c r="C166" s="576"/>
      <c r="D166" s="577"/>
      <c r="E166" s="577"/>
      <c r="F166" s="577"/>
      <c r="G166" s="577"/>
      <c r="H166" s="577"/>
      <c r="I166" s="577"/>
      <c r="J166" s="577"/>
      <c r="K166" s="577"/>
      <c r="L166" s="577"/>
      <c r="M166" s="577"/>
      <c r="N166" s="577"/>
      <c r="O166" s="577"/>
      <c r="P166" s="578"/>
    </row>
    <row r="167" spans="2:40">
      <c r="C167" s="579"/>
      <c r="D167" s="580"/>
      <c r="E167" s="580"/>
      <c r="F167" s="580"/>
      <c r="G167" s="580"/>
      <c r="H167" s="580"/>
      <c r="I167" s="580"/>
      <c r="J167" s="580"/>
      <c r="K167" s="580"/>
      <c r="L167" s="580"/>
      <c r="M167" s="580"/>
      <c r="N167" s="580"/>
      <c r="O167" s="580"/>
      <c r="P167" s="581"/>
    </row>
    <row r="168" spans="2:40">
      <c r="C168" s="579"/>
      <c r="D168" s="580"/>
      <c r="E168" s="580"/>
      <c r="F168" s="580"/>
      <c r="G168" s="580"/>
      <c r="H168" s="580"/>
      <c r="I168" s="580"/>
      <c r="J168" s="580"/>
      <c r="K168" s="580"/>
      <c r="L168" s="580"/>
      <c r="M168" s="580"/>
      <c r="N168" s="580"/>
      <c r="O168" s="580"/>
      <c r="P168" s="581"/>
    </row>
    <row r="169" spans="2:40">
      <c r="C169" s="582"/>
      <c r="D169" s="583"/>
      <c r="E169" s="583"/>
      <c r="F169" s="583"/>
      <c r="G169" s="583"/>
      <c r="H169" s="583"/>
      <c r="I169" s="583"/>
      <c r="J169" s="583"/>
      <c r="K169" s="583"/>
      <c r="L169" s="583"/>
      <c r="M169" s="583"/>
      <c r="N169" s="583"/>
      <c r="O169" s="583"/>
      <c r="P169" s="584"/>
    </row>
    <row r="170" spans="2:40" ht="6" customHeight="1"/>
    <row r="171" spans="2:40">
      <c r="C171" s="585" t="s">
        <v>426</v>
      </c>
      <c r="D171" s="585"/>
      <c r="E171" s="585"/>
      <c r="F171" s="585"/>
      <c r="G171" s="585"/>
      <c r="H171" s="585"/>
      <c r="I171" s="585"/>
      <c r="J171" s="585"/>
      <c r="K171" s="585"/>
      <c r="L171" s="585"/>
      <c r="M171" s="585"/>
      <c r="N171" s="583"/>
      <c r="O171" s="583"/>
      <c r="P171" s="586" t="s">
        <v>427</v>
      </c>
      <c r="Q171" s="586"/>
      <c r="R171" s="586"/>
    </row>
    <row r="172" spans="2:40" ht="6" customHeight="1"/>
    <row r="179" spans="1:42">
      <c r="C179" s="587"/>
      <c r="D179" s="587"/>
      <c r="E179" s="587"/>
      <c r="F179" s="588"/>
      <c r="G179" s="588"/>
      <c r="H179" s="588"/>
      <c r="I179" s="588"/>
      <c r="J179" s="588"/>
      <c r="K179" s="588"/>
      <c r="L179" s="588"/>
      <c r="M179" s="588"/>
      <c r="N179" s="588"/>
      <c r="O179" s="588"/>
      <c r="P179" s="588"/>
      <c r="Q179" s="588"/>
      <c r="R179" s="588"/>
      <c r="S179" s="588"/>
      <c r="T179" s="588"/>
    </row>
    <row r="181" spans="1:42">
      <c r="A181" s="164"/>
      <c r="B181" s="164"/>
      <c r="C181" s="238" t="s">
        <v>428</v>
      </c>
      <c r="D181" s="164"/>
      <c r="E181" s="164"/>
      <c r="F181" s="164"/>
      <c r="G181" s="164"/>
      <c r="H181" s="164"/>
      <c r="I181" s="164"/>
      <c r="J181" s="164"/>
      <c r="K181" s="164"/>
      <c r="L181" s="164"/>
      <c r="M181" s="164"/>
      <c r="N181" s="164"/>
      <c r="O181" s="164"/>
      <c r="P181" s="164"/>
      <c r="Q181" s="164"/>
      <c r="R181" s="164"/>
      <c r="S181" s="164"/>
      <c r="T181" s="164"/>
      <c r="U181" s="164"/>
      <c r="V181" s="164"/>
      <c r="W181" s="164"/>
      <c r="X181" s="164"/>
      <c r="Y181" s="164"/>
      <c r="Z181" s="164"/>
      <c r="AA181" s="164"/>
      <c r="AB181" s="164"/>
      <c r="AC181" s="164"/>
      <c r="AD181" s="164"/>
      <c r="AE181" s="164"/>
      <c r="AF181" s="164"/>
      <c r="AG181" s="164"/>
      <c r="AH181" s="164"/>
      <c r="AI181" s="164"/>
      <c r="AJ181" s="164"/>
      <c r="AK181" s="164"/>
      <c r="AL181" s="164"/>
      <c r="AM181" s="164"/>
      <c r="AN181" s="164"/>
    </row>
    <row r="182" spans="1:42">
      <c r="A182" s="164"/>
      <c r="B182" s="164"/>
      <c r="C182" s="164"/>
      <c r="D182" s="164"/>
      <c r="E182" s="164"/>
      <c r="F182" s="164"/>
      <c r="G182" s="164"/>
      <c r="H182" s="164"/>
      <c r="I182" s="164"/>
      <c r="J182" s="164"/>
      <c r="K182" s="164"/>
      <c r="L182" s="164"/>
      <c r="M182" s="164"/>
      <c r="N182" s="164"/>
      <c r="O182" s="164"/>
      <c r="P182" s="164"/>
      <c r="Q182" s="164"/>
      <c r="R182" s="164"/>
      <c r="S182" s="164"/>
      <c r="T182" s="164"/>
      <c r="U182" s="164"/>
      <c r="V182" s="164"/>
      <c r="W182" s="164"/>
      <c r="X182" s="164"/>
      <c r="Y182" s="164"/>
      <c r="Z182" s="164"/>
      <c r="AA182" s="164"/>
      <c r="AB182" s="164"/>
      <c r="AC182" s="164"/>
      <c r="AD182" s="164"/>
      <c r="AE182" s="164"/>
      <c r="AF182" s="164"/>
      <c r="AG182" s="164"/>
      <c r="AH182" s="164"/>
      <c r="AI182" s="164"/>
      <c r="AJ182" s="164"/>
      <c r="AK182" s="164"/>
      <c r="AL182" s="164"/>
      <c r="AM182" s="164"/>
      <c r="AN182" s="164"/>
    </row>
    <row r="183" spans="1:42">
      <c r="A183" s="164"/>
      <c r="B183" s="164"/>
      <c r="C183" s="164"/>
      <c r="D183" s="572"/>
      <c r="E183" s="572"/>
      <c r="F183" s="572"/>
      <c r="G183" s="572"/>
      <c r="H183" s="572"/>
      <c r="I183" s="572"/>
      <c r="J183" s="572"/>
      <c r="K183" s="572"/>
      <c r="L183" s="572"/>
      <c r="M183" s="572"/>
      <c r="N183" s="572"/>
      <c r="O183" s="572"/>
      <c r="P183" s="164"/>
      <c r="Q183" s="164"/>
      <c r="R183" s="572"/>
      <c r="S183" s="572"/>
      <c r="T183" s="572"/>
      <c r="U183" s="572"/>
      <c r="V183" s="572"/>
      <c r="W183" s="164"/>
      <c r="X183" s="164"/>
      <c r="Y183" s="164"/>
      <c r="Z183" s="164"/>
      <c r="AA183" s="165"/>
      <c r="AB183" s="164"/>
      <c r="AC183" s="164"/>
      <c r="AD183" s="164"/>
      <c r="AE183" s="164"/>
      <c r="AF183" s="164"/>
      <c r="AG183" s="164"/>
      <c r="AH183" s="164"/>
      <c r="AI183" s="164"/>
      <c r="AJ183" s="164"/>
      <c r="AK183" s="164"/>
      <c r="AL183" s="164"/>
      <c r="AM183" s="164"/>
      <c r="AN183" s="164"/>
    </row>
    <row r="184" spans="1:42">
      <c r="A184" s="164"/>
      <c r="B184" s="164"/>
      <c r="C184" s="164"/>
      <c r="D184" s="164"/>
      <c r="E184" s="164"/>
      <c r="F184" s="164"/>
      <c r="G184" s="164"/>
      <c r="H184" s="164"/>
      <c r="I184" s="164"/>
      <c r="J184" s="164"/>
      <c r="K184" s="164"/>
      <c r="L184" s="164"/>
      <c r="M184" s="164"/>
      <c r="N184" s="164"/>
      <c r="O184" s="164"/>
      <c r="P184" s="166"/>
      <c r="Q184" s="166"/>
      <c r="R184" s="166"/>
      <c r="S184" s="166"/>
      <c r="T184" s="166"/>
      <c r="U184" s="166"/>
      <c r="V184" s="166"/>
      <c r="W184" s="166"/>
      <c r="X184" s="166"/>
      <c r="Y184" s="166"/>
      <c r="Z184" s="166"/>
      <c r="AA184" s="164"/>
      <c r="AB184" s="164"/>
      <c r="AC184" s="164"/>
      <c r="AD184" s="164"/>
      <c r="AE184" s="164"/>
      <c r="AF184" s="164"/>
      <c r="AG184" s="164"/>
      <c r="AH184" s="164"/>
      <c r="AI184" s="164"/>
      <c r="AJ184" s="164"/>
      <c r="AK184" s="164"/>
      <c r="AL184" s="164"/>
      <c r="AM184" s="164"/>
      <c r="AN184" s="164"/>
    </row>
    <row r="185" spans="1:42" ht="12.75" customHeight="1">
      <c r="A185" s="167"/>
      <c r="B185" s="167"/>
      <c r="C185" s="167"/>
      <c r="D185" s="167"/>
      <c r="E185" s="167"/>
      <c r="F185" s="167"/>
      <c r="G185" s="167"/>
      <c r="H185" s="167"/>
      <c r="I185" s="167"/>
      <c r="J185" s="167"/>
      <c r="K185" s="167"/>
      <c r="L185" s="167"/>
      <c r="M185" s="167"/>
      <c r="N185" s="167"/>
      <c r="O185" s="167"/>
      <c r="P185" s="166"/>
      <c r="Q185" s="166"/>
      <c r="R185" s="166"/>
      <c r="S185" s="166"/>
      <c r="T185" s="166"/>
      <c r="U185" s="166"/>
      <c r="V185" s="166"/>
      <c r="W185" s="166"/>
      <c r="X185" s="166"/>
      <c r="Y185" s="166"/>
      <c r="Z185" s="166"/>
      <c r="AA185" s="167"/>
      <c r="AB185" s="167"/>
      <c r="AC185" s="167"/>
      <c r="AD185" s="167"/>
      <c r="AE185" s="167"/>
      <c r="AF185" s="167"/>
      <c r="AG185" s="167"/>
      <c r="AH185" s="167"/>
      <c r="AI185" s="167"/>
      <c r="AJ185" s="167"/>
      <c r="AK185" s="167"/>
      <c r="AL185" s="167"/>
      <c r="AM185" s="167"/>
      <c r="AN185" s="167"/>
    </row>
    <row r="186" spans="1:42">
      <c r="A186" s="164"/>
      <c r="B186" s="164"/>
      <c r="C186" s="164"/>
      <c r="D186" s="164"/>
      <c r="E186" s="164"/>
      <c r="F186" s="164"/>
      <c r="G186" s="164"/>
      <c r="H186" s="164"/>
      <c r="I186" s="164"/>
      <c r="J186" s="164"/>
      <c r="K186" s="164"/>
      <c r="L186" s="164"/>
      <c r="M186" s="164"/>
      <c r="N186" s="164"/>
      <c r="O186" s="164"/>
      <c r="P186" s="164"/>
      <c r="Q186" s="164"/>
      <c r="R186" s="164"/>
      <c r="S186" s="164"/>
      <c r="T186" s="164"/>
      <c r="U186" s="164"/>
      <c r="V186" s="164"/>
      <c r="W186" s="164"/>
      <c r="X186" s="164"/>
      <c r="Y186" s="164"/>
      <c r="Z186" s="164"/>
      <c r="AA186" s="164"/>
      <c r="AB186" s="164"/>
      <c r="AC186" s="164"/>
      <c r="AD186" s="164"/>
      <c r="AE186" s="164"/>
      <c r="AF186" s="164"/>
      <c r="AG186" s="164"/>
      <c r="AH186" s="164"/>
      <c r="AI186" s="164"/>
      <c r="AJ186" s="164"/>
      <c r="AK186" s="164"/>
      <c r="AL186" s="164"/>
      <c r="AM186" s="164"/>
      <c r="AN186" s="164"/>
    </row>
    <row r="187" spans="1:42" ht="15">
      <c r="A187" s="164"/>
      <c r="B187" s="164"/>
      <c r="C187" s="164"/>
      <c r="D187" s="164"/>
      <c r="E187" s="164"/>
      <c r="F187" s="164"/>
      <c r="G187" s="164"/>
      <c r="H187" s="164"/>
      <c r="I187" s="164"/>
      <c r="J187" s="164"/>
      <c r="K187" s="164"/>
      <c r="L187" s="164"/>
      <c r="M187" s="164"/>
      <c r="N187" s="164"/>
      <c r="O187" s="164"/>
      <c r="P187" s="164"/>
      <c r="Q187" s="164"/>
      <c r="R187" s="164"/>
      <c r="S187" s="164"/>
      <c r="T187" s="164"/>
      <c r="U187" s="164"/>
      <c r="V187" s="164"/>
      <c r="W187" s="164"/>
      <c r="X187" s="164"/>
      <c r="Y187" s="164"/>
      <c r="Z187" s="164"/>
      <c r="AA187" s="164"/>
      <c r="AB187" s="164"/>
      <c r="AC187" s="164"/>
      <c r="AD187" s="164"/>
      <c r="AE187" s="164"/>
      <c r="AF187" s="164"/>
      <c r="AG187" s="573"/>
      <c r="AH187" s="573"/>
      <c r="AI187" s="573"/>
      <c r="AJ187" s="573"/>
      <c r="AK187" s="573"/>
      <c r="AL187" s="573"/>
      <c r="AM187" s="164"/>
      <c r="AN187" s="164"/>
    </row>
    <row r="188" spans="1:42">
      <c r="A188" s="164"/>
      <c r="B188" s="164"/>
      <c r="C188" s="164"/>
      <c r="D188" s="164"/>
      <c r="E188" s="164"/>
      <c r="F188" s="164"/>
      <c r="G188" s="164"/>
      <c r="H188" s="164"/>
      <c r="I188" s="164"/>
      <c r="J188" s="164"/>
      <c r="K188" s="164"/>
      <c r="L188" s="164"/>
      <c r="M188" s="164"/>
      <c r="N188" s="164"/>
      <c r="O188" s="164"/>
      <c r="P188" s="164"/>
      <c r="Q188" s="164"/>
      <c r="R188" s="164"/>
      <c r="S188" s="164"/>
      <c r="T188" s="164"/>
      <c r="U188" s="164"/>
      <c r="V188" s="164"/>
      <c r="W188" s="164"/>
      <c r="X188" s="164"/>
      <c r="Y188" s="164"/>
      <c r="Z188" s="164"/>
      <c r="AA188" s="164"/>
      <c r="AB188" s="164"/>
      <c r="AC188" s="164"/>
      <c r="AD188" s="164"/>
      <c r="AE188" s="164"/>
      <c r="AF188" s="164"/>
      <c r="AG188" s="164"/>
      <c r="AH188" s="164"/>
      <c r="AI188" s="164"/>
      <c r="AJ188" s="164"/>
      <c r="AK188" s="164"/>
      <c r="AL188" s="164"/>
      <c r="AM188" s="164"/>
      <c r="AN188" s="164"/>
    </row>
    <row r="189" spans="1:42" ht="6" customHeight="1">
      <c r="A189" s="164"/>
      <c r="B189" s="164"/>
      <c r="C189" s="164"/>
      <c r="D189" s="164"/>
      <c r="E189" s="164"/>
      <c r="F189" s="164"/>
      <c r="G189" s="164"/>
      <c r="H189" s="164"/>
      <c r="I189" s="164"/>
      <c r="J189" s="164"/>
      <c r="K189" s="164"/>
      <c r="L189" s="164"/>
      <c r="M189" s="164"/>
      <c r="N189" s="164"/>
      <c r="O189" s="164"/>
      <c r="P189" s="164"/>
      <c r="Q189" s="164"/>
      <c r="R189" s="164"/>
      <c r="S189" s="164"/>
      <c r="T189" s="164"/>
      <c r="U189" s="164"/>
      <c r="V189" s="164"/>
      <c r="W189" s="164"/>
      <c r="X189" s="164"/>
      <c r="Y189" s="164"/>
      <c r="Z189" s="164"/>
      <c r="AA189" s="164"/>
      <c r="AB189" s="164"/>
      <c r="AC189" s="164"/>
      <c r="AD189" s="164"/>
      <c r="AE189" s="164"/>
      <c r="AF189" s="164"/>
      <c r="AG189" s="164"/>
      <c r="AH189" s="164"/>
      <c r="AI189" s="164"/>
      <c r="AJ189" s="164"/>
      <c r="AK189" s="164"/>
      <c r="AL189" s="164"/>
      <c r="AM189" s="164"/>
      <c r="AN189" s="164"/>
    </row>
    <row r="190" spans="1:42" ht="3.75" customHeight="1">
      <c r="A190" s="164"/>
      <c r="B190" s="164"/>
      <c r="C190" s="164"/>
      <c r="D190" s="164"/>
      <c r="E190" s="164"/>
      <c r="F190" s="164"/>
      <c r="G190" s="164"/>
      <c r="H190" s="164"/>
      <c r="I190" s="164"/>
      <c r="J190" s="164"/>
      <c r="K190" s="164"/>
      <c r="L190" s="164"/>
      <c r="M190" s="164"/>
      <c r="N190" s="164"/>
      <c r="O190" s="164"/>
      <c r="P190" s="164"/>
      <c r="Q190" s="164"/>
      <c r="R190" s="164"/>
      <c r="S190" s="164"/>
      <c r="T190" s="164"/>
      <c r="U190" s="164"/>
      <c r="V190" s="164"/>
      <c r="W190" s="164"/>
      <c r="X190" s="164"/>
      <c r="Y190" s="164"/>
      <c r="Z190" s="164"/>
      <c r="AA190" s="164"/>
      <c r="AB190" s="164"/>
      <c r="AC190" s="164"/>
      <c r="AD190" s="164"/>
      <c r="AE190" s="164"/>
      <c r="AF190" s="164"/>
      <c r="AG190" s="164"/>
      <c r="AH190" s="164"/>
      <c r="AI190" s="164"/>
      <c r="AJ190" s="164"/>
      <c r="AK190" s="164"/>
      <c r="AL190" s="164"/>
      <c r="AM190" s="164"/>
      <c r="AN190" s="164"/>
      <c r="AO190" s="168"/>
      <c r="AP190" s="168"/>
    </row>
    <row r="191" spans="1:42" ht="15.75" customHeight="1">
      <c r="A191" s="164"/>
      <c r="B191" s="164"/>
      <c r="C191" s="164"/>
      <c r="D191" s="164"/>
      <c r="E191" s="164"/>
      <c r="F191" s="164"/>
      <c r="G191" s="164"/>
      <c r="H191" s="164"/>
      <c r="I191" s="164"/>
      <c r="J191" s="164"/>
      <c r="K191" s="164"/>
      <c r="L191" s="164"/>
      <c r="M191" s="164"/>
      <c r="N191" s="164"/>
      <c r="O191" s="164"/>
      <c r="P191" s="164"/>
      <c r="Q191" s="164"/>
      <c r="R191" s="164"/>
      <c r="S191" s="164"/>
      <c r="T191" s="164"/>
      <c r="U191" s="164"/>
      <c r="V191" s="164"/>
      <c r="W191" s="164"/>
      <c r="X191" s="164"/>
      <c r="Y191" s="164"/>
      <c r="Z191" s="164"/>
      <c r="AA191" s="164"/>
      <c r="AB191" s="164"/>
      <c r="AC191" s="164"/>
      <c r="AD191" s="164"/>
      <c r="AE191" s="164"/>
      <c r="AF191" s="164"/>
      <c r="AG191" s="164"/>
      <c r="AH191" s="164"/>
      <c r="AI191" s="164"/>
      <c r="AJ191" s="164"/>
      <c r="AK191" s="164"/>
      <c r="AL191" s="164"/>
      <c r="AM191" s="164"/>
      <c r="AN191" s="164"/>
      <c r="AO191" s="168"/>
      <c r="AP191" s="168"/>
    </row>
    <row r="192" spans="1:42" ht="15">
      <c r="A192" s="164"/>
      <c r="B192" s="164"/>
      <c r="C192" s="164"/>
      <c r="D192" s="164"/>
      <c r="E192" s="164"/>
      <c r="F192" s="164"/>
      <c r="G192" s="164"/>
      <c r="H192" s="164"/>
      <c r="I192" s="164"/>
      <c r="J192" s="164"/>
      <c r="K192" s="164"/>
      <c r="L192" s="164"/>
      <c r="M192" s="164"/>
      <c r="N192" s="164"/>
      <c r="O192" s="164"/>
      <c r="P192" s="164"/>
      <c r="Q192" s="164"/>
      <c r="R192" s="164"/>
      <c r="S192" s="164"/>
      <c r="T192" s="164"/>
      <c r="U192" s="164"/>
      <c r="V192" s="164"/>
      <c r="W192" s="164"/>
      <c r="X192" s="164"/>
      <c r="Y192" s="164"/>
      <c r="Z192" s="164"/>
      <c r="AA192" s="164"/>
      <c r="AB192" s="164"/>
      <c r="AC192" s="164"/>
      <c r="AD192" s="164"/>
      <c r="AE192" s="164"/>
      <c r="AF192" s="164"/>
      <c r="AG192" s="169"/>
      <c r="AH192" s="169"/>
      <c r="AI192" s="169"/>
      <c r="AJ192" s="169"/>
      <c r="AK192" s="169"/>
      <c r="AL192" s="169"/>
      <c r="AM192" s="164"/>
      <c r="AN192" s="164"/>
    </row>
    <row r="193" spans="1:40">
      <c r="A193" s="574"/>
      <c r="B193" s="574"/>
      <c r="C193" s="574"/>
      <c r="D193" s="574"/>
      <c r="E193" s="574"/>
      <c r="F193" s="574"/>
      <c r="G193" s="574"/>
      <c r="H193" s="574"/>
      <c r="I193" s="574"/>
      <c r="J193" s="574"/>
      <c r="K193" s="574"/>
      <c r="L193" s="574"/>
      <c r="M193" s="574"/>
      <c r="N193" s="574"/>
      <c r="O193" s="574"/>
      <c r="P193" s="574"/>
      <c r="Q193" s="574"/>
      <c r="R193" s="574"/>
      <c r="S193" s="574"/>
      <c r="T193" s="574"/>
      <c r="U193" s="574"/>
      <c r="V193" s="574"/>
      <c r="W193" s="574"/>
      <c r="X193" s="574"/>
      <c r="Y193" s="574"/>
      <c r="Z193" s="574"/>
      <c r="AA193" s="574"/>
      <c r="AB193" s="574"/>
      <c r="AC193" s="574"/>
      <c r="AD193" s="574"/>
      <c r="AE193" s="574"/>
      <c r="AF193" s="574"/>
      <c r="AG193" s="574"/>
      <c r="AH193" s="574"/>
      <c r="AI193" s="574"/>
      <c r="AJ193" s="574"/>
      <c r="AK193" s="574"/>
      <c r="AL193" s="574"/>
      <c r="AM193" s="574"/>
      <c r="AN193" s="574"/>
    </row>
    <row r="194" spans="1:40">
      <c r="A194" s="574"/>
      <c r="B194" s="574"/>
      <c r="C194" s="574"/>
      <c r="D194" s="574"/>
      <c r="E194" s="574"/>
      <c r="F194" s="574"/>
      <c r="G194" s="574"/>
      <c r="H194" s="574"/>
      <c r="I194" s="574"/>
      <c r="J194" s="574"/>
      <c r="K194" s="574"/>
      <c r="L194" s="574"/>
      <c r="M194" s="574"/>
      <c r="N194" s="574"/>
      <c r="O194" s="574"/>
      <c r="P194" s="574"/>
      <c r="Q194" s="574"/>
      <c r="R194" s="574"/>
      <c r="S194" s="574"/>
      <c r="T194" s="574"/>
      <c r="U194" s="574"/>
      <c r="V194" s="574"/>
      <c r="W194" s="574"/>
      <c r="X194" s="574"/>
      <c r="Y194" s="574"/>
      <c r="Z194" s="574"/>
      <c r="AA194" s="574"/>
      <c r="AB194" s="574"/>
      <c r="AC194" s="574"/>
      <c r="AD194" s="574"/>
      <c r="AE194" s="574"/>
      <c r="AF194" s="574"/>
      <c r="AG194" s="574"/>
      <c r="AH194" s="574"/>
      <c r="AI194" s="574"/>
      <c r="AJ194" s="574"/>
      <c r="AK194" s="574"/>
      <c r="AL194" s="574"/>
      <c r="AM194" s="574"/>
      <c r="AN194" s="574"/>
    </row>
    <row r="195" spans="1:40">
      <c r="A195" s="574"/>
      <c r="B195" s="574"/>
      <c r="C195" s="574"/>
      <c r="D195" s="574"/>
      <c r="E195" s="574"/>
      <c r="F195" s="574"/>
      <c r="G195" s="574"/>
      <c r="H195" s="574"/>
      <c r="I195" s="574"/>
      <c r="J195" s="574"/>
      <c r="K195" s="574"/>
      <c r="L195" s="574"/>
      <c r="M195" s="574"/>
      <c r="N195" s="574"/>
      <c r="O195" s="574"/>
      <c r="P195" s="574"/>
      <c r="Q195" s="574"/>
      <c r="R195" s="574"/>
      <c r="S195" s="574"/>
      <c r="T195" s="574"/>
      <c r="U195" s="574"/>
      <c r="V195" s="574"/>
      <c r="W195" s="574"/>
      <c r="X195" s="574"/>
      <c r="Y195" s="574"/>
      <c r="Z195" s="574"/>
      <c r="AA195" s="574"/>
      <c r="AB195" s="574"/>
      <c r="AC195" s="574"/>
      <c r="AD195" s="574"/>
      <c r="AE195" s="574"/>
      <c r="AF195" s="574"/>
      <c r="AG195" s="574"/>
      <c r="AH195" s="574"/>
      <c r="AI195" s="574"/>
      <c r="AJ195" s="574"/>
      <c r="AK195" s="574"/>
      <c r="AL195" s="574"/>
      <c r="AM195" s="574"/>
      <c r="AN195" s="574"/>
    </row>
  </sheetData>
  <sheetProtection selectLockedCells="1" selectUnlockedCells="1"/>
  <mergeCells count="309">
    <mergeCell ref="I2:AM2"/>
    <mergeCell ref="I3:AM3"/>
    <mergeCell ref="C5:H5"/>
    <mergeCell ref="I5:O5"/>
    <mergeCell ref="C8:K8"/>
    <mergeCell ref="L8:AA8"/>
    <mergeCell ref="AB8:AG8"/>
    <mergeCell ref="AH8:AM8"/>
    <mergeCell ref="F51:R51"/>
    <mergeCell ref="G11:M11"/>
    <mergeCell ref="P11:W11"/>
    <mergeCell ref="Y11:AE11"/>
    <mergeCell ref="AI11:AM11"/>
    <mergeCell ref="E13:W13"/>
    <mergeCell ref="X13:AF13"/>
    <mergeCell ref="AF9:AG9"/>
    <mergeCell ref="AJ9:AK9"/>
    <mergeCell ref="AL9:AM9"/>
    <mergeCell ref="C10:E10"/>
    <mergeCell ref="F10:S10"/>
    <mergeCell ref="V10:AF10"/>
    <mergeCell ref="AJ10:AM10"/>
    <mergeCell ref="C9:E9"/>
    <mergeCell ref="F9:V9"/>
    <mergeCell ref="W9:X9"/>
    <mergeCell ref="Y9:Z9"/>
    <mergeCell ref="AA9:AB9"/>
    <mergeCell ref="AC9:AE9"/>
    <mergeCell ref="AG14:AM14"/>
    <mergeCell ref="C15:AM15"/>
    <mergeCell ref="C16:K16"/>
    <mergeCell ref="L16:AA16"/>
    <mergeCell ref="AB16:AG16"/>
    <mergeCell ref="AH16:AM16"/>
    <mergeCell ref="C14:F14"/>
    <mergeCell ref="G14:J14"/>
    <mergeCell ref="K14:L14"/>
    <mergeCell ref="M14:V14"/>
    <mergeCell ref="W14:Z14"/>
    <mergeCell ref="AA14:AC14"/>
    <mergeCell ref="C21:AM21"/>
    <mergeCell ref="C22:K22"/>
    <mergeCell ref="L22:AA22"/>
    <mergeCell ref="AB22:AG22"/>
    <mergeCell ref="AH22:AM22"/>
    <mergeCell ref="C23:AM23"/>
    <mergeCell ref="AF18:AG18"/>
    <mergeCell ref="C19:E19"/>
    <mergeCell ref="F19:S19"/>
    <mergeCell ref="V19:AF19"/>
    <mergeCell ref="AJ19:AM19"/>
    <mergeCell ref="G20:M20"/>
    <mergeCell ref="P20:W20"/>
    <mergeCell ref="Y20:AE20"/>
    <mergeCell ref="C18:E18"/>
    <mergeCell ref="F18:V18"/>
    <mergeCell ref="W18:X18"/>
    <mergeCell ref="Y18:Z18"/>
    <mergeCell ref="AA18:AB18"/>
    <mergeCell ref="AC18:AE18"/>
    <mergeCell ref="C26:AM26"/>
    <mergeCell ref="C27:D27"/>
    <mergeCell ref="E27:P27"/>
    <mergeCell ref="Q27:S27"/>
    <mergeCell ref="T27:AB27"/>
    <mergeCell ref="AC27:AH27"/>
    <mergeCell ref="AI27:AM27"/>
    <mergeCell ref="C24:G24"/>
    <mergeCell ref="H24:J24"/>
    <mergeCell ref="K24:L24"/>
    <mergeCell ref="M24:O24"/>
    <mergeCell ref="Q24:R24"/>
    <mergeCell ref="U24:AB24"/>
    <mergeCell ref="AF28:AG28"/>
    <mergeCell ref="AJ28:AK28"/>
    <mergeCell ref="AL28:AM28"/>
    <mergeCell ref="C29:E29"/>
    <mergeCell ref="F29:S29"/>
    <mergeCell ref="V29:AF29"/>
    <mergeCell ref="AJ29:AM29"/>
    <mergeCell ref="C28:E28"/>
    <mergeCell ref="F28:V28"/>
    <mergeCell ref="W28:X28"/>
    <mergeCell ref="Y28:Z28"/>
    <mergeCell ref="AA28:AB28"/>
    <mergeCell ref="AC28:AE28"/>
    <mergeCell ref="C34:H34"/>
    <mergeCell ref="C36:P39"/>
    <mergeCell ref="C41:M41"/>
    <mergeCell ref="N41:O41"/>
    <mergeCell ref="P41:R41"/>
    <mergeCell ref="C51:E51"/>
    <mergeCell ref="C31:AM31"/>
    <mergeCell ref="C32:K32"/>
    <mergeCell ref="L32:R32"/>
    <mergeCell ref="T32:V32"/>
    <mergeCell ref="W32:AC32"/>
    <mergeCell ref="C33:G33"/>
    <mergeCell ref="H33:Y33"/>
    <mergeCell ref="C70:H70"/>
    <mergeCell ref="I70:O70"/>
    <mergeCell ref="C73:K73"/>
    <mergeCell ref="L73:AA73"/>
    <mergeCell ref="AB73:AG73"/>
    <mergeCell ref="AH73:AM73"/>
    <mergeCell ref="D53:O53"/>
    <mergeCell ref="R53:V53"/>
    <mergeCell ref="AG57:AL57"/>
    <mergeCell ref="A63:AN65"/>
    <mergeCell ref="I67:AM67"/>
    <mergeCell ref="I68:AM68"/>
    <mergeCell ref="G76:M76"/>
    <mergeCell ref="P76:W76"/>
    <mergeCell ref="Y76:AE76"/>
    <mergeCell ref="AI76:AM76"/>
    <mergeCell ref="E78:W78"/>
    <mergeCell ref="X78:AF78"/>
    <mergeCell ref="AF74:AG74"/>
    <mergeCell ref="AJ74:AK74"/>
    <mergeCell ref="AL74:AM74"/>
    <mergeCell ref="C75:E75"/>
    <mergeCell ref="F75:S75"/>
    <mergeCell ref="V75:AF75"/>
    <mergeCell ref="AJ75:AM75"/>
    <mergeCell ref="C74:E74"/>
    <mergeCell ref="F74:V74"/>
    <mergeCell ref="W74:X74"/>
    <mergeCell ref="Y74:Z74"/>
    <mergeCell ref="AA74:AB74"/>
    <mergeCell ref="AC74:AE74"/>
    <mergeCell ref="AG79:AM79"/>
    <mergeCell ref="C80:AM80"/>
    <mergeCell ref="C81:K81"/>
    <mergeCell ref="L81:AA81"/>
    <mergeCell ref="AB81:AG81"/>
    <mergeCell ref="AH81:AM81"/>
    <mergeCell ref="C79:F79"/>
    <mergeCell ref="G79:J79"/>
    <mergeCell ref="K79:L79"/>
    <mergeCell ref="M79:V79"/>
    <mergeCell ref="W79:Z79"/>
    <mergeCell ref="AA79:AC79"/>
    <mergeCell ref="C86:AM86"/>
    <mergeCell ref="C87:K87"/>
    <mergeCell ref="L87:AA87"/>
    <mergeCell ref="AB87:AG87"/>
    <mergeCell ref="AH87:AM87"/>
    <mergeCell ref="C88:AM88"/>
    <mergeCell ref="AF83:AG83"/>
    <mergeCell ref="C84:E84"/>
    <mergeCell ref="F84:S84"/>
    <mergeCell ref="V84:AF84"/>
    <mergeCell ref="AJ84:AM84"/>
    <mergeCell ref="G85:M85"/>
    <mergeCell ref="P85:W85"/>
    <mergeCell ref="Y85:AE85"/>
    <mergeCell ref="C83:E83"/>
    <mergeCell ref="F83:V83"/>
    <mergeCell ref="W83:X83"/>
    <mergeCell ref="Y83:Z83"/>
    <mergeCell ref="AA83:AB83"/>
    <mergeCell ref="AC83:AE83"/>
    <mergeCell ref="C91:AM91"/>
    <mergeCell ref="C92:D92"/>
    <mergeCell ref="E92:P92"/>
    <mergeCell ref="Q92:S92"/>
    <mergeCell ref="T92:AB92"/>
    <mergeCell ref="AC92:AH92"/>
    <mergeCell ref="AI92:AM92"/>
    <mergeCell ref="C89:G89"/>
    <mergeCell ref="H89:J89"/>
    <mergeCell ref="K89:L89"/>
    <mergeCell ref="M89:O89"/>
    <mergeCell ref="Q89:R89"/>
    <mergeCell ref="U89:AB89"/>
    <mergeCell ref="AF93:AG93"/>
    <mergeCell ref="AJ93:AK93"/>
    <mergeCell ref="AL93:AM93"/>
    <mergeCell ref="C94:E94"/>
    <mergeCell ref="F94:S94"/>
    <mergeCell ref="V94:AF94"/>
    <mergeCell ref="AJ94:AM94"/>
    <mergeCell ref="C93:E93"/>
    <mergeCell ref="F93:V93"/>
    <mergeCell ref="W93:X93"/>
    <mergeCell ref="Y93:Z93"/>
    <mergeCell ref="AA93:AB93"/>
    <mergeCell ref="AC93:AE93"/>
    <mergeCell ref="C99:H99"/>
    <mergeCell ref="C101:P104"/>
    <mergeCell ref="C106:M106"/>
    <mergeCell ref="N106:O106"/>
    <mergeCell ref="P106:R106"/>
    <mergeCell ref="C114:E114"/>
    <mergeCell ref="B116:L116"/>
    <mergeCell ref="C96:AM96"/>
    <mergeCell ref="C97:K97"/>
    <mergeCell ref="L97:O97"/>
    <mergeCell ref="T97:V97"/>
    <mergeCell ref="W97:AC97"/>
    <mergeCell ref="C98:G98"/>
    <mergeCell ref="H98:AB98"/>
    <mergeCell ref="C135:H135"/>
    <mergeCell ref="I135:O135"/>
    <mergeCell ref="C138:K138"/>
    <mergeCell ref="L138:AA138"/>
    <mergeCell ref="AB138:AG138"/>
    <mergeCell ref="AH138:AM138"/>
    <mergeCell ref="D118:O118"/>
    <mergeCell ref="R118:V118"/>
    <mergeCell ref="AG122:AL122"/>
    <mergeCell ref="A128:AN130"/>
    <mergeCell ref="I132:AM132"/>
    <mergeCell ref="I133:AM133"/>
    <mergeCell ref="G141:M141"/>
    <mergeCell ref="P141:W141"/>
    <mergeCell ref="Y141:AE141"/>
    <mergeCell ref="AI141:AM141"/>
    <mergeCell ref="E143:W143"/>
    <mergeCell ref="X143:AF143"/>
    <mergeCell ref="AF139:AG139"/>
    <mergeCell ref="AJ139:AK139"/>
    <mergeCell ref="AL139:AM139"/>
    <mergeCell ref="C140:E140"/>
    <mergeCell ref="F140:S140"/>
    <mergeCell ref="V140:AF140"/>
    <mergeCell ref="AJ140:AM140"/>
    <mergeCell ref="C139:E139"/>
    <mergeCell ref="F139:V139"/>
    <mergeCell ref="W139:X139"/>
    <mergeCell ref="Y139:Z139"/>
    <mergeCell ref="AA139:AB139"/>
    <mergeCell ref="AC139:AE139"/>
    <mergeCell ref="AG144:AM144"/>
    <mergeCell ref="C145:AM145"/>
    <mergeCell ref="C146:K146"/>
    <mergeCell ref="L146:AA146"/>
    <mergeCell ref="AB146:AG146"/>
    <mergeCell ref="AH146:AM146"/>
    <mergeCell ref="C144:F144"/>
    <mergeCell ref="G144:J144"/>
    <mergeCell ref="K144:L144"/>
    <mergeCell ref="M144:V144"/>
    <mergeCell ref="W144:Z144"/>
    <mergeCell ref="AA144:AC144"/>
    <mergeCell ref="C151:AM151"/>
    <mergeCell ref="C152:K152"/>
    <mergeCell ref="L152:AA152"/>
    <mergeCell ref="AB152:AG152"/>
    <mergeCell ref="AH152:AM152"/>
    <mergeCell ref="C153:AM153"/>
    <mergeCell ref="AF148:AG148"/>
    <mergeCell ref="C149:E149"/>
    <mergeCell ref="F149:S149"/>
    <mergeCell ref="V149:AF149"/>
    <mergeCell ref="AJ149:AM149"/>
    <mergeCell ref="G150:M150"/>
    <mergeCell ref="P150:W150"/>
    <mergeCell ref="Y150:AE150"/>
    <mergeCell ref="C148:E148"/>
    <mergeCell ref="F148:V148"/>
    <mergeCell ref="W148:X148"/>
    <mergeCell ref="Y148:Z148"/>
    <mergeCell ref="AA148:AB148"/>
    <mergeCell ref="AC148:AE148"/>
    <mergeCell ref="C156:AM156"/>
    <mergeCell ref="C157:D157"/>
    <mergeCell ref="E157:P157"/>
    <mergeCell ref="Q157:S157"/>
    <mergeCell ref="T157:AB157"/>
    <mergeCell ref="AC157:AH157"/>
    <mergeCell ref="AI157:AM157"/>
    <mergeCell ref="C154:G154"/>
    <mergeCell ref="H154:J154"/>
    <mergeCell ref="K154:L154"/>
    <mergeCell ref="M154:O154"/>
    <mergeCell ref="Q154:R154"/>
    <mergeCell ref="U154:AB154"/>
    <mergeCell ref="C161:AM161"/>
    <mergeCell ref="C162:K162"/>
    <mergeCell ref="L162:R162"/>
    <mergeCell ref="T162:V162"/>
    <mergeCell ref="W162:AC162"/>
    <mergeCell ref="C163:G163"/>
    <mergeCell ref="AF158:AG158"/>
    <mergeCell ref="AJ158:AK158"/>
    <mergeCell ref="AL158:AM158"/>
    <mergeCell ref="C159:E159"/>
    <mergeCell ref="F159:S159"/>
    <mergeCell ref="V159:AF159"/>
    <mergeCell ref="AJ159:AM159"/>
    <mergeCell ref="C158:E158"/>
    <mergeCell ref="F158:V158"/>
    <mergeCell ref="W158:X158"/>
    <mergeCell ref="Y158:Z158"/>
    <mergeCell ref="AA158:AB158"/>
    <mergeCell ref="AC158:AE158"/>
    <mergeCell ref="H163:AC163"/>
    <mergeCell ref="D183:O183"/>
    <mergeCell ref="R183:V183"/>
    <mergeCell ref="AG187:AL187"/>
    <mergeCell ref="A193:AN195"/>
    <mergeCell ref="C164:H164"/>
    <mergeCell ref="C166:P169"/>
    <mergeCell ref="C171:M171"/>
    <mergeCell ref="N171:O171"/>
    <mergeCell ref="P171:R171"/>
    <mergeCell ref="C179:E179"/>
    <mergeCell ref="F179:T179"/>
  </mergeCells>
  <pageMargins left="0.42" right="0.25" top="0.52" bottom="0.28000000000000003"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Hoja1">
    <pageSetUpPr fitToPage="1"/>
  </sheetPr>
  <dimension ref="A1:CG159"/>
  <sheetViews>
    <sheetView showGridLines="0" topLeftCell="A43" zoomScale="85" zoomScaleNormal="85" zoomScaleSheetLayoutView="70" zoomScalePageLayoutView="25" workbookViewId="0">
      <selection activeCell="C82" sqref="C82:BD100"/>
    </sheetView>
  </sheetViews>
  <sheetFormatPr baseColWidth="10" defaultColWidth="0" defaultRowHeight="14.1" customHeight="1" zeroHeight="1"/>
  <cols>
    <col min="1" max="2" width="1.28515625" style="170" customWidth="1"/>
    <col min="3" max="4" width="3.7109375" style="170" customWidth="1"/>
    <col min="5" max="5" width="2" style="170" customWidth="1"/>
    <col min="6" max="6" width="2.28515625" style="170" customWidth="1"/>
    <col min="7" max="8" width="2.140625" style="170" customWidth="1"/>
    <col min="9" max="9" width="1.28515625" style="170" customWidth="1"/>
    <col min="10" max="10" width="3.42578125" style="170" customWidth="1"/>
    <col min="11" max="11" width="4.7109375" style="170" customWidth="1"/>
    <col min="12" max="14" width="2.5703125" style="170" customWidth="1"/>
    <col min="15" max="15" width="5.5703125" style="170" customWidth="1"/>
    <col min="16" max="16" width="1.5703125" style="170" customWidth="1"/>
    <col min="17" max="17" width="2.140625" style="170" customWidth="1"/>
    <col min="18" max="18" width="3.7109375" style="170" customWidth="1"/>
    <col min="19" max="19" width="2.140625" style="170" customWidth="1"/>
    <col min="20" max="20" width="3.140625" style="170" customWidth="1"/>
    <col min="21" max="21" width="6.140625" style="170" customWidth="1"/>
    <col min="22" max="22" width="4.28515625" style="170" customWidth="1"/>
    <col min="23" max="23" width="3.140625" style="170" customWidth="1"/>
    <col min="24" max="24" width="1.42578125" style="170" customWidth="1"/>
    <col min="25" max="25" width="0.42578125" style="170" customWidth="1"/>
    <col min="26" max="30" width="3.28515625" style="170" customWidth="1"/>
    <col min="31" max="31" width="3.140625" style="170" customWidth="1"/>
    <col min="32" max="32" width="2.140625" style="170" customWidth="1"/>
    <col min="33" max="33" width="3.140625" style="170" customWidth="1"/>
    <col min="34" max="34" width="2.5703125" style="170" customWidth="1"/>
    <col min="35" max="35" width="3.28515625" style="170" customWidth="1"/>
    <col min="36" max="36" width="1.42578125" style="170" customWidth="1"/>
    <col min="37" max="37" width="5.42578125" style="170" customWidth="1"/>
    <col min="38" max="39" width="3.140625" style="170" customWidth="1"/>
    <col min="40" max="40" width="4.42578125" style="170" customWidth="1"/>
    <col min="41" max="41" width="1.42578125" style="170" customWidth="1"/>
    <col min="42" max="42" width="3.140625" style="170" customWidth="1"/>
    <col min="43" max="43" width="4.85546875" style="170" customWidth="1"/>
    <col min="44" max="46" width="2.7109375" style="170" customWidth="1"/>
    <col min="47" max="47" width="4.28515625" style="170" customWidth="1"/>
    <col min="48" max="48" width="5" style="170" customWidth="1"/>
    <col min="49" max="49" width="2.7109375" style="170" customWidth="1"/>
    <col min="50" max="50" width="2.85546875" style="170" customWidth="1"/>
    <col min="51" max="56" width="2.7109375" style="170" customWidth="1"/>
    <col min="57" max="59" width="5.85546875" style="170" customWidth="1"/>
    <col min="60" max="70" width="5.85546875" style="170" hidden="1" customWidth="1"/>
    <col min="71" max="85" width="0" style="170" hidden="1" customWidth="1"/>
    <col min="86" max="16384" width="5.85546875" style="170" hidden="1"/>
  </cols>
  <sheetData>
    <row r="1" spans="1:65" ht="6" customHeight="1"/>
    <row r="2" spans="1:65" ht="7.5" customHeight="1">
      <c r="A2" s="171"/>
      <c r="B2" s="171"/>
      <c r="C2" s="172"/>
      <c r="D2" s="172"/>
      <c r="E2" s="172"/>
      <c r="F2" s="172"/>
      <c r="G2" s="172"/>
      <c r="H2" s="172"/>
      <c r="I2" s="172"/>
      <c r="J2" s="172"/>
      <c r="K2" s="172"/>
      <c r="L2" s="172"/>
      <c r="M2" s="172"/>
      <c r="N2" s="172"/>
      <c r="O2" s="172"/>
      <c r="P2" s="172"/>
      <c r="Q2" s="172"/>
      <c r="R2" s="172"/>
      <c r="S2" s="172"/>
      <c r="T2" s="172"/>
      <c r="U2" s="172"/>
      <c r="V2" s="172"/>
      <c r="W2" s="172"/>
      <c r="X2" s="172"/>
      <c r="Y2" s="172"/>
      <c r="Z2" s="172"/>
      <c r="AA2" s="172"/>
      <c r="AB2" s="172"/>
      <c r="AC2" s="172"/>
      <c r="AD2" s="172"/>
      <c r="AE2" s="172"/>
      <c r="AF2" s="172"/>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row>
    <row r="3" spans="1:65" ht="6.75" customHeight="1">
      <c r="A3" s="171"/>
      <c r="B3" s="171"/>
      <c r="C3" s="172"/>
      <c r="D3" s="172"/>
      <c r="E3" s="172"/>
      <c r="F3" s="172"/>
      <c r="G3" s="172"/>
      <c r="H3" s="674" t="s">
        <v>1881</v>
      </c>
      <c r="I3" s="674"/>
      <c r="J3" s="674"/>
      <c r="K3" s="674"/>
      <c r="L3" s="674"/>
      <c r="M3" s="674"/>
      <c r="N3" s="674"/>
      <c r="O3" s="674"/>
      <c r="P3" s="674"/>
      <c r="Q3" s="674"/>
      <c r="R3" s="674"/>
      <c r="S3" s="674"/>
      <c r="T3" s="674"/>
      <c r="U3" s="674"/>
      <c r="V3" s="674"/>
      <c r="W3" s="674"/>
      <c r="X3" s="674"/>
      <c r="Y3" s="674"/>
      <c r="Z3" s="674"/>
      <c r="AA3" s="674"/>
      <c r="AB3" s="674"/>
      <c r="AC3" s="674"/>
      <c r="AD3" s="674"/>
      <c r="AE3" s="674"/>
      <c r="AF3" s="674"/>
      <c r="AG3" s="674"/>
      <c r="AH3" s="674"/>
      <c r="AI3" s="674"/>
      <c r="AJ3" s="674"/>
      <c r="AK3" s="674"/>
      <c r="AL3" s="674"/>
      <c r="AM3" s="674"/>
      <c r="AN3" s="674"/>
      <c r="AO3" s="674"/>
      <c r="AP3" s="674"/>
      <c r="AQ3" s="674"/>
      <c r="AR3" s="674"/>
      <c r="AS3" s="674"/>
      <c r="AT3" s="674"/>
      <c r="AU3" s="674"/>
      <c r="AV3" s="674"/>
      <c r="AW3" s="674"/>
      <c r="AX3" s="674"/>
      <c r="AY3" s="674"/>
      <c r="AZ3" s="674"/>
      <c r="BA3" s="172"/>
      <c r="BB3" s="172"/>
      <c r="BC3" s="172"/>
      <c r="BD3" s="172"/>
      <c r="BE3" s="172"/>
    </row>
    <row r="4" spans="1:65" ht="6" customHeight="1">
      <c r="A4" s="171"/>
      <c r="B4" s="171"/>
      <c r="C4" s="172"/>
      <c r="D4" s="172"/>
      <c r="E4" s="172"/>
      <c r="F4" s="172"/>
      <c r="G4" s="172"/>
      <c r="H4" s="674"/>
      <c r="I4" s="674"/>
      <c r="J4" s="674"/>
      <c r="K4" s="674"/>
      <c r="L4" s="674"/>
      <c r="M4" s="674"/>
      <c r="N4" s="674"/>
      <c r="O4" s="674"/>
      <c r="P4" s="674"/>
      <c r="Q4" s="674"/>
      <c r="R4" s="674"/>
      <c r="S4" s="674"/>
      <c r="T4" s="674"/>
      <c r="U4" s="674"/>
      <c r="V4" s="674"/>
      <c r="W4" s="674"/>
      <c r="X4" s="674"/>
      <c r="Y4" s="674"/>
      <c r="Z4" s="674"/>
      <c r="AA4" s="674"/>
      <c r="AB4" s="674"/>
      <c r="AC4" s="674"/>
      <c r="AD4" s="674"/>
      <c r="AE4" s="674"/>
      <c r="AF4" s="674"/>
      <c r="AG4" s="674"/>
      <c r="AH4" s="674"/>
      <c r="AI4" s="674"/>
      <c r="AJ4" s="674"/>
      <c r="AK4" s="674"/>
      <c r="AL4" s="674"/>
      <c r="AM4" s="674"/>
      <c r="AN4" s="674"/>
      <c r="AO4" s="674"/>
      <c r="AP4" s="674"/>
      <c r="AQ4" s="674"/>
      <c r="AR4" s="674"/>
      <c r="AS4" s="674"/>
      <c r="AT4" s="674"/>
      <c r="AU4" s="674"/>
      <c r="AV4" s="674"/>
      <c r="AW4" s="674"/>
      <c r="AX4" s="674"/>
      <c r="AY4" s="674"/>
      <c r="AZ4" s="674"/>
      <c r="BA4" s="172"/>
      <c r="BB4" s="172"/>
      <c r="BC4" s="172"/>
      <c r="BD4" s="172"/>
      <c r="BE4" s="172"/>
    </row>
    <row r="5" spans="1:65" ht="14.1" customHeight="1">
      <c r="A5" s="171"/>
      <c r="B5" s="171"/>
      <c r="C5" s="172"/>
      <c r="D5" s="172"/>
      <c r="E5" s="172"/>
      <c r="F5" s="172"/>
      <c r="G5" s="172"/>
      <c r="H5" s="674"/>
      <c r="I5" s="674"/>
      <c r="J5" s="674"/>
      <c r="K5" s="674"/>
      <c r="L5" s="674"/>
      <c r="M5" s="674"/>
      <c r="N5" s="674"/>
      <c r="O5" s="674"/>
      <c r="P5" s="674"/>
      <c r="Q5" s="674"/>
      <c r="R5" s="674"/>
      <c r="S5" s="674"/>
      <c r="T5" s="674"/>
      <c r="U5" s="674"/>
      <c r="V5" s="674"/>
      <c r="W5" s="674"/>
      <c r="X5" s="674"/>
      <c r="Y5" s="674"/>
      <c r="Z5" s="674"/>
      <c r="AA5" s="674"/>
      <c r="AB5" s="674"/>
      <c r="AC5" s="674"/>
      <c r="AD5" s="674"/>
      <c r="AE5" s="674"/>
      <c r="AF5" s="674"/>
      <c r="AG5" s="674"/>
      <c r="AH5" s="674"/>
      <c r="AI5" s="674"/>
      <c r="AJ5" s="674"/>
      <c r="AK5" s="674"/>
      <c r="AL5" s="674"/>
      <c r="AM5" s="674"/>
      <c r="AN5" s="674"/>
      <c r="AO5" s="674"/>
      <c r="AP5" s="674"/>
      <c r="AQ5" s="674"/>
      <c r="AR5" s="674"/>
      <c r="AS5" s="674"/>
      <c r="AT5" s="674"/>
      <c r="AU5" s="674"/>
      <c r="AV5" s="674"/>
      <c r="AW5" s="674"/>
      <c r="AX5" s="674"/>
      <c r="AY5" s="674"/>
      <c r="AZ5" s="674"/>
      <c r="BA5" s="172"/>
      <c r="BB5" s="172"/>
      <c r="BC5" s="172"/>
      <c r="BD5" s="172"/>
      <c r="BE5" s="172"/>
      <c r="BM5" s="173"/>
    </row>
    <row r="6" spans="1:65" ht="18" customHeight="1">
      <c r="A6" s="171"/>
      <c r="B6" s="171"/>
      <c r="C6" s="172"/>
      <c r="D6" s="172"/>
      <c r="E6" s="172"/>
      <c r="F6" s="172"/>
      <c r="G6" s="172"/>
      <c r="H6" s="674"/>
      <c r="I6" s="674"/>
      <c r="J6" s="674"/>
      <c r="K6" s="674"/>
      <c r="L6" s="674"/>
      <c r="M6" s="674"/>
      <c r="N6" s="674"/>
      <c r="O6" s="674"/>
      <c r="P6" s="674"/>
      <c r="Q6" s="674"/>
      <c r="R6" s="674"/>
      <c r="S6" s="674"/>
      <c r="T6" s="674"/>
      <c r="U6" s="674"/>
      <c r="V6" s="674"/>
      <c r="W6" s="674"/>
      <c r="X6" s="674"/>
      <c r="Y6" s="674"/>
      <c r="Z6" s="674"/>
      <c r="AA6" s="674"/>
      <c r="AB6" s="674"/>
      <c r="AC6" s="674"/>
      <c r="AD6" s="674"/>
      <c r="AE6" s="674"/>
      <c r="AF6" s="674"/>
      <c r="AG6" s="674"/>
      <c r="AH6" s="674"/>
      <c r="AI6" s="674"/>
      <c r="AJ6" s="674"/>
      <c r="AK6" s="674"/>
      <c r="AL6" s="674"/>
      <c r="AM6" s="674"/>
      <c r="AN6" s="674"/>
      <c r="AO6" s="674"/>
      <c r="AP6" s="674"/>
      <c r="AQ6" s="674"/>
      <c r="AR6" s="674"/>
      <c r="AS6" s="674"/>
      <c r="AT6" s="674"/>
      <c r="AU6" s="674"/>
      <c r="AV6" s="674"/>
      <c r="AW6" s="674"/>
      <c r="AX6" s="674"/>
      <c r="AY6" s="674"/>
      <c r="AZ6" s="674"/>
      <c r="BA6" s="172"/>
      <c r="BB6" s="172"/>
      <c r="BC6" s="172"/>
      <c r="BD6" s="172"/>
      <c r="BE6" s="172"/>
    </row>
    <row r="7" spans="1:65" ht="30" customHeight="1" thickBot="1">
      <c r="A7" s="171"/>
      <c r="B7" s="171"/>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172"/>
      <c r="AK7" s="172"/>
      <c r="AL7" s="172"/>
      <c r="AM7" s="172"/>
      <c r="AN7" s="172"/>
      <c r="AO7" s="172"/>
      <c r="AP7" s="172"/>
      <c r="AQ7" s="172"/>
      <c r="AR7" s="172"/>
      <c r="AS7" s="172"/>
      <c r="AT7" s="172"/>
      <c r="AU7" s="172"/>
      <c r="AV7" s="172"/>
      <c r="AW7" s="172"/>
      <c r="AX7" s="172"/>
      <c r="AY7" s="172"/>
      <c r="AZ7" s="172"/>
      <c r="BA7" s="172"/>
      <c r="BB7" s="172"/>
      <c r="BC7" s="176"/>
      <c r="BD7" s="172"/>
      <c r="BE7" s="172"/>
    </row>
    <row r="8" spans="1:65" ht="22.5" customHeight="1" thickBot="1">
      <c r="A8" s="171"/>
      <c r="B8" s="171"/>
      <c r="U8" s="339"/>
      <c r="V8" s="340" t="s">
        <v>633</v>
      </c>
      <c r="W8" s="338" t="s">
        <v>1882</v>
      </c>
      <c r="Z8" s="236" t="s">
        <v>59</v>
      </c>
      <c r="AE8" s="685" t="s">
        <v>1882</v>
      </c>
      <c r="AF8" s="686"/>
      <c r="AH8" s="684" t="s">
        <v>198</v>
      </c>
      <c r="AI8" s="684"/>
      <c r="AJ8" s="684"/>
      <c r="AK8" s="684"/>
      <c r="AL8" s="684"/>
      <c r="AM8" s="684"/>
      <c r="AN8" s="174" t="s">
        <v>1882</v>
      </c>
      <c r="AO8" s="175"/>
      <c r="AR8" s="328" t="s">
        <v>536</v>
      </c>
      <c r="AS8" s="172"/>
      <c r="AT8" s="718">
        <v>59711282</v>
      </c>
      <c r="AU8" s="719"/>
      <c r="AV8" s="719"/>
      <c r="AW8" s="719"/>
      <c r="AX8" s="720"/>
      <c r="BC8" s="196" t="str">
        <f>+RIGHT(H3,3)</f>
        <v>3.3</v>
      </c>
    </row>
    <row r="9" spans="1:65" ht="14.1" customHeight="1">
      <c r="A9" s="171"/>
      <c r="B9" s="171"/>
      <c r="C9" s="177" t="s">
        <v>1</v>
      </c>
      <c r="D9" s="178"/>
      <c r="E9" s="178"/>
      <c r="F9" s="178"/>
      <c r="G9" s="178"/>
      <c r="H9" s="178"/>
      <c r="I9" s="178"/>
      <c r="J9" s="178"/>
      <c r="K9" s="178"/>
      <c r="L9" s="179"/>
      <c r="M9" s="179"/>
      <c r="N9" s="179"/>
    </row>
    <row r="10" spans="1:65" ht="14.1" customHeight="1">
      <c r="A10" s="171"/>
      <c r="B10" s="171"/>
    </row>
    <row r="11" spans="1:65" ht="16.5" customHeight="1" thickBot="1">
      <c r="A11" s="171"/>
      <c r="B11" s="171"/>
      <c r="C11" s="170" t="s">
        <v>0</v>
      </c>
      <c r="X11" s="170" t="s">
        <v>5</v>
      </c>
      <c r="AF11" s="170" t="s">
        <v>6</v>
      </c>
      <c r="AR11" s="170" t="s">
        <v>7</v>
      </c>
    </row>
    <row r="12" spans="1:65" ht="18" customHeight="1" thickBot="1">
      <c r="A12" s="171"/>
      <c r="B12" s="171"/>
      <c r="C12" s="658" t="s">
        <v>1883</v>
      </c>
      <c r="D12" s="659"/>
      <c r="E12" s="659"/>
      <c r="F12" s="659"/>
      <c r="G12" s="659"/>
      <c r="H12" s="659"/>
      <c r="I12" s="659"/>
      <c r="J12" s="659"/>
      <c r="K12" s="659"/>
      <c r="L12" s="659"/>
      <c r="M12" s="659"/>
      <c r="N12" s="659"/>
      <c r="O12" s="659"/>
      <c r="P12" s="659"/>
      <c r="Q12" s="659"/>
      <c r="R12" s="659"/>
      <c r="S12" s="659"/>
      <c r="T12" s="659"/>
      <c r="U12" s="659"/>
      <c r="V12" s="660"/>
      <c r="W12" s="180"/>
      <c r="X12" s="658">
        <v>618763142</v>
      </c>
      <c r="Y12" s="659"/>
      <c r="Z12" s="659"/>
      <c r="AA12" s="659"/>
      <c r="AB12" s="659"/>
      <c r="AC12" s="659"/>
      <c r="AD12" s="660"/>
      <c r="AF12" s="690">
        <v>43004</v>
      </c>
      <c r="AG12" s="659"/>
      <c r="AH12" s="659"/>
      <c r="AI12" s="659"/>
      <c r="AJ12" s="659"/>
      <c r="AK12" s="659"/>
      <c r="AL12" s="659"/>
      <c r="AM12" s="659"/>
      <c r="AN12" s="659"/>
      <c r="AO12" s="659"/>
      <c r="AP12" s="660"/>
      <c r="AR12" s="690"/>
      <c r="AS12" s="659"/>
      <c r="AT12" s="659"/>
      <c r="AU12" s="659"/>
      <c r="AV12" s="659"/>
      <c r="AW12" s="659"/>
      <c r="AX12" s="659"/>
      <c r="AY12" s="659"/>
      <c r="AZ12" s="659"/>
      <c r="BA12" s="659"/>
      <c r="BB12" s="659"/>
      <c r="BC12" s="659"/>
      <c r="BD12" s="660"/>
    </row>
    <row r="13" spans="1:65" ht="14.1" customHeight="1">
      <c r="A13" s="171"/>
      <c r="B13" s="171"/>
    </row>
    <row r="14" spans="1:65" ht="14.1" customHeight="1">
      <c r="A14" s="171"/>
      <c r="B14" s="171"/>
      <c r="C14" s="181"/>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c r="AS14" s="182"/>
      <c r="AT14" s="182"/>
      <c r="AU14" s="182"/>
      <c r="AV14" s="182"/>
      <c r="AW14" s="182"/>
      <c r="AX14" s="182"/>
      <c r="AY14" s="182"/>
      <c r="AZ14" s="182"/>
      <c r="BA14" s="182"/>
      <c r="BB14" s="182"/>
      <c r="BC14" s="182"/>
      <c r="BD14" s="182"/>
      <c r="BE14" s="183"/>
    </row>
    <row r="15" spans="1:65" ht="14.1" customHeight="1" thickBot="1">
      <c r="A15" s="171"/>
      <c r="B15" s="171"/>
      <c r="N15" s="184"/>
      <c r="O15" s="184"/>
      <c r="P15" s="184"/>
      <c r="Q15" s="184"/>
      <c r="R15" s="184"/>
      <c r="S15" s="184"/>
      <c r="T15" s="184"/>
      <c r="U15" s="184"/>
      <c r="V15" s="184"/>
      <c r="X15" s="184"/>
      <c r="Y15" s="184"/>
      <c r="Z15" s="184"/>
      <c r="AA15" s="184"/>
      <c r="AB15" s="184"/>
      <c r="AC15" s="184"/>
      <c r="AD15" s="184"/>
      <c r="AE15" s="184"/>
      <c r="AF15" s="184"/>
    </row>
    <row r="16" spans="1:65" ht="18" customHeight="1" thickBot="1">
      <c r="A16" s="171"/>
      <c r="B16" s="171"/>
      <c r="C16" s="177" t="s">
        <v>2</v>
      </c>
      <c r="D16" s="185"/>
      <c r="E16" s="185"/>
      <c r="F16" s="185"/>
      <c r="G16" s="185"/>
      <c r="H16" s="185"/>
      <c r="I16" s="185"/>
      <c r="J16" s="185"/>
      <c r="K16" s="178"/>
      <c r="L16" s="179"/>
      <c r="M16" s="721" t="s">
        <v>637</v>
      </c>
      <c r="N16" s="722"/>
      <c r="O16" s="722"/>
      <c r="P16" s="728"/>
      <c r="Q16" s="726" t="s">
        <v>1884</v>
      </c>
      <c r="R16" s="727"/>
      <c r="S16" s="184"/>
      <c r="T16" s="709" t="s">
        <v>569</v>
      </c>
      <c r="U16" s="710"/>
      <c r="V16" s="275" t="s">
        <v>1882</v>
      </c>
      <c r="X16" s="721" t="s">
        <v>64</v>
      </c>
      <c r="Y16" s="722"/>
      <c r="Z16" s="722"/>
      <c r="AA16" s="722"/>
      <c r="AB16" s="722"/>
      <c r="AC16" s="728"/>
      <c r="AD16" s="726" t="s">
        <v>1882</v>
      </c>
      <c r="AE16" s="727"/>
      <c r="AF16" s="184"/>
      <c r="AJ16" s="721" t="s">
        <v>67</v>
      </c>
      <c r="AK16" s="722"/>
      <c r="AL16" s="722"/>
      <c r="AM16" s="722"/>
      <c r="AN16" s="722"/>
      <c r="AO16" s="722"/>
      <c r="AP16" s="723"/>
      <c r="AQ16" s="724"/>
      <c r="AR16" s="724"/>
      <c r="AS16" s="725"/>
    </row>
    <row r="17" spans="1:66" ht="6" customHeight="1">
      <c r="A17" s="171"/>
      <c r="B17" s="171"/>
      <c r="N17" s="184"/>
      <c r="O17" s="184"/>
      <c r="P17" s="184"/>
      <c r="Q17" s="184"/>
      <c r="R17" s="184"/>
      <c r="S17" s="184"/>
      <c r="T17" s="184"/>
      <c r="U17" s="184"/>
      <c r="V17" s="184"/>
      <c r="X17" s="184"/>
      <c r="Y17" s="184"/>
      <c r="Z17" s="184"/>
      <c r="AA17" s="184"/>
      <c r="AB17" s="184"/>
      <c r="AC17" s="184"/>
      <c r="AD17" s="184"/>
      <c r="AE17" s="184"/>
      <c r="AF17" s="184"/>
    </row>
    <row r="18" spans="1:66" ht="7.5" customHeight="1" thickBot="1">
      <c r="A18" s="171"/>
      <c r="B18" s="171"/>
    </row>
    <row r="19" spans="1:66" ht="18" customHeight="1" thickBot="1">
      <c r="A19" s="171"/>
      <c r="B19" s="171"/>
      <c r="C19" s="170" t="s">
        <v>9</v>
      </c>
      <c r="H19" s="186"/>
      <c r="I19" s="186"/>
      <c r="J19" s="658" t="s">
        <v>1885</v>
      </c>
      <c r="K19" s="659"/>
      <c r="L19" s="659"/>
      <c r="M19" s="659"/>
      <c r="N19" s="659"/>
      <c r="O19" s="659"/>
      <c r="P19" s="659"/>
      <c r="Q19" s="659"/>
      <c r="R19" s="659"/>
      <c r="S19" s="659"/>
      <c r="T19" s="659"/>
      <c r="U19" s="659"/>
      <c r="V19" s="659"/>
      <c r="W19" s="659"/>
      <c r="X19" s="659"/>
      <c r="Y19" s="659"/>
      <c r="Z19" s="659"/>
      <c r="AA19" s="659"/>
      <c r="AB19" s="659"/>
      <c r="AC19" s="659"/>
      <c r="AD19" s="659"/>
      <c r="AE19" s="659"/>
      <c r="AF19" s="659"/>
      <c r="AG19" s="659"/>
      <c r="AH19" s="659"/>
      <c r="AI19" s="659"/>
      <c r="AJ19" s="659"/>
      <c r="AK19" s="659"/>
      <c r="AL19" s="659"/>
      <c r="AM19" s="659"/>
      <c r="AN19" s="659"/>
      <c r="AO19" s="659"/>
      <c r="AP19" s="659"/>
      <c r="AQ19" s="660"/>
      <c r="AR19" s="186"/>
      <c r="AS19" s="186"/>
      <c r="AT19" s="186" t="s">
        <v>18</v>
      </c>
      <c r="AU19" s="180"/>
      <c r="AV19" s="187"/>
      <c r="AW19" s="658" t="s">
        <v>1886</v>
      </c>
      <c r="AX19" s="659"/>
      <c r="AY19" s="659"/>
      <c r="AZ19" s="659"/>
      <c r="BA19" s="659"/>
      <c r="BB19" s="659"/>
      <c r="BC19" s="659"/>
      <c r="BD19" s="660"/>
      <c r="BE19" s="180"/>
    </row>
    <row r="20" spans="1:66" ht="14.1" customHeight="1">
      <c r="A20" s="171"/>
      <c r="B20" s="171"/>
      <c r="AV20" s="179"/>
      <c r="AX20" s="180"/>
      <c r="AY20" s="180"/>
      <c r="AZ20" s="180"/>
      <c r="BA20" s="180"/>
      <c r="BB20" s="180"/>
      <c r="BC20" s="180"/>
      <c r="BD20" s="180"/>
      <c r="BE20" s="180"/>
      <c r="BN20" s="172"/>
    </row>
    <row r="21" spans="1:66" ht="14.1" customHeight="1" thickBot="1">
      <c r="A21" s="171"/>
      <c r="B21" s="171"/>
      <c r="AV21" s="179"/>
      <c r="AX21" s="180"/>
      <c r="AY21" s="180"/>
      <c r="AZ21" s="180"/>
      <c r="BA21" s="180"/>
      <c r="BB21" s="180"/>
      <c r="BC21" s="180"/>
      <c r="BD21" s="180"/>
      <c r="BE21" s="180"/>
    </row>
    <row r="22" spans="1:66" ht="18" customHeight="1" thickBot="1">
      <c r="A22" s="171"/>
      <c r="B22" s="171"/>
      <c r="C22" s="170" t="s">
        <v>10</v>
      </c>
      <c r="I22" s="186"/>
      <c r="J22" s="658" t="s">
        <v>1887</v>
      </c>
      <c r="K22" s="659"/>
      <c r="L22" s="659"/>
      <c r="M22" s="659"/>
      <c r="N22" s="659"/>
      <c r="O22" s="659"/>
      <c r="P22" s="659"/>
      <c r="Q22" s="659"/>
      <c r="R22" s="659"/>
      <c r="S22" s="659"/>
      <c r="T22" s="659"/>
      <c r="U22" s="659"/>
      <c r="V22" s="659"/>
      <c r="W22" s="659"/>
      <c r="X22" s="659"/>
      <c r="Y22" s="659"/>
      <c r="Z22" s="659"/>
      <c r="AA22" s="659"/>
      <c r="AB22" s="659"/>
      <c r="AC22" s="659"/>
      <c r="AD22" s="659"/>
      <c r="AE22" s="659"/>
      <c r="AF22" s="659"/>
      <c r="AG22" s="659"/>
      <c r="AH22" s="659"/>
      <c r="AI22" s="659"/>
      <c r="AJ22" s="659"/>
      <c r="AK22" s="659"/>
      <c r="AL22" s="659"/>
      <c r="AM22" s="659"/>
      <c r="AN22" s="659"/>
      <c r="AO22" s="659"/>
      <c r="AP22" s="659"/>
      <c r="AQ22" s="660"/>
      <c r="AR22" s="180"/>
      <c r="AS22" s="180" t="s">
        <v>20</v>
      </c>
      <c r="AT22" s="180"/>
      <c r="AU22" s="180"/>
      <c r="AV22" s="187"/>
      <c r="AW22" s="681" t="s">
        <v>1888</v>
      </c>
      <c r="AX22" s="682"/>
      <c r="AY22" s="682"/>
      <c r="AZ22" s="682"/>
      <c r="BA22" s="682"/>
      <c r="BB22" s="682"/>
      <c r="BC22" s="682"/>
      <c r="BD22" s="683"/>
      <c r="BE22" s="180"/>
    </row>
    <row r="23" spans="1:66" ht="14.1" customHeight="1">
      <c r="A23" s="171"/>
      <c r="B23" s="171"/>
      <c r="I23" s="186"/>
      <c r="J23" s="188"/>
      <c r="K23" s="188"/>
      <c r="L23" s="188"/>
      <c r="M23" s="188"/>
      <c r="N23" s="188"/>
      <c r="O23" s="188"/>
      <c r="P23" s="188"/>
      <c r="Q23" s="188"/>
      <c r="R23" s="188"/>
      <c r="S23" s="188"/>
      <c r="T23" s="188"/>
      <c r="U23" s="188"/>
      <c r="V23" s="188"/>
      <c r="W23" s="188"/>
      <c r="X23" s="188"/>
      <c r="Y23" s="188"/>
      <c r="Z23" s="188"/>
      <c r="AA23" s="188"/>
      <c r="AB23" s="188"/>
      <c r="AC23" s="188"/>
      <c r="AD23" s="188"/>
      <c r="AE23" s="188"/>
      <c r="AF23" s="188"/>
      <c r="AG23" s="188"/>
      <c r="AH23" s="188"/>
      <c r="AI23" s="188"/>
      <c r="AJ23" s="188"/>
      <c r="AK23" s="188"/>
      <c r="AL23" s="188"/>
      <c r="AM23" s="188"/>
      <c r="AN23" s="188"/>
      <c r="AO23" s="188"/>
      <c r="AP23" s="188"/>
      <c r="AQ23" s="188"/>
      <c r="AR23" s="180"/>
      <c r="AS23" s="180"/>
      <c r="AT23" s="180"/>
      <c r="AU23" s="180"/>
      <c r="AV23" s="187"/>
      <c r="AW23" s="189"/>
      <c r="AX23" s="189"/>
      <c r="AY23" s="189"/>
      <c r="AZ23" s="189"/>
      <c r="BA23" s="189"/>
      <c r="BB23" s="189"/>
      <c r="BC23" s="189"/>
      <c r="BD23" s="189"/>
      <c r="BE23" s="180"/>
    </row>
    <row r="24" spans="1:66" ht="14.1" customHeight="1" thickBot="1">
      <c r="A24" s="171"/>
      <c r="B24" s="171"/>
      <c r="I24" s="186"/>
      <c r="J24" s="188"/>
      <c r="K24" s="188"/>
      <c r="L24" s="188"/>
      <c r="M24" s="188"/>
      <c r="N24" s="188"/>
      <c r="O24" s="188"/>
      <c r="P24" s="188"/>
      <c r="Q24" s="188"/>
      <c r="R24" s="188"/>
      <c r="S24" s="188"/>
      <c r="T24" s="188"/>
      <c r="U24" s="188"/>
      <c r="V24" s="188"/>
      <c r="W24" s="188"/>
      <c r="X24" s="188"/>
      <c r="Y24" s="188"/>
      <c r="Z24" s="188"/>
      <c r="AA24" s="188"/>
      <c r="AB24" s="188"/>
      <c r="AC24" s="188"/>
      <c r="AD24" s="188"/>
      <c r="AE24" s="188"/>
      <c r="AF24" s="188"/>
      <c r="AG24" s="188"/>
      <c r="AH24" s="188"/>
      <c r="AI24" s="188"/>
      <c r="AJ24" s="188"/>
      <c r="AK24" s="188"/>
      <c r="AL24" s="188"/>
      <c r="AM24" s="188"/>
      <c r="AN24" s="188"/>
      <c r="AO24" s="188"/>
      <c r="AP24" s="188"/>
      <c r="AQ24" s="188"/>
      <c r="AR24" s="180"/>
      <c r="AS24" s="180"/>
      <c r="AT24" s="180"/>
      <c r="AU24" s="180"/>
      <c r="AV24" s="187"/>
      <c r="AW24" s="189"/>
      <c r="AX24" s="189"/>
      <c r="AY24" s="189"/>
      <c r="AZ24" s="189"/>
      <c r="BA24" s="189"/>
      <c r="BB24" s="189"/>
      <c r="BC24" s="189"/>
      <c r="BD24" s="189"/>
      <c r="BE24" s="180"/>
    </row>
    <row r="25" spans="1:66" ht="18" customHeight="1" thickBot="1">
      <c r="A25" s="171"/>
      <c r="B25" s="171"/>
      <c r="C25" s="170" t="s">
        <v>53</v>
      </c>
      <c r="I25" s="186"/>
      <c r="J25" s="658" t="s">
        <v>1889</v>
      </c>
      <c r="K25" s="659"/>
      <c r="L25" s="659"/>
      <c r="M25" s="659"/>
      <c r="N25" s="659"/>
      <c r="O25" s="659"/>
      <c r="P25" s="659"/>
      <c r="Q25" s="659"/>
      <c r="R25" s="659"/>
      <c r="S25" s="659"/>
      <c r="T25" s="659"/>
      <c r="U25" s="659"/>
      <c r="V25" s="659"/>
      <c r="W25" s="659"/>
      <c r="X25" s="659"/>
      <c r="Y25" s="659"/>
      <c r="Z25" s="659"/>
      <c r="AA25" s="659"/>
      <c r="AB25" s="659"/>
      <c r="AC25" s="659"/>
      <c r="AD25" s="659"/>
      <c r="AE25" s="659"/>
      <c r="AF25" s="659"/>
      <c r="AG25" s="659"/>
      <c r="AH25" s="659"/>
      <c r="AI25" s="659"/>
      <c r="AJ25" s="659"/>
      <c r="AK25" s="659"/>
      <c r="AL25" s="659"/>
      <c r="AM25" s="659"/>
      <c r="AN25" s="659"/>
      <c r="AO25" s="659"/>
      <c r="AP25" s="659"/>
      <c r="AQ25" s="660"/>
      <c r="AR25" s="180"/>
      <c r="AS25" s="180" t="s">
        <v>54</v>
      </c>
      <c r="AT25" s="180"/>
      <c r="AU25" s="180"/>
      <c r="AV25" s="187"/>
      <c r="AW25" s="706"/>
      <c r="AX25" s="707"/>
      <c r="AY25" s="707"/>
      <c r="AZ25" s="707"/>
      <c r="BA25" s="707"/>
      <c r="BB25" s="707"/>
      <c r="BC25" s="707"/>
      <c r="BD25" s="708"/>
      <c r="BE25" s="180"/>
    </row>
    <row r="26" spans="1:66" ht="14.1" customHeight="1">
      <c r="A26" s="171"/>
      <c r="B26" s="171"/>
      <c r="I26" s="186"/>
      <c r="J26" s="188"/>
      <c r="K26" s="188"/>
      <c r="L26" s="188"/>
      <c r="M26" s="188"/>
      <c r="N26" s="188"/>
      <c r="O26" s="188"/>
      <c r="P26" s="188"/>
      <c r="Q26" s="188"/>
      <c r="R26" s="188"/>
      <c r="S26" s="188"/>
      <c r="T26" s="188"/>
      <c r="U26" s="188"/>
      <c r="V26" s="188"/>
      <c r="W26" s="188"/>
      <c r="X26" s="188"/>
      <c r="Y26" s="188"/>
      <c r="Z26" s="188"/>
      <c r="AA26" s="188"/>
      <c r="AB26" s="188"/>
      <c r="AC26" s="188"/>
      <c r="AD26" s="188"/>
      <c r="AE26" s="188"/>
      <c r="AF26" s="188"/>
      <c r="AG26" s="188"/>
      <c r="AH26" s="188"/>
      <c r="AI26" s="188"/>
      <c r="AJ26" s="188"/>
      <c r="AK26" s="188"/>
      <c r="AL26" s="188"/>
      <c r="AM26" s="188"/>
      <c r="AN26" s="188"/>
      <c r="AO26" s="188"/>
      <c r="AP26" s="188"/>
      <c r="AQ26" s="188"/>
      <c r="AR26" s="180"/>
      <c r="AS26" s="180"/>
      <c r="AT26" s="180"/>
      <c r="AU26" s="180"/>
      <c r="AV26" s="187"/>
      <c r="AW26" s="180"/>
      <c r="AX26" s="180"/>
      <c r="AY26" s="180"/>
      <c r="AZ26" s="180"/>
      <c r="BA26" s="180"/>
      <c r="BB26" s="180"/>
      <c r="BC26" s="180"/>
      <c r="BD26" s="180"/>
      <c r="BE26" s="180"/>
    </row>
    <row r="27" spans="1:66" ht="14.1" customHeight="1" thickBot="1">
      <c r="A27" s="171"/>
      <c r="B27" s="171"/>
      <c r="I27" s="186"/>
      <c r="J27" s="188"/>
      <c r="K27" s="188"/>
      <c r="L27" s="188"/>
      <c r="M27" s="188"/>
      <c r="N27" s="188"/>
      <c r="O27" s="188"/>
      <c r="P27" s="188"/>
      <c r="Q27" s="188"/>
      <c r="R27" s="188"/>
      <c r="S27" s="188"/>
      <c r="T27" s="188"/>
      <c r="U27" s="188"/>
      <c r="V27" s="188"/>
      <c r="W27" s="188"/>
      <c r="X27" s="188"/>
      <c r="Y27" s="188"/>
      <c r="Z27" s="188"/>
      <c r="AA27" s="188"/>
      <c r="AB27" s="188"/>
      <c r="AC27" s="188"/>
      <c r="AD27" s="188"/>
      <c r="AE27" s="188"/>
      <c r="AF27" s="188"/>
      <c r="AG27" s="188"/>
      <c r="AH27" s="188"/>
      <c r="AI27" s="188"/>
      <c r="AJ27" s="188"/>
      <c r="AK27" s="188"/>
      <c r="AL27" s="188"/>
      <c r="AM27" s="188"/>
      <c r="AN27" s="188"/>
      <c r="AO27" s="188"/>
      <c r="AP27" s="188"/>
      <c r="AQ27" s="188"/>
      <c r="AR27" s="180"/>
      <c r="AS27" s="180"/>
      <c r="AT27" s="180"/>
      <c r="AU27" s="180"/>
      <c r="AV27" s="187"/>
      <c r="AW27" s="180"/>
      <c r="AX27" s="180"/>
      <c r="AY27" s="180"/>
      <c r="AZ27" s="180"/>
      <c r="BA27" s="180"/>
      <c r="BB27" s="180"/>
      <c r="BC27" s="180"/>
      <c r="BD27" s="180"/>
      <c r="BE27" s="180"/>
    </row>
    <row r="28" spans="1:66" ht="18" customHeight="1" thickBot="1">
      <c r="A28" s="171"/>
      <c r="B28" s="171"/>
      <c r="C28" s="170" t="s">
        <v>16</v>
      </c>
      <c r="H28" s="186"/>
      <c r="I28" s="186"/>
      <c r="J28" s="658">
        <v>955549376</v>
      </c>
      <c r="K28" s="659"/>
      <c r="L28" s="659"/>
      <c r="M28" s="659"/>
      <c r="N28" s="659"/>
      <c r="O28" s="659"/>
      <c r="P28" s="659"/>
      <c r="Q28" s="660"/>
      <c r="R28" s="170" t="s">
        <v>55</v>
      </c>
      <c r="T28" s="180"/>
      <c r="W28" s="658">
        <v>607077396</v>
      </c>
      <c r="X28" s="659"/>
      <c r="Y28" s="659"/>
      <c r="Z28" s="659"/>
      <c r="AA28" s="659"/>
      <c r="AB28" s="659"/>
      <c r="AC28" s="659"/>
      <c r="AD28" s="659"/>
      <c r="AE28" s="659"/>
      <c r="AF28" s="660"/>
      <c r="AH28" s="170" t="s">
        <v>17</v>
      </c>
      <c r="AL28" s="691" t="s">
        <v>1903</v>
      </c>
      <c r="AM28" s="692"/>
      <c r="AN28" s="692"/>
      <c r="AO28" s="692"/>
      <c r="AP28" s="692"/>
      <c r="AQ28" s="692"/>
      <c r="AR28" s="692"/>
      <c r="AS28" s="692"/>
      <c r="AT28" s="692"/>
      <c r="AU28" s="692"/>
      <c r="AV28" s="692"/>
      <c r="AW28" s="692"/>
      <c r="AX28" s="692"/>
      <c r="AY28" s="692"/>
      <c r="AZ28" s="692"/>
      <c r="BA28" s="692"/>
      <c r="BB28" s="692"/>
      <c r="BC28" s="692"/>
      <c r="BD28" s="693"/>
      <c r="BE28" s="180"/>
    </row>
    <row r="29" spans="1:66" ht="14.1" customHeight="1">
      <c r="A29" s="171"/>
      <c r="B29" s="171"/>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K29" s="180"/>
      <c r="AL29" s="180"/>
      <c r="AM29" s="180"/>
      <c r="AN29" s="180"/>
      <c r="AO29" s="180"/>
      <c r="AP29" s="180"/>
      <c r="AQ29" s="180"/>
      <c r="AR29" s="180"/>
      <c r="AS29" s="180"/>
      <c r="AT29" s="180"/>
      <c r="AU29" s="180"/>
      <c r="AV29" s="187"/>
      <c r="AX29" s="180"/>
      <c r="AY29" s="180"/>
      <c r="AZ29" s="180"/>
      <c r="BA29" s="180"/>
      <c r="BB29" s="180"/>
      <c r="BC29" s="180"/>
      <c r="BD29" s="180"/>
      <c r="BE29" s="180"/>
    </row>
    <row r="30" spans="1:66" ht="14.1" customHeight="1" thickBot="1">
      <c r="A30" s="171"/>
      <c r="B30" s="171"/>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c r="AK30" s="180"/>
      <c r="AL30" s="180"/>
      <c r="AM30" s="180"/>
      <c r="AN30" s="180"/>
      <c r="AO30" s="180"/>
      <c r="AP30" s="180"/>
      <c r="AQ30" s="180"/>
      <c r="AR30" s="180"/>
      <c r="AS30" s="180"/>
      <c r="AT30" s="180"/>
      <c r="AU30" s="180"/>
      <c r="AV30" s="187"/>
      <c r="AX30" s="180"/>
      <c r="AY30" s="180"/>
      <c r="AZ30" s="180"/>
      <c r="BA30" s="180"/>
      <c r="BB30" s="180"/>
      <c r="BC30" s="180"/>
      <c r="BD30" s="180"/>
      <c r="BE30" s="180"/>
    </row>
    <row r="31" spans="1:66" ht="18" customHeight="1" thickBot="1">
      <c r="A31" s="171"/>
      <c r="B31" s="171"/>
      <c r="C31" s="170" t="s">
        <v>11</v>
      </c>
      <c r="I31" s="180"/>
      <c r="J31" s="658"/>
      <c r="K31" s="659"/>
      <c r="L31" s="659"/>
      <c r="M31" s="659"/>
      <c r="N31" s="659"/>
      <c r="O31" s="659"/>
      <c r="P31" s="659"/>
      <c r="Q31" s="659"/>
      <c r="R31" s="659"/>
      <c r="S31" s="659"/>
      <c r="T31" s="659"/>
      <c r="U31" s="659"/>
      <c r="V31" s="659"/>
      <c r="W31" s="659"/>
      <c r="X31" s="659"/>
      <c r="Y31" s="659"/>
      <c r="Z31" s="659"/>
      <c r="AA31" s="660"/>
      <c r="AB31"/>
      <c r="AD31" s="23" t="s">
        <v>568</v>
      </c>
      <c r="AH31" s="180"/>
      <c r="AI31" s="187"/>
      <c r="AJ31" s="22"/>
      <c r="AK31" s="714"/>
      <c r="AL31" s="715"/>
      <c r="AM31" s="715"/>
      <c r="AN31" s="715"/>
      <c r="AO31" s="715"/>
      <c r="AP31" s="716"/>
      <c r="AQ31"/>
      <c r="AR31"/>
      <c r="AS31" s="180" t="s">
        <v>20</v>
      </c>
      <c r="AT31" s="180"/>
      <c r="AU31" s="180"/>
      <c r="AV31" s="187"/>
      <c r="AW31" s="681"/>
      <c r="AX31" s="682"/>
      <c r="AY31" s="682"/>
      <c r="AZ31" s="682"/>
      <c r="BA31" s="682"/>
      <c r="BB31" s="682"/>
      <c r="BC31" s="682"/>
      <c r="BD31" s="683"/>
      <c r="BE31" s="180"/>
    </row>
    <row r="32" spans="1:66" ht="14.1" customHeight="1">
      <c r="A32" s="171"/>
      <c r="B32" s="171"/>
      <c r="I32" s="180"/>
      <c r="J32" s="188"/>
      <c r="K32" s="188"/>
      <c r="L32" s="188"/>
      <c r="M32" s="188"/>
      <c r="N32" s="188"/>
      <c r="O32" s="188"/>
      <c r="P32" s="188"/>
      <c r="Q32" s="188"/>
      <c r="R32" s="188"/>
      <c r="S32" s="188"/>
      <c r="T32" s="188"/>
      <c r="U32" s="188"/>
      <c r="V32" s="188"/>
      <c r="W32" s="188"/>
      <c r="X32" s="188"/>
      <c r="Y32" s="188"/>
      <c r="Z32" s="188"/>
      <c r="AA32" s="188"/>
      <c r="AB32" s="188"/>
      <c r="AC32" s="188"/>
      <c r="AD32" s="188"/>
      <c r="AE32" s="188"/>
      <c r="AF32" s="188"/>
      <c r="AG32" s="188"/>
      <c r="AH32" s="188"/>
      <c r="AI32" s="188"/>
      <c r="AJ32" s="188"/>
      <c r="AK32" s="188"/>
      <c r="AL32" s="188"/>
      <c r="AM32" s="188"/>
      <c r="AN32" s="188"/>
      <c r="AO32" s="188"/>
      <c r="AP32" s="188"/>
      <c r="AQ32" s="188"/>
      <c r="AR32" s="180"/>
      <c r="AS32" s="180"/>
      <c r="AT32" s="180"/>
      <c r="AU32" s="180"/>
      <c r="AV32" s="187"/>
      <c r="AW32" s="180"/>
      <c r="AX32" s="180"/>
      <c r="AY32" s="180"/>
      <c r="AZ32" s="180"/>
      <c r="BA32" s="180"/>
      <c r="BB32" s="180"/>
      <c r="BC32" s="180"/>
      <c r="BD32" s="180"/>
      <c r="BE32" s="180"/>
    </row>
    <row r="33" spans="1:57" ht="14.1" customHeight="1" thickBot="1">
      <c r="A33" s="171"/>
      <c r="B33" s="171"/>
      <c r="I33" s="180"/>
      <c r="J33" s="188"/>
      <c r="K33" s="188"/>
      <c r="L33" s="188"/>
      <c r="M33" s="188"/>
      <c r="N33" s="188"/>
      <c r="O33" s="188"/>
      <c r="P33" s="188"/>
      <c r="Q33" s="188"/>
      <c r="R33" s="188"/>
      <c r="S33" s="188"/>
      <c r="T33" s="188"/>
      <c r="U33" s="188"/>
      <c r="V33" s="188"/>
      <c r="W33" s="188"/>
      <c r="X33" s="188"/>
      <c r="Y33" s="188"/>
      <c r="Z33" s="188"/>
      <c r="AA33" s="188"/>
      <c r="AB33" s="188"/>
      <c r="AC33" s="188"/>
      <c r="AD33" s="188"/>
      <c r="AE33" s="188"/>
      <c r="AF33" s="188"/>
      <c r="AG33" s="188"/>
      <c r="AH33" s="188"/>
      <c r="AI33" s="188"/>
      <c r="AJ33" s="188"/>
      <c r="AK33" s="188"/>
      <c r="AL33" s="188"/>
      <c r="AM33" s="188"/>
      <c r="AN33" s="188"/>
      <c r="AO33" s="188"/>
      <c r="AP33" s="188"/>
      <c r="AQ33" s="188"/>
      <c r="AR33" s="180"/>
      <c r="AS33" s="180"/>
      <c r="AT33" s="180"/>
      <c r="AU33" s="180"/>
      <c r="AV33" s="187"/>
      <c r="AW33" s="180"/>
      <c r="AX33" s="180"/>
      <c r="AY33" s="180"/>
      <c r="AZ33" s="180"/>
      <c r="BA33" s="180"/>
      <c r="BB33" s="180"/>
      <c r="BC33" s="180"/>
      <c r="BD33" s="180"/>
      <c r="BE33" s="180"/>
    </row>
    <row r="34" spans="1:57" ht="18" customHeight="1" thickBot="1">
      <c r="A34" s="171"/>
      <c r="B34" s="171"/>
      <c r="C34" s="170" t="s">
        <v>12</v>
      </c>
      <c r="I34" s="180"/>
      <c r="J34" s="658" t="s">
        <v>1890</v>
      </c>
      <c r="K34" s="659"/>
      <c r="L34" s="659"/>
      <c r="M34" s="659"/>
      <c r="N34" s="659"/>
      <c r="O34" s="659"/>
      <c r="P34" s="659"/>
      <c r="Q34" s="659"/>
      <c r="R34" s="659"/>
      <c r="S34" s="659"/>
      <c r="T34" s="659"/>
      <c r="U34" s="659"/>
      <c r="V34" s="659"/>
      <c r="W34" s="659"/>
      <c r="X34" s="659"/>
      <c r="Y34" s="659"/>
      <c r="Z34" s="659"/>
      <c r="AA34" s="659"/>
      <c r="AB34" s="659"/>
      <c r="AC34" s="659"/>
      <c r="AD34" s="659"/>
      <c r="AE34" s="659"/>
      <c r="AF34" s="659"/>
      <c r="AG34" s="659"/>
      <c r="AH34" s="659"/>
      <c r="AI34" s="659"/>
      <c r="AJ34" s="659"/>
      <c r="AK34" s="659"/>
      <c r="AL34" s="659"/>
      <c r="AM34" s="659"/>
      <c r="AN34" s="659"/>
      <c r="AO34" s="659"/>
      <c r="AP34" s="659"/>
      <c r="AQ34" s="660"/>
      <c r="AR34" s="180"/>
      <c r="AS34" s="180"/>
      <c r="AT34" s="180" t="s">
        <v>19</v>
      </c>
      <c r="AU34" s="180"/>
      <c r="AV34" s="187"/>
      <c r="AW34" s="691">
        <v>41015</v>
      </c>
      <c r="AX34" s="692"/>
      <c r="AY34" s="692"/>
      <c r="AZ34" s="692"/>
      <c r="BA34" s="692"/>
      <c r="BB34" s="692"/>
      <c r="BC34" s="692"/>
      <c r="BD34" s="693"/>
      <c r="BE34" s="180"/>
    </row>
    <row r="35" spans="1:57" ht="14.1" customHeight="1">
      <c r="A35" s="171"/>
      <c r="B35" s="171"/>
      <c r="I35" s="180"/>
      <c r="J35" s="188"/>
      <c r="K35" s="188"/>
      <c r="L35" s="188"/>
      <c r="M35" s="188"/>
      <c r="N35" s="188"/>
      <c r="O35" s="188"/>
      <c r="P35" s="188"/>
      <c r="Q35" s="188"/>
      <c r="R35" s="188"/>
      <c r="S35" s="188"/>
      <c r="T35" s="188"/>
      <c r="U35" s="188"/>
      <c r="V35" s="188"/>
      <c r="W35" s="188"/>
      <c r="X35" s="188"/>
      <c r="Y35" s="188"/>
      <c r="Z35" s="188"/>
      <c r="AA35" s="188"/>
      <c r="AB35" s="188"/>
      <c r="AC35" s="188"/>
      <c r="AD35" s="188"/>
      <c r="AE35" s="188"/>
      <c r="AF35" s="188"/>
      <c r="AG35" s="188"/>
      <c r="AH35" s="188"/>
      <c r="AI35" s="188"/>
      <c r="AJ35" s="188"/>
      <c r="AK35" s="188"/>
      <c r="AL35" s="188"/>
      <c r="AM35" s="188"/>
      <c r="AN35" s="188"/>
      <c r="AO35" s="188"/>
      <c r="AP35" s="188"/>
      <c r="AQ35" s="188"/>
      <c r="AR35" s="180"/>
      <c r="AS35" s="180"/>
      <c r="AT35" s="180"/>
      <c r="AU35" s="180"/>
      <c r="AV35" s="187"/>
      <c r="AW35" s="180"/>
      <c r="AX35" s="180"/>
      <c r="AY35" s="180"/>
      <c r="AZ35" s="180"/>
      <c r="BA35" s="180"/>
      <c r="BB35" s="180"/>
      <c r="BC35" s="180"/>
      <c r="BD35" s="180"/>
      <c r="BE35" s="180"/>
    </row>
    <row r="36" spans="1:57" ht="14.1" customHeight="1" thickBot="1">
      <c r="A36" s="171"/>
      <c r="B36" s="171"/>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K36" s="180"/>
      <c r="AL36" s="180"/>
      <c r="AM36" s="180"/>
      <c r="AN36" s="180"/>
      <c r="AO36" s="180"/>
      <c r="AP36" s="180"/>
      <c r="AQ36" s="180"/>
      <c r="AR36" s="180"/>
      <c r="AS36" s="180"/>
      <c r="AT36" s="180"/>
      <c r="AU36" s="180"/>
      <c r="AV36" s="187"/>
      <c r="AX36" s="180"/>
      <c r="AY36" s="180"/>
      <c r="AZ36" s="180"/>
      <c r="BA36" s="180"/>
      <c r="BB36" s="180"/>
      <c r="BC36" s="180"/>
      <c r="BD36" s="180"/>
      <c r="BE36" s="180"/>
    </row>
    <row r="37" spans="1:57" ht="18" customHeight="1" thickBot="1">
      <c r="A37" s="171"/>
      <c r="B37" s="171"/>
      <c r="C37" s="170" t="s">
        <v>14</v>
      </c>
      <c r="J37" s="658" t="s">
        <v>1891</v>
      </c>
      <c r="K37" s="659"/>
      <c r="L37" s="659"/>
      <c r="M37" s="659"/>
      <c r="N37" s="659"/>
      <c r="O37" s="659"/>
      <c r="P37" s="659"/>
      <c r="Q37" s="659"/>
      <c r="R37" s="659"/>
      <c r="S37" s="659"/>
      <c r="T37" s="659"/>
      <c r="U37" s="659"/>
      <c r="V37" s="659"/>
      <c r="W37" s="659"/>
      <c r="X37" s="659"/>
      <c r="Y37" s="659"/>
      <c r="Z37" s="659"/>
      <c r="AA37" s="659"/>
      <c r="AB37" s="659"/>
      <c r="AC37" s="659"/>
      <c r="AD37" s="659"/>
      <c r="AE37" s="659"/>
      <c r="AF37" s="659"/>
      <c r="AG37" s="659"/>
      <c r="AH37" s="659"/>
      <c r="AI37" s="659"/>
      <c r="AJ37" s="659"/>
      <c r="AK37" s="659"/>
      <c r="AL37" s="659"/>
      <c r="AM37" s="659"/>
      <c r="AN37" s="659"/>
      <c r="AO37" s="659"/>
      <c r="AP37" s="659"/>
      <c r="AQ37" s="660"/>
      <c r="AT37" s="170" t="s">
        <v>15</v>
      </c>
      <c r="AW37" s="658" t="s">
        <v>1891</v>
      </c>
      <c r="AX37" s="659"/>
      <c r="AY37" s="659"/>
      <c r="AZ37" s="659"/>
      <c r="BA37" s="659"/>
      <c r="BB37" s="659"/>
      <c r="BC37" s="659"/>
      <c r="BD37" s="660"/>
    </row>
    <row r="38" spans="1:57" ht="14.1" customHeight="1">
      <c r="A38" s="171"/>
      <c r="B38" s="171"/>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s="180"/>
      <c r="AK38" s="180"/>
      <c r="AL38" s="180"/>
      <c r="AM38" s="180"/>
      <c r="AN38" s="180"/>
      <c r="AO38" s="180"/>
      <c r="AP38" s="180"/>
      <c r="AQ38" s="180"/>
      <c r="AW38" s="188"/>
      <c r="AX38" s="188"/>
      <c r="AY38" s="188"/>
      <c r="AZ38" s="188"/>
      <c r="BA38" s="188"/>
      <c r="BB38" s="188"/>
      <c r="BC38" s="188"/>
      <c r="BD38" s="188"/>
    </row>
    <row r="39" spans="1:57" ht="14.1" customHeight="1">
      <c r="A39" s="171"/>
      <c r="B39" s="171"/>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W39" s="188"/>
      <c r="AX39" s="188"/>
      <c r="AY39" s="188"/>
      <c r="AZ39" s="188"/>
      <c r="BA39" s="188"/>
      <c r="BB39" s="188"/>
      <c r="BC39" s="188"/>
      <c r="BD39" s="188"/>
    </row>
    <row r="40" spans="1:57" ht="14.1" customHeight="1">
      <c r="A40" s="171"/>
      <c r="B40" s="171"/>
      <c r="C40" s="177" t="s">
        <v>24</v>
      </c>
      <c r="D40" s="185"/>
      <c r="E40" s="185"/>
      <c r="F40" s="185"/>
      <c r="G40" s="185"/>
      <c r="H40" s="185"/>
      <c r="I40" s="185"/>
      <c r="J40" s="185"/>
      <c r="K40" s="178"/>
      <c r="L40" s="178"/>
      <c r="M40" s="178"/>
      <c r="N40" s="178"/>
      <c r="O40" s="190"/>
      <c r="P40" s="190"/>
      <c r="Q40" s="190"/>
      <c r="R40" s="190"/>
      <c r="S40" s="190"/>
      <c r="T40" s="190"/>
      <c r="U40" s="190"/>
      <c r="V40" s="190"/>
      <c r="W40" s="190"/>
      <c r="X40" s="190"/>
      <c r="Y40" s="190"/>
      <c r="Z40" s="190"/>
      <c r="AA40" s="190"/>
      <c r="AB40" s="190"/>
      <c r="AC40" s="190"/>
      <c r="AD40" s="190"/>
      <c r="AE40" s="190"/>
      <c r="AF40" s="190"/>
      <c r="AG40" s="190"/>
      <c r="AH40" s="190"/>
      <c r="AI40" s="190"/>
      <c r="AJ40" s="190"/>
      <c r="AK40" s="190"/>
      <c r="AL40" s="190"/>
      <c r="AM40" s="190"/>
      <c r="AN40" s="191"/>
      <c r="AO40" s="191"/>
      <c r="AP40" s="191"/>
      <c r="AQ40" s="191"/>
      <c r="AR40" s="191"/>
      <c r="AS40" s="191"/>
      <c r="AT40" s="191"/>
      <c r="AU40" s="191"/>
      <c r="AV40" s="191"/>
      <c r="AW40" s="191"/>
      <c r="AX40" s="191"/>
      <c r="AY40" s="191"/>
      <c r="AZ40" s="191"/>
    </row>
    <row r="41" spans="1:57" ht="6.75" customHeight="1">
      <c r="A41" s="171"/>
      <c r="B41" s="171"/>
    </row>
    <row r="42" spans="1:57" ht="3" customHeight="1" thickBot="1">
      <c r="A42" s="171"/>
      <c r="B42" s="171"/>
    </row>
    <row r="43" spans="1:57" ht="18" customHeight="1" thickBot="1">
      <c r="A43" s="171"/>
      <c r="B43" s="171"/>
      <c r="C43" s="170" t="s">
        <v>12</v>
      </c>
      <c r="I43" s="180"/>
      <c r="J43" s="658"/>
      <c r="K43" s="659"/>
      <c r="L43" s="659"/>
      <c r="M43" s="659"/>
      <c r="N43" s="659"/>
      <c r="O43" s="659"/>
      <c r="P43" s="659"/>
      <c r="Q43" s="659"/>
      <c r="R43" s="659"/>
      <c r="S43" s="659"/>
      <c r="T43" s="659"/>
      <c r="U43" s="659"/>
      <c r="V43" s="659"/>
      <c r="W43" s="659"/>
      <c r="X43" s="659"/>
      <c r="Y43" s="659"/>
      <c r="Z43" s="659"/>
      <c r="AA43" s="659"/>
      <c r="AB43" s="659"/>
      <c r="AC43" s="659"/>
      <c r="AD43" s="659"/>
      <c r="AE43" s="659"/>
      <c r="AF43" s="659"/>
      <c r="AG43" s="659"/>
      <c r="AH43" s="659"/>
      <c r="AI43" s="659"/>
      <c r="AJ43" s="659"/>
      <c r="AK43" s="659"/>
      <c r="AL43" s="659"/>
      <c r="AM43" s="659"/>
      <c r="AN43" s="659"/>
      <c r="AO43" s="659"/>
      <c r="AP43" s="659"/>
      <c r="AQ43" s="660"/>
      <c r="AR43" s="180"/>
      <c r="AS43" s="180"/>
      <c r="AT43" s="180" t="s">
        <v>13</v>
      </c>
      <c r="AU43" s="180"/>
      <c r="AV43" s="187"/>
      <c r="AW43" s="681"/>
      <c r="AX43" s="682"/>
      <c r="AY43" s="682"/>
      <c r="AZ43" s="682"/>
      <c r="BA43" s="682"/>
      <c r="BB43" s="682"/>
      <c r="BC43" s="682"/>
      <c r="BD43" s="683"/>
      <c r="BE43" s="180"/>
    </row>
    <row r="44" spans="1:57" ht="14.1" customHeight="1">
      <c r="A44" s="171"/>
      <c r="B44" s="171"/>
      <c r="I44" s="180"/>
      <c r="J44" s="188"/>
      <c r="K44" s="188"/>
      <c r="L44" s="188"/>
      <c r="M44" s="188"/>
      <c r="N44" s="188"/>
      <c r="O44" s="188"/>
      <c r="P44" s="188"/>
      <c r="Q44" s="188"/>
      <c r="R44" s="188"/>
      <c r="S44" s="188"/>
      <c r="T44" s="188"/>
      <c r="U44" s="188"/>
      <c r="V44" s="188"/>
      <c r="W44" s="188"/>
      <c r="X44" s="188"/>
      <c r="Y44" s="188"/>
      <c r="Z44" s="188"/>
      <c r="AA44" s="188"/>
      <c r="AB44" s="188"/>
      <c r="AC44" s="188"/>
      <c r="AD44" s="188"/>
      <c r="AE44" s="188"/>
      <c r="AF44" s="188"/>
      <c r="AG44" s="188"/>
      <c r="AH44" s="188"/>
      <c r="AI44" s="188"/>
      <c r="AJ44" s="188"/>
      <c r="AK44" s="188"/>
      <c r="AL44" s="188"/>
      <c r="AM44" s="188"/>
      <c r="AN44" s="188"/>
      <c r="AO44" s="188"/>
      <c r="AP44" s="188"/>
      <c r="AQ44" s="188"/>
      <c r="AR44" s="180"/>
      <c r="AS44" s="180"/>
      <c r="AT44" s="180"/>
      <c r="AU44" s="180"/>
      <c r="AV44" s="187"/>
      <c r="AW44" s="180"/>
      <c r="AX44" s="180"/>
      <c r="AY44" s="180"/>
      <c r="AZ44" s="180"/>
      <c r="BA44" s="180"/>
      <c r="BB44" s="180"/>
      <c r="BC44" s="180"/>
      <c r="BD44" s="180"/>
      <c r="BE44" s="180"/>
    </row>
    <row r="45" spans="1:57" ht="14.1" customHeight="1" thickBot="1">
      <c r="A45" s="171"/>
      <c r="B45" s="171"/>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c r="AK45" s="180"/>
      <c r="AL45" s="180"/>
      <c r="AM45" s="180"/>
      <c r="AN45" s="180"/>
      <c r="AO45" s="180"/>
      <c r="AP45" s="180"/>
      <c r="AQ45" s="180"/>
      <c r="AR45" s="180"/>
      <c r="AS45" s="180"/>
      <c r="AT45" s="180"/>
      <c r="AU45" s="180"/>
      <c r="AV45" s="187"/>
      <c r="AX45" s="180"/>
      <c r="AY45" s="180"/>
      <c r="AZ45" s="180"/>
      <c r="BA45" s="180"/>
      <c r="BB45" s="180"/>
      <c r="BC45" s="180"/>
      <c r="BD45" s="180"/>
      <c r="BE45" s="180"/>
    </row>
    <row r="46" spans="1:57" ht="18" customHeight="1" thickBot="1">
      <c r="A46" s="171"/>
      <c r="B46" s="171"/>
      <c r="C46" s="170" t="s">
        <v>14</v>
      </c>
      <c r="J46" s="658"/>
      <c r="K46" s="659"/>
      <c r="L46" s="659"/>
      <c r="M46" s="659"/>
      <c r="N46" s="659"/>
      <c r="O46" s="659"/>
      <c r="P46" s="659"/>
      <c r="Q46" s="659"/>
      <c r="R46" s="659"/>
      <c r="S46" s="659"/>
      <c r="T46" s="659"/>
      <c r="U46" s="659"/>
      <c r="V46" s="659"/>
      <c r="W46" s="659"/>
      <c r="X46" s="659"/>
      <c r="Y46" s="659"/>
      <c r="Z46" s="659"/>
      <c r="AA46" s="659"/>
      <c r="AB46" s="659"/>
      <c r="AC46" s="659"/>
      <c r="AD46" s="659"/>
      <c r="AE46" s="659"/>
      <c r="AF46" s="659"/>
      <c r="AG46" s="659"/>
      <c r="AH46" s="659"/>
      <c r="AI46" s="659"/>
      <c r="AJ46" s="659"/>
      <c r="AK46" s="659"/>
      <c r="AL46" s="659"/>
      <c r="AM46" s="659"/>
      <c r="AN46" s="659"/>
      <c r="AO46" s="659"/>
      <c r="AP46" s="659"/>
      <c r="AQ46" s="660"/>
      <c r="AT46" s="170" t="s">
        <v>15</v>
      </c>
      <c r="AW46" s="658"/>
      <c r="AX46" s="659"/>
      <c r="AY46" s="659"/>
      <c r="AZ46" s="659"/>
      <c r="BA46" s="659"/>
      <c r="BB46" s="659"/>
      <c r="BC46" s="659"/>
      <c r="BD46" s="660"/>
    </row>
    <row r="47" spans="1:57" s="180" customFormat="1" ht="14.1" customHeight="1">
      <c r="A47" s="171"/>
      <c r="B47" s="171"/>
    </row>
    <row r="48" spans="1:57" s="180" customFormat="1" ht="14.1" customHeight="1" thickBot="1">
      <c r="A48" s="171"/>
      <c r="B48" s="171"/>
    </row>
    <row r="49" spans="1:85" ht="18" customHeight="1" thickBot="1">
      <c r="A49" s="171"/>
      <c r="B49" s="171"/>
      <c r="C49" s="170" t="s">
        <v>478</v>
      </c>
      <c r="J49" s="681" t="s">
        <v>1892</v>
      </c>
      <c r="K49" s="682"/>
      <c r="L49" s="682"/>
      <c r="M49" s="683"/>
      <c r="N49" s="180"/>
      <c r="O49" s="681" t="s">
        <v>1893</v>
      </c>
      <c r="P49" s="682"/>
      <c r="Q49" s="682"/>
      <c r="R49" s="683"/>
      <c r="S49" s="180"/>
      <c r="T49" s="681" t="s">
        <v>1894</v>
      </c>
      <c r="U49" s="683"/>
      <c r="V49" s="180"/>
      <c r="W49" s="681" t="s">
        <v>1895</v>
      </c>
      <c r="X49" s="682"/>
      <c r="Y49" s="682"/>
      <c r="Z49" s="682"/>
      <c r="AA49" s="682"/>
      <c r="AB49" s="682"/>
      <c r="AC49" s="682"/>
      <c r="AD49" s="683"/>
      <c r="AE49" s="180"/>
      <c r="AF49" s="180"/>
      <c r="AG49" s="180"/>
      <c r="AH49" s="180"/>
      <c r="AI49" s="180"/>
      <c r="AJ49" s="180"/>
      <c r="AK49" s="180"/>
      <c r="AL49" s="180"/>
      <c r="AM49" s="180"/>
      <c r="AN49" s="180"/>
      <c r="AO49" s="180"/>
      <c r="AP49" s="180"/>
      <c r="AQ49" s="180"/>
      <c r="AS49" s="180"/>
      <c r="AT49" s="180"/>
      <c r="AU49" s="180"/>
      <c r="AV49" s="180"/>
      <c r="AW49" s="186"/>
      <c r="AX49" s="186"/>
      <c r="AY49" s="186"/>
      <c r="AZ49" s="186"/>
      <c r="BA49" s="186"/>
      <c r="BB49" s="186"/>
      <c r="BC49" s="186"/>
      <c r="BD49" s="186"/>
    </row>
    <row r="50" spans="1:85" s="180" customFormat="1" ht="14.1" customHeight="1">
      <c r="A50" s="171"/>
      <c r="B50" s="171"/>
    </row>
    <row r="51" spans="1:85" ht="4.5" customHeight="1">
      <c r="A51" s="171"/>
      <c r="B51" s="171"/>
    </row>
    <row r="52" spans="1:85" ht="14.1" customHeight="1">
      <c r="A52" s="171"/>
      <c r="B52" s="171"/>
      <c r="C52" s="192"/>
      <c r="D52" s="192"/>
      <c r="E52" s="192"/>
      <c r="F52" s="192"/>
      <c r="G52" s="192"/>
      <c r="H52" s="192"/>
      <c r="I52" s="192"/>
      <c r="J52" s="192"/>
      <c r="K52" s="192"/>
      <c r="L52" s="192"/>
      <c r="M52" s="192"/>
      <c r="N52" s="192"/>
      <c r="O52" s="192"/>
      <c r="P52" s="192"/>
      <c r="Q52" s="192"/>
      <c r="R52" s="192"/>
      <c r="S52" s="192"/>
      <c r="T52" s="192"/>
      <c r="U52" s="192"/>
      <c r="V52" s="192"/>
      <c r="W52" s="192"/>
      <c r="X52" s="192"/>
      <c r="Y52" s="192"/>
      <c r="Z52" s="192"/>
      <c r="AA52" s="192"/>
      <c r="AB52" s="192"/>
      <c r="AC52" s="192"/>
      <c r="AD52" s="192"/>
      <c r="AE52" s="192"/>
      <c r="AF52" s="192"/>
      <c r="AG52" s="192"/>
      <c r="AH52" s="192"/>
      <c r="AI52" s="192"/>
      <c r="AJ52" s="192"/>
      <c r="AK52" s="192"/>
      <c r="AL52" s="192"/>
      <c r="AM52" s="192"/>
      <c r="AN52" s="192"/>
      <c r="AO52" s="192"/>
      <c r="AP52" s="192"/>
      <c r="AQ52" s="192"/>
      <c r="AR52" s="192"/>
      <c r="AS52" s="192"/>
      <c r="AT52" s="192"/>
      <c r="AU52" s="192"/>
      <c r="AV52" s="192"/>
      <c r="AW52" s="192"/>
      <c r="AX52" s="192"/>
      <c r="AY52" s="192"/>
      <c r="AZ52" s="192"/>
      <c r="BA52" s="192"/>
      <c r="BB52" s="192"/>
      <c r="BC52" s="192"/>
      <c r="BD52" s="192"/>
      <c r="BE52" s="192"/>
    </row>
    <row r="53" spans="1:85" ht="14.1" customHeight="1">
      <c r="A53" s="171"/>
      <c r="B53" s="171"/>
    </row>
    <row r="54" spans="1:85" ht="6" customHeight="1">
      <c r="A54" s="171"/>
      <c r="B54" s="171"/>
      <c r="P54" s="193"/>
      <c r="Q54" s="193"/>
      <c r="R54" s="193"/>
      <c r="S54" s="193"/>
      <c r="T54" s="193"/>
      <c r="U54" s="193"/>
    </row>
    <row r="55" spans="1:85" ht="14.1" customHeight="1">
      <c r="A55" s="171"/>
      <c r="B55" s="171"/>
      <c r="C55" s="177" t="s">
        <v>3</v>
      </c>
      <c r="D55" s="178"/>
      <c r="E55" s="178"/>
      <c r="F55" s="178"/>
      <c r="G55" s="178"/>
      <c r="H55" s="178"/>
      <c r="I55" s="178"/>
      <c r="J55" s="178"/>
      <c r="K55" s="178"/>
      <c r="L55" s="178"/>
      <c r="M55" s="179"/>
      <c r="N55" s="179"/>
      <c r="O55" s="179"/>
      <c r="P55" s="193"/>
      <c r="Q55" s="193"/>
      <c r="R55" s="193"/>
      <c r="S55" s="193"/>
      <c r="T55" s="193"/>
      <c r="U55" s="193"/>
    </row>
    <row r="56" spans="1:85" ht="3.75" customHeight="1">
      <c r="A56" s="171"/>
      <c r="B56" s="171"/>
      <c r="P56" s="193"/>
      <c r="Q56" s="193"/>
      <c r="R56" s="193"/>
      <c r="S56" s="193"/>
      <c r="T56" s="193"/>
      <c r="U56" s="193"/>
    </row>
    <row r="57" spans="1:85" ht="6" customHeight="1">
      <c r="A57" s="171"/>
      <c r="B57" s="171"/>
      <c r="P57" s="193"/>
      <c r="Q57" s="193"/>
      <c r="R57" s="193"/>
      <c r="S57" s="193"/>
      <c r="T57" s="193"/>
      <c r="U57" s="193"/>
      <c r="V57" s="194"/>
      <c r="W57" s="194"/>
      <c r="X57" s="194"/>
      <c r="Y57" s="194"/>
      <c r="Z57" s="194"/>
      <c r="AA57" s="194"/>
      <c r="AB57" s="194"/>
      <c r="AC57" s="194"/>
      <c r="AD57" s="194"/>
      <c r="AE57" s="194"/>
      <c r="AF57" s="194"/>
      <c r="AG57" s="194"/>
      <c r="AH57" s="194"/>
      <c r="AI57" s="194"/>
      <c r="AJ57" s="194"/>
      <c r="AK57" s="194"/>
      <c r="AL57" s="194"/>
      <c r="AM57" s="194"/>
      <c r="AN57" s="194"/>
      <c r="AO57" s="194"/>
      <c r="AP57" s="194"/>
      <c r="AQ57" s="194"/>
      <c r="AR57" s="194"/>
      <c r="AS57" s="194"/>
      <c r="AT57" s="194"/>
      <c r="AU57" s="194"/>
      <c r="AV57" s="194"/>
      <c r="AW57" s="194"/>
      <c r="BK57" s="180"/>
      <c r="BL57" s="180"/>
      <c r="BM57" s="180"/>
      <c r="BN57" s="180"/>
      <c r="BO57" s="180"/>
      <c r="BP57" s="180"/>
      <c r="BQ57" s="180"/>
      <c r="BR57" s="180"/>
      <c r="BS57" s="180"/>
      <c r="BT57" s="180"/>
      <c r="BU57" s="180"/>
      <c r="BV57" s="180"/>
      <c r="BW57" s="180"/>
      <c r="BX57" s="180"/>
      <c r="BY57" s="180"/>
      <c r="BZ57" s="180"/>
      <c r="CA57" s="180"/>
      <c r="CB57" s="180"/>
      <c r="CC57" s="180"/>
      <c r="CD57" s="180"/>
      <c r="CE57" s="180"/>
      <c r="CF57" s="180"/>
      <c r="CG57" s="180"/>
    </row>
    <row r="58" spans="1:85" ht="14.1" customHeight="1">
      <c r="A58" s="171"/>
      <c r="B58" s="171"/>
      <c r="C58" s="195" t="s">
        <v>42</v>
      </c>
      <c r="AF58" s="196">
        <f>W60*Y60</f>
        <v>0</v>
      </c>
      <c r="AH58" s="197"/>
      <c r="AI58" s="197"/>
      <c r="AJ58" s="197"/>
      <c r="AK58" s="195"/>
      <c r="AL58" s="194"/>
      <c r="AN58" s="194"/>
      <c r="BK58" s="180"/>
      <c r="BL58" s="180"/>
      <c r="BM58" s="180"/>
      <c r="BN58" s="180"/>
      <c r="BO58" s="180"/>
      <c r="BP58" s="180"/>
      <c r="BQ58" s="180"/>
      <c r="BR58" s="180"/>
      <c r="BS58" s="180"/>
      <c r="BT58" s="180"/>
      <c r="BU58" s="180"/>
      <c r="BV58" s="180"/>
      <c r="BW58" s="180"/>
      <c r="BX58" s="180"/>
      <c r="BY58" s="180"/>
      <c r="BZ58" s="180"/>
      <c r="CA58" s="180"/>
      <c r="CB58" s="180"/>
      <c r="CC58" s="180"/>
      <c r="CD58" s="180"/>
      <c r="CE58" s="180"/>
      <c r="CF58" s="180"/>
      <c r="CG58" s="180"/>
    </row>
    <row r="59" spans="1:85" ht="14.1" customHeight="1" thickBot="1">
      <c r="A59" s="171"/>
      <c r="B59" s="171"/>
      <c r="T59" s="187"/>
      <c r="U59" s="187"/>
      <c r="V59" s="187"/>
      <c r="W59" s="187"/>
      <c r="X59" s="187"/>
      <c r="Y59" s="187"/>
      <c r="Z59" s="187"/>
      <c r="AA59" s="187"/>
      <c r="AB59" s="187"/>
      <c r="AC59" s="187"/>
      <c r="AD59" s="187"/>
      <c r="AE59" s="187"/>
      <c r="AF59" s="187"/>
      <c r="AG59" s="187"/>
      <c r="AH59" s="187"/>
      <c r="AI59" s="187"/>
      <c r="AJ59" s="187"/>
      <c r="BK59" s="180"/>
      <c r="BL59" s="180"/>
      <c r="BM59" s="180"/>
      <c r="BN59" s="180"/>
      <c r="BO59" s="180"/>
      <c r="BP59" s="180"/>
      <c r="BQ59" s="180"/>
      <c r="BR59" s="180"/>
      <c r="BS59" s="180"/>
      <c r="BT59" s="180"/>
      <c r="BU59" s="180"/>
      <c r="BV59" s="180"/>
      <c r="BW59" s="180"/>
      <c r="BX59" s="180"/>
      <c r="BY59" s="180"/>
      <c r="BZ59" s="180"/>
      <c r="CA59" s="180"/>
      <c r="CB59" s="180"/>
      <c r="CC59" s="180"/>
      <c r="CD59" s="180"/>
      <c r="CE59" s="180"/>
      <c r="CF59" s="180"/>
      <c r="CG59" s="180"/>
    </row>
    <row r="60" spans="1:85" ht="18" customHeight="1" thickBot="1">
      <c r="A60" s="171"/>
      <c r="B60" s="171"/>
      <c r="C60" s="172" t="s">
        <v>39</v>
      </c>
      <c r="D60" s="172"/>
      <c r="E60" s="172"/>
      <c r="F60" s="172"/>
      <c r="G60" s="675">
        <v>1</v>
      </c>
      <c r="H60" s="676"/>
      <c r="I60" s="172"/>
      <c r="J60" s="268" t="s">
        <v>61</v>
      </c>
      <c r="K60" s="172"/>
      <c r="L60" s="679">
        <v>12</v>
      </c>
      <c r="M60" s="680"/>
      <c r="N60" s="186"/>
      <c r="O60" s="170" t="s">
        <v>37</v>
      </c>
      <c r="P60" s="679"/>
      <c r="Q60" s="680"/>
      <c r="R60" s="188"/>
      <c r="S60" s="170" t="s">
        <v>38</v>
      </c>
      <c r="T60" s="186"/>
      <c r="U60" s="186"/>
      <c r="W60" s="675"/>
      <c r="X60" s="676"/>
      <c r="Y60" s="196">
        <v>5</v>
      </c>
      <c r="Z60" s="186"/>
      <c r="AA60" s="186" t="s">
        <v>40</v>
      </c>
      <c r="AB60" s="186"/>
      <c r="AC60" s="675"/>
      <c r="AD60" s="676"/>
      <c r="AE60" s="186"/>
      <c r="AF60" s="186" t="s">
        <v>21</v>
      </c>
      <c r="AG60" s="186"/>
      <c r="AH60" s="186"/>
      <c r="AI60" s="675">
        <v>1</v>
      </c>
      <c r="AJ60" s="676"/>
      <c r="AK60" s="186"/>
      <c r="AL60" s="186"/>
      <c r="AM60" s="180" t="s">
        <v>41</v>
      </c>
      <c r="AN60" s="186"/>
      <c r="AO60" s="675"/>
      <c r="AP60" s="676"/>
      <c r="AR60" s="170" t="s">
        <v>62</v>
      </c>
      <c r="AV60" s="679">
        <v>1</v>
      </c>
      <c r="AW60" s="680"/>
      <c r="AY60" s="170" t="s">
        <v>43</v>
      </c>
      <c r="AZ60" s="180"/>
      <c r="BA60" s="180"/>
      <c r="BB60" s="679"/>
      <c r="BC60" s="680"/>
      <c r="BD60" s="186"/>
      <c r="BE60" s="186"/>
      <c r="BF60" s="186"/>
      <c r="BG60" s="186"/>
      <c r="BH60" s="186"/>
      <c r="BI60" s="186"/>
      <c r="BJ60" s="186"/>
      <c r="BK60" s="186"/>
      <c r="BL60" s="186"/>
      <c r="BM60" s="186"/>
      <c r="BN60" s="186"/>
      <c r="BO60" s="186"/>
      <c r="BP60" s="186"/>
      <c r="BQ60" s="186"/>
      <c r="BR60" s="186"/>
      <c r="BS60" s="180"/>
      <c r="BT60" s="180"/>
      <c r="BU60" s="180"/>
      <c r="BV60" s="180"/>
    </row>
    <row r="61" spans="1:85" ht="14.1" customHeight="1" thickBot="1">
      <c r="A61" s="171"/>
      <c r="B61" s="171"/>
      <c r="L61" s="180"/>
      <c r="M61" s="180"/>
      <c r="N61" s="180"/>
      <c r="O61" s="180"/>
      <c r="P61" s="198">
        <v>20</v>
      </c>
      <c r="Q61" s="180"/>
      <c r="R61" s="180"/>
      <c r="S61" s="180"/>
      <c r="T61" s="186"/>
      <c r="U61" s="186"/>
      <c r="V61" s="186"/>
      <c r="W61" s="186"/>
      <c r="X61" s="186"/>
      <c r="Y61" s="186"/>
      <c r="Z61" s="180"/>
      <c r="AA61" s="180"/>
      <c r="AB61" s="180"/>
      <c r="AC61" s="180"/>
      <c r="AD61" s="180"/>
      <c r="AE61" s="180"/>
      <c r="AF61" s="199"/>
      <c r="AG61" s="180"/>
      <c r="AH61" s="180"/>
      <c r="AI61" s="180"/>
      <c r="AJ61" s="180"/>
      <c r="AK61" s="186"/>
      <c r="AL61" s="186"/>
      <c r="AM61" s="186"/>
      <c r="AN61" s="186"/>
      <c r="AO61" s="186"/>
      <c r="AP61" s="186"/>
      <c r="AQ61" s="180"/>
      <c r="AR61" s="180"/>
      <c r="AS61" s="180"/>
      <c r="AT61" s="180"/>
      <c r="AU61" s="180"/>
      <c r="AV61" s="180"/>
      <c r="AW61" s="180"/>
      <c r="AX61" s="180"/>
      <c r="AY61" s="180"/>
      <c r="AZ61" s="180"/>
      <c r="BK61" s="180"/>
      <c r="BL61" s="180"/>
      <c r="BM61" s="180"/>
      <c r="BN61" s="180"/>
      <c r="BO61" s="180"/>
      <c r="BP61" s="180"/>
      <c r="BQ61" s="180"/>
      <c r="BR61" s="180"/>
      <c r="BS61" s="180"/>
      <c r="BT61" s="180"/>
      <c r="BU61" s="186"/>
      <c r="BV61" s="186"/>
      <c r="BW61" s="186"/>
      <c r="BX61" s="186"/>
      <c r="BY61" s="186"/>
      <c r="BZ61" s="186"/>
      <c r="CA61" s="180"/>
      <c r="CB61" s="180"/>
      <c r="CC61" s="180"/>
      <c r="CD61" s="180"/>
      <c r="CE61" s="180"/>
      <c r="CF61" s="180"/>
      <c r="CG61" s="180"/>
    </row>
    <row r="62" spans="1:85" ht="14.1" customHeight="1" thickBot="1">
      <c r="A62" s="171"/>
      <c r="B62" s="171"/>
      <c r="C62" t="s">
        <v>496</v>
      </c>
      <c r="D62"/>
      <c r="E62" s="704">
        <v>1</v>
      </c>
      <c r="F62" s="705"/>
      <c r="G62"/>
      <c r="H62"/>
      <c r="I62"/>
      <c r="J62"/>
      <c r="K62" s="186"/>
      <c r="L62" s="269" t="s">
        <v>69</v>
      </c>
      <c r="M62" s="200"/>
      <c r="N62" s="200"/>
      <c r="O62" s="186"/>
      <c r="P62" s="186"/>
      <c r="Q62" s="675">
        <v>5</v>
      </c>
      <c r="R62" s="676"/>
      <c r="S62" s="186"/>
      <c r="T62" s="697" t="s">
        <v>68</v>
      </c>
      <c r="U62" s="697"/>
      <c r="V62" s="697"/>
      <c r="W62" s="697"/>
      <c r="X62" s="697"/>
      <c r="Y62" s="697"/>
      <c r="Z62" s="675"/>
      <c r="AA62" s="676"/>
      <c r="AB62" s="186"/>
      <c r="AC62" s="201"/>
      <c r="AD62" s="201" t="s">
        <v>657</v>
      </c>
      <c r="AE62" s="201"/>
      <c r="AF62" s="201"/>
      <c r="AG62" s="201"/>
      <c r="AH62" s="658">
        <v>3</v>
      </c>
      <c r="AI62" s="660"/>
      <c r="AJ62" s="202"/>
      <c r="AK62" s="203"/>
      <c r="AL62" s="270" t="s">
        <v>658</v>
      </c>
      <c r="AM62" s="204"/>
      <c r="AN62" s="204"/>
      <c r="AO62" s="658">
        <v>1</v>
      </c>
      <c r="AP62" s="660"/>
      <c r="AQ62" s="198"/>
      <c r="AR62" s="203" t="s">
        <v>659</v>
      </c>
      <c r="AS62" s="203"/>
      <c r="AV62" s="658"/>
      <c r="AW62" s="660"/>
      <c r="AX62" s="196"/>
      <c r="AZ62" s="180"/>
      <c r="BA62" s="341" t="s">
        <v>634</v>
      </c>
      <c r="BB62" s="679">
        <v>3</v>
      </c>
      <c r="BC62" s="680"/>
      <c r="BD62" s="186"/>
      <c r="BE62" s="186"/>
      <c r="BF62" s="186"/>
      <c r="BG62" s="186"/>
      <c r="BH62" s="186"/>
      <c r="BI62" s="186"/>
      <c r="BJ62" s="186"/>
      <c r="BK62" s="186"/>
      <c r="BL62" s="186"/>
      <c r="BM62" s="186"/>
      <c r="BN62" s="186"/>
      <c r="BO62" s="186"/>
      <c r="BP62" s="186"/>
      <c r="BQ62" s="186"/>
      <c r="BR62" s="180"/>
      <c r="BS62" s="180"/>
      <c r="BT62" s="180"/>
      <c r="BU62" s="180"/>
      <c r="BV62" s="180"/>
    </row>
    <row r="63" spans="1:85" ht="14.1" customHeight="1">
      <c r="A63" s="171"/>
      <c r="B63" s="171"/>
      <c r="C63" s="186"/>
      <c r="D63" s="186"/>
      <c r="E63" s="205"/>
      <c r="F63" s="205"/>
      <c r="G63" s="186"/>
      <c r="H63" s="186"/>
      <c r="I63" s="186"/>
      <c r="J63" s="206">
        <v>40</v>
      </c>
      <c r="K63" s="172"/>
      <c r="L63" s="186"/>
      <c r="M63" s="186"/>
      <c r="N63" s="205"/>
      <c r="O63" s="205"/>
      <c r="P63" s="186"/>
      <c r="Q63" s="186"/>
      <c r="R63" s="186"/>
      <c r="S63" s="186"/>
      <c r="T63" s="186"/>
      <c r="U63" s="205"/>
      <c r="V63" s="205"/>
      <c r="W63" s="186"/>
      <c r="X63" s="186"/>
      <c r="Y63" s="188"/>
      <c r="Z63" s="188"/>
      <c r="AA63" s="188"/>
      <c r="AB63" s="207"/>
      <c r="AC63" s="208">
        <v>40</v>
      </c>
      <c r="AD63" s="207"/>
      <c r="AE63" s="209"/>
      <c r="AF63" s="209"/>
      <c r="AG63" s="210"/>
      <c r="AH63" s="211"/>
      <c r="AI63" s="204"/>
      <c r="AJ63" s="204"/>
      <c r="AK63" s="212">
        <f>AH62*AJ62</f>
        <v>0</v>
      </c>
      <c r="AL63" s="204"/>
      <c r="AM63" s="204"/>
      <c r="AN63" s="204"/>
      <c r="AO63" s="204"/>
      <c r="AP63" s="204"/>
      <c r="AQ63" s="204"/>
      <c r="AR63" s="212">
        <f>AO62*AQ62</f>
        <v>0</v>
      </c>
      <c r="AS63" s="204"/>
      <c r="AT63" s="204"/>
      <c r="AU63" s="213"/>
      <c r="AV63" s="213"/>
      <c r="AW63" s="211"/>
      <c r="AX63" s="204"/>
      <c r="AY63" s="204"/>
      <c r="AZ63" s="199">
        <f>AV62*AX62</f>
        <v>0</v>
      </c>
      <c r="BA63" s="211"/>
      <c r="BB63" s="211"/>
      <c r="BC63" s="211"/>
      <c r="BD63" s="179"/>
      <c r="BK63" s="180"/>
      <c r="BL63" s="180"/>
      <c r="BM63" s="186"/>
      <c r="BN63" s="186"/>
      <c r="BO63" s="186"/>
      <c r="BP63" s="186"/>
      <c r="BQ63" s="186"/>
      <c r="BR63" s="186"/>
      <c r="BS63" s="186"/>
      <c r="BT63" s="186"/>
      <c r="BU63" s="186"/>
      <c r="BV63" s="186"/>
      <c r="BW63" s="186"/>
      <c r="BX63" s="186"/>
      <c r="BY63" s="186"/>
      <c r="BZ63" s="186"/>
      <c r="CA63" s="186"/>
      <c r="CB63" s="186"/>
      <c r="CC63" s="180"/>
      <c r="CD63" s="180"/>
      <c r="CE63" s="180"/>
      <c r="CF63" s="180"/>
      <c r="CG63" s="180"/>
    </row>
    <row r="64" spans="1:85" ht="14.1" customHeight="1">
      <c r="A64" s="171"/>
      <c r="B64" s="171"/>
      <c r="C64" s="180"/>
      <c r="D64" s="180"/>
      <c r="E64" s="180"/>
      <c r="F64" s="180"/>
      <c r="G64" s="180"/>
      <c r="H64" s="180"/>
      <c r="I64" s="180"/>
      <c r="J64" s="180"/>
      <c r="L64" s="180"/>
      <c r="M64" s="180"/>
      <c r="N64" s="180"/>
      <c r="O64" s="180"/>
      <c r="P64" s="180"/>
      <c r="Q64" s="186"/>
      <c r="R64" s="186"/>
      <c r="S64" s="186"/>
      <c r="T64" s="186"/>
      <c r="U64" s="186"/>
      <c r="V64" s="677" t="s">
        <v>57</v>
      </c>
      <c r="W64" s="677"/>
      <c r="X64" s="677"/>
      <c r="Y64" s="677"/>
      <c r="Z64" s="677"/>
      <c r="AA64" s="677"/>
      <c r="AB64" s="677"/>
      <c r="AC64" s="677"/>
      <c r="AD64" s="677"/>
      <c r="AE64" s="677"/>
      <c r="AF64" s="677"/>
      <c r="AG64" s="677"/>
      <c r="AH64" s="677"/>
      <c r="AI64" s="677"/>
      <c r="AJ64" s="677"/>
      <c r="AK64" s="677"/>
      <c r="AL64" s="677"/>
      <c r="AM64" s="677"/>
      <c r="AN64" s="677"/>
      <c r="AO64" s="677"/>
      <c r="AP64" s="677"/>
      <c r="AQ64" s="677"/>
      <c r="AR64" s="677"/>
      <c r="AS64" s="677"/>
      <c r="AT64" s="677"/>
      <c r="AU64" s="677"/>
      <c r="AV64" s="677"/>
      <c r="AW64" s="677"/>
      <c r="AX64" s="677"/>
      <c r="AY64" s="677"/>
      <c r="AZ64" s="180"/>
      <c r="BK64" s="180"/>
      <c r="BL64" s="180"/>
      <c r="BM64" s="180"/>
      <c r="BN64" s="180"/>
      <c r="BO64" s="180"/>
      <c r="BP64" s="180"/>
      <c r="BQ64" s="180"/>
      <c r="BR64" s="186"/>
      <c r="BS64" s="186"/>
      <c r="BT64" s="186"/>
      <c r="BU64" s="186"/>
      <c r="BV64" s="186"/>
      <c r="BW64" s="186"/>
      <c r="BX64" s="186"/>
      <c r="BY64" s="186"/>
      <c r="BZ64" s="186"/>
      <c r="CA64" s="186"/>
      <c r="CB64" s="186"/>
      <c r="CC64" s="180"/>
      <c r="CD64" s="180"/>
      <c r="CE64" s="180"/>
      <c r="CF64" s="180"/>
      <c r="CG64" s="180"/>
    </row>
    <row r="65" spans="1:85" ht="14.1" customHeight="1" thickBot="1">
      <c r="A65" s="171"/>
      <c r="B65" s="171"/>
      <c r="C65" s="180"/>
      <c r="D65" s="180"/>
      <c r="E65" s="180"/>
      <c r="F65" s="180"/>
      <c r="G65" s="180"/>
      <c r="H65" s="180"/>
      <c r="I65" s="180"/>
      <c r="J65" s="180"/>
      <c r="L65" s="180"/>
      <c r="M65" s="180"/>
      <c r="N65" s="180"/>
      <c r="O65" s="180"/>
      <c r="P65" s="180"/>
      <c r="Q65" s="186"/>
      <c r="R65" s="186"/>
      <c r="S65" s="186"/>
      <c r="T65" s="186"/>
      <c r="U65" s="186"/>
      <c r="V65" s="678"/>
      <c r="W65" s="678"/>
      <c r="X65" s="678"/>
      <c r="Y65" s="678"/>
      <c r="Z65" s="678"/>
      <c r="AA65" s="678"/>
      <c r="AB65" s="678"/>
      <c r="AC65" s="678"/>
      <c r="AD65" s="678"/>
      <c r="AE65" s="678"/>
      <c r="AF65" s="678"/>
      <c r="AG65" s="678"/>
      <c r="AH65" s="678"/>
      <c r="AI65" s="678"/>
      <c r="AJ65" s="678"/>
      <c r="AK65" s="678"/>
      <c r="AL65" s="678"/>
      <c r="AM65" s="678"/>
      <c r="AN65" s="678"/>
      <c r="AO65" s="678"/>
      <c r="AP65" s="678"/>
      <c r="AQ65" s="678"/>
      <c r="AR65" s="678"/>
      <c r="AS65" s="678"/>
      <c r="AT65" s="678"/>
      <c r="AU65" s="678"/>
      <c r="AV65" s="678"/>
      <c r="AW65" s="678"/>
      <c r="AX65" s="678"/>
      <c r="AY65" s="678"/>
      <c r="AZ65" s="180"/>
      <c r="BK65" s="180"/>
      <c r="BL65" s="180"/>
      <c r="BM65" s="180"/>
      <c r="BN65" s="180"/>
      <c r="BO65" s="180"/>
      <c r="BP65" s="180"/>
      <c r="BQ65" s="180"/>
      <c r="BR65" s="186"/>
      <c r="BS65" s="186"/>
      <c r="BT65" s="186"/>
      <c r="BU65" s="186"/>
      <c r="BV65" s="186"/>
      <c r="BW65" s="186"/>
      <c r="BX65" s="186"/>
      <c r="BY65" s="186"/>
      <c r="BZ65" s="186"/>
      <c r="CA65" s="186"/>
      <c r="CB65" s="186"/>
      <c r="CC65" s="180"/>
      <c r="CD65" s="180"/>
      <c r="CE65" s="180"/>
      <c r="CF65" s="180"/>
      <c r="CG65" s="180"/>
    </row>
    <row r="66" spans="1:85" ht="19.5" customHeight="1" thickBot="1">
      <c r="A66" s="171"/>
      <c r="B66" s="171"/>
      <c r="C66" s="669" t="s">
        <v>70</v>
      </c>
      <c r="D66" s="670"/>
      <c r="E66" s="670"/>
      <c r="F66" s="670"/>
      <c r="G66" s="670"/>
      <c r="H66" s="670"/>
      <c r="I66" s="670"/>
      <c r="J66" s="670"/>
      <c r="K66" s="671"/>
      <c r="L66" s="701">
        <f>'DETALLE DE LINEAS'!Q35</f>
        <v>0</v>
      </c>
      <c r="M66" s="702"/>
      <c r="N66" s="702"/>
      <c r="O66" s="703"/>
      <c r="P66" s="180"/>
      <c r="Q66" s="206">
        <v>30</v>
      </c>
      <c r="R66" s="206"/>
      <c r="S66" s="206"/>
      <c r="T66" s="206"/>
      <c r="U66" s="186"/>
      <c r="V66" s="663" t="s">
        <v>98</v>
      </c>
      <c r="W66" s="661"/>
      <c r="X66" s="661"/>
      <c r="Y66" s="661"/>
      <c r="Z66" s="661"/>
      <c r="AA66" s="661"/>
      <c r="AB66" s="661"/>
      <c r="AC66" s="661"/>
      <c r="AD66" s="661"/>
      <c r="AE66" s="661"/>
      <c r="AF66" s="661"/>
      <c r="AG66" s="661"/>
      <c r="AH66" s="661"/>
      <c r="AI66" s="661"/>
      <c r="AJ66" s="661"/>
      <c r="AK66" s="661"/>
      <c r="AL66" s="661"/>
      <c r="AM66" s="661"/>
      <c r="AN66" s="661"/>
      <c r="AO66" s="661"/>
      <c r="AP66" s="661"/>
      <c r="AQ66" s="661"/>
      <c r="AR66" s="661"/>
      <c r="AS66" s="661"/>
      <c r="AT66" s="661"/>
      <c r="AU66" s="661"/>
      <c r="AV66" s="661"/>
      <c r="AW66" s="661"/>
      <c r="AX66" s="661"/>
      <c r="AY66" s="662"/>
      <c r="AZ66" s="661" t="s">
        <v>8</v>
      </c>
      <c r="BA66" s="661"/>
      <c r="BB66" s="661"/>
      <c r="BC66" s="661"/>
      <c r="BD66" s="662"/>
      <c r="BK66" s="180"/>
      <c r="BL66" s="180"/>
      <c r="BM66" s="180"/>
      <c r="BN66" s="180"/>
      <c r="BO66" s="180"/>
      <c r="BP66" s="180"/>
      <c r="BQ66" s="180"/>
      <c r="BR66" s="186"/>
      <c r="BS66" s="186"/>
      <c r="BT66" s="186"/>
      <c r="BU66" s="186"/>
      <c r="BV66" s="186"/>
      <c r="BW66" s="186"/>
      <c r="BX66" s="186"/>
      <c r="BY66" s="186"/>
      <c r="BZ66" s="186"/>
      <c r="CA66" s="186"/>
      <c r="CB66" s="186"/>
      <c r="CC66" s="180"/>
      <c r="CD66" s="180"/>
      <c r="CE66" s="180"/>
      <c r="CF66" s="180"/>
      <c r="CG66" s="180"/>
    </row>
    <row r="67" spans="1:85" ht="19.5" customHeight="1" thickBot="1">
      <c r="A67" s="171"/>
      <c r="B67" s="171"/>
      <c r="C67" s="669" t="s">
        <v>56</v>
      </c>
      <c r="D67" s="670"/>
      <c r="E67" s="670"/>
      <c r="F67" s="670"/>
      <c r="G67" s="670"/>
      <c r="H67" s="670"/>
      <c r="I67" s="670"/>
      <c r="J67" s="670"/>
      <c r="K67" s="671"/>
      <c r="L67" s="698"/>
      <c r="M67" s="699"/>
      <c r="N67" s="699"/>
      <c r="O67" s="700"/>
      <c r="P67" s="180"/>
      <c r="Q67" s="206"/>
      <c r="R67" s="206"/>
      <c r="S67" s="206"/>
      <c r="T67" s="206"/>
      <c r="U67" s="186"/>
      <c r="V67" s="664" t="s">
        <v>497</v>
      </c>
      <c r="W67" s="665"/>
      <c r="X67" s="665"/>
      <c r="Y67" s="665"/>
      <c r="Z67" s="665"/>
      <c r="AA67" s="665"/>
      <c r="AB67" s="665"/>
      <c r="AC67" s="665"/>
      <c r="AD67" s="665"/>
      <c r="AE67" s="665"/>
      <c r="AF67" s="665"/>
      <c r="AG67" s="665"/>
      <c r="AH67" s="665"/>
      <c r="AI67" s="665"/>
      <c r="AJ67" s="665"/>
      <c r="AK67" s="665"/>
      <c r="AL67" s="665"/>
      <c r="AM67" s="665"/>
      <c r="AN67" s="665"/>
      <c r="AO67" s="665"/>
      <c r="AP67" s="665"/>
      <c r="AQ67" s="665"/>
      <c r="AR67" s="665"/>
      <c r="AS67" s="665"/>
      <c r="AT67" s="665"/>
      <c r="AU67" s="665"/>
      <c r="AV67" s="665"/>
      <c r="AW67" s="665"/>
      <c r="AX67" s="665"/>
      <c r="AY67" s="666"/>
      <c r="AZ67" s="667"/>
      <c r="BA67" s="667"/>
      <c r="BB67" s="667"/>
      <c r="BC67" s="667"/>
      <c r="BD67" s="668"/>
      <c r="BK67" s="180"/>
      <c r="BL67" s="180"/>
      <c r="BM67" s="180"/>
      <c r="BN67" s="180"/>
      <c r="BO67" s="180"/>
      <c r="BP67" s="180"/>
      <c r="BQ67" s="180"/>
      <c r="BR67" s="186"/>
      <c r="BS67" s="186"/>
      <c r="BT67" s="186"/>
      <c r="BU67" s="186"/>
      <c r="BV67" s="186"/>
      <c r="BW67" s="186"/>
      <c r="BX67" s="186"/>
      <c r="BY67" s="186"/>
      <c r="BZ67" s="186"/>
      <c r="CA67" s="186"/>
      <c r="CB67" s="186"/>
      <c r="CC67" s="180"/>
      <c r="CD67" s="180"/>
      <c r="CE67" s="180"/>
      <c r="CF67" s="180"/>
      <c r="CG67" s="180"/>
    </row>
    <row r="68" spans="1:85" ht="19.5" customHeight="1" thickBot="1">
      <c r="A68" s="171"/>
      <c r="B68" s="171"/>
      <c r="C68" s="669" t="s">
        <v>25</v>
      </c>
      <c r="D68" s="670"/>
      <c r="E68" s="670"/>
      <c r="F68" s="670"/>
      <c r="G68" s="670"/>
      <c r="H68" s="670"/>
      <c r="I68" s="670"/>
      <c r="J68" s="670"/>
      <c r="K68" s="671"/>
      <c r="L68" s="698"/>
      <c r="M68" s="699"/>
      <c r="N68" s="699"/>
      <c r="O68" s="700"/>
      <c r="P68" s="180"/>
      <c r="Q68" s="206"/>
      <c r="R68" s="214">
        <f>SUM(L66:O67)</f>
        <v>0</v>
      </c>
      <c r="S68" s="206"/>
      <c r="T68" s="206"/>
      <c r="U68" s="186"/>
      <c r="V68" s="687" t="s">
        <v>498</v>
      </c>
      <c r="W68" s="688"/>
      <c r="X68" s="688"/>
      <c r="Y68" s="688"/>
      <c r="Z68" s="688"/>
      <c r="AA68" s="688"/>
      <c r="AB68" s="688"/>
      <c r="AC68" s="688"/>
      <c r="AD68" s="688"/>
      <c r="AE68" s="688"/>
      <c r="AF68" s="688"/>
      <c r="AG68" s="688"/>
      <c r="AH68" s="688"/>
      <c r="AI68" s="688"/>
      <c r="AJ68" s="688"/>
      <c r="AK68" s="688"/>
      <c r="AL68" s="688"/>
      <c r="AM68" s="688"/>
      <c r="AN68" s="688"/>
      <c r="AO68" s="688"/>
      <c r="AP68" s="688"/>
      <c r="AQ68" s="688"/>
      <c r="AR68" s="688"/>
      <c r="AS68" s="688"/>
      <c r="AT68" s="688"/>
      <c r="AU68" s="688"/>
      <c r="AV68" s="688"/>
      <c r="AW68" s="688"/>
      <c r="AX68" s="688"/>
      <c r="AY68" s="689"/>
      <c r="AZ68" s="667">
        <v>-679</v>
      </c>
      <c r="BA68" s="667"/>
      <c r="BB68" s="667"/>
      <c r="BC68" s="667"/>
      <c r="BD68" s="668"/>
      <c r="BK68" s="180"/>
      <c r="BL68" s="180"/>
      <c r="BM68" s="180"/>
      <c r="BN68" s="180"/>
      <c r="BO68" s="180"/>
      <c r="BP68" s="180"/>
      <c r="BQ68" s="180"/>
      <c r="BR68" s="186"/>
      <c r="BS68" s="186"/>
      <c r="BT68" s="186"/>
      <c r="BU68" s="186"/>
      <c r="BV68" s="186"/>
      <c r="BW68" s="186"/>
      <c r="BX68" s="186"/>
      <c r="BY68" s="186"/>
      <c r="BZ68" s="186"/>
      <c r="CA68" s="186"/>
      <c r="CB68" s="186"/>
      <c r="CC68" s="180"/>
      <c r="CD68" s="180"/>
      <c r="CE68" s="180"/>
      <c r="CF68" s="180"/>
      <c r="CG68" s="180"/>
    </row>
    <row r="69" spans="1:85" ht="19.5" customHeight="1" thickBot="1">
      <c r="A69" s="171"/>
      <c r="B69" s="171"/>
      <c r="C69" s="669" t="s">
        <v>57</v>
      </c>
      <c r="D69" s="670"/>
      <c r="E69" s="670"/>
      <c r="F69" s="670"/>
      <c r="G69" s="670"/>
      <c r="H69" s="670"/>
      <c r="I69" s="670"/>
      <c r="J69" s="670"/>
      <c r="K69" s="671"/>
      <c r="L69" s="701">
        <f>+AZ67+AZ69+AZ70+AZ71+AZ72+AZ73</f>
        <v>0</v>
      </c>
      <c r="M69" s="702"/>
      <c r="N69" s="702"/>
      <c r="O69" s="703"/>
      <c r="P69" s="180"/>
      <c r="Q69" s="206"/>
      <c r="R69" s="214"/>
      <c r="S69" s="206"/>
      <c r="T69" s="206"/>
      <c r="U69" s="186"/>
      <c r="V69" s="658" t="s">
        <v>652</v>
      </c>
      <c r="W69" s="659"/>
      <c r="X69" s="659"/>
      <c r="Y69" s="659"/>
      <c r="Z69" s="659"/>
      <c r="AA69" s="659"/>
      <c r="AB69" s="659"/>
      <c r="AC69" s="659"/>
      <c r="AD69" s="659"/>
      <c r="AE69" s="659"/>
      <c r="AF69" s="659"/>
      <c r="AG69" s="659"/>
      <c r="AH69" s="659"/>
      <c r="AI69" s="659"/>
      <c r="AJ69" s="659"/>
      <c r="AK69" s="659"/>
      <c r="AL69" s="659"/>
      <c r="AM69" s="659"/>
      <c r="AN69" s="659"/>
      <c r="AO69" s="659"/>
      <c r="AP69" s="659"/>
      <c r="AQ69" s="659"/>
      <c r="AR69" s="659"/>
      <c r="AS69" s="659"/>
      <c r="AT69" s="659"/>
      <c r="AU69" s="659"/>
      <c r="AV69" s="659"/>
      <c r="AW69" s="659"/>
      <c r="AX69" s="659"/>
      <c r="AY69" s="660"/>
      <c r="AZ69" s="667"/>
      <c r="BA69" s="667"/>
      <c r="BB69" s="667"/>
      <c r="BC69" s="667"/>
      <c r="BD69" s="668"/>
      <c r="BK69" s="180"/>
      <c r="BL69" s="180"/>
      <c r="BM69" s="180"/>
      <c r="BN69" s="180"/>
      <c r="BO69" s="180"/>
      <c r="BP69" s="180"/>
      <c r="BQ69" s="180"/>
      <c r="BR69" s="186"/>
      <c r="BS69" s="186"/>
      <c r="BT69" s="186"/>
      <c r="BU69" s="186"/>
      <c r="BV69" s="186"/>
      <c r="BW69" s="186"/>
      <c r="BX69" s="186"/>
      <c r="BY69" s="186"/>
      <c r="BZ69" s="186"/>
      <c r="CA69" s="186"/>
      <c r="CB69" s="186"/>
      <c r="CC69" s="180"/>
      <c r="CD69" s="180"/>
      <c r="CE69" s="180"/>
      <c r="CF69" s="180"/>
      <c r="CG69" s="180"/>
    </row>
    <row r="70" spans="1:85" ht="19.5" customHeight="1" thickBot="1">
      <c r="A70" s="171"/>
      <c r="B70" s="171"/>
      <c r="C70" s="669" t="s">
        <v>71</v>
      </c>
      <c r="D70" s="670"/>
      <c r="E70" s="670"/>
      <c r="F70" s="670"/>
      <c r="G70" s="670"/>
      <c r="H70" s="670"/>
      <c r="I70" s="670"/>
      <c r="J70" s="670"/>
      <c r="K70" s="671"/>
      <c r="L70" s="711">
        <f>IF(P71=0,0,L71/P71)</f>
        <v>0</v>
      </c>
      <c r="M70" s="712"/>
      <c r="N70" s="712"/>
      <c r="O70" s="713"/>
      <c r="P70" s="180"/>
      <c r="Q70" s="206"/>
      <c r="R70" s="214"/>
      <c r="S70" s="206"/>
      <c r="T70" s="206"/>
      <c r="U70" s="186"/>
      <c r="V70" s="658" t="s">
        <v>561</v>
      </c>
      <c r="W70" s="659"/>
      <c r="X70" s="659"/>
      <c r="Y70" s="659"/>
      <c r="Z70" s="659"/>
      <c r="AA70" s="659"/>
      <c r="AB70" s="659"/>
      <c r="AC70" s="659"/>
      <c r="AD70" s="659"/>
      <c r="AE70" s="659"/>
      <c r="AF70" s="659"/>
      <c r="AG70" s="659"/>
      <c r="AH70" s="659"/>
      <c r="AI70" s="659"/>
      <c r="AJ70" s="659"/>
      <c r="AK70" s="659"/>
      <c r="AL70" s="659"/>
      <c r="AM70" s="659"/>
      <c r="AN70" s="659"/>
      <c r="AO70" s="659"/>
      <c r="AP70" s="659"/>
      <c r="AQ70" s="659"/>
      <c r="AR70" s="659"/>
      <c r="AS70" s="659"/>
      <c r="AT70" s="659"/>
      <c r="AU70" s="659"/>
      <c r="AV70" s="659"/>
      <c r="AW70" s="659"/>
      <c r="AX70" s="659"/>
      <c r="AY70" s="660"/>
      <c r="AZ70" s="667"/>
      <c r="BA70" s="667"/>
      <c r="BB70" s="667"/>
      <c r="BC70" s="667"/>
      <c r="BD70" s="668"/>
      <c r="BK70" s="180"/>
      <c r="BL70" s="180"/>
      <c r="BM70" s="180"/>
      <c r="BN70" s="180"/>
      <c r="BO70" s="180"/>
      <c r="BP70" s="180"/>
      <c r="BQ70" s="180"/>
      <c r="BR70" s="186"/>
      <c r="BS70" s="186"/>
      <c r="BT70" s="186"/>
      <c r="BU70" s="186"/>
      <c r="BV70" s="186"/>
      <c r="BW70" s="186"/>
      <c r="BX70" s="186"/>
      <c r="BY70" s="186"/>
      <c r="BZ70" s="186"/>
      <c r="CA70" s="186"/>
      <c r="CB70" s="186"/>
      <c r="CC70" s="180"/>
      <c r="CD70" s="180"/>
      <c r="CE70" s="180"/>
      <c r="CF70" s="180"/>
      <c r="CG70" s="180"/>
    </row>
    <row r="71" spans="1:85" ht="19.5" customHeight="1" thickBot="1">
      <c r="A71" s="171"/>
      <c r="B71" s="171"/>
      <c r="C71" s="669" t="s">
        <v>58</v>
      </c>
      <c r="D71" s="670"/>
      <c r="E71" s="670"/>
      <c r="F71" s="670"/>
      <c r="G71" s="670"/>
      <c r="H71" s="670"/>
      <c r="I71" s="670"/>
      <c r="J71" s="670"/>
      <c r="K71" s="671"/>
      <c r="L71" s="694">
        <f>L66+L67+L68+L69</f>
        <v>0</v>
      </c>
      <c r="M71" s="695"/>
      <c r="N71" s="695"/>
      <c r="O71" s="696"/>
      <c r="P71" s="215">
        <f>G60+L60+P60-E62</f>
        <v>12</v>
      </c>
      <c r="Q71" s="216"/>
      <c r="R71" s="206"/>
      <c r="S71" s="206"/>
      <c r="T71" s="206"/>
      <c r="U71" s="186"/>
      <c r="V71" s="658"/>
      <c r="W71" s="659"/>
      <c r="X71" s="659"/>
      <c r="Y71" s="659"/>
      <c r="Z71" s="659"/>
      <c r="AA71" s="659"/>
      <c r="AB71" s="659"/>
      <c r="AC71" s="659"/>
      <c r="AD71" s="659"/>
      <c r="AE71" s="659"/>
      <c r="AF71" s="659"/>
      <c r="AG71" s="659"/>
      <c r="AH71" s="659"/>
      <c r="AI71" s="659"/>
      <c r="AJ71" s="659"/>
      <c r="AK71" s="659"/>
      <c r="AL71" s="659"/>
      <c r="AM71" s="659"/>
      <c r="AN71" s="659"/>
      <c r="AO71" s="659"/>
      <c r="AP71" s="659"/>
      <c r="AQ71" s="659"/>
      <c r="AR71" s="659"/>
      <c r="AS71" s="659"/>
      <c r="AT71" s="659"/>
      <c r="AU71" s="659"/>
      <c r="AV71" s="659"/>
      <c r="AW71" s="659"/>
      <c r="AX71" s="659"/>
      <c r="AY71" s="660"/>
      <c r="AZ71" s="667"/>
      <c r="BA71" s="667"/>
      <c r="BB71" s="667"/>
      <c r="BC71" s="667"/>
      <c r="BD71" s="668"/>
      <c r="BK71" s="180"/>
      <c r="BL71" s="180"/>
      <c r="BM71" s="180"/>
      <c r="BN71" s="180"/>
      <c r="BO71" s="180"/>
      <c r="BP71" s="180"/>
      <c r="BQ71" s="180"/>
      <c r="BR71" s="186"/>
      <c r="BS71" s="186"/>
      <c r="BT71" s="186"/>
      <c r="BU71" s="186"/>
      <c r="BV71" s="186"/>
      <c r="BW71" s="186"/>
      <c r="BX71" s="186"/>
      <c r="BY71" s="186"/>
      <c r="BZ71" s="186"/>
      <c r="CA71" s="186"/>
      <c r="CB71" s="186"/>
      <c r="CC71" s="180"/>
      <c r="CD71" s="180"/>
      <c r="CE71" s="180"/>
      <c r="CF71" s="180"/>
      <c r="CG71" s="180"/>
    </row>
    <row r="72" spans="1:85" ht="19.5" customHeight="1" thickBot="1">
      <c r="A72" s="171"/>
      <c r="B72" s="171"/>
      <c r="C72" s="193"/>
      <c r="D72" s="193"/>
      <c r="E72" s="193"/>
      <c r="F72" s="193"/>
      <c r="G72" s="193"/>
      <c r="H72" s="193"/>
      <c r="I72" s="193"/>
      <c r="J72" s="193"/>
      <c r="K72" s="193"/>
      <c r="L72" s="193"/>
      <c r="M72" s="193"/>
      <c r="N72" s="193"/>
      <c r="O72" s="193"/>
      <c r="P72" s="180"/>
      <c r="Q72" s="216"/>
      <c r="R72" s="206"/>
      <c r="S72" s="206"/>
      <c r="T72" s="206"/>
      <c r="U72" s="186"/>
      <c r="V72" s="658"/>
      <c r="W72" s="659"/>
      <c r="X72" s="659"/>
      <c r="Y72" s="659"/>
      <c r="Z72" s="659"/>
      <c r="AA72" s="659"/>
      <c r="AB72" s="659"/>
      <c r="AC72" s="659"/>
      <c r="AD72" s="659"/>
      <c r="AE72" s="659"/>
      <c r="AF72" s="659"/>
      <c r="AG72" s="659"/>
      <c r="AH72" s="659"/>
      <c r="AI72" s="659"/>
      <c r="AJ72" s="659"/>
      <c r="AK72" s="659"/>
      <c r="AL72" s="659"/>
      <c r="AM72" s="659"/>
      <c r="AN72" s="659"/>
      <c r="AO72" s="659"/>
      <c r="AP72" s="659"/>
      <c r="AQ72" s="659"/>
      <c r="AR72" s="659"/>
      <c r="AS72" s="659"/>
      <c r="AT72" s="659"/>
      <c r="AU72" s="659"/>
      <c r="AV72" s="659"/>
      <c r="AW72" s="659"/>
      <c r="AX72" s="659"/>
      <c r="AY72" s="660"/>
      <c r="AZ72" s="667"/>
      <c r="BA72" s="667"/>
      <c r="BB72" s="667"/>
      <c r="BC72" s="667"/>
      <c r="BD72" s="668"/>
      <c r="BK72" s="180"/>
      <c r="BL72" s="180"/>
      <c r="BM72" s="180"/>
      <c r="BN72" s="180"/>
      <c r="BO72" s="180"/>
      <c r="BP72" s="180"/>
      <c r="BQ72" s="180"/>
      <c r="BR72" s="186"/>
      <c r="BS72" s="186"/>
      <c r="BT72" s="186"/>
      <c r="BU72" s="186"/>
      <c r="BV72" s="186"/>
      <c r="BW72" s="186"/>
      <c r="BX72" s="186"/>
      <c r="BY72" s="186"/>
      <c r="BZ72" s="186"/>
      <c r="CA72" s="186"/>
      <c r="CB72" s="186"/>
      <c r="CC72" s="180"/>
      <c r="CD72" s="180"/>
      <c r="CE72" s="180"/>
      <c r="CF72" s="180"/>
      <c r="CG72" s="180"/>
    </row>
    <row r="73" spans="1:85" ht="19.5" customHeight="1" thickBot="1">
      <c r="A73" s="171"/>
      <c r="B73" s="171"/>
      <c r="C73" s="672" t="s">
        <v>1853</v>
      </c>
      <c r="D73" s="673"/>
      <c r="E73" s="673"/>
      <c r="F73" s="673"/>
      <c r="G73" s="673"/>
      <c r="H73" s="673"/>
      <c r="I73" s="673"/>
      <c r="J73" s="673"/>
      <c r="K73" s="673"/>
      <c r="L73" s="672">
        <f>'DETALLE DE LINEAS'!AA35+'DETALLE DE LINEAS'!AA55+'DETALLE DE LINEAS'!AA64</f>
        <v>9</v>
      </c>
      <c r="M73" s="673"/>
      <c r="N73" s="673"/>
      <c r="O73" s="717"/>
      <c r="P73" s="180"/>
      <c r="Q73" s="206"/>
      <c r="R73" s="206"/>
      <c r="S73" s="206"/>
      <c r="T73" s="206"/>
      <c r="U73" s="186"/>
      <c r="V73" s="658"/>
      <c r="W73" s="659"/>
      <c r="X73" s="659"/>
      <c r="Y73" s="659"/>
      <c r="Z73" s="659"/>
      <c r="AA73" s="659"/>
      <c r="AB73" s="659"/>
      <c r="AC73" s="659"/>
      <c r="AD73" s="659"/>
      <c r="AE73" s="659"/>
      <c r="AF73" s="659"/>
      <c r="AG73" s="659"/>
      <c r="AH73" s="659"/>
      <c r="AI73" s="659"/>
      <c r="AJ73" s="659"/>
      <c r="AK73" s="659"/>
      <c r="AL73" s="659"/>
      <c r="AM73" s="659"/>
      <c r="AN73" s="659"/>
      <c r="AO73" s="659"/>
      <c r="AP73" s="659"/>
      <c r="AQ73" s="659"/>
      <c r="AR73" s="659"/>
      <c r="AS73" s="659"/>
      <c r="AT73" s="659"/>
      <c r="AU73" s="659"/>
      <c r="AV73" s="659"/>
      <c r="AW73" s="659"/>
      <c r="AX73" s="659"/>
      <c r="AY73" s="660"/>
      <c r="AZ73" s="667"/>
      <c r="BA73" s="667"/>
      <c r="BB73" s="667"/>
      <c r="BC73" s="667"/>
      <c r="BD73" s="668"/>
      <c r="BK73" s="180"/>
      <c r="BL73" s="180"/>
      <c r="BM73" s="180"/>
      <c r="BN73" s="180"/>
      <c r="BO73" s="180"/>
      <c r="BP73" s="180"/>
      <c r="BQ73" s="180"/>
      <c r="BR73" s="186"/>
      <c r="BS73" s="186"/>
      <c r="BT73" s="186"/>
      <c r="BU73" s="186"/>
      <c r="BV73" s="186"/>
      <c r="BW73" s="186"/>
      <c r="BX73" s="186"/>
      <c r="BY73" s="186"/>
      <c r="BZ73" s="186"/>
      <c r="CA73" s="186"/>
      <c r="CB73" s="186"/>
      <c r="CC73" s="180"/>
      <c r="CD73" s="180"/>
      <c r="CE73" s="180"/>
      <c r="CF73" s="180"/>
      <c r="CG73" s="180"/>
    </row>
    <row r="74" spans="1:85" ht="14.1" customHeight="1">
      <c r="A74" s="171"/>
      <c r="B74" s="171"/>
      <c r="C74" s="217"/>
      <c r="D74" s="188"/>
      <c r="E74" s="188"/>
      <c r="F74" s="188"/>
      <c r="G74" s="188"/>
      <c r="H74" s="188"/>
      <c r="I74" s="188"/>
      <c r="J74" s="188"/>
      <c r="K74" s="188"/>
      <c r="L74" s="218"/>
      <c r="M74" s="218"/>
      <c r="N74" s="218"/>
      <c r="O74" s="218"/>
      <c r="P74" s="180"/>
      <c r="Q74" s="206"/>
      <c r="R74" s="206"/>
      <c r="S74" s="206"/>
      <c r="T74" s="206"/>
      <c r="U74" s="186"/>
      <c r="V74" s="219"/>
      <c r="W74" s="219"/>
      <c r="X74" s="219"/>
      <c r="Y74" s="219"/>
      <c r="Z74" s="219"/>
      <c r="AA74" s="219"/>
      <c r="AB74" s="219"/>
      <c r="AC74" s="219"/>
      <c r="AD74" s="219"/>
      <c r="AE74" s="219"/>
      <c r="AF74" s="219"/>
      <c r="AG74" s="219"/>
      <c r="AH74" s="219"/>
      <c r="AI74" s="219"/>
      <c r="AJ74" s="219"/>
      <c r="AK74" s="219"/>
      <c r="AL74" s="219"/>
      <c r="AM74" s="219"/>
      <c r="AN74" s="219"/>
      <c r="AO74" s="219"/>
      <c r="AP74" s="219"/>
      <c r="AQ74" s="219"/>
      <c r="AR74" s="219"/>
      <c r="AS74" s="219"/>
      <c r="AT74" s="219"/>
      <c r="AU74" s="219"/>
      <c r="AV74" s="219"/>
      <c r="AW74" s="219"/>
      <c r="AX74" s="219"/>
      <c r="AY74" s="219"/>
      <c r="AZ74" s="220"/>
      <c r="BA74" s="220"/>
      <c r="BB74" s="220"/>
      <c r="BC74" s="220"/>
      <c r="BD74" s="220"/>
      <c r="BK74" s="180"/>
      <c r="BL74" s="180"/>
      <c r="BM74" s="180"/>
      <c r="BN74" s="180"/>
      <c r="BO74" s="180"/>
      <c r="BP74" s="180"/>
      <c r="BQ74" s="180"/>
      <c r="BR74" s="186"/>
      <c r="BS74" s="186"/>
      <c r="BT74" s="186"/>
      <c r="BU74" s="186"/>
      <c r="BV74" s="186"/>
      <c r="BW74" s="186"/>
      <c r="BX74" s="186"/>
      <c r="BY74" s="186"/>
      <c r="BZ74" s="186"/>
      <c r="CA74" s="186"/>
      <c r="CB74" s="186"/>
      <c r="CC74" s="180"/>
      <c r="CD74" s="180"/>
      <c r="CE74" s="180"/>
      <c r="CF74" s="180"/>
      <c r="CG74" s="180"/>
    </row>
    <row r="75" spans="1:85" ht="4.5" customHeight="1">
      <c r="A75" s="171"/>
      <c r="B75" s="171"/>
      <c r="C75" s="217"/>
      <c r="D75" s="188"/>
      <c r="E75" s="188"/>
      <c r="F75" s="188"/>
      <c r="G75" s="188"/>
      <c r="H75" s="188"/>
      <c r="I75" s="188"/>
      <c r="J75" s="188"/>
      <c r="K75" s="188"/>
      <c r="L75" s="218"/>
      <c r="M75" s="218"/>
      <c r="N75" s="218"/>
      <c r="O75" s="218"/>
      <c r="P75" s="180"/>
      <c r="Q75" s="206"/>
      <c r="R75" s="206"/>
      <c r="S75" s="206"/>
      <c r="T75" s="206"/>
      <c r="U75" s="186"/>
      <c r="V75" s="219"/>
      <c r="W75" s="219"/>
      <c r="X75" s="219"/>
      <c r="Y75" s="219"/>
      <c r="Z75" s="219"/>
      <c r="AA75" s="219"/>
      <c r="AB75" s="219"/>
      <c r="AC75" s="219"/>
      <c r="AD75" s="219"/>
      <c r="AE75" s="219"/>
      <c r="AF75" s="219"/>
      <c r="AG75" s="219"/>
      <c r="AH75" s="219"/>
      <c r="AI75" s="219"/>
      <c r="AJ75" s="219"/>
      <c r="AK75" s="219"/>
      <c r="AL75" s="219"/>
      <c r="AM75" s="219"/>
      <c r="AN75" s="219"/>
      <c r="AO75" s="219"/>
      <c r="AP75" s="219"/>
      <c r="AQ75" s="219"/>
      <c r="AR75" s="219"/>
      <c r="AS75" s="219"/>
      <c r="AT75" s="219"/>
      <c r="AU75" s="219"/>
      <c r="AV75" s="219"/>
      <c r="AW75" s="219"/>
      <c r="AX75" s="219"/>
      <c r="AY75" s="219"/>
      <c r="AZ75" s="220"/>
      <c r="BA75" s="220"/>
      <c r="BB75" s="220"/>
      <c r="BC75" s="220"/>
      <c r="BD75" s="220"/>
      <c r="BK75" s="180"/>
      <c r="BL75" s="180"/>
      <c r="BM75" s="180"/>
      <c r="BN75" s="180"/>
      <c r="BO75" s="180"/>
      <c r="BP75" s="180"/>
      <c r="BQ75" s="180"/>
      <c r="BR75" s="186"/>
      <c r="BS75" s="186"/>
      <c r="BT75" s="186"/>
      <c r="BU75" s="186"/>
      <c r="BV75" s="186"/>
      <c r="BW75" s="186"/>
      <c r="BX75" s="186"/>
      <c r="BY75" s="186"/>
      <c r="BZ75" s="186"/>
      <c r="CA75" s="186"/>
      <c r="CB75" s="186"/>
      <c r="CC75" s="180"/>
      <c r="CD75" s="180"/>
      <c r="CE75" s="180"/>
      <c r="CF75" s="180"/>
      <c r="CG75" s="180"/>
    </row>
    <row r="76" spans="1:85" ht="4.5" customHeight="1">
      <c r="A76" s="171"/>
      <c r="B76" s="171"/>
      <c r="Y76" s="180"/>
      <c r="Z76" s="180"/>
      <c r="AA76" s="180"/>
      <c r="AB76" s="180"/>
      <c r="AC76" s="180"/>
      <c r="AD76" s="180"/>
      <c r="AE76" s="180"/>
      <c r="AF76" s="180"/>
      <c r="AG76" s="180"/>
      <c r="AH76" s="180"/>
      <c r="AI76" s="180"/>
      <c r="AM76" s="179"/>
      <c r="AN76" s="179"/>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row>
    <row r="77" spans="1:85" ht="4.5" customHeight="1">
      <c r="A77" s="171"/>
      <c r="B77" s="171"/>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row>
    <row r="78" spans="1:85" ht="14.1" customHeight="1">
      <c r="A78" s="171"/>
      <c r="B78" s="171"/>
      <c r="C78" s="192"/>
      <c r="D78" s="192"/>
      <c r="E78" s="192"/>
      <c r="F78" s="192"/>
      <c r="G78" s="192"/>
      <c r="H78" s="192"/>
      <c r="I78" s="192"/>
      <c r="J78" s="192"/>
      <c r="K78" s="192"/>
      <c r="L78" s="192"/>
      <c r="M78" s="192"/>
      <c r="N78" s="192"/>
      <c r="O78" s="192"/>
      <c r="P78" s="192"/>
      <c r="Q78" s="192"/>
      <c r="R78" s="192"/>
      <c r="S78" s="192"/>
      <c r="T78" s="192"/>
      <c r="U78" s="192"/>
      <c r="V78" s="192"/>
      <c r="W78" s="192"/>
      <c r="X78" s="192"/>
      <c r="Y78" s="192"/>
      <c r="Z78" s="192"/>
      <c r="AA78" s="192"/>
      <c r="AB78" s="192"/>
      <c r="AC78" s="192"/>
      <c r="AD78" s="192"/>
      <c r="AE78" s="192"/>
      <c r="AF78" s="192"/>
      <c r="AG78" s="192"/>
      <c r="AH78" s="192"/>
      <c r="AI78" s="192"/>
      <c r="AJ78" s="192"/>
      <c r="AK78" s="192"/>
      <c r="AL78" s="192"/>
      <c r="AM78" s="192"/>
      <c r="AN78" s="192"/>
      <c r="AO78" s="192"/>
      <c r="AP78" s="192"/>
      <c r="AQ78" s="192"/>
      <c r="AR78" s="192"/>
      <c r="AS78" s="192"/>
      <c r="AT78" s="192"/>
      <c r="AU78" s="192"/>
      <c r="AV78" s="192"/>
      <c r="AW78" s="192"/>
      <c r="AX78" s="192"/>
      <c r="AY78" s="192"/>
      <c r="AZ78" s="192"/>
      <c r="BA78" s="192"/>
      <c r="BB78" s="192"/>
      <c r="BC78" s="192"/>
      <c r="BD78" s="192"/>
      <c r="BE78" s="192"/>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row>
    <row r="79" spans="1:85" ht="14.1" customHeight="1">
      <c r="A79" s="171"/>
      <c r="B79" s="171"/>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row>
    <row r="80" spans="1:85" ht="14.1" customHeight="1">
      <c r="A80" s="171"/>
      <c r="B80" s="171"/>
      <c r="C80" s="221" t="s">
        <v>4</v>
      </c>
      <c r="D80" s="222"/>
      <c r="E80" s="222"/>
      <c r="F80" s="222"/>
      <c r="G80" s="222"/>
      <c r="H80" s="222"/>
      <c r="I80" s="222"/>
      <c r="J80" s="222"/>
      <c r="K80" s="179"/>
      <c r="L80" s="179"/>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row>
    <row r="81" spans="1:56" ht="14.1" customHeight="1" thickBot="1">
      <c r="A81" s="171"/>
      <c r="B81" s="171"/>
      <c r="D81" s="179"/>
      <c r="E81" s="179"/>
      <c r="F81" s="179"/>
      <c r="G81" s="179"/>
      <c r="H81" s="179"/>
      <c r="I81" s="179"/>
    </row>
    <row r="82" spans="1:56" ht="14.1" customHeight="1">
      <c r="A82" s="171"/>
      <c r="B82" s="171"/>
      <c r="C82" s="649" t="s">
        <v>1904</v>
      </c>
      <c r="D82" s="650"/>
      <c r="E82" s="650"/>
      <c r="F82" s="650"/>
      <c r="G82" s="650"/>
      <c r="H82" s="650"/>
      <c r="I82" s="650"/>
      <c r="J82" s="650"/>
      <c r="K82" s="650"/>
      <c r="L82" s="650"/>
      <c r="M82" s="650"/>
      <c r="N82" s="650"/>
      <c r="O82" s="650"/>
      <c r="P82" s="650"/>
      <c r="Q82" s="650"/>
      <c r="R82" s="650"/>
      <c r="S82" s="650"/>
      <c r="T82" s="650"/>
      <c r="U82" s="650"/>
      <c r="V82" s="650"/>
      <c r="W82" s="650"/>
      <c r="X82" s="650"/>
      <c r="Y82" s="650"/>
      <c r="Z82" s="650"/>
      <c r="AA82" s="650"/>
      <c r="AB82" s="650"/>
      <c r="AC82" s="650"/>
      <c r="AD82" s="650"/>
      <c r="AE82" s="650"/>
      <c r="AF82" s="650"/>
      <c r="AG82" s="650"/>
      <c r="AH82" s="650"/>
      <c r="AI82" s="650"/>
      <c r="AJ82" s="650"/>
      <c r="AK82" s="650"/>
      <c r="AL82" s="650"/>
      <c r="AM82" s="650"/>
      <c r="AN82" s="650"/>
      <c r="AO82" s="650"/>
      <c r="AP82" s="650"/>
      <c r="AQ82" s="650"/>
      <c r="AR82" s="650"/>
      <c r="AS82" s="650"/>
      <c r="AT82" s="650"/>
      <c r="AU82" s="650"/>
      <c r="AV82" s="650"/>
      <c r="AW82" s="650"/>
      <c r="AX82" s="650"/>
      <c r="AY82" s="650"/>
      <c r="AZ82" s="650"/>
      <c r="BA82" s="650"/>
      <c r="BB82" s="650"/>
      <c r="BC82" s="650"/>
      <c r="BD82" s="651"/>
    </row>
    <row r="83" spans="1:56" ht="14.1" customHeight="1">
      <c r="A83" s="171"/>
      <c r="B83" s="171"/>
      <c r="C83" s="652"/>
      <c r="D83" s="653"/>
      <c r="E83" s="653"/>
      <c r="F83" s="653"/>
      <c r="G83" s="653"/>
      <c r="H83" s="653"/>
      <c r="I83" s="653"/>
      <c r="J83" s="653"/>
      <c r="K83" s="653"/>
      <c r="L83" s="653"/>
      <c r="M83" s="653"/>
      <c r="N83" s="653"/>
      <c r="O83" s="653"/>
      <c r="P83" s="653"/>
      <c r="Q83" s="653"/>
      <c r="R83" s="653"/>
      <c r="S83" s="653"/>
      <c r="T83" s="653"/>
      <c r="U83" s="653"/>
      <c r="V83" s="653"/>
      <c r="W83" s="653"/>
      <c r="X83" s="653"/>
      <c r="Y83" s="653"/>
      <c r="Z83" s="653"/>
      <c r="AA83" s="653"/>
      <c r="AB83" s="653"/>
      <c r="AC83" s="653"/>
      <c r="AD83" s="653"/>
      <c r="AE83" s="653"/>
      <c r="AF83" s="653"/>
      <c r="AG83" s="653"/>
      <c r="AH83" s="653"/>
      <c r="AI83" s="653"/>
      <c r="AJ83" s="653"/>
      <c r="AK83" s="653"/>
      <c r="AL83" s="653"/>
      <c r="AM83" s="653"/>
      <c r="AN83" s="653"/>
      <c r="AO83" s="653"/>
      <c r="AP83" s="653"/>
      <c r="AQ83" s="653"/>
      <c r="AR83" s="653"/>
      <c r="AS83" s="653"/>
      <c r="AT83" s="653"/>
      <c r="AU83" s="653"/>
      <c r="AV83" s="653"/>
      <c r="AW83" s="653"/>
      <c r="AX83" s="653"/>
      <c r="AY83" s="653"/>
      <c r="AZ83" s="653"/>
      <c r="BA83" s="653"/>
      <c r="BB83" s="653"/>
      <c r="BC83" s="653"/>
      <c r="BD83" s="654"/>
    </row>
    <row r="84" spans="1:56" ht="14.1" customHeight="1">
      <c r="A84" s="171"/>
      <c r="B84" s="171"/>
      <c r="C84" s="652"/>
      <c r="D84" s="653"/>
      <c r="E84" s="653"/>
      <c r="F84" s="653"/>
      <c r="G84" s="653"/>
      <c r="H84" s="653"/>
      <c r="I84" s="653"/>
      <c r="J84" s="653"/>
      <c r="K84" s="653"/>
      <c r="L84" s="653"/>
      <c r="M84" s="653"/>
      <c r="N84" s="653"/>
      <c r="O84" s="653"/>
      <c r="P84" s="653"/>
      <c r="Q84" s="653"/>
      <c r="R84" s="653"/>
      <c r="S84" s="653"/>
      <c r="T84" s="653"/>
      <c r="U84" s="653"/>
      <c r="V84" s="653"/>
      <c r="W84" s="653"/>
      <c r="X84" s="653"/>
      <c r="Y84" s="653"/>
      <c r="Z84" s="653"/>
      <c r="AA84" s="653"/>
      <c r="AB84" s="653"/>
      <c r="AC84" s="653"/>
      <c r="AD84" s="653"/>
      <c r="AE84" s="653"/>
      <c r="AF84" s="653"/>
      <c r="AG84" s="653"/>
      <c r="AH84" s="653"/>
      <c r="AI84" s="653"/>
      <c r="AJ84" s="653"/>
      <c r="AK84" s="653"/>
      <c r="AL84" s="653"/>
      <c r="AM84" s="653"/>
      <c r="AN84" s="653"/>
      <c r="AO84" s="653"/>
      <c r="AP84" s="653"/>
      <c r="AQ84" s="653"/>
      <c r="AR84" s="653"/>
      <c r="AS84" s="653"/>
      <c r="AT84" s="653"/>
      <c r="AU84" s="653"/>
      <c r="AV84" s="653"/>
      <c r="AW84" s="653"/>
      <c r="AX84" s="653"/>
      <c r="AY84" s="653"/>
      <c r="AZ84" s="653"/>
      <c r="BA84" s="653"/>
      <c r="BB84" s="653"/>
      <c r="BC84" s="653"/>
      <c r="BD84" s="654"/>
    </row>
    <row r="85" spans="1:56" ht="14.1" customHeight="1">
      <c r="A85" s="171"/>
      <c r="B85" s="171"/>
      <c r="C85" s="652"/>
      <c r="D85" s="653"/>
      <c r="E85" s="653"/>
      <c r="F85" s="653"/>
      <c r="G85" s="653"/>
      <c r="H85" s="653"/>
      <c r="I85" s="653"/>
      <c r="J85" s="653"/>
      <c r="K85" s="653"/>
      <c r="L85" s="653"/>
      <c r="M85" s="653"/>
      <c r="N85" s="653"/>
      <c r="O85" s="653"/>
      <c r="P85" s="653"/>
      <c r="Q85" s="653"/>
      <c r="R85" s="653"/>
      <c r="S85" s="653"/>
      <c r="T85" s="653"/>
      <c r="U85" s="653"/>
      <c r="V85" s="653"/>
      <c r="W85" s="653"/>
      <c r="X85" s="653"/>
      <c r="Y85" s="653"/>
      <c r="Z85" s="653"/>
      <c r="AA85" s="653"/>
      <c r="AB85" s="653"/>
      <c r="AC85" s="653"/>
      <c r="AD85" s="653"/>
      <c r="AE85" s="653"/>
      <c r="AF85" s="653"/>
      <c r="AG85" s="653"/>
      <c r="AH85" s="653"/>
      <c r="AI85" s="653"/>
      <c r="AJ85" s="653"/>
      <c r="AK85" s="653"/>
      <c r="AL85" s="653"/>
      <c r="AM85" s="653"/>
      <c r="AN85" s="653"/>
      <c r="AO85" s="653"/>
      <c r="AP85" s="653"/>
      <c r="AQ85" s="653"/>
      <c r="AR85" s="653"/>
      <c r="AS85" s="653"/>
      <c r="AT85" s="653"/>
      <c r="AU85" s="653"/>
      <c r="AV85" s="653"/>
      <c r="AW85" s="653"/>
      <c r="AX85" s="653"/>
      <c r="AY85" s="653"/>
      <c r="AZ85" s="653"/>
      <c r="BA85" s="653"/>
      <c r="BB85" s="653"/>
      <c r="BC85" s="653"/>
      <c r="BD85" s="654"/>
    </row>
    <row r="86" spans="1:56" ht="14.1" customHeight="1">
      <c r="A86" s="171"/>
      <c r="B86" s="171"/>
      <c r="C86" s="652"/>
      <c r="D86" s="653"/>
      <c r="E86" s="653"/>
      <c r="F86" s="653"/>
      <c r="G86" s="653"/>
      <c r="H86" s="653"/>
      <c r="I86" s="653"/>
      <c r="J86" s="653"/>
      <c r="K86" s="653"/>
      <c r="L86" s="653"/>
      <c r="M86" s="653"/>
      <c r="N86" s="653"/>
      <c r="O86" s="653"/>
      <c r="P86" s="653"/>
      <c r="Q86" s="653"/>
      <c r="R86" s="653"/>
      <c r="S86" s="653"/>
      <c r="T86" s="653"/>
      <c r="U86" s="653"/>
      <c r="V86" s="653"/>
      <c r="W86" s="653"/>
      <c r="X86" s="653"/>
      <c r="Y86" s="653"/>
      <c r="Z86" s="653"/>
      <c r="AA86" s="653"/>
      <c r="AB86" s="653"/>
      <c r="AC86" s="653"/>
      <c r="AD86" s="653"/>
      <c r="AE86" s="653"/>
      <c r="AF86" s="653"/>
      <c r="AG86" s="653"/>
      <c r="AH86" s="653"/>
      <c r="AI86" s="653"/>
      <c r="AJ86" s="653"/>
      <c r="AK86" s="653"/>
      <c r="AL86" s="653"/>
      <c r="AM86" s="653"/>
      <c r="AN86" s="653"/>
      <c r="AO86" s="653"/>
      <c r="AP86" s="653"/>
      <c r="AQ86" s="653"/>
      <c r="AR86" s="653"/>
      <c r="AS86" s="653"/>
      <c r="AT86" s="653"/>
      <c r="AU86" s="653"/>
      <c r="AV86" s="653"/>
      <c r="AW86" s="653"/>
      <c r="AX86" s="653"/>
      <c r="AY86" s="653"/>
      <c r="AZ86" s="653"/>
      <c r="BA86" s="653"/>
      <c r="BB86" s="653"/>
      <c r="BC86" s="653"/>
      <c r="BD86" s="654"/>
    </row>
    <row r="87" spans="1:56" ht="14.1" customHeight="1">
      <c r="A87" s="171"/>
      <c r="B87" s="171"/>
      <c r="C87" s="652"/>
      <c r="D87" s="653"/>
      <c r="E87" s="653"/>
      <c r="F87" s="653"/>
      <c r="G87" s="653"/>
      <c r="H87" s="653"/>
      <c r="I87" s="653"/>
      <c r="J87" s="653"/>
      <c r="K87" s="653"/>
      <c r="L87" s="653"/>
      <c r="M87" s="653"/>
      <c r="N87" s="653"/>
      <c r="O87" s="653"/>
      <c r="P87" s="653"/>
      <c r="Q87" s="653"/>
      <c r="R87" s="653"/>
      <c r="S87" s="653"/>
      <c r="T87" s="653"/>
      <c r="U87" s="653"/>
      <c r="V87" s="653"/>
      <c r="W87" s="653"/>
      <c r="X87" s="653"/>
      <c r="Y87" s="653"/>
      <c r="Z87" s="653"/>
      <c r="AA87" s="653"/>
      <c r="AB87" s="653"/>
      <c r="AC87" s="653"/>
      <c r="AD87" s="653"/>
      <c r="AE87" s="653"/>
      <c r="AF87" s="653"/>
      <c r="AG87" s="653"/>
      <c r="AH87" s="653"/>
      <c r="AI87" s="653"/>
      <c r="AJ87" s="653"/>
      <c r="AK87" s="653"/>
      <c r="AL87" s="653"/>
      <c r="AM87" s="653"/>
      <c r="AN87" s="653"/>
      <c r="AO87" s="653"/>
      <c r="AP87" s="653"/>
      <c r="AQ87" s="653"/>
      <c r="AR87" s="653"/>
      <c r="AS87" s="653"/>
      <c r="AT87" s="653"/>
      <c r="AU87" s="653"/>
      <c r="AV87" s="653"/>
      <c r="AW87" s="653"/>
      <c r="AX87" s="653"/>
      <c r="AY87" s="653"/>
      <c r="AZ87" s="653"/>
      <c r="BA87" s="653"/>
      <c r="BB87" s="653"/>
      <c r="BC87" s="653"/>
      <c r="BD87" s="654"/>
    </row>
    <row r="88" spans="1:56" ht="14.1" customHeight="1">
      <c r="A88" s="171"/>
      <c r="B88" s="171"/>
      <c r="C88" s="652"/>
      <c r="D88" s="653"/>
      <c r="E88" s="653"/>
      <c r="F88" s="653"/>
      <c r="G88" s="653"/>
      <c r="H88" s="653"/>
      <c r="I88" s="653"/>
      <c r="J88" s="653"/>
      <c r="K88" s="653"/>
      <c r="L88" s="653"/>
      <c r="M88" s="653"/>
      <c r="N88" s="653"/>
      <c r="O88" s="653"/>
      <c r="P88" s="653"/>
      <c r="Q88" s="653"/>
      <c r="R88" s="653"/>
      <c r="S88" s="653"/>
      <c r="T88" s="653"/>
      <c r="U88" s="653"/>
      <c r="V88" s="653"/>
      <c r="W88" s="653"/>
      <c r="X88" s="653"/>
      <c r="Y88" s="653"/>
      <c r="Z88" s="653"/>
      <c r="AA88" s="653"/>
      <c r="AB88" s="653"/>
      <c r="AC88" s="653"/>
      <c r="AD88" s="653"/>
      <c r="AE88" s="653"/>
      <c r="AF88" s="653"/>
      <c r="AG88" s="653"/>
      <c r="AH88" s="653"/>
      <c r="AI88" s="653"/>
      <c r="AJ88" s="653"/>
      <c r="AK88" s="653"/>
      <c r="AL88" s="653"/>
      <c r="AM88" s="653"/>
      <c r="AN88" s="653"/>
      <c r="AO88" s="653"/>
      <c r="AP88" s="653"/>
      <c r="AQ88" s="653"/>
      <c r="AR88" s="653"/>
      <c r="AS88" s="653"/>
      <c r="AT88" s="653"/>
      <c r="AU88" s="653"/>
      <c r="AV88" s="653"/>
      <c r="AW88" s="653"/>
      <c r="AX88" s="653"/>
      <c r="AY88" s="653"/>
      <c r="AZ88" s="653"/>
      <c r="BA88" s="653"/>
      <c r="BB88" s="653"/>
      <c r="BC88" s="653"/>
      <c r="BD88" s="654"/>
    </row>
    <row r="89" spans="1:56" ht="14.1" customHeight="1">
      <c r="A89" s="171"/>
      <c r="B89" s="171"/>
      <c r="C89" s="652"/>
      <c r="D89" s="653"/>
      <c r="E89" s="653"/>
      <c r="F89" s="653"/>
      <c r="G89" s="653"/>
      <c r="H89" s="653"/>
      <c r="I89" s="653"/>
      <c r="J89" s="653"/>
      <c r="K89" s="653"/>
      <c r="L89" s="653"/>
      <c r="M89" s="653"/>
      <c r="N89" s="653"/>
      <c r="O89" s="653"/>
      <c r="P89" s="653"/>
      <c r="Q89" s="653"/>
      <c r="R89" s="653"/>
      <c r="S89" s="653"/>
      <c r="T89" s="653"/>
      <c r="U89" s="653"/>
      <c r="V89" s="653"/>
      <c r="W89" s="653"/>
      <c r="X89" s="653"/>
      <c r="Y89" s="653"/>
      <c r="Z89" s="653"/>
      <c r="AA89" s="653"/>
      <c r="AB89" s="653"/>
      <c r="AC89" s="653"/>
      <c r="AD89" s="653"/>
      <c r="AE89" s="653"/>
      <c r="AF89" s="653"/>
      <c r="AG89" s="653"/>
      <c r="AH89" s="653"/>
      <c r="AI89" s="653"/>
      <c r="AJ89" s="653"/>
      <c r="AK89" s="653"/>
      <c r="AL89" s="653"/>
      <c r="AM89" s="653"/>
      <c r="AN89" s="653"/>
      <c r="AO89" s="653"/>
      <c r="AP89" s="653"/>
      <c r="AQ89" s="653"/>
      <c r="AR89" s="653"/>
      <c r="AS89" s="653"/>
      <c r="AT89" s="653"/>
      <c r="AU89" s="653"/>
      <c r="AV89" s="653"/>
      <c r="AW89" s="653"/>
      <c r="AX89" s="653"/>
      <c r="AY89" s="653"/>
      <c r="AZ89" s="653"/>
      <c r="BA89" s="653"/>
      <c r="BB89" s="653"/>
      <c r="BC89" s="653"/>
      <c r="BD89" s="654"/>
    </row>
    <row r="90" spans="1:56" ht="14.1" customHeight="1">
      <c r="A90" s="171"/>
      <c r="B90" s="171"/>
      <c r="C90" s="652"/>
      <c r="D90" s="653"/>
      <c r="E90" s="653"/>
      <c r="F90" s="653"/>
      <c r="G90" s="653"/>
      <c r="H90" s="653"/>
      <c r="I90" s="653"/>
      <c r="J90" s="653"/>
      <c r="K90" s="653"/>
      <c r="L90" s="653"/>
      <c r="M90" s="653"/>
      <c r="N90" s="653"/>
      <c r="O90" s="653"/>
      <c r="P90" s="653"/>
      <c r="Q90" s="653"/>
      <c r="R90" s="653"/>
      <c r="S90" s="653"/>
      <c r="T90" s="653"/>
      <c r="U90" s="653"/>
      <c r="V90" s="653"/>
      <c r="W90" s="653"/>
      <c r="X90" s="653"/>
      <c r="Y90" s="653"/>
      <c r="Z90" s="653"/>
      <c r="AA90" s="653"/>
      <c r="AB90" s="653"/>
      <c r="AC90" s="653"/>
      <c r="AD90" s="653"/>
      <c r="AE90" s="653"/>
      <c r="AF90" s="653"/>
      <c r="AG90" s="653"/>
      <c r="AH90" s="653"/>
      <c r="AI90" s="653"/>
      <c r="AJ90" s="653"/>
      <c r="AK90" s="653"/>
      <c r="AL90" s="653"/>
      <c r="AM90" s="653"/>
      <c r="AN90" s="653"/>
      <c r="AO90" s="653"/>
      <c r="AP90" s="653"/>
      <c r="AQ90" s="653"/>
      <c r="AR90" s="653"/>
      <c r="AS90" s="653"/>
      <c r="AT90" s="653"/>
      <c r="AU90" s="653"/>
      <c r="AV90" s="653"/>
      <c r="AW90" s="653"/>
      <c r="AX90" s="653"/>
      <c r="AY90" s="653"/>
      <c r="AZ90" s="653"/>
      <c r="BA90" s="653"/>
      <c r="BB90" s="653"/>
      <c r="BC90" s="653"/>
      <c r="BD90" s="654"/>
    </row>
    <row r="91" spans="1:56" ht="14.1" customHeight="1">
      <c r="A91" s="171"/>
      <c r="B91" s="171"/>
      <c r="C91" s="652"/>
      <c r="D91" s="653"/>
      <c r="E91" s="653"/>
      <c r="F91" s="653"/>
      <c r="G91" s="653"/>
      <c r="H91" s="653"/>
      <c r="I91" s="653"/>
      <c r="J91" s="653"/>
      <c r="K91" s="653"/>
      <c r="L91" s="653"/>
      <c r="M91" s="653"/>
      <c r="N91" s="653"/>
      <c r="O91" s="653"/>
      <c r="P91" s="653"/>
      <c r="Q91" s="653"/>
      <c r="R91" s="653"/>
      <c r="S91" s="653"/>
      <c r="T91" s="653"/>
      <c r="U91" s="653"/>
      <c r="V91" s="653"/>
      <c r="W91" s="653"/>
      <c r="X91" s="653"/>
      <c r="Y91" s="653"/>
      <c r="Z91" s="653"/>
      <c r="AA91" s="653"/>
      <c r="AB91" s="653"/>
      <c r="AC91" s="653"/>
      <c r="AD91" s="653"/>
      <c r="AE91" s="653"/>
      <c r="AF91" s="653"/>
      <c r="AG91" s="653"/>
      <c r="AH91" s="653"/>
      <c r="AI91" s="653"/>
      <c r="AJ91" s="653"/>
      <c r="AK91" s="653"/>
      <c r="AL91" s="653"/>
      <c r="AM91" s="653"/>
      <c r="AN91" s="653"/>
      <c r="AO91" s="653"/>
      <c r="AP91" s="653"/>
      <c r="AQ91" s="653"/>
      <c r="AR91" s="653"/>
      <c r="AS91" s="653"/>
      <c r="AT91" s="653"/>
      <c r="AU91" s="653"/>
      <c r="AV91" s="653"/>
      <c r="AW91" s="653"/>
      <c r="AX91" s="653"/>
      <c r="AY91" s="653"/>
      <c r="AZ91" s="653"/>
      <c r="BA91" s="653"/>
      <c r="BB91" s="653"/>
      <c r="BC91" s="653"/>
      <c r="BD91" s="654"/>
    </row>
    <row r="92" spans="1:56" ht="14.1" customHeight="1">
      <c r="A92" s="171"/>
      <c r="B92" s="171"/>
      <c r="C92" s="652"/>
      <c r="D92" s="653"/>
      <c r="E92" s="653"/>
      <c r="F92" s="653"/>
      <c r="G92" s="653"/>
      <c r="H92" s="653"/>
      <c r="I92" s="653"/>
      <c r="J92" s="653"/>
      <c r="K92" s="653"/>
      <c r="L92" s="653"/>
      <c r="M92" s="653"/>
      <c r="N92" s="653"/>
      <c r="O92" s="653"/>
      <c r="P92" s="653"/>
      <c r="Q92" s="653"/>
      <c r="R92" s="653"/>
      <c r="S92" s="653"/>
      <c r="T92" s="653"/>
      <c r="U92" s="653"/>
      <c r="V92" s="653"/>
      <c r="W92" s="653"/>
      <c r="X92" s="653"/>
      <c r="Y92" s="653"/>
      <c r="Z92" s="653"/>
      <c r="AA92" s="653"/>
      <c r="AB92" s="653"/>
      <c r="AC92" s="653"/>
      <c r="AD92" s="653"/>
      <c r="AE92" s="653"/>
      <c r="AF92" s="653"/>
      <c r="AG92" s="653"/>
      <c r="AH92" s="653"/>
      <c r="AI92" s="653"/>
      <c r="AJ92" s="653"/>
      <c r="AK92" s="653"/>
      <c r="AL92" s="653"/>
      <c r="AM92" s="653"/>
      <c r="AN92" s="653"/>
      <c r="AO92" s="653"/>
      <c r="AP92" s="653"/>
      <c r="AQ92" s="653"/>
      <c r="AR92" s="653"/>
      <c r="AS92" s="653"/>
      <c r="AT92" s="653"/>
      <c r="AU92" s="653"/>
      <c r="AV92" s="653"/>
      <c r="AW92" s="653"/>
      <c r="AX92" s="653"/>
      <c r="AY92" s="653"/>
      <c r="AZ92" s="653"/>
      <c r="BA92" s="653"/>
      <c r="BB92" s="653"/>
      <c r="BC92" s="653"/>
      <c r="BD92" s="654"/>
    </row>
    <row r="93" spans="1:56" ht="14.1" customHeight="1">
      <c r="A93" s="171"/>
      <c r="B93" s="171"/>
      <c r="C93" s="652"/>
      <c r="D93" s="653"/>
      <c r="E93" s="653"/>
      <c r="F93" s="653"/>
      <c r="G93" s="653"/>
      <c r="H93" s="653"/>
      <c r="I93" s="653"/>
      <c r="J93" s="653"/>
      <c r="K93" s="653"/>
      <c r="L93" s="653"/>
      <c r="M93" s="653"/>
      <c r="N93" s="653"/>
      <c r="O93" s="653"/>
      <c r="P93" s="653"/>
      <c r="Q93" s="653"/>
      <c r="R93" s="653"/>
      <c r="S93" s="653"/>
      <c r="T93" s="653"/>
      <c r="U93" s="653"/>
      <c r="V93" s="653"/>
      <c r="W93" s="653"/>
      <c r="X93" s="653"/>
      <c r="Y93" s="653"/>
      <c r="Z93" s="653"/>
      <c r="AA93" s="653"/>
      <c r="AB93" s="653"/>
      <c r="AC93" s="653"/>
      <c r="AD93" s="653"/>
      <c r="AE93" s="653"/>
      <c r="AF93" s="653"/>
      <c r="AG93" s="653"/>
      <c r="AH93" s="653"/>
      <c r="AI93" s="653"/>
      <c r="AJ93" s="653"/>
      <c r="AK93" s="653"/>
      <c r="AL93" s="653"/>
      <c r="AM93" s="653"/>
      <c r="AN93" s="653"/>
      <c r="AO93" s="653"/>
      <c r="AP93" s="653"/>
      <c r="AQ93" s="653"/>
      <c r="AR93" s="653"/>
      <c r="AS93" s="653"/>
      <c r="AT93" s="653"/>
      <c r="AU93" s="653"/>
      <c r="AV93" s="653"/>
      <c r="AW93" s="653"/>
      <c r="AX93" s="653"/>
      <c r="AY93" s="653"/>
      <c r="AZ93" s="653"/>
      <c r="BA93" s="653"/>
      <c r="BB93" s="653"/>
      <c r="BC93" s="653"/>
      <c r="BD93" s="654"/>
    </row>
    <row r="94" spans="1:56" ht="14.1" customHeight="1">
      <c r="A94" s="171"/>
      <c r="B94" s="171"/>
      <c r="C94" s="652"/>
      <c r="D94" s="653"/>
      <c r="E94" s="653"/>
      <c r="F94" s="653"/>
      <c r="G94" s="653"/>
      <c r="H94" s="653"/>
      <c r="I94" s="653"/>
      <c r="J94" s="653"/>
      <c r="K94" s="653"/>
      <c r="L94" s="653"/>
      <c r="M94" s="653"/>
      <c r="N94" s="653"/>
      <c r="O94" s="653"/>
      <c r="P94" s="653"/>
      <c r="Q94" s="653"/>
      <c r="R94" s="653"/>
      <c r="S94" s="653"/>
      <c r="T94" s="653"/>
      <c r="U94" s="653"/>
      <c r="V94" s="653"/>
      <c r="W94" s="653"/>
      <c r="X94" s="653"/>
      <c r="Y94" s="653"/>
      <c r="Z94" s="653"/>
      <c r="AA94" s="653"/>
      <c r="AB94" s="653"/>
      <c r="AC94" s="653"/>
      <c r="AD94" s="653"/>
      <c r="AE94" s="653"/>
      <c r="AF94" s="653"/>
      <c r="AG94" s="653"/>
      <c r="AH94" s="653"/>
      <c r="AI94" s="653"/>
      <c r="AJ94" s="653"/>
      <c r="AK94" s="653"/>
      <c r="AL94" s="653"/>
      <c r="AM94" s="653"/>
      <c r="AN94" s="653"/>
      <c r="AO94" s="653"/>
      <c r="AP94" s="653"/>
      <c r="AQ94" s="653"/>
      <c r="AR94" s="653"/>
      <c r="AS94" s="653"/>
      <c r="AT94" s="653"/>
      <c r="AU94" s="653"/>
      <c r="AV94" s="653"/>
      <c r="AW94" s="653"/>
      <c r="AX94" s="653"/>
      <c r="AY94" s="653"/>
      <c r="AZ94" s="653"/>
      <c r="BA94" s="653"/>
      <c r="BB94" s="653"/>
      <c r="BC94" s="653"/>
      <c r="BD94" s="654"/>
    </row>
    <row r="95" spans="1:56" ht="14.1" customHeight="1">
      <c r="A95" s="171"/>
      <c r="B95" s="171"/>
      <c r="C95" s="652"/>
      <c r="D95" s="653"/>
      <c r="E95" s="653"/>
      <c r="F95" s="653"/>
      <c r="G95" s="653"/>
      <c r="H95" s="653"/>
      <c r="I95" s="653"/>
      <c r="J95" s="653"/>
      <c r="K95" s="653"/>
      <c r="L95" s="653"/>
      <c r="M95" s="653"/>
      <c r="N95" s="653"/>
      <c r="O95" s="653"/>
      <c r="P95" s="653"/>
      <c r="Q95" s="653"/>
      <c r="R95" s="653"/>
      <c r="S95" s="653"/>
      <c r="T95" s="653"/>
      <c r="U95" s="653"/>
      <c r="V95" s="653"/>
      <c r="W95" s="653"/>
      <c r="X95" s="653"/>
      <c r="Y95" s="653"/>
      <c r="Z95" s="653"/>
      <c r="AA95" s="653"/>
      <c r="AB95" s="653"/>
      <c r="AC95" s="653"/>
      <c r="AD95" s="653"/>
      <c r="AE95" s="653"/>
      <c r="AF95" s="653"/>
      <c r="AG95" s="653"/>
      <c r="AH95" s="653"/>
      <c r="AI95" s="653"/>
      <c r="AJ95" s="653"/>
      <c r="AK95" s="653"/>
      <c r="AL95" s="653"/>
      <c r="AM95" s="653"/>
      <c r="AN95" s="653"/>
      <c r="AO95" s="653"/>
      <c r="AP95" s="653"/>
      <c r="AQ95" s="653"/>
      <c r="AR95" s="653"/>
      <c r="AS95" s="653"/>
      <c r="AT95" s="653"/>
      <c r="AU95" s="653"/>
      <c r="AV95" s="653"/>
      <c r="AW95" s="653"/>
      <c r="AX95" s="653"/>
      <c r="AY95" s="653"/>
      <c r="AZ95" s="653"/>
      <c r="BA95" s="653"/>
      <c r="BB95" s="653"/>
      <c r="BC95" s="653"/>
      <c r="BD95" s="654"/>
    </row>
    <row r="96" spans="1:56" ht="14.1" customHeight="1">
      <c r="A96" s="171"/>
      <c r="B96" s="171"/>
      <c r="C96" s="652"/>
      <c r="D96" s="653"/>
      <c r="E96" s="653"/>
      <c r="F96" s="653"/>
      <c r="G96" s="653"/>
      <c r="H96" s="653"/>
      <c r="I96" s="653"/>
      <c r="J96" s="653"/>
      <c r="K96" s="653"/>
      <c r="L96" s="653"/>
      <c r="M96" s="653"/>
      <c r="N96" s="653"/>
      <c r="O96" s="653"/>
      <c r="P96" s="653"/>
      <c r="Q96" s="653"/>
      <c r="R96" s="653"/>
      <c r="S96" s="653"/>
      <c r="T96" s="653"/>
      <c r="U96" s="653"/>
      <c r="V96" s="653"/>
      <c r="W96" s="653"/>
      <c r="X96" s="653"/>
      <c r="Y96" s="653"/>
      <c r="Z96" s="653"/>
      <c r="AA96" s="653"/>
      <c r="AB96" s="653"/>
      <c r="AC96" s="653"/>
      <c r="AD96" s="653"/>
      <c r="AE96" s="653"/>
      <c r="AF96" s="653"/>
      <c r="AG96" s="653"/>
      <c r="AH96" s="653"/>
      <c r="AI96" s="653"/>
      <c r="AJ96" s="653"/>
      <c r="AK96" s="653"/>
      <c r="AL96" s="653"/>
      <c r="AM96" s="653"/>
      <c r="AN96" s="653"/>
      <c r="AO96" s="653"/>
      <c r="AP96" s="653"/>
      <c r="AQ96" s="653"/>
      <c r="AR96" s="653"/>
      <c r="AS96" s="653"/>
      <c r="AT96" s="653"/>
      <c r="AU96" s="653"/>
      <c r="AV96" s="653"/>
      <c r="AW96" s="653"/>
      <c r="AX96" s="653"/>
      <c r="AY96" s="653"/>
      <c r="AZ96" s="653"/>
      <c r="BA96" s="653"/>
      <c r="BB96" s="653"/>
      <c r="BC96" s="653"/>
      <c r="BD96" s="654"/>
    </row>
    <row r="97" spans="1:56" ht="14.1" customHeight="1">
      <c r="A97" s="171"/>
      <c r="B97" s="171"/>
      <c r="C97" s="652"/>
      <c r="D97" s="653"/>
      <c r="E97" s="653"/>
      <c r="F97" s="653"/>
      <c r="G97" s="653"/>
      <c r="H97" s="653"/>
      <c r="I97" s="653"/>
      <c r="J97" s="653"/>
      <c r="K97" s="653"/>
      <c r="L97" s="653"/>
      <c r="M97" s="653"/>
      <c r="N97" s="653"/>
      <c r="O97" s="653"/>
      <c r="P97" s="653"/>
      <c r="Q97" s="653"/>
      <c r="R97" s="653"/>
      <c r="S97" s="653"/>
      <c r="T97" s="653"/>
      <c r="U97" s="653"/>
      <c r="V97" s="653"/>
      <c r="W97" s="653"/>
      <c r="X97" s="653"/>
      <c r="Y97" s="653"/>
      <c r="Z97" s="653"/>
      <c r="AA97" s="653"/>
      <c r="AB97" s="653"/>
      <c r="AC97" s="653"/>
      <c r="AD97" s="653"/>
      <c r="AE97" s="653"/>
      <c r="AF97" s="653"/>
      <c r="AG97" s="653"/>
      <c r="AH97" s="653"/>
      <c r="AI97" s="653"/>
      <c r="AJ97" s="653"/>
      <c r="AK97" s="653"/>
      <c r="AL97" s="653"/>
      <c r="AM97" s="653"/>
      <c r="AN97" s="653"/>
      <c r="AO97" s="653"/>
      <c r="AP97" s="653"/>
      <c r="AQ97" s="653"/>
      <c r="AR97" s="653"/>
      <c r="AS97" s="653"/>
      <c r="AT97" s="653"/>
      <c r="AU97" s="653"/>
      <c r="AV97" s="653"/>
      <c r="AW97" s="653"/>
      <c r="AX97" s="653"/>
      <c r="AY97" s="653"/>
      <c r="AZ97" s="653"/>
      <c r="BA97" s="653"/>
      <c r="BB97" s="653"/>
      <c r="BC97" s="653"/>
      <c r="BD97" s="654"/>
    </row>
    <row r="98" spans="1:56" s="194" customFormat="1" ht="14.1" customHeight="1">
      <c r="A98" s="171"/>
      <c r="B98" s="171"/>
      <c r="C98" s="652"/>
      <c r="D98" s="653"/>
      <c r="E98" s="653"/>
      <c r="F98" s="653"/>
      <c r="G98" s="653"/>
      <c r="H98" s="653"/>
      <c r="I98" s="653"/>
      <c r="J98" s="653"/>
      <c r="K98" s="653"/>
      <c r="L98" s="653"/>
      <c r="M98" s="653"/>
      <c r="N98" s="653"/>
      <c r="O98" s="653"/>
      <c r="P98" s="653"/>
      <c r="Q98" s="653"/>
      <c r="R98" s="653"/>
      <c r="S98" s="653"/>
      <c r="T98" s="653"/>
      <c r="U98" s="653"/>
      <c r="V98" s="653"/>
      <c r="W98" s="653"/>
      <c r="X98" s="653"/>
      <c r="Y98" s="653"/>
      <c r="Z98" s="653"/>
      <c r="AA98" s="653"/>
      <c r="AB98" s="653"/>
      <c r="AC98" s="653"/>
      <c r="AD98" s="653"/>
      <c r="AE98" s="653"/>
      <c r="AF98" s="653"/>
      <c r="AG98" s="653"/>
      <c r="AH98" s="653"/>
      <c r="AI98" s="653"/>
      <c r="AJ98" s="653"/>
      <c r="AK98" s="653"/>
      <c r="AL98" s="653"/>
      <c r="AM98" s="653"/>
      <c r="AN98" s="653"/>
      <c r="AO98" s="653"/>
      <c r="AP98" s="653"/>
      <c r="AQ98" s="653"/>
      <c r="AR98" s="653"/>
      <c r="AS98" s="653"/>
      <c r="AT98" s="653"/>
      <c r="AU98" s="653"/>
      <c r="AV98" s="653"/>
      <c r="AW98" s="653"/>
      <c r="AX98" s="653"/>
      <c r="AY98" s="653"/>
      <c r="AZ98" s="653"/>
      <c r="BA98" s="653"/>
      <c r="BB98" s="653"/>
      <c r="BC98" s="653"/>
      <c r="BD98" s="654"/>
    </row>
    <row r="99" spans="1:56" s="194" customFormat="1" ht="14.1" customHeight="1">
      <c r="A99" s="171"/>
      <c r="B99" s="171"/>
      <c r="C99" s="652"/>
      <c r="D99" s="653"/>
      <c r="E99" s="653"/>
      <c r="F99" s="653"/>
      <c r="G99" s="653"/>
      <c r="H99" s="653"/>
      <c r="I99" s="653"/>
      <c r="J99" s="653"/>
      <c r="K99" s="653"/>
      <c r="L99" s="653"/>
      <c r="M99" s="653"/>
      <c r="N99" s="653"/>
      <c r="O99" s="653"/>
      <c r="P99" s="653"/>
      <c r="Q99" s="653"/>
      <c r="R99" s="653"/>
      <c r="S99" s="653"/>
      <c r="T99" s="653"/>
      <c r="U99" s="653"/>
      <c r="V99" s="653"/>
      <c r="W99" s="653"/>
      <c r="X99" s="653"/>
      <c r="Y99" s="653"/>
      <c r="Z99" s="653"/>
      <c r="AA99" s="653"/>
      <c r="AB99" s="653"/>
      <c r="AC99" s="653"/>
      <c r="AD99" s="653"/>
      <c r="AE99" s="653"/>
      <c r="AF99" s="653"/>
      <c r="AG99" s="653"/>
      <c r="AH99" s="653"/>
      <c r="AI99" s="653"/>
      <c r="AJ99" s="653"/>
      <c r="AK99" s="653"/>
      <c r="AL99" s="653"/>
      <c r="AM99" s="653"/>
      <c r="AN99" s="653"/>
      <c r="AO99" s="653"/>
      <c r="AP99" s="653"/>
      <c r="AQ99" s="653"/>
      <c r="AR99" s="653"/>
      <c r="AS99" s="653"/>
      <c r="AT99" s="653"/>
      <c r="AU99" s="653"/>
      <c r="AV99" s="653"/>
      <c r="AW99" s="653"/>
      <c r="AX99" s="653"/>
      <c r="AY99" s="653"/>
      <c r="AZ99" s="653"/>
      <c r="BA99" s="653"/>
      <c r="BB99" s="653"/>
      <c r="BC99" s="653"/>
      <c r="BD99" s="654"/>
    </row>
    <row r="100" spans="1:56" s="194" customFormat="1" ht="14.1" customHeight="1" thickBot="1">
      <c r="A100" s="171"/>
      <c r="B100" s="171"/>
      <c r="C100" s="655"/>
      <c r="D100" s="656"/>
      <c r="E100" s="656"/>
      <c r="F100" s="656"/>
      <c r="G100" s="656"/>
      <c r="H100" s="656"/>
      <c r="I100" s="656"/>
      <c r="J100" s="656"/>
      <c r="K100" s="656"/>
      <c r="L100" s="656"/>
      <c r="M100" s="656"/>
      <c r="N100" s="656"/>
      <c r="O100" s="656"/>
      <c r="P100" s="656"/>
      <c r="Q100" s="656"/>
      <c r="R100" s="656"/>
      <c r="S100" s="656"/>
      <c r="T100" s="656"/>
      <c r="U100" s="656"/>
      <c r="V100" s="656"/>
      <c r="W100" s="656"/>
      <c r="X100" s="656"/>
      <c r="Y100" s="656"/>
      <c r="Z100" s="656"/>
      <c r="AA100" s="656"/>
      <c r="AB100" s="656"/>
      <c r="AC100" s="656"/>
      <c r="AD100" s="656"/>
      <c r="AE100" s="656"/>
      <c r="AF100" s="656"/>
      <c r="AG100" s="656"/>
      <c r="AH100" s="656"/>
      <c r="AI100" s="656"/>
      <c r="AJ100" s="656"/>
      <c r="AK100" s="656"/>
      <c r="AL100" s="656"/>
      <c r="AM100" s="656"/>
      <c r="AN100" s="656"/>
      <c r="AO100" s="656"/>
      <c r="AP100" s="656"/>
      <c r="AQ100" s="656"/>
      <c r="AR100" s="656"/>
      <c r="AS100" s="656"/>
      <c r="AT100" s="656"/>
      <c r="AU100" s="656"/>
      <c r="AV100" s="656"/>
      <c r="AW100" s="656"/>
      <c r="AX100" s="656"/>
      <c r="AY100" s="656"/>
      <c r="AZ100" s="656"/>
      <c r="BA100" s="656"/>
      <c r="BB100" s="656"/>
      <c r="BC100" s="656"/>
      <c r="BD100" s="657"/>
    </row>
    <row r="101" spans="1:56" s="194" customFormat="1" ht="14.1" customHeight="1"/>
    <row r="102" spans="1:56" s="194" customFormat="1" ht="14.1" customHeight="1"/>
    <row r="103" spans="1:56" s="194" customFormat="1" ht="14.1" customHeight="1">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c r="AI103" s="223"/>
      <c r="AJ103" s="223"/>
      <c r="AK103" s="223"/>
      <c r="AL103" s="223"/>
      <c r="AM103" s="223"/>
      <c r="AN103" s="223"/>
      <c r="AO103" s="223"/>
      <c r="AP103" s="223"/>
      <c r="AQ103" s="223"/>
      <c r="AR103" s="223"/>
      <c r="AS103" s="223"/>
      <c r="AT103" s="223"/>
      <c r="AU103" s="223"/>
      <c r="AV103" s="223"/>
      <c r="AW103" s="223"/>
      <c r="AX103" s="223"/>
      <c r="AY103" s="223"/>
      <c r="AZ103" s="223"/>
      <c r="BA103" s="223"/>
      <c r="BB103" s="223"/>
      <c r="BC103" s="223"/>
      <c r="BD103" s="223"/>
    </row>
    <row r="104" spans="1:56" s="194" customFormat="1" ht="14.1" hidden="1" customHeight="1">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c r="AI104" s="223"/>
      <c r="AJ104" s="223"/>
      <c r="AK104" s="223"/>
      <c r="AL104" s="223"/>
      <c r="AM104" s="223"/>
      <c r="AN104" s="223"/>
      <c r="AO104" s="223"/>
      <c r="AP104" s="223"/>
      <c r="AQ104" s="223"/>
      <c r="AR104" s="223"/>
      <c r="AS104" s="223"/>
      <c r="AT104" s="223"/>
      <c r="AU104" s="223"/>
      <c r="AV104" s="223"/>
      <c r="AW104" s="223"/>
      <c r="AX104" s="223"/>
      <c r="AY104" s="223"/>
      <c r="AZ104" s="223"/>
      <c r="BA104" s="223"/>
      <c r="BB104" s="223"/>
      <c r="BC104" s="223"/>
      <c r="BD104" s="223"/>
    </row>
    <row r="105" spans="1:56" s="194" customFormat="1" ht="14.1" hidden="1" customHeight="1">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c r="AI105" s="223"/>
      <c r="AJ105" s="223"/>
      <c r="AK105" s="223"/>
      <c r="AL105" s="223"/>
      <c r="AM105" s="223"/>
      <c r="AN105" s="223"/>
      <c r="AO105" s="223"/>
      <c r="AP105" s="223"/>
      <c r="AQ105" s="223"/>
      <c r="AR105" s="223"/>
      <c r="AS105" s="223"/>
      <c r="AT105" s="223"/>
      <c r="AU105" s="223"/>
      <c r="AV105" s="223"/>
      <c r="AW105" s="223"/>
      <c r="AX105" s="223"/>
      <c r="AY105" s="223"/>
      <c r="AZ105" s="223"/>
      <c r="BA105" s="223"/>
      <c r="BB105" s="223"/>
      <c r="BC105" s="223"/>
      <c r="BD105" s="223"/>
    </row>
    <row r="106" spans="1:56" s="194" customFormat="1" ht="14.1" hidden="1" customHeight="1"/>
    <row r="107" spans="1:56" s="194" customFormat="1" ht="14.1" hidden="1" customHeight="1"/>
    <row r="108" spans="1:56" s="194" customFormat="1" ht="14.1" hidden="1" customHeight="1"/>
    <row r="109" spans="1:56" s="194" customFormat="1" ht="14.1" hidden="1" customHeight="1"/>
    <row r="110" spans="1:56" s="194" customFormat="1" ht="14.1" hidden="1" customHeight="1"/>
    <row r="111" spans="1:56" s="194" customFormat="1" ht="14.1" hidden="1" customHeight="1"/>
    <row r="112" spans="1:56" s="194" customFormat="1" ht="14.1" hidden="1" customHeight="1"/>
    <row r="113" s="194" customFormat="1" ht="14.1" hidden="1" customHeight="1"/>
    <row r="114" s="194" customFormat="1" ht="14.1" hidden="1" customHeight="1"/>
    <row r="115" s="194" customFormat="1" ht="14.1" hidden="1" customHeight="1"/>
    <row r="116" s="194" customFormat="1" ht="14.1" hidden="1" customHeight="1"/>
    <row r="117" s="194" customFormat="1" ht="14.1" hidden="1" customHeight="1"/>
    <row r="118" s="194" customFormat="1" ht="14.1" hidden="1" customHeight="1"/>
    <row r="119" s="194" customFormat="1" ht="14.1" hidden="1" customHeight="1"/>
    <row r="120" s="194" customFormat="1" ht="14.1" hidden="1" customHeight="1"/>
    <row r="121" s="194" customFormat="1" ht="14.1" hidden="1" customHeight="1"/>
    <row r="122" s="194" customFormat="1" ht="14.1" hidden="1" customHeight="1"/>
    <row r="123" s="194" customFormat="1" ht="14.1" hidden="1" customHeight="1"/>
    <row r="124" s="194" customFormat="1" ht="14.1" hidden="1" customHeight="1"/>
    <row r="125" s="194" customFormat="1" ht="14.1" hidden="1" customHeight="1"/>
    <row r="126" s="194" customFormat="1" ht="14.1" hidden="1" customHeight="1"/>
    <row r="127" s="194" customFormat="1" ht="14.1" hidden="1" customHeight="1"/>
    <row r="128" s="194" customFormat="1" ht="14.1" hidden="1" customHeight="1"/>
    <row r="129" s="194" customFormat="1" ht="14.1" hidden="1" customHeight="1"/>
    <row r="130" s="194" customFormat="1" ht="14.1" hidden="1" customHeight="1"/>
    <row r="131" s="194" customFormat="1" ht="14.1" hidden="1" customHeight="1"/>
    <row r="132" s="194" customFormat="1" ht="14.1" hidden="1" customHeight="1"/>
    <row r="133" s="194" customFormat="1" ht="14.1" hidden="1" customHeight="1"/>
    <row r="134" s="194" customFormat="1" ht="14.1" hidden="1" customHeight="1"/>
    <row r="135" s="194" customFormat="1" ht="14.1" hidden="1" customHeight="1"/>
    <row r="136" s="194" customFormat="1" ht="14.1" hidden="1" customHeight="1"/>
    <row r="137" s="194" customFormat="1" ht="14.1" hidden="1" customHeight="1"/>
    <row r="138" s="194" customFormat="1" ht="14.1" hidden="1" customHeight="1"/>
    <row r="139" s="194" customFormat="1" ht="14.1" hidden="1" customHeight="1"/>
    <row r="140" s="194" customFormat="1" ht="14.1" hidden="1" customHeight="1"/>
    <row r="141" s="194" customFormat="1" ht="14.1" hidden="1" customHeight="1"/>
    <row r="142" s="194" customFormat="1" ht="14.1" hidden="1" customHeight="1"/>
    <row r="143" s="194" customFormat="1" ht="14.1" hidden="1" customHeight="1"/>
    <row r="144" s="194" customFormat="1" ht="14.1" hidden="1" customHeight="1"/>
    <row r="145" s="194" customFormat="1" ht="14.1" hidden="1" customHeight="1"/>
    <row r="146" s="194" customFormat="1" ht="14.1" hidden="1" customHeight="1"/>
    <row r="147" s="194" customFormat="1" ht="14.1" hidden="1" customHeight="1"/>
    <row r="148" s="194" customFormat="1" ht="14.1" hidden="1" customHeight="1"/>
    <row r="149" s="194" customFormat="1" ht="14.1" hidden="1" customHeight="1"/>
    <row r="150" s="194" customFormat="1" ht="14.1" hidden="1" customHeight="1"/>
    <row r="151" s="194" customFormat="1" ht="14.1" hidden="1" customHeight="1"/>
    <row r="152" s="194" customFormat="1" ht="14.1" hidden="1" customHeight="1"/>
    <row r="153" s="194" customFormat="1" ht="14.1" hidden="1" customHeight="1"/>
    <row r="154" s="194" customFormat="1" ht="14.1" hidden="1" customHeight="1"/>
    <row r="155" s="194" customFormat="1" ht="14.1" hidden="1" customHeight="1"/>
    <row r="156" s="194" customFormat="1" ht="14.1" hidden="1" customHeight="1"/>
    <row r="157" s="194" customFormat="1" ht="14.1" hidden="1" customHeight="1"/>
    <row r="158" s="194" customFormat="1" ht="14.1" hidden="1" customHeight="1"/>
    <row r="159" s="194" customFormat="1" ht="14.1" hidden="1" customHeight="1"/>
  </sheetData>
  <sheetProtection password="FE6B" sheet="1" objects="1" scenarios="1" selectLockedCells="1"/>
  <mergeCells count="88">
    <mergeCell ref="L73:O73"/>
    <mergeCell ref="AT8:AX8"/>
    <mergeCell ref="J43:AQ43"/>
    <mergeCell ref="AJ16:AO16"/>
    <mergeCell ref="AP16:AS16"/>
    <mergeCell ref="Q16:R16"/>
    <mergeCell ref="AD16:AE16"/>
    <mergeCell ref="M16:P16"/>
    <mergeCell ref="J25:AQ25"/>
    <mergeCell ref="AF12:AP12"/>
    <mergeCell ref="X12:AD12"/>
    <mergeCell ref="AW34:BD34"/>
    <mergeCell ref="X16:AC16"/>
    <mergeCell ref="AW31:BD31"/>
    <mergeCell ref="J19:AQ19"/>
    <mergeCell ref="AW19:BD19"/>
    <mergeCell ref="J28:Q28"/>
    <mergeCell ref="AW22:BD22"/>
    <mergeCell ref="AW25:BD25"/>
    <mergeCell ref="T16:U16"/>
    <mergeCell ref="L70:O70"/>
    <mergeCell ref="AK31:AP31"/>
    <mergeCell ref="J31:AA31"/>
    <mergeCell ref="C70:K70"/>
    <mergeCell ref="C12:V12"/>
    <mergeCell ref="C71:K71"/>
    <mergeCell ref="L71:O71"/>
    <mergeCell ref="AV62:AW62"/>
    <mergeCell ref="T62:Y62"/>
    <mergeCell ref="L67:O67"/>
    <mergeCell ref="C67:K67"/>
    <mergeCell ref="V69:AY69"/>
    <mergeCell ref="Q62:R62"/>
    <mergeCell ref="Z62:AA62"/>
    <mergeCell ref="C66:K66"/>
    <mergeCell ref="C69:K69"/>
    <mergeCell ref="L69:O69"/>
    <mergeCell ref="L66:O66"/>
    <mergeCell ref="L68:O68"/>
    <mergeCell ref="E62:F62"/>
    <mergeCell ref="AH8:AM8"/>
    <mergeCell ref="AE8:AF8"/>
    <mergeCell ref="AZ68:BD68"/>
    <mergeCell ref="V68:AY68"/>
    <mergeCell ref="J46:AQ46"/>
    <mergeCell ref="J49:M49"/>
    <mergeCell ref="AV60:AW60"/>
    <mergeCell ref="O49:R49"/>
    <mergeCell ref="T49:U49"/>
    <mergeCell ref="L60:M60"/>
    <mergeCell ref="AW43:BD43"/>
    <mergeCell ref="J37:AQ37"/>
    <mergeCell ref="AR12:BD12"/>
    <mergeCell ref="W28:AF28"/>
    <mergeCell ref="AL28:BD28"/>
    <mergeCell ref="J22:AQ22"/>
    <mergeCell ref="H3:AZ6"/>
    <mergeCell ref="G60:H60"/>
    <mergeCell ref="V64:AY65"/>
    <mergeCell ref="P60:Q60"/>
    <mergeCell ref="W60:X60"/>
    <mergeCell ref="AC60:AD60"/>
    <mergeCell ref="W49:AD49"/>
    <mergeCell ref="AW46:BD46"/>
    <mergeCell ref="AI60:AJ60"/>
    <mergeCell ref="AO60:AP60"/>
    <mergeCell ref="AH62:AI62"/>
    <mergeCell ref="AO62:AP62"/>
    <mergeCell ref="AW37:BD37"/>
    <mergeCell ref="J34:AQ34"/>
    <mergeCell ref="BB60:BC60"/>
    <mergeCell ref="BB62:BC62"/>
    <mergeCell ref="C82:BD100"/>
    <mergeCell ref="V73:AY73"/>
    <mergeCell ref="AZ66:BD66"/>
    <mergeCell ref="V66:AY66"/>
    <mergeCell ref="V67:AY67"/>
    <mergeCell ref="AZ73:BD73"/>
    <mergeCell ref="AZ67:BD67"/>
    <mergeCell ref="V72:AY72"/>
    <mergeCell ref="AZ72:BD72"/>
    <mergeCell ref="V71:AY71"/>
    <mergeCell ref="AZ69:BD69"/>
    <mergeCell ref="AZ70:BD70"/>
    <mergeCell ref="AZ71:BD71"/>
    <mergeCell ref="V70:AY70"/>
    <mergeCell ref="C68:K68"/>
    <mergeCell ref="C73:K73"/>
  </mergeCells>
  <phoneticPr fontId="6" type="noConversion"/>
  <dataValidations count="7">
    <dataValidation type="list" allowBlank="1" showInputMessage="1" showErrorMessage="1" sqref="AD16:AE16 Q16:R16 AE8:AF8 AN8 V16:W16 W8">
      <formula1>"SI, NO"</formula1>
    </dataValidation>
    <dataValidation type="whole" allowBlank="1" showInputMessage="1" showErrorMessage="1" sqref="G60:H60 W60:X60 AC60:AD60 AI60:AJ60 AO60:AP60 N63:O63 Z62:AA62 AE63:AF63 Q62:R62 U63:V63 M62:N62 E63:F63">
      <formula1>0</formula1>
      <formula2>300</formula2>
    </dataValidation>
    <dataValidation operator="lessThan" allowBlank="1" showInputMessage="1" showErrorMessage="1" errorTitle="CANTIDAD PENALIZACION" error="Has de poner la cantidad en negativo. Ejm. -100" sqref="L69"/>
    <dataValidation operator="lessThan" allowBlank="1" showInputMessage="1" showErrorMessage="1" sqref="L70:O71"/>
    <dataValidation operator="lessThan" allowBlank="1" showInputMessage="1" showErrorMessage="1" error="INTRODUCIR IMPORTE EN NEGATIVO" sqref="L67:O67"/>
    <dataValidation type="whole" operator="lessThan" allowBlank="1" showInputMessage="1" showErrorMessage="1" errorTitle="CANTIDAD PENALIZACION" error="Has de poner la cantidad en negativo. Ejm. -100" sqref="L68:O68">
      <formula1>0</formula1>
    </dataValidation>
    <dataValidation type="decimal" operator="lessThanOrEqual" allowBlank="1" showInputMessage="1" showErrorMessage="1" errorTitle="Sólo valores negativos" error="Sólo se aceptan valores negativos por ser costes de la operación. No se tendrá en cuenta en la rentabilidad de la operación el importe de la penalización abonada por France Telecom_x000a_" sqref="AZ67:BD73">
      <formula1>0</formula1>
    </dataValidation>
  </dataValidations>
  <printOptions horizontalCentered="1"/>
  <pageMargins left="0.39370078740157483" right="0.39370078740157483" top="0.39370078740157483" bottom="0.39370078740157483" header="0.31496062992125984" footer="0.31496062992125984"/>
  <pageSetup paperSize="9" scale="51" orientation="portrait" horizontalDpi="4294967293" r:id="rId1"/>
  <drawing r:id="rId2"/>
  <legacyDrawing r:id="rId3"/>
  <controls>
    <control shapeId="1073" r:id="rId4" name="btn_fianzas"/>
    <control shapeId="1067" r:id="rId5" name="imprimir_version_cliente"/>
    <control shapeId="1061" r:id="rId6" name="penalizaciones"/>
    <control shapeId="1054" r:id="rId7" name="CommandButtonSEPA"/>
    <control shapeId="1053" r:id="rId8" name="CommandButtonADSL"/>
    <control shapeId="1052" r:id="rId9" name="CommandButtonMovilAnexo"/>
    <control shapeId="1051" r:id="rId10" name="CommandButtonMovilPpal"/>
    <control shapeId="1063" r:id="rId11" name="aeade"/>
    <control shapeId="1064" r:id="rId12" name="agentePersonal"/>
  </controls>
</worksheet>
</file>

<file path=xl/worksheets/sheet5.xml><?xml version="1.0" encoding="utf-8"?>
<worksheet xmlns="http://schemas.openxmlformats.org/spreadsheetml/2006/main" xmlns:r="http://schemas.openxmlformats.org/officeDocument/2006/relationships">
  <sheetPr codeName="Hoja2"/>
  <dimension ref="B1:AE69"/>
  <sheetViews>
    <sheetView showGridLines="0" tabSelected="1" zoomScale="80" zoomScaleNormal="80" zoomScaleSheetLayoutView="30" zoomScalePageLayoutView="25" workbookViewId="0">
      <pane ySplit="4" topLeftCell="A5" activePane="bottomLeft" state="frozen"/>
      <selection pane="bottomLeft" activeCell="P16" sqref="P16"/>
    </sheetView>
  </sheetViews>
  <sheetFormatPr baseColWidth="10" defaultColWidth="9.7109375" defaultRowHeight="15"/>
  <cols>
    <col min="1" max="1" width="0.42578125" style="1" customWidth="1"/>
    <col min="2" max="2" width="3.28515625" style="1" customWidth="1"/>
    <col min="3" max="3" width="15.7109375" style="1" customWidth="1"/>
    <col min="4" max="4" width="17" style="1" customWidth="1"/>
    <col min="5" max="5" width="24.42578125" style="1" customWidth="1"/>
    <col min="6" max="6" width="28.85546875" style="1" customWidth="1"/>
    <col min="7" max="7" width="15.7109375" style="1" customWidth="1"/>
    <col min="8" max="8" width="18" style="1" customWidth="1"/>
    <col min="9" max="9" width="16.7109375" style="1" customWidth="1"/>
    <col min="10" max="10" width="13.42578125" style="1" customWidth="1"/>
    <col min="11" max="11" width="7.42578125" style="1" customWidth="1"/>
    <col min="12" max="12" width="14" style="1" customWidth="1"/>
    <col min="13" max="13" width="18.140625" style="1" customWidth="1"/>
    <col min="14" max="14" width="20.85546875" style="1" customWidth="1"/>
    <col min="15" max="15" width="42.42578125" style="1" customWidth="1"/>
    <col min="16" max="16" width="12.42578125" style="1" customWidth="1"/>
    <col min="17" max="17" width="13.7109375" style="1" customWidth="1"/>
    <col min="18" max="18" width="17.140625" style="1" customWidth="1"/>
    <col min="19" max="20" width="20.28515625" style="1" customWidth="1"/>
    <col min="21" max="21" width="7.28515625" style="1" customWidth="1"/>
    <col min="22" max="22" width="31.85546875" style="1" customWidth="1"/>
    <col min="23" max="23" width="21" style="1" hidden="1" customWidth="1"/>
    <col min="24" max="24" width="20.28515625" style="23" hidden="1" customWidth="1"/>
    <col min="25" max="25" width="19.5703125" style="23" hidden="1" customWidth="1"/>
    <col min="26" max="26" width="18.28515625" style="23" hidden="1" customWidth="1"/>
    <col min="27" max="27" width="12.140625" style="1" customWidth="1"/>
    <col min="28" max="28" width="6.42578125" style="1" customWidth="1"/>
    <col min="29" max="29" width="6.140625" style="1" customWidth="1"/>
    <col min="30" max="30" width="72.28515625" style="1" hidden="1" customWidth="1"/>
    <col min="31" max="31" width="19.5703125" style="1" hidden="1" customWidth="1"/>
    <col min="32" max="32" width="9.7109375" style="1"/>
    <col min="33" max="33" width="7.85546875" style="1" customWidth="1"/>
    <col min="34" max="16384" width="9.7109375" style="1"/>
  </cols>
  <sheetData>
    <row r="1" spans="2:31" ht="22.5" customHeight="1"/>
    <row r="2" spans="2:31" s="12" customFormat="1" ht="21.75" thickBot="1">
      <c r="C2" s="741" t="s">
        <v>36</v>
      </c>
      <c r="D2" s="741"/>
      <c r="E2" s="741"/>
      <c r="F2" s="14"/>
      <c r="G2" s="14"/>
      <c r="H2" s="14"/>
      <c r="I2" s="14"/>
      <c r="J2" s="14"/>
      <c r="K2" s="2"/>
      <c r="L2" s="759"/>
      <c r="M2" s="759"/>
      <c r="N2" s="759"/>
      <c r="O2" s="2"/>
      <c r="P2" s="2"/>
      <c r="Q2" s="2"/>
      <c r="R2" s="2"/>
      <c r="S2" s="2"/>
      <c r="T2" s="2"/>
      <c r="U2" s="2"/>
      <c r="X2" s="26"/>
      <c r="Y2" s="26"/>
      <c r="Z2" s="26"/>
    </row>
    <row r="3" spans="2:31" ht="19.5" thickBot="1">
      <c r="F3" s="2"/>
      <c r="G3" s="2"/>
      <c r="H3" s="2"/>
      <c r="I3" s="2"/>
      <c r="M3" s="3"/>
      <c r="R3" s="754" t="s">
        <v>26</v>
      </c>
      <c r="S3" s="755"/>
      <c r="T3" s="756"/>
      <c r="V3" s="731" t="s">
        <v>193</v>
      </c>
      <c r="W3" s="732"/>
      <c r="X3" s="733"/>
      <c r="Y3" s="733"/>
      <c r="Z3" s="733"/>
      <c r="AA3" s="734"/>
    </row>
    <row r="4" spans="2:31" s="13" customFormat="1" ht="22.5" customHeight="1" thickBot="1">
      <c r="C4" s="18" t="s">
        <v>44</v>
      </c>
      <c r="D4" s="18" t="s">
        <v>66</v>
      </c>
      <c r="E4" s="18" t="s">
        <v>45</v>
      </c>
      <c r="F4" s="18" t="s">
        <v>488</v>
      </c>
      <c r="G4" s="18" t="s">
        <v>63</v>
      </c>
      <c r="H4" s="18" t="s">
        <v>437</v>
      </c>
      <c r="I4" s="18" t="s">
        <v>65</v>
      </c>
      <c r="J4" s="18" t="s">
        <v>60</v>
      </c>
      <c r="K4" s="18" t="s">
        <v>22</v>
      </c>
      <c r="L4" s="18" t="s">
        <v>23</v>
      </c>
      <c r="M4" s="18" t="s">
        <v>46</v>
      </c>
      <c r="N4" s="18" t="s">
        <v>47</v>
      </c>
      <c r="O4" s="18" t="s">
        <v>48</v>
      </c>
      <c r="P4" s="18" t="s">
        <v>49</v>
      </c>
      <c r="Q4" s="332" t="s">
        <v>72</v>
      </c>
      <c r="R4" s="18" t="s">
        <v>50</v>
      </c>
      <c r="S4" s="18" t="s">
        <v>51</v>
      </c>
      <c r="T4" s="18" t="s">
        <v>52</v>
      </c>
      <c r="V4" s="65" t="s">
        <v>194</v>
      </c>
      <c r="W4" s="66" t="s">
        <v>195</v>
      </c>
      <c r="X4" s="358" t="s">
        <v>663</v>
      </c>
      <c r="Y4" s="358" t="s">
        <v>664</v>
      </c>
      <c r="Z4" s="358" t="s">
        <v>945</v>
      </c>
      <c r="AA4" s="67" t="s">
        <v>196</v>
      </c>
      <c r="AD4" s="68" t="s">
        <v>199</v>
      </c>
      <c r="AE4" s="68" t="s">
        <v>196</v>
      </c>
    </row>
    <row r="5" spans="2:31" s="6" customFormat="1" ht="15.75" thickBot="1">
      <c r="B5" s="37">
        <v>1</v>
      </c>
      <c r="C5" s="56">
        <v>672623934</v>
      </c>
      <c r="D5" s="231"/>
      <c r="E5" s="276" t="s">
        <v>148</v>
      </c>
      <c r="F5" s="276" t="s">
        <v>138</v>
      </c>
      <c r="G5" s="5" t="s">
        <v>1896</v>
      </c>
      <c r="H5" s="276" t="s">
        <v>153</v>
      </c>
      <c r="I5" s="276"/>
      <c r="J5" s="276"/>
      <c r="K5" s="5"/>
      <c r="L5" s="271">
        <f>IF(G5="","",IF(G5="Sin terminal",12,24))</f>
        <v>24</v>
      </c>
      <c r="M5" s="5"/>
      <c r="N5" s="276" t="s">
        <v>1898</v>
      </c>
      <c r="O5" s="276" t="s">
        <v>1899</v>
      </c>
      <c r="P5" s="276" t="s">
        <v>1886</v>
      </c>
      <c r="Q5" s="333"/>
      <c r="R5" s="229"/>
      <c r="S5" s="19"/>
      <c r="T5" s="17"/>
      <c r="V5" s="63"/>
      <c r="W5" s="64" t="str">
        <f>IFERROR(IF(F5="","Sin terminal",VLOOKUP(F5,'VALIDACIONES '!M:O,3,0)),"Terminal no reconocido")</f>
        <v>Terminal móvil</v>
      </c>
      <c r="X5" s="359" t="str">
        <f>IF(W5="Sin Terminal","Sin terminal",IF(G5="SUBV.","Subvencionado",IF(AND(G5="",F5&lt;&gt;""),"Falta rellenar modelo de subvención",IF(G5="VAP","Venta a Plazos",))))</f>
        <v>Subvencionado</v>
      </c>
      <c r="Y5" s="359" t="str">
        <f>IF(H5="","Sin datos",H5)</f>
        <v>150 min + 600 mb</v>
      </c>
      <c r="Z5" s="359" t="str">
        <f>IF(AND(G5="Sin terminal",F5&lt;&gt;""),"Incoherencia terminal sin vap o sub","")</f>
        <v/>
      </c>
      <c r="AA5" s="264" t="str">
        <f>IF(AE5="Not Found","",IF(LEFT(J5,3)="CAB",0,AE5))</f>
        <v/>
      </c>
      <c r="AD5" s="62" t="str">
        <f>CONCATENATE(E5,"_",V5,"_",W5,"_",X5,"_",Y5)</f>
        <v>OPTIMA_RPV__Terminal móvil_Subvencionado_150 min + 600 mb</v>
      </c>
      <c r="AE5" s="239" t="str">
        <f>IFERROR(VLOOKUP(AD5,'VALIDACIONES '!S:T,2,0),"Not Found")</f>
        <v>Not Found</v>
      </c>
    </row>
    <row r="6" spans="2:31" ht="15.75" thickBot="1">
      <c r="B6" s="37">
        <v>2</v>
      </c>
      <c r="C6" s="57">
        <v>672623941</v>
      </c>
      <c r="D6" s="224"/>
      <c r="E6" s="277" t="s">
        <v>148</v>
      </c>
      <c r="F6" s="277" t="s">
        <v>138</v>
      </c>
      <c r="G6" s="24" t="s">
        <v>1896</v>
      </c>
      <c r="H6" s="277" t="s">
        <v>153</v>
      </c>
      <c r="I6" s="277"/>
      <c r="J6" s="277"/>
      <c r="K6" s="24"/>
      <c r="L6" s="272">
        <f t="shared" ref="L6:L34" si="0">IF(G6="","",IF(G6="Sin terminal",12,24))</f>
        <v>24</v>
      </c>
      <c r="M6" s="24"/>
      <c r="N6" s="277" t="s">
        <v>1898</v>
      </c>
      <c r="O6" s="276" t="s">
        <v>1899</v>
      </c>
      <c r="P6" s="276" t="s">
        <v>1886</v>
      </c>
      <c r="Q6" s="334"/>
      <c r="R6" s="225"/>
      <c r="S6" s="31"/>
      <c r="T6" s="29"/>
      <c r="V6" s="63"/>
      <c r="W6" s="64" t="str">
        <f>IFERROR(IF(F6="","Sin terminal",VLOOKUP(F6,'VALIDACIONES '!M:O,3,0)),"Terminal no reconocido")</f>
        <v>Terminal móvil</v>
      </c>
      <c r="X6" s="359" t="str">
        <f t="shared" ref="X6:X34" si="1">IF(W6="Sin Terminal","Sin terminal",IF(G6="SUBV.","Subvencionado",IF(AND(G6="",F6&lt;&gt;""),"Falta rellenar modelo de subvención",IF(G6="VAP","Venta a Plazos",))))</f>
        <v>Subvencionado</v>
      </c>
      <c r="Y6" s="359" t="str">
        <f t="shared" ref="Y6:Y34" si="2">IF(H6="","Sin datos",H6)</f>
        <v>150 min + 600 mb</v>
      </c>
      <c r="Z6" s="359" t="str">
        <f t="shared" ref="Z6:Z34" si="3">IF(AND(G6="Sin terminal",F6&lt;&gt;""),"Incoherencia terminal sin vap o sub","")</f>
        <v/>
      </c>
      <c r="AA6" s="264" t="str">
        <f>IF(AE6="Not Found","",IF(LEFT(J6,3)="CAB",0,AE6))</f>
        <v/>
      </c>
      <c r="AD6" s="62" t="str">
        <f t="shared" ref="AD6:AD34" si="4">CONCATENATE(E6,"_",V6,"_",W6,"_",X6,"_",Y6)</f>
        <v>OPTIMA_RPV__Terminal móvil_Subvencionado_150 min + 600 mb</v>
      </c>
      <c r="AE6" s="239" t="str">
        <f>IFERROR(VLOOKUP(AD6,'VALIDACIONES '!S:T,2,0),"Not Found")</f>
        <v>Not Found</v>
      </c>
    </row>
    <row r="7" spans="2:31" ht="15.75" thickBot="1">
      <c r="B7" s="37">
        <v>3</v>
      </c>
      <c r="C7" s="57">
        <v>647620924</v>
      </c>
      <c r="D7" s="224"/>
      <c r="E7" s="277" t="s">
        <v>148</v>
      </c>
      <c r="F7" s="277" t="s">
        <v>138</v>
      </c>
      <c r="G7" s="24" t="s">
        <v>1896</v>
      </c>
      <c r="H7" s="277" t="s">
        <v>153</v>
      </c>
      <c r="I7" s="277"/>
      <c r="J7" s="277"/>
      <c r="K7" s="24"/>
      <c r="L7" s="272">
        <f t="shared" si="0"/>
        <v>24</v>
      </c>
      <c r="M7" s="24"/>
      <c r="N7" s="277" t="s">
        <v>1898</v>
      </c>
      <c r="O7" s="276" t="s">
        <v>1899</v>
      </c>
      <c r="P7" s="276" t="s">
        <v>1886</v>
      </c>
      <c r="Q7" s="334"/>
      <c r="R7" s="225"/>
      <c r="S7" s="31"/>
      <c r="T7" s="29"/>
      <c r="V7" s="63"/>
      <c r="W7" s="64" t="str">
        <f>IFERROR(IF(F7="","Sin terminal",VLOOKUP(F7,'VALIDACIONES '!M:O,3,0)),"Terminal no reconocido")</f>
        <v>Terminal móvil</v>
      </c>
      <c r="X7" s="359" t="str">
        <f t="shared" si="1"/>
        <v>Subvencionado</v>
      </c>
      <c r="Y7" s="359" t="str">
        <f t="shared" si="2"/>
        <v>150 min + 600 mb</v>
      </c>
      <c r="Z7" s="359" t="str">
        <f t="shared" si="3"/>
        <v/>
      </c>
      <c r="AA7" s="264" t="str">
        <f t="shared" ref="AA7:AA34" si="5">IF(AE7="Not Found","",IF(LEFT(J7,3)="CAB",0,AE7))</f>
        <v/>
      </c>
      <c r="AD7" s="62" t="str">
        <f t="shared" si="4"/>
        <v>OPTIMA_RPV__Terminal móvil_Subvencionado_150 min + 600 mb</v>
      </c>
      <c r="AE7" s="239" t="str">
        <f>IFERROR(VLOOKUP(AD7,'VALIDACIONES '!S:T,2,0),"Not Found")</f>
        <v>Not Found</v>
      </c>
    </row>
    <row r="8" spans="2:31" ht="15.75" thickBot="1">
      <c r="B8" s="37">
        <v>4</v>
      </c>
      <c r="C8" s="57">
        <v>647620927</v>
      </c>
      <c r="D8" s="224"/>
      <c r="E8" s="277" t="s">
        <v>148</v>
      </c>
      <c r="F8" s="277" t="s">
        <v>138</v>
      </c>
      <c r="G8" s="24" t="s">
        <v>1896</v>
      </c>
      <c r="H8" s="277" t="s">
        <v>153</v>
      </c>
      <c r="I8" s="277"/>
      <c r="J8" s="277"/>
      <c r="K8" s="24"/>
      <c r="L8" s="272">
        <f t="shared" si="0"/>
        <v>24</v>
      </c>
      <c r="M8" s="24"/>
      <c r="N8" s="277" t="s">
        <v>1898</v>
      </c>
      <c r="O8" s="276" t="s">
        <v>1899</v>
      </c>
      <c r="P8" s="276" t="s">
        <v>1886</v>
      </c>
      <c r="Q8" s="334"/>
      <c r="R8" s="225"/>
      <c r="S8" s="31"/>
      <c r="T8" s="29"/>
      <c r="V8" s="63"/>
      <c r="W8" s="64" t="str">
        <f>IFERROR(IF(F8="","Sin terminal",VLOOKUP(F8,'VALIDACIONES '!M:O,3,0)),"Terminal no reconocido")</f>
        <v>Terminal móvil</v>
      </c>
      <c r="X8" s="359" t="str">
        <f t="shared" si="1"/>
        <v>Subvencionado</v>
      </c>
      <c r="Y8" s="359" t="str">
        <f t="shared" si="2"/>
        <v>150 min + 600 mb</v>
      </c>
      <c r="Z8" s="359" t="str">
        <f t="shared" si="3"/>
        <v/>
      </c>
      <c r="AA8" s="264" t="str">
        <f t="shared" si="5"/>
        <v/>
      </c>
      <c r="AD8" s="62" t="str">
        <f t="shared" si="4"/>
        <v>OPTIMA_RPV__Terminal móvil_Subvencionado_150 min + 600 mb</v>
      </c>
      <c r="AE8" s="239" t="str">
        <f>IFERROR(VLOOKUP(AD8,'VALIDACIONES '!S:T,2,0),"Not Found")</f>
        <v>Not Found</v>
      </c>
    </row>
    <row r="9" spans="2:31" ht="15.75" thickBot="1">
      <c r="B9" s="37">
        <v>5</v>
      </c>
      <c r="C9" s="57">
        <v>672623928</v>
      </c>
      <c r="D9" s="224"/>
      <c r="E9" s="277" t="s">
        <v>148</v>
      </c>
      <c r="F9" s="277" t="s">
        <v>138</v>
      </c>
      <c r="G9" s="24" t="s">
        <v>1896</v>
      </c>
      <c r="H9" s="277" t="s">
        <v>153</v>
      </c>
      <c r="I9" s="277"/>
      <c r="J9" s="277"/>
      <c r="K9" s="24"/>
      <c r="L9" s="272">
        <f>IF(G9="","",IF(G9="Sin terminal",12,24))</f>
        <v>24</v>
      </c>
      <c r="M9" s="24"/>
      <c r="N9" s="277" t="s">
        <v>1898</v>
      </c>
      <c r="O9" s="276" t="s">
        <v>1899</v>
      </c>
      <c r="P9" s="276" t="s">
        <v>1886</v>
      </c>
      <c r="Q9" s="334"/>
      <c r="R9" s="225"/>
      <c r="S9" s="31"/>
      <c r="T9" s="29"/>
      <c r="V9" s="63"/>
      <c r="W9" s="64" t="str">
        <f>IFERROR(IF(F9="","Sin terminal",VLOOKUP(F9,'VALIDACIONES '!M:O,3,0)),"Terminal no reconocido")</f>
        <v>Terminal móvil</v>
      </c>
      <c r="X9" s="359" t="str">
        <f>IF(W9="Sin Terminal","Sin terminal",IF(G9="SUBV.","Subvencionado",IF(AND(G9="",F9&lt;&gt;""),"Falta rellenar modelo de subvención",IF(G9="VAP","Venta a Plazos",))))</f>
        <v>Subvencionado</v>
      </c>
      <c r="Y9" s="359" t="str">
        <f>IF(H9="","Sin datos",H9)</f>
        <v>150 min + 600 mb</v>
      </c>
      <c r="Z9" s="359" t="str">
        <f>IF(AND(G9="Sin terminal",F9&lt;&gt;""),"Incoherencia terminal sin vap o sub","")</f>
        <v/>
      </c>
      <c r="AA9" s="264" t="str">
        <f t="shared" si="5"/>
        <v/>
      </c>
      <c r="AD9" s="62" t="str">
        <f t="shared" si="4"/>
        <v>OPTIMA_RPV__Terminal móvil_Subvencionado_150 min + 600 mb</v>
      </c>
      <c r="AE9" s="239" t="str">
        <f>IFERROR(VLOOKUP(AD9,'VALIDACIONES '!S:T,2,0),"Not Found")</f>
        <v>Not Found</v>
      </c>
    </row>
    <row r="10" spans="2:31" ht="15.75" thickBot="1">
      <c r="B10" s="37">
        <v>6</v>
      </c>
      <c r="C10" s="57">
        <v>607077396</v>
      </c>
      <c r="D10" s="224"/>
      <c r="E10" s="277" t="s">
        <v>148</v>
      </c>
      <c r="F10" s="277"/>
      <c r="G10" s="24"/>
      <c r="H10" s="277" t="s">
        <v>588</v>
      </c>
      <c r="I10" s="277"/>
      <c r="J10" s="277"/>
      <c r="K10" s="24"/>
      <c r="L10" s="272" t="str">
        <f t="shared" si="0"/>
        <v/>
      </c>
      <c r="M10" s="24"/>
      <c r="N10" s="277" t="s">
        <v>1898</v>
      </c>
      <c r="O10" s="276" t="s">
        <v>1899</v>
      </c>
      <c r="P10" s="276" t="s">
        <v>1886</v>
      </c>
      <c r="Q10" s="334"/>
      <c r="R10" s="225"/>
      <c r="S10" s="31"/>
      <c r="T10" s="29"/>
      <c r="V10" s="63"/>
      <c r="W10" s="64" t="str">
        <f>IFERROR(IF(F10="","Sin terminal",VLOOKUP(F10,'VALIDACIONES '!M:O,3,0)),"Terminal no reconocido")</f>
        <v>Sin terminal</v>
      </c>
      <c r="X10" s="359" t="str">
        <f t="shared" si="1"/>
        <v>Sin terminal</v>
      </c>
      <c r="Y10" s="359" t="str">
        <f t="shared" si="2"/>
        <v>Ilimitadas +8 gb</v>
      </c>
      <c r="Z10" s="359" t="str">
        <f t="shared" si="3"/>
        <v/>
      </c>
      <c r="AA10" s="264" t="str">
        <f t="shared" si="5"/>
        <v/>
      </c>
      <c r="AD10" s="62" t="str">
        <f t="shared" si="4"/>
        <v>OPTIMA_RPV__Sin terminal_Sin terminal_Ilimitadas +8 gb</v>
      </c>
      <c r="AE10" s="239" t="str">
        <f>IFERROR(VLOOKUP(AD10,'VALIDACIONES '!S:T,2,0),"Not Found")</f>
        <v>Not Found</v>
      </c>
    </row>
    <row r="11" spans="2:31" ht="15.75" thickBot="1">
      <c r="B11" s="37">
        <v>7</v>
      </c>
      <c r="C11" s="57">
        <v>647620912</v>
      </c>
      <c r="D11" s="224"/>
      <c r="E11" s="277" t="s">
        <v>148</v>
      </c>
      <c r="F11" s="277"/>
      <c r="G11" s="24"/>
      <c r="H11" s="277" t="s">
        <v>589</v>
      </c>
      <c r="I11" s="277"/>
      <c r="J11" s="277"/>
      <c r="K11" s="24"/>
      <c r="L11" s="272" t="str">
        <f t="shared" si="0"/>
        <v/>
      </c>
      <c r="M11" s="24"/>
      <c r="N11" s="277" t="s">
        <v>1898</v>
      </c>
      <c r="O11" s="276" t="s">
        <v>1899</v>
      </c>
      <c r="P11" s="276" t="s">
        <v>1886</v>
      </c>
      <c r="Q11" s="334"/>
      <c r="R11" s="225"/>
      <c r="S11" s="31"/>
      <c r="T11" s="29"/>
      <c r="V11" s="63"/>
      <c r="W11" s="64" t="str">
        <f>IFERROR(IF(F11="","Sin terminal",VLOOKUP(F11,'VALIDACIONES '!M:O,3,0)),"Terminal no reconocido")</f>
        <v>Sin terminal</v>
      </c>
      <c r="X11" s="359" t="str">
        <f t="shared" si="1"/>
        <v>Sin terminal</v>
      </c>
      <c r="Y11" s="359" t="str">
        <f t="shared" si="2"/>
        <v>Ilimitadas +3 gb</v>
      </c>
      <c r="Z11" s="359" t="str">
        <f t="shared" si="3"/>
        <v/>
      </c>
      <c r="AA11" s="264" t="str">
        <f t="shared" si="5"/>
        <v/>
      </c>
      <c r="AD11" s="62" t="str">
        <f t="shared" si="4"/>
        <v>OPTIMA_RPV__Sin terminal_Sin terminal_Ilimitadas +3 gb</v>
      </c>
      <c r="AE11" s="239" t="str">
        <f>IFERROR(VLOOKUP(AD11,'VALIDACIONES '!S:T,2,0),"Not Found")</f>
        <v>Not Found</v>
      </c>
    </row>
    <row r="12" spans="2:31" ht="15.75" thickBot="1">
      <c r="B12" s="37">
        <v>8</v>
      </c>
      <c r="C12" s="57">
        <v>647620914</v>
      </c>
      <c r="D12" s="224"/>
      <c r="E12" s="277" t="s">
        <v>148</v>
      </c>
      <c r="F12" s="277"/>
      <c r="G12" s="24"/>
      <c r="H12" s="277" t="s">
        <v>589</v>
      </c>
      <c r="I12" s="277"/>
      <c r="J12" s="277"/>
      <c r="K12" s="24"/>
      <c r="L12" s="272" t="str">
        <f t="shared" si="0"/>
        <v/>
      </c>
      <c r="M12" s="24"/>
      <c r="N12" s="277" t="s">
        <v>1898</v>
      </c>
      <c r="O12" s="276" t="s">
        <v>1899</v>
      </c>
      <c r="P12" s="276" t="s">
        <v>1886</v>
      </c>
      <c r="Q12" s="334"/>
      <c r="R12" s="230"/>
      <c r="S12" s="227"/>
      <c r="T12" s="228"/>
      <c r="V12" s="63"/>
      <c r="W12" s="64" t="str">
        <f>IFERROR(IF(F12="","Sin terminal",VLOOKUP(F12,'VALIDACIONES '!M:O,3,0)),"Terminal no reconocido")</f>
        <v>Sin terminal</v>
      </c>
      <c r="X12" s="359" t="str">
        <f t="shared" si="1"/>
        <v>Sin terminal</v>
      </c>
      <c r="Y12" s="359" t="str">
        <f t="shared" si="2"/>
        <v>Ilimitadas +3 gb</v>
      </c>
      <c r="Z12" s="359" t="str">
        <f t="shared" si="3"/>
        <v/>
      </c>
      <c r="AA12" s="264" t="str">
        <f t="shared" si="5"/>
        <v/>
      </c>
      <c r="AD12" s="62" t="str">
        <f t="shared" si="4"/>
        <v>OPTIMA_RPV__Sin terminal_Sin terminal_Ilimitadas +3 gb</v>
      </c>
      <c r="AE12" s="239" t="str">
        <f>IFERROR(VLOOKUP(AD12,'VALIDACIONES '!S:T,2,0),"Not Found")</f>
        <v>Not Found</v>
      </c>
    </row>
    <row r="13" spans="2:31" ht="15.75" thickBot="1">
      <c r="B13" s="37">
        <v>9</v>
      </c>
      <c r="C13" s="57">
        <v>672623933</v>
      </c>
      <c r="D13" s="224"/>
      <c r="E13" s="277" t="s">
        <v>148</v>
      </c>
      <c r="F13" s="277"/>
      <c r="G13" s="24"/>
      <c r="H13" s="277" t="s">
        <v>589</v>
      </c>
      <c r="I13" s="277"/>
      <c r="J13" s="277"/>
      <c r="K13" s="24"/>
      <c r="L13" s="272" t="str">
        <f t="shared" si="0"/>
        <v/>
      </c>
      <c r="M13" s="24"/>
      <c r="N13" s="277" t="s">
        <v>1898</v>
      </c>
      <c r="O13" s="276" t="s">
        <v>1899</v>
      </c>
      <c r="P13" s="276" t="s">
        <v>1886</v>
      </c>
      <c r="Q13" s="334"/>
      <c r="R13" s="229"/>
      <c r="S13" s="19"/>
      <c r="T13" s="17"/>
      <c r="V13" s="63"/>
      <c r="W13" s="64" t="str">
        <f>IFERROR(IF(F13="","Sin terminal",VLOOKUP(F13,'VALIDACIONES '!M:O,3,0)),"Terminal no reconocido")</f>
        <v>Sin terminal</v>
      </c>
      <c r="X13" s="359" t="str">
        <f t="shared" si="1"/>
        <v>Sin terminal</v>
      </c>
      <c r="Y13" s="359" t="str">
        <f t="shared" si="2"/>
        <v>Ilimitadas +3 gb</v>
      </c>
      <c r="Z13" s="359" t="str">
        <f t="shared" si="3"/>
        <v/>
      </c>
      <c r="AA13" s="264" t="str">
        <f t="shared" si="5"/>
        <v/>
      </c>
      <c r="AD13" s="62" t="str">
        <f t="shared" si="4"/>
        <v>OPTIMA_RPV__Sin terminal_Sin terminal_Ilimitadas +3 gb</v>
      </c>
      <c r="AE13" s="239" t="str">
        <f>IFERROR(VLOOKUP(AD13,'VALIDACIONES '!S:T,2,0),"Not Found")</f>
        <v>Not Found</v>
      </c>
    </row>
    <row r="14" spans="2:31" ht="15.75" thickBot="1">
      <c r="B14" s="37">
        <v>10</v>
      </c>
      <c r="C14" s="57">
        <v>664665462</v>
      </c>
      <c r="D14" s="224"/>
      <c r="E14" s="277" t="s">
        <v>148</v>
      </c>
      <c r="F14" s="277"/>
      <c r="G14" s="24"/>
      <c r="H14" s="277" t="s">
        <v>480</v>
      </c>
      <c r="I14" s="277"/>
      <c r="J14" s="277"/>
      <c r="K14" s="24"/>
      <c r="L14" s="272" t="str">
        <f t="shared" si="0"/>
        <v/>
      </c>
      <c r="M14" s="24"/>
      <c r="N14" s="277" t="s">
        <v>1898</v>
      </c>
      <c r="O14" s="276" t="s">
        <v>1899</v>
      </c>
      <c r="P14" s="276" t="s">
        <v>1886</v>
      </c>
      <c r="Q14" s="334"/>
      <c r="R14" s="225"/>
      <c r="S14" s="31"/>
      <c r="T14" s="29"/>
      <c r="V14" s="63"/>
      <c r="W14" s="64" t="str">
        <f>IFERROR(IF(F14="","Sin terminal",VLOOKUP(F14,'VALIDACIONES '!M:O,3,0)),"Terminal no reconocido")</f>
        <v>Sin terminal</v>
      </c>
      <c r="X14" s="359" t="str">
        <f t="shared" si="1"/>
        <v>Sin terminal</v>
      </c>
      <c r="Y14" s="359" t="str">
        <f t="shared" si="2"/>
        <v>Sin datos</v>
      </c>
      <c r="Z14" s="359" t="str">
        <f t="shared" si="3"/>
        <v/>
      </c>
      <c r="AA14" s="264" t="str">
        <f t="shared" si="5"/>
        <v/>
      </c>
      <c r="AD14" s="62" t="str">
        <f t="shared" si="4"/>
        <v>OPTIMA_RPV__Sin terminal_Sin terminal_Sin datos</v>
      </c>
      <c r="AE14" s="239" t="str">
        <f>IFERROR(VLOOKUP(AD14,'VALIDACIONES '!S:T,2,0),"Not Found")</f>
        <v>Not Found</v>
      </c>
    </row>
    <row r="15" spans="2:31" ht="15.75" thickBot="1">
      <c r="B15" s="37">
        <v>11</v>
      </c>
      <c r="C15" s="57">
        <v>664665459</v>
      </c>
      <c r="D15" s="224"/>
      <c r="E15" s="277" t="s">
        <v>148</v>
      </c>
      <c r="F15" s="277"/>
      <c r="G15" s="24"/>
      <c r="H15" s="277" t="s">
        <v>480</v>
      </c>
      <c r="I15" s="277"/>
      <c r="J15" s="277"/>
      <c r="K15" s="24"/>
      <c r="L15" s="272" t="str">
        <f t="shared" si="0"/>
        <v/>
      </c>
      <c r="M15" s="24"/>
      <c r="N15" s="277" t="s">
        <v>1898</v>
      </c>
      <c r="O15" s="276" t="s">
        <v>1899</v>
      </c>
      <c r="P15" s="276" t="s">
        <v>1886</v>
      </c>
      <c r="Q15" s="334"/>
      <c r="R15" s="225"/>
      <c r="S15" s="31"/>
      <c r="T15" s="29"/>
      <c r="V15" s="63"/>
      <c r="W15" s="64" t="str">
        <f>IFERROR(IF(F15="","Sin terminal",VLOOKUP(F15,'VALIDACIONES '!M:O,3,0)),"Terminal no reconocido")</f>
        <v>Sin terminal</v>
      </c>
      <c r="X15" s="359" t="str">
        <f t="shared" si="1"/>
        <v>Sin terminal</v>
      </c>
      <c r="Y15" s="359" t="str">
        <f t="shared" si="2"/>
        <v>Sin datos</v>
      </c>
      <c r="Z15" s="359" t="str">
        <f t="shared" si="3"/>
        <v/>
      </c>
      <c r="AA15" s="264" t="str">
        <f t="shared" si="5"/>
        <v/>
      </c>
      <c r="AD15" s="62" t="str">
        <f t="shared" si="4"/>
        <v>OPTIMA_RPV__Sin terminal_Sin terminal_Sin datos</v>
      </c>
      <c r="AE15" s="239" t="str">
        <f>IFERROR(VLOOKUP(AD15,'VALIDACIONES '!S:T,2,0),"Not Found")</f>
        <v>Not Found</v>
      </c>
    </row>
    <row r="16" spans="2:31" ht="15.75" thickBot="1">
      <c r="B16" s="37">
        <v>12</v>
      </c>
      <c r="C16" s="57">
        <v>0</v>
      </c>
      <c r="D16" s="224"/>
      <c r="E16" s="277" t="s">
        <v>148</v>
      </c>
      <c r="F16" s="277"/>
      <c r="G16" s="24"/>
      <c r="H16" s="277" t="s">
        <v>480</v>
      </c>
      <c r="I16" s="277"/>
      <c r="J16" s="277"/>
      <c r="K16" s="24"/>
      <c r="L16" s="272" t="str">
        <f t="shared" si="0"/>
        <v/>
      </c>
      <c r="M16" s="24"/>
      <c r="N16" s="277"/>
      <c r="O16" s="277"/>
      <c r="P16" s="276"/>
      <c r="Q16" s="334"/>
      <c r="R16" s="225"/>
      <c r="S16" s="31"/>
      <c r="T16" s="29"/>
      <c r="V16" s="63"/>
      <c r="W16" s="64" t="str">
        <f>IFERROR(IF(F16="","Sin terminal",VLOOKUP(F16,'VALIDACIONES '!M:O,3,0)),"Terminal no reconocido")</f>
        <v>Sin terminal</v>
      </c>
      <c r="X16" s="359" t="str">
        <f t="shared" si="1"/>
        <v>Sin terminal</v>
      </c>
      <c r="Y16" s="359" t="str">
        <f t="shared" si="2"/>
        <v>Sin datos</v>
      </c>
      <c r="Z16" s="359" t="str">
        <f t="shared" si="3"/>
        <v/>
      </c>
      <c r="AA16" s="264" t="str">
        <f t="shared" si="5"/>
        <v/>
      </c>
      <c r="AD16" s="62" t="str">
        <f t="shared" si="4"/>
        <v>OPTIMA_RPV__Sin terminal_Sin terminal_Sin datos</v>
      </c>
      <c r="AE16" s="239" t="str">
        <f>IFERROR(VLOOKUP(AD16,'VALIDACIONES '!S:T,2,0),"Not Found")</f>
        <v>Not Found</v>
      </c>
    </row>
    <row r="17" spans="2:31" ht="15.75" thickBot="1">
      <c r="B17" s="37">
        <v>13</v>
      </c>
      <c r="C17" s="57">
        <v>0</v>
      </c>
      <c r="D17" s="224"/>
      <c r="E17" s="277" t="s">
        <v>148</v>
      </c>
      <c r="F17" s="277"/>
      <c r="G17" s="24"/>
      <c r="H17" s="277" t="s">
        <v>480</v>
      </c>
      <c r="I17" s="277"/>
      <c r="J17" s="277" t="s">
        <v>1897</v>
      </c>
      <c r="K17" s="24"/>
      <c r="L17" s="272" t="str">
        <f t="shared" si="0"/>
        <v/>
      </c>
      <c r="M17" s="24"/>
      <c r="N17" s="277"/>
      <c r="O17" s="277"/>
      <c r="P17" s="277"/>
      <c r="Q17" s="334"/>
      <c r="R17" s="225"/>
      <c r="S17" s="31"/>
      <c r="T17" s="29"/>
      <c r="V17" s="63"/>
      <c r="W17" s="64" t="str">
        <f>IFERROR(IF(F17="","Sin terminal",VLOOKUP(F17,'VALIDACIONES '!M:O,3,0)),"Terminal no reconocido")</f>
        <v>Sin terminal</v>
      </c>
      <c r="X17" s="359" t="str">
        <f t="shared" si="1"/>
        <v>Sin terminal</v>
      </c>
      <c r="Y17" s="359" t="str">
        <f t="shared" si="2"/>
        <v>Sin datos</v>
      </c>
      <c r="Z17" s="359" t="str">
        <f t="shared" si="3"/>
        <v/>
      </c>
      <c r="AA17" s="264" t="str">
        <f t="shared" si="5"/>
        <v/>
      </c>
      <c r="AD17" s="62" t="str">
        <f t="shared" si="4"/>
        <v>OPTIMA_RPV__Sin terminal_Sin terminal_Sin datos</v>
      </c>
      <c r="AE17" s="239" t="str">
        <f>IFERROR(VLOOKUP(AD17,'VALIDACIONES '!S:T,2,0),"Not Found")</f>
        <v>Not Found</v>
      </c>
    </row>
    <row r="18" spans="2:31" ht="15.75" thickBot="1">
      <c r="B18" s="37">
        <v>14</v>
      </c>
      <c r="C18" s="57"/>
      <c r="D18" s="224"/>
      <c r="E18" s="277"/>
      <c r="F18" s="277"/>
      <c r="G18" s="24"/>
      <c r="H18" s="277"/>
      <c r="I18" s="277"/>
      <c r="J18" s="277"/>
      <c r="K18" s="24"/>
      <c r="L18" s="272" t="str">
        <f t="shared" si="0"/>
        <v/>
      </c>
      <c r="M18" s="24"/>
      <c r="N18" s="277"/>
      <c r="O18" s="277"/>
      <c r="P18" s="277"/>
      <c r="Q18" s="334"/>
      <c r="R18" s="225"/>
      <c r="S18" s="31"/>
      <c r="T18" s="29"/>
      <c r="V18" s="63"/>
      <c r="W18" s="64" t="str">
        <f>IFERROR(IF(F18="","Sin terminal",VLOOKUP(F18,'VALIDACIONES '!M:O,3,0)),"Terminal no reconocido")</f>
        <v>Sin terminal</v>
      </c>
      <c r="X18" s="359" t="str">
        <f t="shared" si="1"/>
        <v>Sin terminal</v>
      </c>
      <c r="Y18" s="359" t="str">
        <f t="shared" si="2"/>
        <v>Sin datos</v>
      </c>
      <c r="Z18" s="359" t="str">
        <f t="shared" si="3"/>
        <v/>
      </c>
      <c r="AA18" s="264" t="str">
        <f t="shared" si="5"/>
        <v/>
      </c>
      <c r="AD18" s="62" t="str">
        <f t="shared" si="4"/>
        <v>__Sin terminal_Sin terminal_Sin datos</v>
      </c>
      <c r="AE18" s="239" t="str">
        <f>IFERROR(VLOOKUP(AD18,'VALIDACIONES '!S:T,2,0),"Not Found")</f>
        <v>Not Found</v>
      </c>
    </row>
    <row r="19" spans="2:31" ht="15.75" thickBot="1">
      <c r="B19" s="37">
        <v>15</v>
      </c>
      <c r="C19" s="57"/>
      <c r="D19" s="224"/>
      <c r="E19" s="277"/>
      <c r="F19" s="277"/>
      <c r="G19" s="24"/>
      <c r="H19" s="277"/>
      <c r="I19" s="277"/>
      <c r="J19" s="277"/>
      <c r="K19" s="24"/>
      <c r="L19" s="272" t="str">
        <f t="shared" si="0"/>
        <v/>
      </c>
      <c r="M19" s="24"/>
      <c r="N19" s="277"/>
      <c r="O19" s="277"/>
      <c r="P19" s="277"/>
      <c r="Q19" s="334"/>
      <c r="R19" s="225"/>
      <c r="S19" s="31"/>
      <c r="T19" s="29"/>
      <c r="V19" s="63"/>
      <c r="W19" s="64" t="str">
        <f>IFERROR(IF(F19="","Sin terminal",VLOOKUP(F19,'VALIDACIONES '!M:O,3,0)),"Terminal no reconocido")</f>
        <v>Sin terminal</v>
      </c>
      <c r="X19" s="359" t="str">
        <f t="shared" si="1"/>
        <v>Sin terminal</v>
      </c>
      <c r="Y19" s="359" t="str">
        <f t="shared" si="2"/>
        <v>Sin datos</v>
      </c>
      <c r="Z19" s="359" t="str">
        <f t="shared" si="3"/>
        <v/>
      </c>
      <c r="AA19" s="264" t="str">
        <f t="shared" si="5"/>
        <v/>
      </c>
      <c r="AD19" s="62" t="str">
        <f t="shared" si="4"/>
        <v>__Sin terminal_Sin terminal_Sin datos</v>
      </c>
      <c r="AE19" s="239" t="str">
        <f>IFERROR(VLOOKUP(AD19,'VALIDACIONES '!S:T,2,0),"Not Found")</f>
        <v>Not Found</v>
      </c>
    </row>
    <row r="20" spans="2:31" ht="15.75" thickBot="1">
      <c r="B20" s="37">
        <v>16</v>
      </c>
      <c r="C20" s="57"/>
      <c r="D20" s="224"/>
      <c r="E20" s="277"/>
      <c r="F20" s="277"/>
      <c r="G20" s="24"/>
      <c r="H20" s="277"/>
      <c r="I20" s="277"/>
      <c r="J20" s="277"/>
      <c r="K20" s="24"/>
      <c r="L20" s="272" t="str">
        <f t="shared" si="0"/>
        <v/>
      </c>
      <c r="M20" s="24"/>
      <c r="N20" s="277"/>
      <c r="O20" s="277"/>
      <c r="P20" s="277"/>
      <c r="Q20" s="334"/>
      <c r="R20" s="225"/>
      <c r="S20" s="31"/>
      <c r="T20" s="29"/>
      <c r="V20" s="63"/>
      <c r="W20" s="64" t="str">
        <f>IFERROR(IF(F20="","Sin terminal",VLOOKUP(F20,'VALIDACIONES '!M:O,3,0)),"Terminal no reconocido")</f>
        <v>Sin terminal</v>
      </c>
      <c r="X20" s="359" t="str">
        <f t="shared" si="1"/>
        <v>Sin terminal</v>
      </c>
      <c r="Y20" s="359" t="str">
        <f t="shared" si="2"/>
        <v>Sin datos</v>
      </c>
      <c r="Z20" s="359" t="str">
        <f t="shared" si="3"/>
        <v/>
      </c>
      <c r="AA20" s="264" t="str">
        <f t="shared" si="5"/>
        <v/>
      </c>
      <c r="AD20" s="62" t="str">
        <f t="shared" si="4"/>
        <v>__Sin terminal_Sin terminal_Sin datos</v>
      </c>
      <c r="AE20" s="239" t="str">
        <f>IFERROR(VLOOKUP(AD20,'VALIDACIONES '!S:T,2,0),"Not Found")</f>
        <v>Not Found</v>
      </c>
    </row>
    <row r="21" spans="2:31" ht="15.75" thickBot="1">
      <c r="B21" s="37">
        <v>17</v>
      </c>
      <c r="C21" s="57"/>
      <c r="D21" s="224"/>
      <c r="E21" s="277"/>
      <c r="F21" s="277"/>
      <c r="G21" s="24"/>
      <c r="H21" s="277"/>
      <c r="I21" s="277"/>
      <c r="J21" s="277"/>
      <c r="K21" s="24"/>
      <c r="L21" s="272" t="str">
        <f t="shared" si="0"/>
        <v/>
      </c>
      <c r="M21" s="24"/>
      <c r="N21" s="277"/>
      <c r="O21" s="277"/>
      <c r="P21" s="277"/>
      <c r="Q21" s="334"/>
      <c r="R21" s="225"/>
      <c r="S21" s="31"/>
      <c r="T21" s="29"/>
      <c r="V21" s="63"/>
      <c r="W21" s="64" t="str">
        <f>IFERROR(IF(F21="","Sin terminal",VLOOKUP(F21,'VALIDACIONES '!M:O,3,0)),"Terminal no reconocido")</f>
        <v>Sin terminal</v>
      </c>
      <c r="X21" s="359" t="str">
        <f t="shared" si="1"/>
        <v>Sin terminal</v>
      </c>
      <c r="Y21" s="359" t="str">
        <f t="shared" si="2"/>
        <v>Sin datos</v>
      </c>
      <c r="Z21" s="359" t="str">
        <f t="shared" si="3"/>
        <v/>
      </c>
      <c r="AA21" s="264" t="str">
        <f t="shared" si="5"/>
        <v/>
      </c>
      <c r="AD21" s="62" t="str">
        <f t="shared" si="4"/>
        <v>__Sin terminal_Sin terminal_Sin datos</v>
      </c>
      <c r="AE21" s="239" t="str">
        <f>IFERROR(VLOOKUP(AD21,'VALIDACIONES '!S:T,2,0),"Not Found")</f>
        <v>Not Found</v>
      </c>
    </row>
    <row r="22" spans="2:31" ht="15.75" thickBot="1">
      <c r="B22" s="37">
        <v>18</v>
      </c>
      <c r="C22" s="57"/>
      <c r="D22" s="224"/>
      <c r="E22" s="277"/>
      <c r="F22" s="277"/>
      <c r="G22" s="24"/>
      <c r="H22" s="277"/>
      <c r="I22" s="277"/>
      <c r="J22" s="277"/>
      <c r="K22" s="24"/>
      <c r="L22" s="272" t="str">
        <f t="shared" si="0"/>
        <v/>
      </c>
      <c r="M22" s="24"/>
      <c r="N22" s="277"/>
      <c r="O22" s="277"/>
      <c r="P22" s="277"/>
      <c r="Q22" s="334"/>
      <c r="R22" s="225"/>
      <c r="S22" s="31"/>
      <c r="T22" s="29"/>
      <c r="V22" s="63"/>
      <c r="W22" s="64" t="str">
        <f>IFERROR(IF(F22="","Sin terminal",VLOOKUP(F22,'VALIDACIONES '!M:O,3,0)),"Terminal no reconocido")</f>
        <v>Sin terminal</v>
      </c>
      <c r="X22" s="359" t="str">
        <f t="shared" si="1"/>
        <v>Sin terminal</v>
      </c>
      <c r="Y22" s="359" t="str">
        <f t="shared" si="2"/>
        <v>Sin datos</v>
      </c>
      <c r="Z22" s="359" t="str">
        <f t="shared" si="3"/>
        <v/>
      </c>
      <c r="AA22" s="264" t="str">
        <f t="shared" si="5"/>
        <v/>
      </c>
      <c r="AD22" s="62" t="str">
        <f t="shared" si="4"/>
        <v>__Sin terminal_Sin terminal_Sin datos</v>
      </c>
      <c r="AE22" s="239" t="str">
        <f>IFERROR(VLOOKUP(AD22,'VALIDACIONES '!S:T,2,0),"Not Found")</f>
        <v>Not Found</v>
      </c>
    </row>
    <row r="23" spans="2:31" ht="15.75" thickBot="1">
      <c r="B23" s="37">
        <v>19</v>
      </c>
      <c r="C23" s="57"/>
      <c r="D23" s="224"/>
      <c r="E23" s="277"/>
      <c r="F23" s="277"/>
      <c r="G23" s="24"/>
      <c r="H23" s="277"/>
      <c r="I23" s="277"/>
      <c r="J23" s="277"/>
      <c r="K23" s="24"/>
      <c r="L23" s="272" t="str">
        <f t="shared" si="0"/>
        <v/>
      </c>
      <c r="M23" s="24"/>
      <c r="N23" s="277"/>
      <c r="O23" s="277"/>
      <c r="P23" s="277"/>
      <c r="Q23" s="334"/>
      <c r="R23" s="225"/>
      <c r="S23" s="31"/>
      <c r="T23" s="29"/>
      <c r="V23" s="63"/>
      <c r="W23" s="64" t="str">
        <f>IFERROR(IF(F23="","Sin terminal",VLOOKUP(F23,'VALIDACIONES '!M:O,3,0)),"Terminal no reconocido")</f>
        <v>Sin terminal</v>
      </c>
      <c r="X23" s="359" t="str">
        <f t="shared" si="1"/>
        <v>Sin terminal</v>
      </c>
      <c r="Y23" s="359" t="str">
        <f t="shared" si="2"/>
        <v>Sin datos</v>
      </c>
      <c r="Z23" s="359" t="str">
        <f t="shared" si="3"/>
        <v/>
      </c>
      <c r="AA23" s="264" t="str">
        <f t="shared" si="5"/>
        <v/>
      </c>
      <c r="AD23" s="62" t="str">
        <f t="shared" si="4"/>
        <v>__Sin terminal_Sin terminal_Sin datos</v>
      </c>
      <c r="AE23" s="239" t="str">
        <f>IFERROR(VLOOKUP(AD23,'VALIDACIONES '!S:T,2,0),"Not Found")</f>
        <v>Not Found</v>
      </c>
    </row>
    <row r="24" spans="2:31" ht="15.75" thickBot="1">
      <c r="B24" s="37">
        <v>20</v>
      </c>
      <c r="C24" s="57"/>
      <c r="D24" s="224"/>
      <c r="E24" s="277"/>
      <c r="F24" s="277"/>
      <c r="G24" s="24"/>
      <c r="H24" s="277"/>
      <c r="I24" s="277"/>
      <c r="J24" s="277"/>
      <c r="K24" s="24"/>
      <c r="L24" s="272" t="str">
        <f t="shared" si="0"/>
        <v/>
      </c>
      <c r="M24" s="24"/>
      <c r="N24" s="277"/>
      <c r="O24" s="277"/>
      <c r="P24" s="277"/>
      <c r="Q24" s="334"/>
      <c r="R24" s="225"/>
      <c r="S24" s="31"/>
      <c r="T24" s="29"/>
      <c r="V24" s="63"/>
      <c r="W24" s="64" t="str">
        <f>IFERROR(IF(F24="","Sin terminal",VLOOKUP(F24,'VALIDACIONES '!M:O,3,0)),"Terminal no reconocido")</f>
        <v>Sin terminal</v>
      </c>
      <c r="X24" s="359" t="str">
        <f t="shared" si="1"/>
        <v>Sin terminal</v>
      </c>
      <c r="Y24" s="359" t="str">
        <f t="shared" si="2"/>
        <v>Sin datos</v>
      </c>
      <c r="Z24" s="359" t="str">
        <f t="shared" si="3"/>
        <v/>
      </c>
      <c r="AA24" s="264" t="str">
        <f t="shared" si="5"/>
        <v/>
      </c>
      <c r="AD24" s="62" t="str">
        <f t="shared" si="4"/>
        <v>__Sin terminal_Sin terminal_Sin datos</v>
      </c>
      <c r="AE24" s="239" t="str">
        <f>IFERROR(VLOOKUP(AD24,'VALIDACIONES '!S:T,2,0),"Not Found")</f>
        <v>Not Found</v>
      </c>
    </row>
    <row r="25" spans="2:31" ht="15.75" thickBot="1">
      <c r="B25" s="37">
        <v>21</v>
      </c>
      <c r="C25" s="57"/>
      <c r="D25" s="224"/>
      <c r="E25" s="277"/>
      <c r="F25" s="277"/>
      <c r="G25" s="24"/>
      <c r="H25" s="277"/>
      <c r="I25" s="277"/>
      <c r="J25" s="277"/>
      <c r="K25" s="24"/>
      <c r="L25" s="272" t="str">
        <f t="shared" si="0"/>
        <v/>
      </c>
      <c r="M25" s="24"/>
      <c r="N25" s="277"/>
      <c r="O25" s="277"/>
      <c r="P25" s="277"/>
      <c r="Q25" s="334"/>
      <c r="R25" s="225"/>
      <c r="S25" s="31"/>
      <c r="T25" s="29"/>
      <c r="V25" s="63"/>
      <c r="W25" s="64" t="str">
        <f>IFERROR(IF(F25="","Sin terminal",VLOOKUP(F25,'VALIDACIONES '!M:O,3,0)),"Terminal no reconocido")</f>
        <v>Sin terminal</v>
      </c>
      <c r="X25" s="359" t="str">
        <f t="shared" si="1"/>
        <v>Sin terminal</v>
      </c>
      <c r="Y25" s="359" t="str">
        <f t="shared" si="2"/>
        <v>Sin datos</v>
      </c>
      <c r="Z25" s="359" t="str">
        <f t="shared" si="3"/>
        <v/>
      </c>
      <c r="AA25" s="264" t="str">
        <f t="shared" si="5"/>
        <v/>
      </c>
      <c r="AD25" s="62" t="str">
        <f t="shared" si="4"/>
        <v>__Sin terminal_Sin terminal_Sin datos</v>
      </c>
      <c r="AE25" s="239" t="str">
        <f>IFERROR(VLOOKUP(AD25,'VALIDACIONES '!S:T,2,0),"Not Found")</f>
        <v>Not Found</v>
      </c>
    </row>
    <row r="26" spans="2:31" ht="15.75" thickBot="1">
      <c r="B26" s="37">
        <v>22</v>
      </c>
      <c r="C26" s="57"/>
      <c r="D26" s="224"/>
      <c r="E26" s="277"/>
      <c r="F26" s="277"/>
      <c r="G26" s="24"/>
      <c r="H26" s="277"/>
      <c r="I26" s="277"/>
      <c r="J26" s="277"/>
      <c r="K26" s="24"/>
      <c r="L26" s="272" t="str">
        <f t="shared" si="0"/>
        <v/>
      </c>
      <c r="M26" s="24"/>
      <c r="N26" s="277"/>
      <c r="O26" s="277"/>
      <c r="P26" s="277"/>
      <c r="Q26" s="334"/>
      <c r="R26" s="225"/>
      <c r="S26" s="31"/>
      <c r="T26" s="29"/>
      <c r="V26" s="63"/>
      <c r="W26" s="64" t="str">
        <f>IFERROR(IF(F26="","Sin terminal",VLOOKUP(F26,'VALIDACIONES '!M:O,3,0)),"Terminal no reconocido")</f>
        <v>Sin terminal</v>
      </c>
      <c r="X26" s="359" t="str">
        <f t="shared" si="1"/>
        <v>Sin terminal</v>
      </c>
      <c r="Y26" s="359" t="str">
        <f t="shared" si="2"/>
        <v>Sin datos</v>
      </c>
      <c r="Z26" s="359" t="str">
        <f t="shared" si="3"/>
        <v/>
      </c>
      <c r="AA26" s="264" t="str">
        <f t="shared" si="5"/>
        <v/>
      </c>
      <c r="AD26" s="62" t="str">
        <f t="shared" si="4"/>
        <v>__Sin terminal_Sin terminal_Sin datos</v>
      </c>
      <c r="AE26" s="239" t="str">
        <f>IFERROR(VLOOKUP(AD26,'VALIDACIONES '!S:T,2,0),"Not Found")</f>
        <v>Not Found</v>
      </c>
    </row>
    <row r="27" spans="2:31" ht="15.75" thickBot="1">
      <c r="B27" s="37">
        <v>23</v>
      </c>
      <c r="C27" s="57"/>
      <c r="D27" s="224"/>
      <c r="E27" s="277"/>
      <c r="F27" s="277"/>
      <c r="G27" s="24"/>
      <c r="H27" s="277"/>
      <c r="I27" s="277"/>
      <c r="J27" s="277"/>
      <c r="K27" s="24"/>
      <c r="L27" s="272" t="str">
        <f t="shared" si="0"/>
        <v/>
      </c>
      <c r="M27" s="24"/>
      <c r="N27" s="277"/>
      <c r="O27" s="277"/>
      <c r="P27" s="277"/>
      <c r="Q27" s="334"/>
      <c r="R27" s="225"/>
      <c r="S27" s="31"/>
      <c r="T27" s="29"/>
      <c r="V27" s="63"/>
      <c r="W27" s="64" t="str">
        <f>IFERROR(IF(F27="","Sin terminal",VLOOKUP(F27,'VALIDACIONES '!M:O,3,0)),"Terminal no reconocido")</f>
        <v>Sin terminal</v>
      </c>
      <c r="X27" s="359" t="str">
        <f t="shared" si="1"/>
        <v>Sin terminal</v>
      </c>
      <c r="Y27" s="359" t="str">
        <f t="shared" si="2"/>
        <v>Sin datos</v>
      </c>
      <c r="Z27" s="359" t="str">
        <f t="shared" si="3"/>
        <v/>
      </c>
      <c r="AA27" s="264" t="str">
        <f t="shared" si="5"/>
        <v/>
      </c>
      <c r="AD27" s="62" t="str">
        <f t="shared" si="4"/>
        <v>__Sin terminal_Sin terminal_Sin datos</v>
      </c>
      <c r="AE27" s="239" t="str">
        <f>IFERROR(VLOOKUP(AD27,'VALIDACIONES '!S:T,2,0),"Not Found")</f>
        <v>Not Found</v>
      </c>
    </row>
    <row r="28" spans="2:31" ht="15.75" thickBot="1">
      <c r="B28" s="37">
        <v>24</v>
      </c>
      <c r="C28" s="57"/>
      <c r="D28" s="224"/>
      <c r="E28" s="277"/>
      <c r="F28" s="277"/>
      <c r="G28" s="24"/>
      <c r="H28" s="277"/>
      <c r="I28" s="277"/>
      <c r="J28" s="277"/>
      <c r="K28" s="24"/>
      <c r="L28" s="272" t="str">
        <f t="shared" si="0"/>
        <v/>
      </c>
      <c r="M28" s="24"/>
      <c r="N28" s="277"/>
      <c r="O28" s="277"/>
      <c r="P28" s="277"/>
      <c r="Q28" s="334"/>
      <c r="R28" s="225"/>
      <c r="S28" s="31"/>
      <c r="T28" s="29"/>
      <c r="V28" s="63"/>
      <c r="W28" s="64" t="str">
        <f>IFERROR(IF(F28="","Sin terminal",VLOOKUP(F28,'VALIDACIONES '!M:O,3,0)),"Terminal no reconocido")</f>
        <v>Sin terminal</v>
      </c>
      <c r="X28" s="359" t="str">
        <f t="shared" si="1"/>
        <v>Sin terminal</v>
      </c>
      <c r="Y28" s="359" t="str">
        <f t="shared" si="2"/>
        <v>Sin datos</v>
      </c>
      <c r="Z28" s="359" t="str">
        <f t="shared" si="3"/>
        <v/>
      </c>
      <c r="AA28" s="264" t="str">
        <f t="shared" si="5"/>
        <v/>
      </c>
      <c r="AD28" s="62" t="str">
        <f t="shared" si="4"/>
        <v>__Sin terminal_Sin terminal_Sin datos</v>
      </c>
      <c r="AE28" s="239" t="str">
        <f>IFERROR(VLOOKUP(AD28,'VALIDACIONES '!S:T,2,0),"Not Found")</f>
        <v>Not Found</v>
      </c>
    </row>
    <row r="29" spans="2:31" ht="15.75" thickBot="1">
      <c r="B29" s="37">
        <v>25</v>
      </c>
      <c r="C29" s="57"/>
      <c r="D29" s="224"/>
      <c r="E29" s="277"/>
      <c r="F29" s="277"/>
      <c r="G29" s="24"/>
      <c r="H29" s="277"/>
      <c r="I29" s="277"/>
      <c r="J29" s="277"/>
      <c r="K29" s="24"/>
      <c r="L29" s="272" t="str">
        <f t="shared" si="0"/>
        <v/>
      </c>
      <c r="M29" s="24"/>
      <c r="N29" s="277"/>
      <c r="O29" s="277"/>
      <c r="P29" s="277"/>
      <c r="Q29" s="334"/>
      <c r="R29" s="225"/>
      <c r="S29" s="31"/>
      <c r="T29" s="29"/>
      <c r="V29" s="63"/>
      <c r="W29" s="64" t="str">
        <f>IFERROR(IF(F29="","Sin terminal",VLOOKUP(F29,'VALIDACIONES '!M:O,3,0)),"Terminal no reconocido")</f>
        <v>Sin terminal</v>
      </c>
      <c r="X29" s="359" t="str">
        <f t="shared" si="1"/>
        <v>Sin terminal</v>
      </c>
      <c r="Y29" s="359" t="str">
        <f t="shared" si="2"/>
        <v>Sin datos</v>
      </c>
      <c r="Z29" s="359" t="str">
        <f t="shared" si="3"/>
        <v/>
      </c>
      <c r="AA29" s="264" t="str">
        <f t="shared" si="5"/>
        <v/>
      </c>
      <c r="AD29" s="62" t="str">
        <f t="shared" si="4"/>
        <v>__Sin terminal_Sin terminal_Sin datos</v>
      </c>
      <c r="AE29" s="239" t="str">
        <f>IFERROR(VLOOKUP(AD29,'VALIDACIONES '!S:T,2,0),"Not Found")</f>
        <v>Not Found</v>
      </c>
    </row>
    <row r="30" spans="2:31" ht="15.75" thickBot="1">
      <c r="B30" s="37">
        <v>26</v>
      </c>
      <c r="C30" s="57"/>
      <c r="D30" s="224"/>
      <c r="E30" s="277"/>
      <c r="F30" s="277"/>
      <c r="G30" s="24"/>
      <c r="H30" s="277"/>
      <c r="I30" s="277"/>
      <c r="J30" s="277"/>
      <c r="K30" s="24"/>
      <c r="L30" s="272" t="str">
        <f t="shared" si="0"/>
        <v/>
      </c>
      <c r="M30" s="24"/>
      <c r="N30" s="277"/>
      <c r="O30" s="277"/>
      <c r="P30" s="277"/>
      <c r="Q30" s="334"/>
      <c r="R30" s="225"/>
      <c r="S30" s="31"/>
      <c r="T30" s="29"/>
      <c r="V30" s="63"/>
      <c r="W30" s="64" t="str">
        <f>IFERROR(IF(F30="","Sin terminal",VLOOKUP(F30,'VALIDACIONES '!M:O,3,0)),"Terminal no reconocido")</f>
        <v>Sin terminal</v>
      </c>
      <c r="X30" s="359" t="str">
        <f t="shared" si="1"/>
        <v>Sin terminal</v>
      </c>
      <c r="Y30" s="359" t="str">
        <f t="shared" si="2"/>
        <v>Sin datos</v>
      </c>
      <c r="Z30" s="359" t="str">
        <f t="shared" si="3"/>
        <v/>
      </c>
      <c r="AA30" s="264" t="str">
        <f t="shared" si="5"/>
        <v/>
      </c>
      <c r="AD30" s="62" t="str">
        <f t="shared" si="4"/>
        <v>__Sin terminal_Sin terminal_Sin datos</v>
      </c>
      <c r="AE30" s="239" t="str">
        <f>IFERROR(VLOOKUP(AD30,'VALIDACIONES '!S:T,2,0),"Not Found")</f>
        <v>Not Found</v>
      </c>
    </row>
    <row r="31" spans="2:31" ht="15.75" thickBot="1">
      <c r="B31" s="37">
        <v>27</v>
      </c>
      <c r="C31" s="57"/>
      <c r="D31" s="224"/>
      <c r="E31" s="277"/>
      <c r="F31" s="277"/>
      <c r="G31" s="24"/>
      <c r="H31" s="277"/>
      <c r="I31" s="277"/>
      <c r="J31" s="277"/>
      <c r="K31" s="24"/>
      <c r="L31" s="272" t="str">
        <f t="shared" si="0"/>
        <v/>
      </c>
      <c r="M31" s="24"/>
      <c r="N31" s="277"/>
      <c r="O31" s="277"/>
      <c r="P31" s="277"/>
      <c r="Q31" s="334"/>
      <c r="R31" s="225"/>
      <c r="S31" s="31"/>
      <c r="T31" s="29"/>
      <c r="V31" s="63"/>
      <c r="W31" s="64" t="str">
        <f>IFERROR(IF(F31="","Sin terminal",VLOOKUP(F31,'VALIDACIONES '!M:O,3,0)),"Terminal no reconocido")</f>
        <v>Sin terminal</v>
      </c>
      <c r="X31" s="359" t="str">
        <f t="shared" si="1"/>
        <v>Sin terminal</v>
      </c>
      <c r="Y31" s="359" t="str">
        <f t="shared" si="2"/>
        <v>Sin datos</v>
      </c>
      <c r="Z31" s="359" t="str">
        <f t="shared" si="3"/>
        <v/>
      </c>
      <c r="AA31" s="264" t="str">
        <f t="shared" si="5"/>
        <v/>
      </c>
      <c r="AD31" s="62" t="str">
        <f t="shared" si="4"/>
        <v>__Sin terminal_Sin terminal_Sin datos</v>
      </c>
      <c r="AE31" s="239" t="str">
        <f>IFERROR(VLOOKUP(AD31,'VALIDACIONES '!S:T,2,0),"Not Found")</f>
        <v>Not Found</v>
      </c>
    </row>
    <row r="32" spans="2:31" ht="15.75" thickBot="1">
      <c r="B32" s="37">
        <v>28</v>
      </c>
      <c r="C32" s="57"/>
      <c r="D32" s="224"/>
      <c r="E32" s="277"/>
      <c r="F32" s="277"/>
      <c r="G32" s="24"/>
      <c r="H32" s="277"/>
      <c r="I32" s="277"/>
      <c r="J32" s="277"/>
      <c r="K32" s="24"/>
      <c r="L32" s="272" t="str">
        <f t="shared" si="0"/>
        <v/>
      </c>
      <c r="M32" s="24"/>
      <c r="N32" s="277"/>
      <c r="O32" s="277"/>
      <c r="P32" s="277"/>
      <c r="Q32" s="334"/>
      <c r="R32" s="225"/>
      <c r="S32" s="31"/>
      <c r="T32" s="29"/>
      <c r="V32" s="63"/>
      <c r="W32" s="64" t="str">
        <f>IFERROR(IF(F32="","Sin terminal",VLOOKUP(F32,'VALIDACIONES '!M:O,3,0)),"Terminal no reconocido")</f>
        <v>Sin terminal</v>
      </c>
      <c r="X32" s="359" t="str">
        <f t="shared" si="1"/>
        <v>Sin terminal</v>
      </c>
      <c r="Y32" s="359" t="str">
        <f t="shared" si="2"/>
        <v>Sin datos</v>
      </c>
      <c r="Z32" s="359" t="str">
        <f t="shared" si="3"/>
        <v/>
      </c>
      <c r="AA32" s="264" t="str">
        <f t="shared" si="5"/>
        <v/>
      </c>
      <c r="AD32" s="62" t="str">
        <f t="shared" si="4"/>
        <v>__Sin terminal_Sin terminal_Sin datos</v>
      </c>
      <c r="AE32" s="239" t="str">
        <f>IFERROR(VLOOKUP(AD32,'VALIDACIONES '!S:T,2,0),"Not Found")</f>
        <v>Not Found</v>
      </c>
    </row>
    <row r="33" spans="2:31" ht="15.75" thickBot="1">
      <c r="B33" s="37">
        <v>29</v>
      </c>
      <c r="C33" s="57"/>
      <c r="D33" s="224"/>
      <c r="E33" s="277"/>
      <c r="F33" s="277"/>
      <c r="G33" s="24"/>
      <c r="H33" s="277"/>
      <c r="I33" s="277"/>
      <c r="J33" s="277"/>
      <c r="K33" s="24"/>
      <c r="L33" s="272" t="str">
        <f t="shared" si="0"/>
        <v/>
      </c>
      <c r="M33" s="24"/>
      <c r="N33" s="277"/>
      <c r="O33" s="277"/>
      <c r="P33" s="277"/>
      <c r="Q33" s="334"/>
      <c r="R33" s="225"/>
      <c r="S33" s="31"/>
      <c r="T33" s="29"/>
      <c r="V33" s="63"/>
      <c r="W33" s="64" t="str">
        <f>IFERROR(IF(F33="","Sin terminal",VLOOKUP(F33,'VALIDACIONES '!M:O,3,0)),"Terminal no reconocido")</f>
        <v>Sin terminal</v>
      </c>
      <c r="X33" s="359" t="str">
        <f t="shared" si="1"/>
        <v>Sin terminal</v>
      </c>
      <c r="Y33" s="359" t="str">
        <f t="shared" si="2"/>
        <v>Sin datos</v>
      </c>
      <c r="Z33" s="359" t="str">
        <f t="shared" si="3"/>
        <v/>
      </c>
      <c r="AA33" s="264" t="str">
        <f t="shared" si="5"/>
        <v/>
      </c>
      <c r="AD33" s="62" t="str">
        <f t="shared" si="4"/>
        <v>__Sin terminal_Sin terminal_Sin datos</v>
      </c>
      <c r="AE33" s="239" t="str">
        <f>IFERROR(VLOOKUP(AD33,'VALIDACIONES '!S:T,2,0),"Not Found")</f>
        <v>Not Found</v>
      </c>
    </row>
    <row r="34" spans="2:31" ht="15.75" thickBot="1">
      <c r="B34" s="37">
        <v>30</v>
      </c>
      <c r="C34" s="58"/>
      <c r="D34" s="232"/>
      <c r="E34" s="278"/>
      <c r="F34" s="278"/>
      <c r="G34" s="25"/>
      <c r="H34" s="278"/>
      <c r="I34" s="278"/>
      <c r="J34" s="278"/>
      <c r="K34" s="25"/>
      <c r="L34" s="273" t="str">
        <f t="shared" si="0"/>
        <v/>
      </c>
      <c r="M34" s="25"/>
      <c r="N34" s="278"/>
      <c r="O34" s="278"/>
      <c r="P34" s="278"/>
      <c r="Q34" s="335"/>
      <c r="R34" s="226"/>
      <c r="S34" s="20"/>
      <c r="T34" s="30"/>
      <c r="V34" s="409"/>
      <c r="W34" s="410" t="str">
        <f>IFERROR(IF(F34="","Sin terminal",VLOOKUP(F34,'VALIDACIONES '!M:O,3,0)),"Terminal no reconocido")</f>
        <v>Sin terminal</v>
      </c>
      <c r="X34" s="411" t="str">
        <f t="shared" si="1"/>
        <v>Sin terminal</v>
      </c>
      <c r="Y34" s="411" t="str">
        <f t="shared" si="2"/>
        <v>Sin datos</v>
      </c>
      <c r="Z34" s="411" t="str">
        <f t="shared" si="3"/>
        <v/>
      </c>
      <c r="AA34" s="412" t="str">
        <f t="shared" si="5"/>
        <v/>
      </c>
      <c r="AD34" s="62" t="str">
        <f t="shared" si="4"/>
        <v>__Sin terminal_Sin terminal_Sin datos</v>
      </c>
      <c r="AE34" s="239" t="str">
        <f>IFERROR(VLOOKUP(AD34,'VALIDACIONES '!S:T,2,0),"Not Found")</f>
        <v>Not Found</v>
      </c>
    </row>
    <row r="35" spans="2:31" ht="16.5" thickBot="1">
      <c r="B35" s="4"/>
      <c r="C35" s="7"/>
      <c r="D35" s="7"/>
      <c r="E35" s="8"/>
      <c r="F35" s="9"/>
      <c r="G35" s="7"/>
      <c r="H35"/>
      <c r="I35" s="7"/>
      <c r="J35" s="7"/>
      <c r="K35" s="7"/>
      <c r="L35" s="7"/>
      <c r="M35" s="7"/>
      <c r="N35" s="7"/>
      <c r="O35" s="7"/>
      <c r="Q35" s="59">
        <f>SUM(Q5:Q34)</f>
        <v>0</v>
      </c>
      <c r="R35" s="60">
        <f>SUM(R5:R34)</f>
        <v>0</v>
      </c>
      <c r="S35" s="61">
        <f>SUM(S5:S34)</f>
        <v>0</v>
      </c>
      <c r="T35" s="61">
        <f>SUM(T5:T34)</f>
        <v>0</v>
      </c>
      <c r="V35" s="730" t="s">
        <v>197</v>
      </c>
      <c r="W35" s="730"/>
      <c r="X35" s="413"/>
      <c r="Y35" s="413"/>
      <c r="Z35" s="413"/>
      <c r="AA35" s="414">
        <f>SUM(AA5:AA34)</f>
        <v>0</v>
      </c>
    </row>
    <row r="36" spans="2:31" ht="21">
      <c r="B36" s="4"/>
      <c r="C36" s="741" t="s">
        <v>35</v>
      </c>
      <c r="D36" s="741"/>
      <c r="E36" s="741"/>
      <c r="F36" s="14"/>
      <c r="G36" s="14"/>
      <c r="H36" s="14"/>
      <c r="I36" s="14"/>
      <c r="J36" s="14"/>
      <c r="K36" s="7"/>
      <c r="L36" s="7"/>
      <c r="M36" s="7"/>
      <c r="N36" s="7"/>
      <c r="O36" s="7"/>
      <c r="P36" s="7"/>
      <c r="Q36" s="7"/>
      <c r="R36" s="10"/>
      <c r="S36" s="11"/>
      <c r="T36" s="16"/>
      <c r="U36" s="11"/>
    </row>
    <row r="37" spans="2:31" ht="15.75" thickBot="1">
      <c r="C37" s="12"/>
      <c r="D37" s="12"/>
      <c r="E37" s="12"/>
      <c r="F37" s="12"/>
      <c r="G37" s="12"/>
      <c r="H37" s="12"/>
      <c r="I37" s="12"/>
      <c r="J37" s="12"/>
      <c r="K37" s="12"/>
      <c r="L37" s="12"/>
      <c r="M37" s="12"/>
      <c r="N37" s="12"/>
      <c r="O37" s="12"/>
      <c r="P37" s="12"/>
      <c r="Q37" s="12"/>
      <c r="R37" s="12"/>
      <c r="S37" s="12"/>
      <c r="T37" s="12"/>
      <c r="U37" s="12"/>
    </row>
    <row r="38" spans="2:31" ht="21.75" thickBot="1">
      <c r="C38" s="750" t="s">
        <v>27</v>
      </c>
      <c r="D38" s="757"/>
      <c r="E38" s="15" t="s">
        <v>28</v>
      </c>
      <c r="F38" s="750" t="s">
        <v>29</v>
      </c>
      <c r="G38" s="751"/>
      <c r="H38" s="751"/>
      <c r="I38" s="751"/>
      <c r="J38" s="751"/>
      <c r="K38" s="752"/>
      <c r="L38" s="15" t="s">
        <v>30</v>
      </c>
      <c r="M38" s="15" t="s">
        <v>31</v>
      </c>
      <c r="N38" s="48" t="s">
        <v>32</v>
      </c>
      <c r="O38" s="49"/>
      <c r="P38" s="49"/>
      <c r="Q38" s="49"/>
      <c r="R38" s="49"/>
      <c r="S38" s="50"/>
      <c r="T38" s="23"/>
    </row>
    <row r="39" spans="2:31">
      <c r="B39" s="37">
        <v>1</v>
      </c>
      <c r="C39" s="758">
        <v>955549376</v>
      </c>
      <c r="D39" s="753"/>
      <c r="E39" s="430" t="s">
        <v>1898</v>
      </c>
      <c r="F39" s="753" t="s">
        <v>1899</v>
      </c>
      <c r="G39" s="753"/>
      <c r="H39" s="753"/>
      <c r="I39" s="753"/>
      <c r="J39" s="753"/>
      <c r="K39" s="753"/>
      <c r="L39" s="431" t="s">
        <v>1886</v>
      </c>
      <c r="M39" s="431" t="s">
        <v>1900</v>
      </c>
      <c r="N39" s="778" t="s">
        <v>1901</v>
      </c>
      <c r="O39" s="778"/>
      <c r="P39" s="778"/>
      <c r="Q39" s="778"/>
      <c r="R39" s="778"/>
      <c r="S39" s="779"/>
    </row>
    <row r="40" spans="2:31">
      <c r="B40" s="37">
        <v>2</v>
      </c>
      <c r="C40" s="749"/>
      <c r="D40" s="748"/>
      <c r="E40" s="44"/>
      <c r="F40" s="748"/>
      <c r="G40" s="748"/>
      <c r="H40" s="748"/>
      <c r="I40" s="748"/>
      <c r="J40" s="748"/>
      <c r="K40" s="748"/>
      <c r="L40" s="27"/>
      <c r="M40" s="27"/>
      <c r="N40" s="780"/>
      <c r="O40" s="780"/>
      <c r="P40" s="780"/>
      <c r="Q40" s="780"/>
      <c r="R40" s="780"/>
      <c r="S40" s="781"/>
    </row>
    <row r="41" spans="2:31">
      <c r="B41" s="37">
        <v>3</v>
      </c>
      <c r="C41" s="749"/>
      <c r="D41" s="748"/>
      <c r="E41" s="44"/>
      <c r="F41" s="748"/>
      <c r="G41" s="748"/>
      <c r="H41" s="748"/>
      <c r="I41" s="748"/>
      <c r="J41" s="748"/>
      <c r="K41" s="748"/>
      <c r="L41" s="27"/>
      <c r="M41" s="27"/>
      <c r="N41" s="780"/>
      <c r="O41" s="780"/>
      <c r="P41" s="780"/>
      <c r="Q41" s="780"/>
      <c r="R41" s="780"/>
      <c r="S41" s="781"/>
    </row>
    <row r="42" spans="2:31">
      <c r="B42" s="37">
        <v>4</v>
      </c>
      <c r="C42" s="749"/>
      <c r="D42" s="748"/>
      <c r="E42" s="44"/>
      <c r="F42" s="748"/>
      <c r="G42" s="748"/>
      <c r="H42" s="748"/>
      <c r="I42" s="748"/>
      <c r="J42" s="748"/>
      <c r="K42" s="748"/>
      <c r="L42" s="27"/>
      <c r="M42" s="27"/>
      <c r="N42" s="780"/>
      <c r="O42" s="780"/>
      <c r="P42" s="780"/>
      <c r="Q42" s="780"/>
      <c r="R42" s="780"/>
      <c r="S42" s="781"/>
    </row>
    <row r="43" spans="2:31">
      <c r="B43" s="37">
        <v>5</v>
      </c>
      <c r="C43" s="749"/>
      <c r="D43" s="748"/>
      <c r="E43" s="44"/>
      <c r="F43" s="748"/>
      <c r="G43" s="748"/>
      <c r="H43" s="748"/>
      <c r="I43" s="748"/>
      <c r="J43" s="748"/>
      <c r="K43" s="748"/>
      <c r="L43" s="27"/>
      <c r="M43" s="27"/>
      <c r="N43" s="780"/>
      <c r="O43" s="780"/>
      <c r="P43" s="780"/>
      <c r="Q43" s="780"/>
      <c r="R43" s="780"/>
      <c r="S43" s="781"/>
    </row>
    <row r="44" spans="2:31">
      <c r="B44" s="37">
        <v>6</v>
      </c>
      <c r="C44" s="749"/>
      <c r="D44" s="748"/>
      <c r="E44" s="44"/>
      <c r="F44" s="748"/>
      <c r="G44" s="748"/>
      <c r="H44" s="748"/>
      <c r="I44" s="748"/>
      <c r="J44" s="748"/>
      <c r="K44" s="748"/>
      <c r="L44" s="27"/>
      <c r="M44" s="27"/>
      <c r="N44" s="780"/>
      <c r="O44" s="780"/>
      <c r="P44" s="780"/>
      <c r="Q44" s="780"/>
      <c r="R44" s="780"/>
      <c r="S44" s="781"/>
    </row>
    <row r="45" spans="2:31" ht="15.75" thickBot="1">
      <c r="B45" s="37">
        <v>7</v>
      </c>
      <c r="C45" s="772"/>
      <c r="D45" s="747"/>
      <c r="E45" s="45"/>
      <c r="F45" s="747"/>
      <c r="G45" s="747"/>
      <c r="H45" s="747"/>
      <c r="I45" s="747"/>
      <c r="J45" s="747"/>
      <c r="K45" s="747"/>
      <c r="L45" s="28"/>
      <c r="M45" s="28"/>
      <c r="N45" s="782"/>
      <c r="O45" s="782"/>
      <c r="P45" s="782"/>
      <c r="Q45" s="782"/>
      <c r="R45" s="782"/>
      <c r="S45" s="783"/>
    </row>
    <row r="47" spans="2:31" ht="21">
      <c r="C47" s="741" t="s">
        <v>200</v>
      </c>
      <c r="D47" s="741"/>
      <c r="E47" s="741"/>
      <c r="F47" s="14"/>
      <c r="G47" s="14"/>
      <c r="H47" s="14"/>
      <c r="I47" s="14"/>
      <c r="J47" s="14"/>
      <c r="K47" s="12"/>
    </row>
    <row r="48" spans="2:31" ht="19.5" thickBot="1">
      <c r="U48" s="26"/>
      <c r="V48" s="729" t="s">
        <v>193</v>
      </c>
      <c r="W48" s="729"/>
      <c r="X48" s="729"/>
      <c r="Y48" s="729"/>
      <c r="Z48" s="729"/>
      <c r="AA48" s="729"/>
      <c r="AD48" s="26"/>
    </row>
    <row r="49" spans="2:31" ht="21.75" thickBot="1">
      <c r="C49" s="764" t="s">
        <v>201</v>
      </c>
      <c r="D49" s="766"/>
      <c r="E49" s="53" t="s">
        <v>27</v>
      </c>
      <c r="F49" s="53" t="s">
        <v>28</v>
      </c>
      <c r="G49" s="43" t="s">
        <v>121</v>
      </c>
      <c r="H49" s="764" t="s">
        <v>33</v>
      </c>
      <c r="I49" s="765"/>
      <c r="J49" s="765"/>
      <c r="K49" s="765"/>
      <c r="L49" s="765"/>
      <c r="M49" s="766"/>
      <c r="N49" s="53" t="s">
        <v>30</v>
      </c>
      <c r="O49" s="764" t="s">
        <v>34</v>
      </c>
      <c r="P49" s="765"/>
      <c r="Q49" s="765"/>
      <c r="R49" s="765"/>
      <c r="S49" s="765"/>
      <c r="T49" s="766"/>
      <c r="U49" s="46"/>
      <c r="V49" s="415"/>
      <c r="W49" s="415"/>
      <c r="X49" s="415"/>
      <c r="Y49" s="415"/>
      <c r="Z49" s="415"/>
      <c r="AA49" s="416" t="s">
        <v>196</v>
      </c>
      <c r="AD49" s="69"/>
      <c r="AE49" s="68" t="s">
        <v>196</v>
      </c>
    </row>
    <row r="50" spans="2:31">
      <c r="B50" s="37">
        <v>1</v>
      </c>
      <c r="C50" s="767"/>
      <c r="D50" s="768"/>
      <c r="E50" s="52"/>
      <c r="F50" s="52"/>
      <c r="G50" s="329"/>
      <c r="H50" s="769"/>
      <c r="I50" s="769"/>
      <c r="J50" s="769"/>
      <c r="K50" s="769"/>
      <c r="L50" s="769"/>
      <c r="M50" s="769"/>
      <c r="N50" s="52"/>
      <c r="O50" s="769"/>
      <c r="P50" s="769"/>
      <c r="Q50" s="769"/>
      <c r="R50" s="769"/>
      <c r="S50" s="769"/>
      <c r="T50" s="774"/>
      <c r="U50" s="47"/>
      <c r="V50" s="415"/>
      <c r="W50" s="415"/>
      <c r="X50" s="415"/>
      <c r="Y50" s="415"/>
      <c r="Z50" s="415"/>
      <c r="AA50" s="417" t="str">
        <f>AE50</f>
        <v>Not Found</v>
      </c>
      <c r="AD50" s="26"/>
      <c r="AE50" s="274" t="str">
        <f>IFERROR(VLOOKUP(C50,'VALIDACIONES '!S:T,2,0),"Not Found")</f>
        <v>Not Found</v>
      </c>
    </row>
    <row r="51" spans="2:31">
      <c r="B51" s="37">
        <v>2</v>
      </c>
      <c r="C51" s="770"/>
      <c r="D51" s="771"/>
      <c r="E51" s="71"/>
      <c r="F51" s="71"/>
      <c r="G51" s="330"/>
      <c r="H51" s="740"/>
      <c r="I51" s="740"/>
      <c r="J51" s="740"/>
      <c r="K51" s="740"/>
      <c r="L51" s="740"/>
      <c r="M51" s="740"/>
      <c r="N51" s="34"/>
      <c r="O51" s="740"/>
      <c r="P51" s="740"/>
      <c r="Q51" s="740"/>
      <c r="R51" s="740"/>
      <c r="S51" s="740"/>
      <c r="T51" s="775"/>
      <c r="U51" s="47"/>
      <c r="V51" s="415"/>
      <c r="W51" s="415"/>
      <c r="X51" s="415"/>
      <c r="Y51" s="415"/>
      <c r="Z51" s="415"/>
      <c r="AA51" s="417" t="str">
        <f t="shared" ref="AA51:AA54" si="6">AE51</f>
        <v>Not Found</v>
      </c>
      <c r="AD51" s="26"/>
      <c r="AE51" s="274" t="str">
        <f>IFERROR(VLOOKUP(C51,'VALIDACIONES '!S:T,2,0),"Not Found")</f>
        <v>Not Found</v>
      </c>
    </row>
    <row r="52" spans="2:31">
      <c r="B52" s="37">
        <v>3</v>
      </c>
      <c r="C52" s="760"/>
      <c r="D52" s="761"/>
      <c r="E52" s="71"/>
      <c r="F52" s="34"/>
      <c r="G52" s="330"/>
      <c r="H52" s="740"/>
      <c r="I52" s="740"/>
      <c r="J52" s="740"/>
      <c r="K52" s="740"/>
      <c r="L52" s="740"/>
      <c r="M52" s="740"/>
      <c r="N52" s="34"/>
      <c r="O52" s="740"/>
      <c r="P52" s="740"/>
      <c r="Q52" s="740"/>
      <c r="R52" s="740"/>
      <c r="S52" s="740"/>
      <c r="T52" s="775"/>
      <c r="U52" s="47"/>
      <c r="V52" s="415"/>
      <c r="W52" s="415"/>
      <c r="X52" s="415"/>
      <c r="Y52" s="415"/>
      <c r="Z52" s="415"/>
      <c r="AA52" s="417" t="str">
        <f t="shared" si="6"/>
        <v>Not Found</v>
      </c>
      <c r="AD52" s="26"/>
      <c r="AE52" s="274" t="str">
        <f>IFERROR(VLOOKUP(C52,'VALIDACIONES '!S:T,2,0),"Not Found")</f>
        <v>Not Found</v>
      </c>
    </row>
    <row r="53" spans="2:31">
      <c r="B53" s="37">
        <v>4</v>
      </c>
      <c r="C53" s="760"/>
      <c r="D53" s="761"/>
      <c r="E53" s="34"/>
      <c r="F53" s="34"/>
      <c r="G53" s="330"/>
      <c r="H53" s="740"/>
      <c r="I53" s="740"/>
      <c r="J53" s="740"/>
      <c r="K53" s="740"/>
      <c r="L53" s="740"/>
      <c r="M53" s="740"/>
      <c r="N53" s="34"/>
      <c r="O53" s="740"/>
      <c r="P53" s="740"/>
      <c r="Q53" s="740"/>
      <c r="R53" s="740"/>
      <c r="S53" s="740"/>
      <c r="T53" s="775"/>
      <c r="U53" s="47"/>
      <c r="V53" s="415"/>
      <c r="W53" s="415"/>
      <c r="X53" s="415"/>
      <c r="Y53" s="415"/>
      <c r="Z53" s="415"/>
      <c r="AA53" s="417" t="str">
        <f t="shared" si="6"/>
        <v>Not Found</v>
      </c>
      <c r="AD53" s="26"/>
      <c r="AE53" s="274" t="str">
        <f>IFERROR(VLOOKUP(C53,'VALIDACIONES '!S:T,2,0),"Not Found")</f>
        <v>Not Found</v>
      </c>
    </row>
    <row r="54" spans="2:31" ht="15.75" thickBot="1">
      <c r="B54" s="37">
        <v>5</v>
      </c>
      <c r="C54" s="762"/>
      <c r="D54" s="763"/>
      <c r="E54" s="33"/>
      <c r="F54" s="33"/>
      <c r="G54" s="331"/>
      <c r="H54" s="737"/>
      <c r="I54" s="737"/>
      <c r="J54" s="737"/>
      <c r="K54" s="737"/>
      <c r="L54" s="737"/>
      <c r="M54" s="737"/>
      <c r="N54" s="33"/>
      <c r="O54" s="737"/>
      <c r="P54" s="737"/>
      <c r="Q54" s="737"/>
      <c r="R54" s="737"/>
      <c r="S54" s="737"/>
      <c r="T54" s="773"/>
      <c r="U54" s="47"/>
      <c r="V54" s="415"/>
      <c r="W54" s="415"/>
      <c r="X54" s="415"/>
      <c r="Y54" s="415"/>
      <c r="Z54" s="415"/>
      <c r="AA54" s="417" t="str">
        <f t="shared" si="6"/>
        <v>Not Found</v>
      </c>
      <c r="AD54" s="26"/>
      <c r="AE54" s="274" t="str">
        <f>IFERROR(VLOOKUP(C54,'VALIDACIONES '!S:T,2,0),"Not Found")</f>
        <v>Not Found</v>
      </c>
    </row>
    <row r="55" spans="2:31" ht="15.75">
      <c r="T55" s="51"/>
      <c r="U55" s="26"/>
      <c r="V55" s="730" t="s">
        <v>197</v>
      </c>
      <c r="W55" s="730"/>
      <c r="X55" s="413"/>
      <c r="Y55" s="413"/>
      <c r="Z55" s="413"/>
      <c r="AA55" s="414">
        <f>SUM(AA50:AA54)</f>
        <v>0</v>
      </c>
      <c r="AD55" s="26"/>
    </row>
    <row r="56" spans="2:31" ht="21">
      <c r="C56" s="741" t="s">
        <v>128</v>
      </c>
      <c r="D56" s="741"/>
      <c r="E56" s="741"/>
      <c r="F56" s="14"/>
      <c r="G56" s="14"/>
      <c r="H56" s="14"/>
      <c r="I56" s="14"/>
      <c r="J56" s="14"/>
      <c r="K56" s="12"/>
      <c r="T56" s="23"/>
      <c r="AD56" s="26"/>
    </row>
    <row r="57" spans="2:31" ht="19.5" thickBot="1">
      <c r="V57" s="729" t="s">
        <v>193</v>
      </c>
      <c r="W57" s="729"/>
      <c r="X57" s="729"/>
      <c r="Y57" s="729"/>
      <c r="Z57" s="729"/>
      <c r="AA57" s="729"/>
    </row>
    <row r="58" spans="2:31" ht="21.75" thickBot="1">
      <c r="C58" s="742" t="s">
        <v>127</v>
      </c>
      <c r="D58" s="743"/>
      <c r="E58" s="55" t="s">
        <v>27</v>
      </c>
      <c r="F58" s="55" t="s">
        <v>28</v>
      </c>
      <c r="G58" s="743" t="s">
        <v>33</v>
      </c>
      <c r="H58" s="743"/>
      <c r="I58" s="743"/>
      <c r="J58" s="743"/>
      <c r="K58" s="743"/>
      <c r="L58" s="743"/>
      <c r="M58" s="55" t="s">
        <v>30</v>
      </c>
      <c r="N58" s="743" t="s">
        <v>34</v>
      </c>
      <c r="O58" s="743"/>
      <c r="P58" s="743"/>
      <c r="Q58" s="743"/>
      <c r="R58" s="743"/>
      <c r="S58" s="776"/>
      <c r="T58" s="46"/>
      <c r="V58" s="415"/>
      <c r="W58" s="415"/>
      <c r="X58" s="415"/>
      <c r="Y58" s="415"/>
      <c r="Z58" s="415"/>
      <c r="AA58" s="416" t="s">
        <v>196</v>
      </c>
      <c r="AE58" s="68" t="s">
        <v>196</v>
      </c>
    </row>
    <row r="59" spans="2:31">
      <c r="B59" s="37">
        <v>1</v>
      </c>
      <c r="C59" s="744" t="s">
        <v>632</v>
      </c>
      <c r="D59" s="745"/>
      <c r="E59" s="32"/>
      <c r="F59" s="32"/>
      <c r="G59" s="746"/>
      <c r="H59" s="746"/>
      <c r="I59" s="746"/>
      <c r="J59" s="746"/>
      <c r="K59" s="746"/>
      <c r="L59" s="746"/>
      <c r="M59" s="32"/>
      <c r="N59" s="746" t="s">
        <v>1902</v>
      </c>
      <c r="O59" s="746"/>
      <c r="P59" s="746"/>
      <c r="Q59" s="746"/>
      <c r="R59" s="746"/>
      <c r="S59" s="777"/>
      <c r="T59" s="47"/>
      <c r="V59" s="415"/>
      <c r="W59" s="415"/>
      <c r="X59" s="415"/>
      <c r="Y59" s="415"/>
      <c r="Z59" s="415"/>
      <c r="AA59" s="417">
        <f>AE59</f>
        <v>9</v>
      </c>
      <c r="AE59" s="274">
        <f>IFERROR(VLOOKUP(C59,'VALIDACIONES '!S:T,2,0),"Not Found")</f>
        <v>9</v>
      </c>
    </row>
    <row r="60" spans="2:31">
      <c r="B60" s="37">
        <v>2</v>
      </c>
      <c r="C60" s="738"/>
      <c r="D60" s="739"/>
      <c r="E60" s="34"/>
      <c r="F60" s="34"/>
      <c r="G60" s="740"/>
      <c r="H60" s="740"/>
      <c r="I60" s="740"/>
      <c r="J60" s="740"/>
      <c r="K60" s="740"/>
      <c r="L60" s="740"/>
      <c r="M60" s="34"/>
      <c r="N60" s="740"/>
      <c r="O60" s="740"/>
      <c r="P60" s="740"/>
      <c r="Q60" s="740"/>
      <c r="R60" s="740"/>
      <c r="S60" s="775"/>
      <c r="T60" s="47"/>
      <c r="V60" s="415"/>
      <c r="W60" s="415"/>
      <c r="X60" s="415"/>
      <c r="Y60" s="415"/>
      <c r="Z60" s="415"/>
      <c r="AA60" s="417" t="str">
        <f t="shared" ref="AA60:AA63" si="7">AE60</f>
        <v>Not Found</v>
      </c>
      <c r="AE60" s="274" t="str">
        <f>IFERROR(VLOOKUP(C60,'VALIDACIONES '!S:T,2,0),"Not Found")</f>
        <v>Not Found</v>
      </c>
    </row>
    <row r="61" spans="2:31">
      <c r="B61" s="37">
        <v>3</v>
      </c>
      <c r="C61" s="738"/>
      <c r="D61" s="739"/>
      <c r="E61" s="34"/>
      <c r="F61" s="34"/>
      <c r="G61" s="740"/>
      <c r="H61" s="740"/>
      <c r="I61" s="740"/>
      <c r="J61" s="740"/>
      <c r="K61" s="740"/>
      <c r="L61" s="740"/>
      <c r="M61" s="34"/>
      <c r="N61" s="740"/>
      <c r="O61" s="740"/>
      <c r="P61" s="740"/>
      <c r="Q61" s="740"/>
      <c r="R61" s="740"/>
      <c r="S61" s="775"/>
      <c r="T61" s="47"/>
      <c r="V61" s="415"/>
      <c r="W61" s="415"/>
      <c r="X61" s="415"/>
      <c r="Y61" s="415"/>
      <c r="Z61" s="415"/>
      <c r="AA61" s="417" t="str">
        <f t="shared" si="7"/>
        <v>Not Found</v>
      </c>
      <c r="AE61" s="274" t="str">
        <f>IFERROR(VLOOKUP(C61,'VALIDACIONES '!S:T,2,0),"Not Found")</f>
        <v>Not Found</v>
      </c>
    </row>
    <row r="62" spans="2:31">
      <c r="B62" s="37">
        <v>4</v>
      </c>
      <c r="C62" s="738"/>
      <c r="D62" s="739"/>
      <c r="E62" s="34"/>
      <c r="F62" s="34"/>
      <c r="G62" s="740"/>
      <c r="H62" s="740"/>
      <c r="I62" s="740"/>
      <c r="J62" s="740"/>
      <c r="K62" s="740"/>
      <c r="L62" s="740"/>
      <c r="M62" s="34"/>
      <c r="N62" s="740"/>
      <c r="O62" s="740"/>
      <c r="P62" s="740"/>
      <c r="Q62" s="740"/>
      <c r="R62" s="740"/>
      <c r="S62" s="775"/>
      <c r="T62" s="47"/>
      <c r="V62" s="415"/>
      <c r="W62" s="415"/>
      <c r="X62" s="415"/>
      <c r="Y62" s="415"/>
      <c r="Z62" s="415"/>
      <c r="AA62" s="417" t="str">
        <f t="shared" si="7"/>
        <v>Not Found</v>
      </c>
      <c r="AE62" s="274" t="str">
        <f>IFERROR(VLOOKUP(C62,'VALIDACIONES '!S:T,2,0),"Not Found")</f>
        <v>Not Found</v>
      </c>
    </row>
    <row r="63" spans="2:31" ht="15.75" thickBot="1">
      <c r="B63" s="37">
        <v>5</v>
      </c>
      <c r="C63" s="735"/>
      <c r="D63" s="736"/>
      <c r="E63" s="33"/>
      <c r="F63" s="33"/>
      <c r="G63" s="737"/>
      <c r="H63" s="737"/>
      <c r="I63" s="737"/>
      <c r="J63" s="737"/>
      <c r="K63" s="737"/>
      <c r="L63" s="737"/>
      <c r="M63" s="33"/>
      <c r="N63" s="737"/>
      <c r="O63" s="737"/>
      <c r="P63" s="737"/>
      <c r="Q63" s="737"/>
      <c r="R63" s="737"/>
      <c r="S63" s="773"/>
      <c r="T63" s="47"/>
      <c r="V63" s="415"/>
      <c r="W63" s="415"/>
      <c r="X63" s="415"/>
      <c r="Y63" s="415"/>
      <c r="Z63" s="415"/>
      <c r="AA63" s="417" t="str">
        <f t="shared" si="7"/>
        <v>Not Found</v>
      </c>
      <c r="AE63" s="274" t="str">
        <f>IFERROR(VLOOKUP(C63,'VALIDACIONES '!S:T,2,0),"Not Found")</f>
        <v>Not Found</v>
      </c>
    </row>
    <row r="64" spans="2:31" ht="15.75">
      <c r="T64" s="54"/>
      <c r="V64" s="730" t="s">
        <v>197</v>
      </c>
      <c r="W64" s="730"/>
      <c r="X64" s="413"/>
      <c r="Y64" s="413"/>
      <c r="Z64" s="413"/>
      <c r="AA64" s="414">
        <f>SUM(AA59:AA63)</f>
        <v>9</v>
      </c>
    </row>
    <row r="67" spans="22:27" ht="15" customHeight="1">
      <c r="V67"/>
      <c r="W67"/>
      <c r="X67"/>
      <c r="Y67"/>
      <c r="Z67"/>
      <c r="AA67"/>
    </row>
    <row r="68" spans="22:27" ht="15" customHeight="1">
      <c r="V68"/>
      <c r="W68"/>
      <c r="X68"/>
      <c r="Y68"/>
      <c r="Z68"/>
      <c r="AA68"/>
    </row>
    <row r="69" spans="22:27" ht="15.75" customHeight="1">
      <c r="V69"/>
      <c r="W69"/>
      <c r="X69"/>
      <c r="Y69"/>
      <c r="Z69"/>
      <c r="AA69"/>
    </row>
  </sheetData>
  <sheetProtection password="FE6B" sheet="1" objects="1" scenarios="1" selectLockedCells="1"/>
  <dataConsolidate/>
  <mergeCells count="71">
    <mergeCell ref="O49:T49"/>
    <mergeCell ref="N39:S39"/>
    <mergeCell ref="N40:S40"/>
    <mergeCell ref="N41:S41"/>
    <mergeCell ref="N42:S42"/>
    <mergeCell ref="N43:S43"/>
    <mergeCell ref="N44:S44"/>
    <mergeCell ref="N45:S45"/>
    <mergeCell ref="N63:S63"/>
    <mergeCell ref="O50:T50"/>
    <mergeCell ref="O51:T51"/>
    <mergeCell ref="O52:T52"/>
    <mergeCell ref="O53:T53"/>
    <mergeCell ref="O54:T54"/>
    <mergeCell ref="N58:S58"/>
    <mergeCell ref="N59:S59"/>
    <mergeCell ref="N60:S60"/>
    <mergeCell ref="N61:S61"/>
    <mergeCell ref="N62:S62"/>
    <mergeCell ref="L2:N2"/>
    <mergeCell ref="C53:D53"/>
    <mergeCell ref="C54:D54"/>
    <mergeCell ref="H53:M53"/>
    <mergeCell ref="H54:M54"/>
    <mergeCell ref="H49:M49"/>
    <mergeCell ref="C49:D49"/>
    <mergeCell ref="C50:D50"/>
    <mergeCell ref="H50:M50"/>
    <mergeCell ref="C51:D51"/>
    <mergeCell ref="C52:D52"/>
    <mergeCell ref="H51:M51"/>
    <mergeCell ref="H52:M52"/>
    <mergeCell ref="C44:D44"/>
    <mergeCell ref="C45:D45"/>
    <mergeCell ref="F44:K44"/>
    <mergeCell ref="C47:E47"/>
    <mergeCell ref="R3:T3"/>
    <mergeCell ref="C38:D38"/>
    <mergeCell ref="C39:D39"/>
    <mergeCell ref="C40:D40"/>
    <mergeCell ref="C43:D43"/>
    <mergeCell ref="C2:E2"/>
    <mergeCell ref="F45:K45"/>
    <mergeCell ref="F42:K42"/>
    <mergeCell ref="F43:K43"/>
    <mergeCell ref="C42:D42"/>
    <mergeCell ref="F40:K40"/>
    <mergeCell ref="F41:K41"/>
    <mergeCell ref="C41:D41"/>
    <mergeCell ref="F38:K38"/>
    <mergeCell ref="F39:K39"/>
    <mergeCell ref="C36:E36"/>
    <mergeCell ref="C56:E56"/>
    <mergeCell ref="C58:D58"/>
    <mergeCell ref="G58:L58"/>
    <mergeCell ref="C59:D59"/>
    <mergeCell ref="G59:L59"/>
    <mergeCell ref="C63:D63"/>
    <mergeCell ref="G63:L63"/>
    <mergeCell ref="C60:D60"/>
    <mergeCell ref="G60:L60"/>
    <mergeCell ref="C61:D61"/>
    <mergeCell ref="G61:L61"/>
    <mergeCell ref="C62:D62"/>
    <mergeCell ref="G62:L62"/>
    <mergeCell ref="V57:AA57"/>
    <mergeCell ref="V64:W64"/>
    <mergeCell ref="V3:AA3"/>
    <mergeCell ref="V35:W35"/>
    <mergeCell ref="V48:AA48"/>
    <mergeCell ref="V55:W55"/>
  </mergeCells>
  <dataValidations xWindow="1064" yWindow="332" count="17">
    <dataValidation type="list" allowBlank="1" showInputMessage="1" showErrorMessage="1" sqref="I35">
      <formula1>"., NAVEGA 12, NAVEGA 19, NAVEGA 29"</formula1>
    </dataValidation>
    <dataValidation type="list" allowBlank="1" showInputMessage="1" showErrorMessage="1" sqref="J35">
      <formula1>"., SI, NO"</formula1>
    </dataValidation>
    <dataValidation type="list" allowBlank="1" showInputMessage="1" showErrorMessage="1" sqref="L35:L36">
      <formula1>"24, 18"</formula1>
    </dataValidation>
    <dataValidation type="list" allowBlank="1" showInputMessage="1" showErrorMessage="1" sqref="M39:M45">
      <formula1>"Analogica, RDSI, DDI,DIGITAL,VIRTUAL"</formula1>
    </dataValidation>
    <dataValidation type="list" allowBlank="1" showInputMessage="1" showErrorMessage="1" sqref="I5:I34">
      <formula1>"Fijos nacionales, MFO,TP 24"</formula1>
    </dataValidation>
    <dataValidation type="list" allowBlank="1" showInputMessage="1" showErrorMessage="1" sqref="J5:J34">
      <formula1>"CABECERA GDS, CABECERA OP., AGENTE"</formula1>
    </dataValidation>
    <dataValidation type="list" allowBlank="1" showInputMessage="1" showErrorMessage="1" sqref="K5:K36">
      <formula1>"., SIM, MICRO, NANO"</formula1>
    </dataValidation>
    <dataValidation type="list" allowBlank="1" showInputMessage="1" showErrorMessage="1" sqref="M5:M36">
      <formula1>"BASE, MEDIUM, TOP"</formula1>
    </dataValidation>
    <dataValidation type="list" allowBlank="1" showInputMessage="1" showErrorMessage="1" sqref="G5:G34">
      <formula1>"SUBV., VAP,Sin terminal"</formula1>
    </dataValidation>
    <dataValidation type="decimal" operator="lessThan" allowBlank="1" showInputMessage="1" showErrorMessage="1" errorTitle="Aviso" error="Debe indicar un número negativo" promptTitle="Aviso recordatorio" prompt="Si el cliente debe abonar un pago único o una cuota inicial debe indicarse en la casilla &quot;cliente paga&quot; de la pestaña resumen para que activaciones genere la factura correspondiente" sqref="R5:T34">
      <formula1>0</formula1>
    </dataValidation>
    <dataValidation type="list" allowBlank="1" showInputMessage="1" showErrorMessage="1" sqref="C50:D54">
      <formula1>FIBRAADSL</formula1>
    </dataValidation>
    <dataValidation type="list" allowBlank="1" showInputMessage="1" showErrorMessage="1" sqref="C59:D63">
      <formula1>CPYMESAF</formula1>
    </dataValidation>
    <dataValidation type="list" allowBlank="1" showInputMessage="1" showErrorMessage="1" sqref="H5:H34">
      <formula1>OPTIMA_RPV</formula1>
    </dataValidation>
    <dataValidation type="list" allowBlank="1" showInputMessage="1" showErrorMessage="1" sqref="G50:G54">
      <formula1>TV</formula1>
    </dataValidation>
    <dataValidation type="list" showInputMessage="1" showErrorMessage="1" sqref="F5:F34">
      <formula1>terminales</formula1>
    </dataValidation>
    <dataValidation type="list" allowBlank="1" showInputMessage="1" showErrorMessage="1" sqref="E5:E32">
      <formula1>tarifas_voz</formula1>
    </dataValidation>
    <dataValidation type="list" allowBlank="1" showInputMessage="1" showErrorMessage="1" sqref="V5:V34">
      <formula1>"Captación, Portabilidad Postpago,Portabilidad Prepago"</formula1>
    </dataValidation>
  </dataValidations>
  <pageMargins left="0" right="0" top="0" bottom="0" header="0" footer="0"/>
  <pageSetup paperSize="9" scale="51" pageOrder="overThenDown" orientation="landscape" r:id="rId1"/>
  <legacyDrawing r:id="rId2"/>
  <extLst xmlns:x14="http://schemas.microsoft.com/office/spreadsheetml/2009/9/main">
    <ext uri="{CCE6A557-97BC-4b89-ADB6-D9C93CAAB3DF}">
      <x14:dataValidations xmlns:xm="http://schemas.microsoft.com/office/excel/2006/main" xWindow="1064" yWindow="332" count="1">
        <x14:dataValidation type="list" allowBlank="1" showInputMessage="1" showErrorMessage="1">
          <x14:formula1>
            <xm:f>'VALIDACIONES '!$C$4:$C$41</xm:f>
          </x14:formula1>
          <xm:sqref>E33:E34</xm:sqref>
        </x14:dataValidation>
      </x14:dataValidations>
    </ext>
  </extLst>
</worksheet>
</file>

<file path=xl/worksheets/sheet6.xml><?xml version="1.0" encoding="utf-8"?>
<worksheet xmlns="http://schemas.openxmlformats.org/spreadsheetml/2006/main" xmlns:r="http://schemas.openxmlformats.org/officeDocument/2006/relationships">
  <sheetPr codeName="Hoja4"/>
  <dimension ref="A2:T3194"/>
  <sheetViews>
    <sheetView topLeftCell="F136" zoomScale="85" zoomScaleNormal="85" workbookViewId="0">
      <selection activeCell="M144" sqref="M144"/>
    </sheetView>
  </sheetViews>
  <sheetFormatPr baseColWidth="10" defaultRowHeight="15"/>
  <cols>
    <col min="1" max="1" width="32.28515625" style="21" bestFit="1" customWidth="1"/>
    <col min="2" max="2" width="2.85546875" style="21" customWidth="1"/>
    <col min="3" max="3" width="31.140625" style="21" customWidth="1"/>
    <col min="4" max="4" width="2.85546875" style="21" customWidth="1"/>
    <col min="5" max="5" width="24.7109375" style="21" bestFit="1" customWidth="1"/>
    <col min="6" max="6" width="2.85546875" style="21" customWidth="1"/>
    <col min="7" max="7" width="56" style="21" bestFit="1" customWidth="1"/>
    <col min="8" max="8" width="2.85546875" style="21" customWidth="1"/>
    <col min="9" max="9" width="20.140625" style="21" bestFit="1" customWidth="1"/>
    <col min="10" max="10" width="2.85546875" style="21" customWidth="1"/>
    <col min="11" max="11" width="36.7109375" style="21" bestFit="1" customWidth="1"/>
    <col min="12" max="12" width="2.85546875" style="21" customWidth="1"/>
    <col min="13" max="13" width="42.5703125" style="21" customWidth="1"/>
    <col min="14" max="14" width="9" style="21" customWidth="1"/>
    <col min="15" max="15" width="4.140625" style="21" customWidth="1"/>
    <col min="16" max="16" width="7" style="21" customWidth="1"/>
    <col min="17" max="17" width="6.140625" style="21" customWidth="1"/>
    <col min="18" max="18" width="5.7109375" style="21" customWidth="1"/>
    <col min="19" max="19" width="77.140625" style="21" hidden="1" customWidth="1"/>
    <col min="20" max="20" width="11.42578125" style="21" hidden="1" customWidth="1"/>
    <col min="21" max="16384" width="11.42578125" style="21"/>
  </cols>
  <sheetData>
    <row r="2" spans="1:20" ht="15.75" thickBot="1"/>
    <row r="3" spans="1:20" ht="16.5" thickTop="1" thickBot="1">
      <c r="A3" s="35" t="s">
        <v>146</v>
      </c>
      <c r="B3" s="22"/>
      <c r="C3" s="35" t="s">
        <v>147</v>
      </c>
      <c r="D3" s="22"/>
      <c r="E3" s="35" t="s">
        <v>148</v>
      </c>
      <c r="F3" s="22"/>
      <c r="G3" s="36" t="s">
        <v>149</v>
      </c>
      <c r="H3" s="36"/>
      <c r="I3" s="36" t="s">
        <v>122</v>
      </c>
      <c r="J3" s="36"/>
      <c r="K3" s="36" t="s">
        <v>150</v>
      </c>
      <c r="L3" s="36"/>
      <c r="M3" s="424" t="s">
        <v>1869</v>
      </c>
      <c r="N3" s="424" t="s">
        <v>1870</v>
      </c>
      <c r="O3" s="22"/>
      <c r="P3" s="423"/>
      <c r="Q3" s="36"/>
      <c r="S3" s="375"/>
      <c r="T3" s="376"/>
    </row>
    <row r="4" spans="1:20">
      <c r="A4" s="22"/>
      <c r="B4" s="22"/>
      <c r="C4" s="21" t="s">
        <v>152</v>
      </c>
      <c r="D4" s="22"/>
      <c r="E4" s="42" t="s">
        <v>480</v>
      </c>
      <c r="F4" s="22"/>
      <c r="G4" s="39" t="s">
        <v>151</v>
      </c>
      <c r="H4" s="39"/>
      <c r="I4" s="41" t="s">
        <v>123</v>
      </c>
      <c r="J4" s="39"/>
      <c r="K4" s="39" t="s">
        <v>73</v>
      </c>
      <c r="L4" s="39"/>
      <c r="M4" s="420" t="s">
        <v>202</v>
      </c>
      <c r="N4" s="425" t="s">
        <v>1854</v>
      </c>
      <c r="O4" s="22" t="s">
        <v>665</v>
      </c>
      <c r="P4" s="352"/>
      <c r="Q4" s="352"/>
      <c r="S4" s="362"/>
      <c r="T4" s="380"/>
    </row>
    <row r="5" spans="1:20">
      <c r="A5" s="22"/>
      <c r="B5" s="22"/>
      <c r="C5" s="21" t="s">
        <v>148</v>
      </c>
      <c r="D5" s="22"/>
      <c r="E5" s="42" t="s">
        <v>153</v>
      </c>
      <c r="F5" s="22"/>
      <c r="G5" s="39" t="s">
        <v>154</v>
      </c>
      <c r="H5" s="39"/>
      <c r="I5" s="41" t="s">
        <v>124</v>
      </c>
      <c r="J5" s="39"/>
      <c r="K5" s="39" t="s">
        <v>74</v>
      </c>
      <c r="L5" s="39"/>
      <c r="M5" s="421" t="s">
        <v>203</v>
      </c>
      <c r="N5" s="421" t="s">
        <v>1854</v>
      </c>
      <c r="O5" s="22" t="s">
        <v>665</v>
      </c>
      <c r="P5" s="353"/>
      <c r="Q5" s="422"/>
      <c r="S5" s="362"/>
      <c r="T5" s="364"/>
    </row>
    <row r="6" spans="1:20">
      <c r="A6" s="22"/>
      <c r="B6" s="22"/>
      <c r="C6" s="21" t="s">
        <v>155</v>
      </c>
      <c r="D6" s="22"/>
      <c r="E6" s="42" t="s">
        <v>156</v>
      </c>
      <c r="F6" s="22"/>
      <c r="G6" s="39" t="s">
        <v>157</v>
      </c>
      <c r="H6" s="39"/>
      <c r="I6" s="41" t="s">
        <v>125</v>
      </c>
      <c r="J6" s="39"/>
      <c r="K6" s="39" t="s">
        <v>627</v>
      </c>
      <c r="L6" s="39"/>
      <c r="M6" s="420" t="s">
        <v>1862</v>
      </c>
      <c r="N6" s="420" t="s">
        <v>1855</v>
      </c>
      <c r="O6" s="22" t="s">
        <v>665</v>
      </c>
      <c r="P6" s="352"/>
      <c r="Q6" s="422"/>
      <c r="S6" s="362"/>
      <c r="T6" s="363"/>
    </row>
    <row r="7" spans="1:20">
      <c r="A7" s="337"/>
      <c r="B7" s="22"/>
      <c r="C7" s="21" t="s">
        <v>635</v>
      </c>
      <c r="D7" s="22"/>
      <c r="E7" s="42" t="s">
        <v>589</v>
      </c>
      <c r="F7" s="22"/>
      <c r="G7" s="39" t="s">
        <v>159</v>
      </c>
      <c r="H7" s="39"/>
      <c r="I7" s="41" t="s">
        <v>126</v>
      </c>
      <c r="J7" s="39"/>
      <c r="K7" s="39" t="s">
        <v>628</v>
      </c>
      <c r="L7" s="39"/>
      <c r="M7" s="421" t="s">
        <v>570</v>
      </c>
      <c r="N7" s="421" t="s">
        <v>1855</v>
      </c>
      <c r="O7" s="22" t="s">
        <v>665</v>
      </c>
      <c r="P7" s="353"/>
      <c r="Q7" s="422"/>
      <c r="S7" s="362"/>
      <c r="T7" s="364"/>
    </row>
    <row r="8" spans="1:20">
      <c r="A8" s="22"/>
      <c r="B8" s="22"/>
      <c r="C8" s="70" t="s">
        <v>222</v>
      </c>
      <c r="D8" s="22"/>
      <c r="E8" s="42" t="s">
        <v>588</v>
      </c>
      <c r="F8" s="22"/>
      <c r="G8" s="39" t="s">
        <v>160</v>
      </c>
      <c r="H8" s="39"/>
      <c r="I8" s="39"/>
      <c r="J8" s="39"/>
      <c r="K8" s="39" t="s">
        <v>75</v>
      </c>
      <c r="L8" s="39"/>
      <c r="M8" s="420" t="s">
        <v>134</v>
      </c>
      <c r="N8" s="425" t="s">
        <v>1855</v>
      </c>
      <c r="O8" s="22" t="s">
        <v>665</v>
      </c>
      <c r="P8" s="352"/>
      <c r="Q8" s="422"/>
      <c r="S8" s="362"/>
      <c r="T8" s="363"/>
    </row>
    <row r="9" spans="1:20">
      <c r="A9" s="22"/>
      <c r="B9" s="22"/>
      <c r="C9" s="70" t="s">
        <v>223</v>
      </c>
      <c r="D9" s="22"/>
      <c r="E9" s="42" t="s">
        <v>587</v>
      </c>
      <c r="F9" s="22"/>
      <c r="G9" s="39" t="s">
        <v>162</v>
      </c>
      <c r="H9" s="39"/>
      <c r="I9" s="39"/>
      <c r="J9" s="39"/>
      <c r="K9" s="39" t="s">
        <v>76</v>
      </c>
      <c r="L9" s="39"/>
      <c r="M9" s="421" t="s">
        <v>204</v>
      </c>
      <c r="N9" s="421" t="s">
        <v>1856</v>
      </c>
      <c r="O9" s="22" t="s">
        <v>665</v>
      </c>
      <c r="P9" s="353"/>
      <c r="Q9" s="422"/>
      <c r="S9" s="362"/>
      <c r="T9" s="364"/>
    </row>
    <row r="10" spans="1:20">
      <c r="A10" s="22"/>
      <c r="B10" s="22"/>
      <c r="C10" s="70" t="s">
        <v>224</v>
      </c>
      <c r="D10" s="22"/>
      <c r="E10" s="22"/>
      <c r="F10" s="22"/>
      <c r="G10" s="39" t="s">
        <v>164</v>
      </c>
      <c r="H10" s="39"/>
      <c r="I10" s="39"/>
      <c r="J10" s="39"/>
      <c r="K10" s="39" t="s">
        <v>77</v>
      </c>
      <c r="L10" s="39"/>
      <c r="M10" s="420" t="s">
        <v>129</v>
      </c>
      <c r="N10" s="425" t="s">
        <v>1855</v>
      </c>
      <c r="O10" s="22" t="s">
        <v>665</v>
      </c>
      <c r="P10" s="352"/>
      <c r="Q10" s="422"/>
      <c r="S10" s="362"/>
      <c r="T10" s="363"/>
    </row>
    <row r="11" spans="1:20">
      <c r="A11" s="22"/>
      <c r="B11" s="22"/>
      <c r="C11" s="70" t="s">
        <v>1801</v>
      </c>
      <c r="D11" s="22"/>
      <c r="E11" s="35" t="s">
        <v>152</v>
      </c>
      <c r="F11" s="22"/>
      <c r="G11" s="39" t="s">
        <v>165</v>
      </c>
      <c r="H11" s="39"/>
      <c r="I11" s="39"/>
      <c r="J11" s="39"/>
      <c r="K11" s="39" t="s">
        <v>78</v>
      </c>
      <c r="L11" s="39"/>
      <c r="M11" s="421" t="s">
        <v>594</v>
      </c>
      <c r="N11" s="421" t="s">
        <v>1854</v>
      </c>
      <c r="O11" s="22" t="s">
        <v>665</v>
      </c>
      <c r="P11" s="353"/>
      <c r="Q11" s="422"/>
      <c r="S11" s="362"/>
      <c r="T11" s="364"/>
    </row>
    <row r="12" spans="1:20">
      <c r="A12" s="22"/>
      <c r="B12" s="22"/>
      <c r="C12" s="70" t="s">
        <v>636</v>
      </c>
      <c r="D12" s="22"/>
      <c r="E12" s="42" t="s">
        <v>480</v>
      </c>
      <c r="F12" s="22"/>
      <c r="G12" s="39" t="s">
        <v>166</v>
      </c>
      <c r="H12" s="39"/>
      <c r="I12" s="39"/>
      <c r="J12" s="39"/>
      <c r="K12" s="39" t="s">
        <v>79</v>
      </c>
      <c r="L12" s="39"/>
      <c r="M12" s="420" t="s">
        <v>99</v>
      </c>
      <c r="N12" s="425" t="s">
        <v>1854</v>
      </c>
      <c r="O12" s="22" t="s">
        <v>665</v>
      </c>
      <c r="P12" s="352"/>
      <c r="Q12" s="422"/>
      <c r="S12" s="362"/>
      <c r="T12" s="363"/>
    </row>
    <row r="13" spans="1:20" ht="15" customHeight="1">
      <c r="A13" s="42"/>
      <c r="B13" s="22"/>
      <c r="C13" s="70" t="s">
        <v>120</v>
      </c>
      <c r="D13" s="22"/>
      <c r="E13" s="42" t="s">
        <v>153</v>
      </c>
      <c r="F13" s="22"/>
      <c r="G13" s="39" t="s">
        <v>167</v>
      </c>
      <c r="H13" s="39"/>
      <c r="I13" s="39"/>
      <c r="J13" s="39"/>
      <c r="K13" s="39" t="s">
        <v>80</v>
      </c>
      <c r="L13" s="39"/>
      <c r="M13" s="421" t="s">
        <v>205</v>
      </c>
      <c r="N13" s="421" t="s">
        <v>1855</v>
      </c>
      <c r="O13" s="22" t="s">
        <v>665</v>
      </c>
      <c r="P13" s="353"/>
      <c r="Q13" s="422"/>
      <c r="S13" s="362"/>
      <c r="T13" s="364"/>
    </row>
    <row r="14" spans="1:20">
      <c r="A14" s="42"/>
      <c r="B14" s="22"/>
      <c r="C14" s="70" t="s">
        <v>225</v>
      </c>
      <c r="D14" s="22"/>
      <c r="E14" s="42" t="s">
        <v>156</v>
      </c>
      <c r="F14" s="22"/>
      <c r="G14" s="39" t="s">
        <v>168</v>
      </c>
      <c r="H14" s="39"/>
      <c r="I14" s="39"/>
      <c r="J14" s="39"/>
      <c r="K14" s="39" t="s">
        <v>81</v>
      </c>
      <c r="L14" s="39"/>
      <c r="M14" s="420" t="s">
        <v>595</v>
      </c>
      <c r="N14" s="420" t="s">
        <v>1856</v>
      </c>
      <c r="O14" s="22" t="s">
        <v>662</v>
      </c>
      <c r="P14" s="352"/>
      <c r="Q14" s="422"/>
      <c r="S14" s="362"/>
      <c r="T14" s="363"/>
    </row>
    <row r="15" spans="1:20">
      <c r="A15" s="42"/>
      <c r="B15" s="22"/>
      <c r="C15" s="70" t="s">
        <v>226</v>
      </c>
      <c r="D15" s="22"/>
      <c r="E15" s="42" t="s">
        <v>590</v>
      </c>
      <c r="F15" s="22"/>
      <c r="G15" s="39" t="s">
        <v>169</v>
      </c>
      <c r="H15" s="39"/>
      <c r="I15" s="39"/>
      <c r="J15" s="39"/>
      <c r="K15" s="39" t="s">
        <v>629</v>
      </c>
      <c r="L15" s="39"/>
      <c r="M15" s="421" t="s">
        <v>230</v>
      </c>
      <c r="N15" s="421" t="s">
        <v>1855</v>
      </c>
      <c r="O15" s="22" t="s">
        <v>665</v>
      </c>
      <c r="P15" s="353"/>
      <c r="Q15" s="422"/>
      <c r="S15" s="362"/>
      <c r="T15" s="364"/>
    </row>
    <row r="16" spans="1:20">
      <c r="A16" s="42"/>
      <c r="B16" s="22"/>
      <c r="C16" s="70" t="s">
        <v>227</v>
      </c>
      <c r="D16" s="22"/>
      <c r="E16" s="42" t="s">
        <v>591</v>
      </c>
      <c r="F16" s="22"/>
      <c r="G16" s="39" t="s">
        <v>170</v>
      </c>
      <c r="H16" s="39"/>
      <c r="I16" s="39"/>
      <c r="J16" s="39"/>
      <c r="K16" s="39" t="s">
        <v>630</v>
      </c>
      <c r="L16" s="39"/>
      <c r="M16" s="420" t="s">
        <v>206</v>
      </c>
      <c r="N16" s="425" t="s">
        <v>1855</v>
      </c>
      <c r="O16" s="22" t="s">
        <v>665</v>
      </c>
      <c r="P16" s="352"/>
      <c r="Q16" s="422"/>
      <c r="S16" s="362"/>
      <c r="T16" s="363"/>
    </row>
    <row r="17" spans="1:20">
      <c r="A17" s="42"/>
      <c r="B17" s="22"/>
      <c r="C17" s="70" t="s">
        <v>1802</v>
      </c>
      <c r="D17" s="22"/>
      <c r="E17" s="42" t="s">
        <v>592</v>
      </c>
      <c r="F17" s="22"/>
      <c r="G17" s="39" t="s">
        <v>171</v>
      </c>
      <c r="H17" s="41"/>
      <c r="I17" s="41"/>
      <c r="J17" s="41"/>
      <c r="K17" s="39" t="s">
        <v>82</v>
      </c>
      <c r="L17" s="39"/>
      <c r="M17" s="421" t="s">
        <v>596</v>
      </c>
      <c r="N17" s="421" t="s">
        <v>1855</v>
      </c>
      <c r="O17" s="22" t="s">
        <v>665</v>
      </c>
      <c r="P17" s="354"/>
      <c r="Q17" s="422"/>
      <c r="S17" s="362"/>
      <c r="T17" s="364"/>
    </row>
    <row r="18" spans="1:20">
      <c r="A18" s="42"/>
      <c r="B18" s="22"/>
      <c r="C18" s="70" t="s">
        <v>1803</v>
      </c>
      <c r="D18" s="22"/>
      <c r="E18" s="22"/>
      <c r="F18" s="22"/>
      <c r="G18" s="39" t="s">
        <v>172</v>
      </c>
      <c r="H18" s="41"/>
      <c r="I18" s="41"/>
      <c r="J18" s="41"/>
      <c r="K18" s="39" t="s">
        <v>83</v>
      </c>
      <c r="L18" s="39"/>
      <c r="M18" s="420" t="s">
        <v>597</v>
      </c>
      <c r="N18" s="425" t="s">
        <v>1855</v>
      </c>
      <c r="O18" s="22" t="s">
        <v>665</v>
      </c>
      <c r="P18" s="355"/>
      <c r="Q18" s="422"/>
      <c r="S18" s="362"/>
      <c r="T18" s="363"/>
    </row>
    <row r="19" spans="1:20">
      <c r="A19" s="42"/>
      <c r="B19" s="22"/>
      <c r="C19" s="70" t="s">
        <v>228</v>
      </c>
      <c r="D19" s="22"/>
      <c r="E19" s="40" t="s">
        <v>155</v>
      </c>
      <c r="F19" s="22"/>
      <c r="G19" s="39" t="s">
        <v>173</v>
      </c>
      <c r="H19" s="41"/>
      <c r="I19" s="41"/>
      <c r="J19" s="41"/>
      <c r="K19" s="39" t="s">
        <v>84</v>
      </c>
      <c r="L19" s="39"/>
      <c r="M19" s="421" t="s">
        <v>598</v>
      </c>
      <c r="N19" s="421" t="s">
        <v>1855</v>
      </c>
      <c r="O19" s="22" t="s">
        <v>665</v>
      </c>
      <c r="P19" s="354"/>
      <c r="Q19" s="422"/>
      <c r="S19" s="362"/>
      <c r="T19" s="364"/>
    </row>
    <row r="20" spans="1:20">
      <c r="A20" s="42"/>
      <c r="B20" s="22"/>
      <c r="C20" s="70" t="s">
        <v>1804</v>
      </c>
      <c r="D20" s="22"/>
      <c r="E20" s="42" t="s">
        <v>480</v>
      </c>
      <c r="F20" s="22"/>
      <c r="G20" s="39" t="s">
        <v>174</v>
      </c>
      <c r="H20" s="41"/>
      <c r="I20" s="41"/>
      <c r="J20" s="41"/>
      <c r="K20" s="39" t="s">
        <v>631</v>
      </c>
      <c r="L20" s="39"/>
      <c r="M20" s="420" t="s">
        <v>571</v>
      </c>
      <c r="N20" s="425" t="s">
        <v>1855</v>
      </c>
      <c r="O20" s="22" t="s">
        <v>665</v>
      </c>
      <c r="P20" s="355"/>
      <c r="Q20" s="422"/>
      <c r="S20" s="362"/>
      <c r="T20" s="363"/>
    </row>
    <row r="21" spans="1:20">
      <c r="A21" s="42"/>
      <c r="B21" s="22"/>
      <c r="C21" s="70" t="s">
        <v>229</v>
      </c>
      <c r="D21" s="22"/>
      <c r="E21" s="38" t="s">
        <v>153</v>
      </c>
      <c r="F21" s="22"/>
      <c r="G21" s="39" t="s">
        <v>175</v>
      </c>
      <c r="H21" s="41"/>
      <c r="I21" s="41"/>
      <c r="J21" s="41"/>
      <c r="K21" s="39" t="s">
        <v>632</v>
      </c>
      <c r="L21" s="39"/>
      <c r="M21" s="418" t="s">
        <v>1871</v>
      </c>
      <c r="N21" s="421" t="s">
        <v>1855</v>
      </c>
      <c r="O21" s="22" t="s">
        <v>665</v>
      </c>
      <c r="P21" s="353"/>
      <c r="Q21" s="422"/>
      <c r="S21" s="362"/>
      <c r="T21" s="364"/>
    </row>
    <row r="22" spans="1:20">
      <c r="A22" s="42"/>
      <c r="B22" s="22"/>
      <c r="C22" s="21" t="s">
        <v>485</v>
      </c>
      <c r="D22" s="22"/>
      <c r="E22" s="38" t="s">
        <v>156</v>
      </c>
      <c r="F22" s="22"/>
      <c r="G22" s="39" t="s">
        <v>176</v>
      </c>
      <c r="H22" s="41"/>
      <c r="I22" s="41"/>
      <c r="J22" s="41"/>
      <c r="K22" s="39" t="s">
        <v>85</v>
      </c>
      <c r="L22" s="39"/>
      <c r="M22" s="419" t="s">
        <v>1872</v>
      </c>
      <c r="N22" s="425" t="s">
        <v>1855</v>
      </c>
      <c r="O22" s="22" t="s">
        <v>665</v>
      </c>
      <c r="P22" s="352"/>
      <c r="Q22" s="422"/>
      <c r="S22" s="362"/>
      <c r="T22" s="363"/>
    </row>
    <row r="23" spans="1:20">
      <c r="A23" s="22"/>
      <c r="B23" s="22"/>
      <c r="C23" s="21" t="s">
        <v>486</v>
      </c>
      <c r="D23" s="22"/>
      <c r="E23" s="38" t="s">
        <v>590</v>
      </c>
      <c r="F23" s="22"/>
      <c r="G23" s="39" t="s">
        <v>177</v>
      </c>
      <c r="H23" s="41"/>
      <c r="I23" s="41"/>
      <c r="J23" s="41"/>
      <c r="K23" s="41" t="s">
        <v>178</v>
      </c>
      <c r="L23" s="41"/>
      <c r="M23" s="421" t="s">
        <v>599</v>
      </c>
      <c r="N23" s="421" t="s">
        <v>1855</v>
      </c>
      <c r="O23" s="22" t="s">
        <v>665</v>
      </c>
      <c r="P23" s="354"/>
      <c r="Q23" s="422"/>
      <c r="S23" s="362"/>
      <c r="T23" s="364"/>
    </row>
    <row r="24" spans="1:20">
      <c r="A24" s="22"/>
      <c r="B24" s="22"/>
      <c r="C24" s="21" t="s">
        <v>563</v>
      </c>
      <c r="D24" s="22"/>
      <c r="E24" s="38" t="s">
        <v>593</v>
      </c>
      <c r="F24" s="22"/>
      <c r="G24" s="41" t="s">
        <v>179</v>
      </c>
      <c r="H24" s="41"/>
      <c r="I24" s="41"/>
      <c r="J24" s="41"/>
      <c r="K24" s="41" t="s">
        <v>180</v>
      </c>
      <c r="L24" s="41"/>
      <c r="M24" s="420" t="s">
        <v>600</v>
      </c>
      <c r="N24" s="425" t="s">
        <v>1855</v>
      </c>
      <c r="O24" s="22" t="s">
        <v>665</v>
      </c>
      <c r="P24" s="352"/>
      <c r="Q24" s="422"/>
      <c r="S24" s="362"/>
      <c r="T24" s="363"/>
    </row>
    <row r="25" spans="1:20">
      <c r="A25" s="22"/>
      <c r="B25" s="22"/>
      <c r="C25" s="21" t="s">
        <v>564</v>
      </c>
      <c r="D25" s="22"/>
      <c r="E25" s="38" t="s">
        <v>587</v>
      </c>
      <c r="F25" s="22"/>
      <c r="G25" s="42" t="s">
        <v>181</v>
      </c>
      <c r="H25" s="41"/>
      <c r="I25" s="41"/>
      <c r="J25" s="41"/>
      <c r="K25" s="41" t="s">
        <v>182</v>
      </c>
      <c r="L25" s="41"/>
      <c r="M25" s="421" t="s">
        <v>601</v>
      </c>
      <c r="N25" s="421" t="s">
        <v>1855</v>
      </c>
      <c r="O25" s="22" t="s">
        <v>665</v>
      </c>
      <c r="P25" s="353"/>
      <c r="Q25" s="422"/>
      <c r="S25" s="362"/>
      <c r="T25" s="364"/>
    </row>
    <row r="26" spans="1:20" ht="15" customHeight="1">
      <c r="A26" s="22"/>
      <c r="B26" s="22"/>
      <c r="C26" s="21" t="s">
        <v>482</v>
      </c>
      <c r="D26" s="22"/>
      <c r="E26" s="22"/>
      <c r="F26" s="22"/>
      <c r="G26" s="39" t="s">
        <v>560</v>
      </c>
      <c r="H26" s="41"/>
      <c r="I26" s="41"/>
      <c r="J26" s="41"/>
      <c r="K26" s="41" t="s">
        <v>183</v>
      </c>
      <c r="L26" s="41"/>
      <c r="M26" s="420" t="s">
        <v>602</v>
      </c>
      <c r="N26" s="425" t="s">
        <v>1856</v>
      </c>
      <c r="O26" s="22" t="s">
        <v>662</v>
      </c>
      <c r="P26" s="352"/>
      <c r="Q26" s="422"/>
      <c r="S26" s="362"/>
      <c r="T26" s="363"/>
    </row>
    <row r="27" spans="1:20">
      <c r="A27" s="22"/>
      <c r="B27" s="22"/>
      <c r="C27" s="21" t="s">
        <v>483</v>
      </c>
      <c r="D27" s="22"/>
      <c r="E27" s="35" t="s">
        <v>158</v>
      </c>
      <c r="F27" s="22"/>
      <c r="G27" s="22"/>
      <c r="H27" s="41"/>
      <c r="I27" s="41"/>
      <c r="J27" s="41"/>
      <c r="K27" s="41" t="s">
        <v>184</v>
      </c>
      <c r="L27" s="41"/>
      <c r="M27" s="421" t="s">
        <v>86</v>
      </c>
      <c r="N27" s="421" t="s">
        <v>1855</v>
      </c>
      <c r="O27" s="22" t="s">
        <v>665</v>
      </c>
      <c r="P27" s="353"/>
      <c r="Q27" s="422"/>
      <c r="S27" s="362"/>
      <c r="T27" s="364"/>
    </row>
    <row r="28" spans="1:20">
      <c r="A28" s="22"/>
      <c r="B28" s="22"/>
      <c r="C28" s="21" t="s">
        <v>484</v>
      </c>
      <c r="D28" s="22"/>
      <c r="E28" s="42" t="s">
        <v>185</v>
      </c>
      <c r="F28" s="22"/>
      <c r="G28" s="22"/>
      <c r="H28" s="41"/>
      <c r="I28" s="41"/>
      <c r="J28" s="41"/>
      <c r="K28" s="41" t="s">
        <v>186</v>
      </c>
      <c r="L28" s="41"/>
      <c r="M28" s="420" t="s">
        <v>231</v>
      </c>
      <c r="N28" s="425" t="s">
        <v>1855</v>
      </c>
      <c r="O28" s="22" t="s">
        <v>665</v>
      </c>
      <c r="P28" s="352"/>
      <c r="Q28" s="422"/>
      <c r="S28" s="362"/>
      <c r="T28" s="363"/>
    </row>
    <row r="29" spans="1:20">
      <c r="A29" s="22"/>
      <c r="B29" s="22"/>
      <c r="C29" s="21" t="s">
        <v>487</v>
      </c>
      <c r="D29" s="22"/>
      <c r="E29" s="42" t="s">
        <v>187</v>
      </c>
      <c r="F29" s="22"/>
      <c r="G29" s="22"/>
      <c r="H29" s="41"/>
      <c r="I29" s="41"/>
      <c r="J29" s="41"/>
      <c r="K29" s="41" t="s">
        <v>188</v>
      </c>
      <c r="L29" s="41"/>
      <c r="M29" s="421" t="s">
        <v>232</v>
      </c>
      <c r="N29" s="421" t="s">
        <v>1855</v>
      </c>
      <c r="O29" s="22" t="s">
        <v>665</v>
      </c>
      <c r="P29" s="353"/>
      <c r="Q29" s="422"/>
      <c r="S29" s="362"/>
      <c r="T29" s="364"/>
    </row>
    <row r="30" spans="1:20">
      <c r="A30" s="22"/>
      <c r="B30" s="22"/>
      <c r="C30" s="21" t="s">
        <v>481</v>
      </c>
      <c r="D30" s="22"/>
      <c r="E30" s="42" t="s">
        <v>189</v>
      </c>
      <c r="F30" s="22"/>
      <c r="G30" s="22"/>
      <c r="H30" s="41"/>
      <c r="I30" s="41"/>
      <c r="J30" s="41"/>
      <c r="K30" s="41" t="s">
        <v>190</v>
      </c>
      <c r="L30" s="41"/>
      <c r="M30" s="420" t="s">
        <v>87</v>
      </c>
      <c r="N30" s="420" t="s">
        <v>1855</v>
      </c>
      <c r="O30" s="22" t="s">
        <v>665</v>
      </c>
      <c r="P30" s="352"/>
      <c r="Q30" s="422"/>
      <c r="S30" s="362"/>
      <c r="T30" s="363"/>
    </row>
    <row r="31" spans="1:20">
      <c r="A31" s="22"/>
      <c r="B31" s="22"/>
      <c r="C31" s="21" t="s">
        <v>565</v>
      </c>
      <c r="D31" s="22"/>
      <c r="E31" s="42" t="s">
        <v>191</v>
      </c>
      <c r="F31" s="22"/>
      <c r="G31" s="22"/>
      <c r="H31" s="41"/>
      <c r="I31" s="41"/>
      <c r="J31" s="41"/>
      <c r="K31" s="41"/>
      <c r="L31" s="41"/>
      <c r="M31" s="421" t="s">
        <v>88</v>
      </c>
      <c r="N31" s="421" t="s">
        <v>1855</v>
      </c>
      <c r="O31" s="22" t="s">
        <v>665</v>
      </c>
      <c r="P31" s="353"/>
      <c r="Q31" s="422"/>
      <c r="S31" s="362"/>
      <c r="T31" s="364"/>
    </row>
    <row r="32" spans="1:20">
      <c r="A32" s="22"/>
      <c r="B32" s="22"/>
      <c r="C32" s="336" t="s">
        <v>582</v>
      </c>
      <c r="D32" s="22"/>
      <c r="E32" s="42" t="s">
        <v>192</v>
      </c>
      <c r="F32" s="22"/>
      <c r="G32" s="22"/>
      <c r="H32" s="41"/>
      <c r="I32" s="41"/>
      <c r="J32" s="41"/>
      <c r="K32" s="41"/>
      <c r="L32" s="41"/>
      <c r="M32" s="420" t="s">
        <v>603</v>
      </c>
      <c r="N32" s="425" t="s">
        <v>1855</v>
      </c>
      <c r="O32" s="22" t="s">
        <v>665</v>
      </c>
      <c r="P32" s="355"/>
      <c r="Q32" s="422"/>
      <c r="S32" s="362"/>
      <c r="T32" s="363"/>
    </row>
    <row r="33" spans="3:20">
      <c r="C33" s="336" t="s">
        <v>583</v>
      </c>
      <c r="E33" s="22"/>
      <c r="F33" s="22"/>
      <c r="G33" s="22"/>
      <c r="H33" s="41"/>
      <c r="I33" s="41"/>
      <c r="J33" s="41"/>
      <c r="K33" s="41"/>
      <c r="L33" s="41"/>
      <c r="M33" s="421" t="s">
        <v>604</v>
      </c>
      <c r="N33" s="421" t="s">
        <v>1855</v>
      </c>
      <c r="O33" s="22" t="s">
        <v>665</v>
      </c>
      <c r="P33" s="354"/>
      <c r="Q33" s="422"/>
      <c r="S33" s="362"/>
      <c r="T33" s="364"/>
    </row>
    <row r="34" spans="3:20">
      <c r="C34" s="336" t="s">
        <v>584</v>
      </c>
      <c r="E34" s="35" t="s">
        <v>120</v>
      </c>
      <c r="F34" s="22"/>
      <c r="G34" s="41"/>
      <c r="H34" s="41"/>
      <c r="I34" s="41"/>
      <c r="J34" s="41"/>
      <c r="K34" s="41"/>
      <c r="L34" s="41"/>
      <c r="M34" s="420" t="s">
        <v>572</v>
      </c>
      <c r="N34" s="425" t="s">
        <v>1855</v>
      </c>
      <c r="O34" s="22" t="s">
        <v>665</v>
      </c>
      <c r="P34" s="352"/>
      <c r="Q34" s="422"/>
      <c r="S34" s="362"/>
      <c r="T34" s="363"/>
    </row>
    <row r="35" spans="3:20">
      <c r="C35" s="336" t="s">
        <v>585</v>
      </c>
      <c r="E35" s="22"/>
      <c r="F35" s="22"/>
      <c r="G35" s="41"/>
      <c r="H35" s="41"/>
      <c r="I35" s="41"/>
      <c r="J35" s="41"/>
      <c r="K35" s="41"/>
      <c r="L35" s="41"/>
      <c r="M35" s="421" t="s">
        <v>573</v>
      </c>
      <c r="N35" s="421" t="s">
        <v>1855</v>
      </c>
      <c r="O35" s="22" t="s">
        <v>665</v>
      </c>
      <c r="P35" s="353"/>
      <c r="Q35" s="422"/>
      <c r="S35" s="362"/>
      <c r="T35" s="364"/>
    </row>
    <row r="36" spans="3:20">
      <c r="C36" s="336" t="s">
        <v>586</v>
      </c>
      <c r="E36" s="35" t="s">
        <v>161</v>
      </c>
      <c r="F36" s="22"/>
      <c r="G36" s="41"/>
      <c r="H36" s="41"/>
      <c r="I36" s="41"/>
      <c r="J36" s="41"/>
      <c r="K36" s="41"/>
      <c r="L36" s="41"/>
      <c r="M36" s="420" t="s">
        <v>574</v>
      </c>
      <c r="N36" s="425" t="s">
        <v>1855</v>
      </c>
      <c r="O36" s="22" t="s">
        <v>665</v>
      </c>
      <c r="P36" s="352"/>
      <c r="Q36" s="422"/>
      <c r="S36" s="362"/>
      <c r="T36" s="363"/>
    </row>
    <row r="37" spans="3:20">
      <c r="C37" s="70" t="s">
        <v>115</v>
      </c>
      <c r="E37" s="42" t="s">
        <v>107</v>
      </c>
      <c r="F37" s="22"/>
      <c r="G37" s="41"/>
      <c r="H37" s="41"/>
      <c r="I37" s="41"/>
      <c r="J37" s="41"/>
      <c r="K37" s="41"/>
      <c r="L37" s="41"/>
      <c r="M37" s="421" t="s">
        <v>89</v>
      </c>
      <c r="N37" s="421" t="s">
        <v>1855</v>
      </c>
      <c r="O37" s="22" t="s">
        <v>665</v>
      </c>
      <c r="P37" s="353"/>
      <c r="Q37" s="422"/>
      <c r="S37" s="362"/>
      <c r="T37" s="364"/>
    </row>
    <row r="38" spans="3:20">
      <c r="C38" s="70" t="s">
        <v>116</v>
      </c>
      <c r="E38" s="42" t="s">
        <v>108</v>
      </c>
      <c r="F38" s="22"/>
      <c r="G38" s="41"/>
      <c r="H38" s="41"/>
      <c r="I38" s="41"/>
      <c r="J38" s="41"/>
      <c r="K38" s="41"/>
      <c r="L38" s="41"/>
      <c r="M38" s="420" t="s">
        <v>100</v>
      </c>
      <c r="N38" s="420" t="s">
        <v>1855</v>
      </c>
      <c r="O38" s="22" t="s">
        <v>665</v>
      </c>
      <c r="P38" s="352"/>
      <c r="Q38" s="422"/>
      <c r="S38" s="362"/>
      <c r="T38" s="363"/>
    </row>
    <row r="39" spans="3:20">
      <c r="C39" s="70" t="s">
        <v>117</v>
      </c>
      <c r="E39" s="42" t="s">
        <v>109</v>
      </c>
      <c r="F39" s="22"/>
      <c r="G39" s="41"/>
      <c r="H39" s="41"/>
      <c r="I39" s="41"/>
      <c r="J39" s="41"/>
      <c r="K39" s="41"/>
      <c r="L39" s="41"/>
      <c r="M39" s="421" t="s">
        <v>135</v>
      </c>
      <c r="N39" s="421" t="s">
        <v>1855</v>
      </c>
      <c r="O39" s="22" t="s">
        <v>665</v>
      </c>
      <c r="P39" s="353"/>
      <c r="Q39" s="422"/>
      <c r="S39" s="362"/>
      <c r="T39" s="364"/>
    </row>
    <row r="40" spans="3:20">
      <c r="C40" s="70" t="s">
        <v>118</v>
      </c>
      <c r="E40" s="42" t="s">
        <v>110</v>
      </c>
      <c r="F40" s="22"/>
      <c r="G40" s="41"/>
      <c r="H40" s="41"/>
      <c r="I40" s="41"/>
      <c r="J40" s="41"/>
      <c r="K40" s="41"/>
      <c r="L40" s="41"/>
      <c r="M40" s="420" t="s">
        <v>575</v>
      </c>
      <c r="N40" s="425" t="s">
        <v>1855</v>
      </c>
      <c r="O40" s="22" t="s">
        <v>665</v>
      </c>
      <c r="P40" s="352"/>
      <c r="Q40" s="422"/>
      <c r="S40" s="362"/>
      <c r="T40" s="363"/>
    </row>
    <row r="41" spans="3:20">
      <c r="C41" s="70" t="s">
        <v>119</v>
      </c>
      <c r="E41" s="42" t="s">
        <v>111</v>
      </c>
      <c r="F41" s="22"/>
      <c r="G41" s="41"/>
      <c r="H41" s="41"/>
      <c r="I41" s="41"/>
      <c r="J41" s="41"/>
      <c r="K41" s="41"/>
      <c r="L41" s="41"/>
      <c r="M41" s="421" t="s">
        <v>136</v>
      </c>
      <c r="N41" s="421" t="s">
        <v>1855</v>
      </c>
      <c r="O41" s="22" t="s">
        <v>665</v>
      </c>
      <c r="P41" s="353"/>
      <c r="Q41" s="422"/>
      <c r="S41" s="362"/>
      <c r="T41" s="364"/>
    </row>
    <row r="42" spans="3:20">
      <c r="E42" s="42" t="s">
        <v>143</v>
      </c>
      <c r="F42" s="22"/>
      <c r="G42" s="41"/>
      <c r="H42" s="41"/>
      <c r="I42" s="41"/>
      <c r="J42" s="41"/>
      <c r="K42" s="41"/>
      <c r="L42" s="41"/>
      <c r="M42" s="420" t="s">
        <v>605</v>
      </c>
      <c r="N42" s="425" t="s">
        <v>1855</v>
      </c>
      <c r="O42" s="22" t="s">
        <v>665</v>
      </c>
      <c r="P42" s="352"/>
      <c r="Q42" s="422"/>
      <c r="S42" s="362"/>
      <c r="T42" s="363"/>
    </row>
    <row r="43" spans="3:20">
      <c r="E43" s="42" t="s">
        <v>112</v>
      </c>
      <c r="F43" s="22"/>
      <c r="G43" s="41"/>
      <c r="H43" s="41"/>
      <c r="I43" s="41"/>
      <c r="J43" s="41"/>
      <c r="K43" s="41"/>
      <c r="L43" s="41"/>
      <c r="M43" s="421" t="s">
        <v>1863</v>
      </c>
      <c r="N43" s="421" t="s">
        <v>1855</v>
      </c>
      <c r="O43" s="22" t="s">
        <v>665</v>
      </c>
      <c r="P43" s="353"/>
      <c r="Q43" s="422"/>
      <c r="S43" s="362"/>
      <c r="T43" s="364"/>
    </row>
    <row r="44" spans="3:20">
      <c r="E44" s="42" t="s">
        <v>144</v>
      </c>
      <c r="F44" s="22"/>
      <c r="G44" s="41"/>
      <c r="H44" s="41"/>
      <c r="I44" s="41"/>
      <c r="J44" s="41"/>
      <c r="K44" s="41"/>
      <c r="L44" s="41"/>
      <c r="M44" s="420" t="s">
        <v>606</v>
      </c>
      <c r="N44" s="425" t="s">
        <v>1856</v>
      </c>
      <c r="O44" s="22" t="s">
        <v>665</v>
      </c>
      <c r="P44" s="352"/>
      <c r="Q44" s="422"/>
      <c r="S44" s="362"/>
      <c r="T44" s="363"/>
    </row>
    <row r="45" spans="3:20">
      <c r="E45" s="42" t="s">
        <v>113</v>
      </c>
      <c r="F45" s="22"/>
      <c r="G45" s="41"/>
      <c r="H45" s="41"/>
      <c r="I45" s="41"/>
      <c r="J45" s="41"/>
      <c r="K45" s="41"/>
      <c r="L45" s="41"/>
      <c r="M45" s="421" t="s">
        <v>1864</v>
      </c>
      <c r="N45" s="421" t="s">
        <v>1855</v>
      </c>
      <c r="O45" s="22" t="s">
        <v>665</v>
      </c>
      <c r="P45" s="353"/>
      <c r="Q45" s="422"/>
      <c r="S45" s="362"/>
      <c r="T45" s="364"/>
    </row>
    <row r="46" spans="3:20">
      <c r="E46" s="42" t="s">
        <v>145</v>
      </c>
      <c r="F46" s="22"/>
      <c r="G46" s="41"/>
      <c r="H46" s="41"/>
      <c r="I46" s="41"/>
      <c r="J46" s="41"/>
      <c r="K46" s="41"/>
      <c r="L46" s="41"/>
      <c r="M46" s="420" t="s">
        <v>566</v>
      </c>
      <c r="N46" s="420" t="s">
        <v>1855</v>
      </c>
      <c r="O46" s="22" t="s">
        <v>665</v>
      </c>
      <c r="P46" s="352"/>
      <c r="Q46" s="422"/>
      <c r="S46" s="362"/>
      <c r="T46" s="363"/>
    </row>
    <row r="47" spans="3:20">
      <c r="E47" s="42" t="s">
        <v>114</v>
      </c>
      <c r="F47" s="22"/>
      <c r="G47" s="41"/>
      <c r="H47" s="41"/>
      <c r="I47" s="41"/>
      <c r="J47" s="41"/>
      <c r="K47" s="41"/>
      <c r="L47" s="41"/>
      <c r="M47" s="421" t="s">
        <v>137</v>
      </c>
      <c r="N47" s="421" t="s">
        <v>1855</v>
      </c>
      <c r="O47" s="22" t="s">
        <v>665</v>
      </c>
      <c r="P47" s="353"/>
      <c r="Q47" s="422"/>
      <c r="S47" s="362"/>
      <c r="T47" s="364"/>
    </row>
    <row r="48" spans="3:20">
      <c r="E48" s="22"/>
      <c r="F48" s="22"/>
      <c r="G48" s="41"/>
      <c r="H48" s="41"/>
      <c r="I48" s="41"/>
      <c r="J48" s="41"/>
      <c r="K48" s="41"/>
      <c r="L48" s="41"/>
      <c r="M48" s="426" t="s">
        <v>90</v>
      </c>
      <c r="N48" s="425" t="s">
        <v>1855</v>
      </c>
      <c r="O48" s="22" t="s">
        <v>665</v>
      </c>
      <c r="P48" s="352"/>
      <c r="Q48" s="422"/>
      <c r="S48" s="362"/>
      <c r="T48" s="363"/>
    </row>
    <row r="49" spans="5:20">
      <c r="E49" s="35" t="s">
        <v>163</v>
      </c>
      <c r="F49" s="22"/>
      <c r="G49" s="41"/>
      <c r="H49" s="41"/>
      <c r="I49" s="41"/>
      <c r="J49" s="41"/>
      <c r="K49" s="41"/>
      <c r="L49" s="41"/>
      <c r="M49" s="426" t="s">
        <v>207</v>
      </c>
      <c r="N49" s="421" t="s">
        <v>1855</v>
      </c>
      <c r="O49" s="22" t="s">
        <v>665</v>
      </c>
      <c r="P49" s="353"/>
      <c r="Q49" s="422"/>
      <c r="S49" s="394"/>
      <c r="T49" s="392"/>
    </row>
    <row r="50" spans="5:20">
      <c r="E50" s="42" t="s">
        <v>115</v>
      </c>
      <c r="F50" s="22"/>
      <c r="G50" s="41"/>
      <c r="H50" s="41"/>
      <c r="I50" s="41"/>
      <c r="J50" s="41"/>
      <c r="K50" s="41"/>
      <c r="L50" s="41"/>
      <c r="M50" s="426" t="s">
        <v>91</v>
      </c>
      <c r="N50" s="425" t="s">
        <v>1855</v>
      </c>
      <c r="O50" s="22" t="s">
        <v>665</v>
      </c>
      <c r="P50" s="352"/>
      <c r="Q50" s="422"/>
      <c r="S50" s="362"/>
      <c r="T50" s="364"/>
    </row>
    <row r="51" spans="5:20">
      <c r="E51" s="42" t="s">
        <v>116</v>
      </c>
      <c r="F51" s="22"/>
      <c r="G51" s="41"/>
      <c r="H51" s="41"/>
      <c r="I51" s="41"/>
      <c r="J51" s="41"/>
      <c r="K51" s="41"/>
      <c r="L51" s="41"/>
      <c r="M51" s="426" t="s">
        <v>208</v>
      </c>
      <c r="N51" s="421" t="s">
        <v>1855</v>
      </c>
      <c r="O51" s="22" t="s">
        <v>665</v>
      </c>
      <c r="P51" s="353"/>
      <c r="Q51" s="422"/>
      <c r="S51" s="394"/>
      <c r="T51" s="391"/>
    </row>
    <row r="52" spans="5:20">
      <c r="E52" s="42" t="s">
        <v>117</v>
      </c>
      <c r="F52" s="22"/>
      <c r="G52" s="41"/>
      <c r="H52" s="41"/>
      <c r="I52" s="41"/>
      <c r="J52" s="41"/>
      <c r="K52" s="41"/>
      <c r="L52" s="41"/>
      <c r="M52" s="426" t="s">
        <v>209</v>
      </c>
      <c r="N52" s="425" t="s">
        <v>1855</v>
      </c>
      <c r="O52" s="22" t="s">
        <v>665</v>
      </c>
      <c r="P52" s="352"/>
      <c r="Q52" s="422"/>
      <c r="S52" s="362"/>
      <c r="T52" s="363"/>
    </row>
    <row r="53" spans="5:20">
      <c r="E53" s="42" t="s">
        <v>118</v>
      </c>
      <c r="F53" s="22"/>
      <c r="G53" s="41"/>
      <c r="H53" s="41"/>
      <c r="I53" s="41"/>
      <c r="J53" s="41"/>
      <c r="K53" s="41"/>
      <c r="L53" s="41"/>
      <c r="M53" s="421" t="s">
        <v>210</v>
      </c>
      <c r="N53" s="421" t="s">
        <v>1855</v>
      </c>
      <c r="O53" s="22" t="s">
        <v>665</v>
      </c>
      <c r="P53" s="353"/>
      <c r="Q53" s="422"/>
      <c r="S53" s="394"/>
      <c r="T53" s="392"/>
    </row>
    <row r="54" spans="5:20">
      <c r="E54" s="42" t="s">
        <v>119</v>
      </c>
      <c r="F54" s="22"/>
      <c r="G54" s="41"/>
      <c r="H54" s="41"/>
      <c r="I54" s="41"/>
      <c r="J54" s="41"/>
      <c r="K54" s="41"/>
      <c r="L54" s="41"/>
      <c r="M54" s="426" t="s">
        <v>211</v>
      </c>
      <c r="N54" s="425" t="s">
        <v>1855</v>
      </c>
      <c r="O54" s="22" t="s">
        <v>665</v>
      </c>
      <c r="P54" s="352"/>
      <c r="Q54" s="422"/>
      <c r="S54" s="362"/>
      <c r="T54" s="364"/>
    </row>
    <row r="55" spans="5:20">
      <c r="E55" s="22"/>
      <c r="F55" s="22"/>
      <c r="G55" s="41"/>
      <c r="H55" s="41"/>
      <c r="I55" s="41"/>
      <c r="J55" s="41"/>
      <c r="K55" s="41"/>
      <c r="L55" s="41"/>
      <c r="M55" s="426" t="s">
        <v>212</v>
      </c>
      <c r="N55" s="421" t="s">
        <v>1855</v>
      </c>
      <c r="O55" s="22" t="s">
        <v>665</v>
      </c>
      <c r="P55" s="353"/>
      <c r="Q55" s="422"/>
      <c r="S55" s="394"/>
      <c r="T55" s="391"/>
    </row>
    <row r="56" spans="5:20">
      <c r="E56" s="22"/>
      <c r="F56" s="22"/>
      <c r="G56" s="41"/>
      <c r="H56" s="41"/>
      <c r="I56" s="41"/>
      <c r="J56" s="41"/>
      <c r="K56" s="41"/>
      <c r="L56" s="41"/>
      <c r="M56" s="420" t="s">
        <v>213</v>
      </c>
      <c r="N56" s="425" t="s">
        <v>1855</v>
      </c>
      <c r="O56" s="22" t="s">
        <v>665</v>
      </c>
      <c r="P56" s="352"/>
      <c r="Q56" s="422"/>
      <c r="S56" s="362"/>
      <c r="T56" s="392"/>
    </row>
    <row r="57" spans="5:20">
      <c r="E57" s="22"/>
      <c r="F57" s="22"/>
      <c r="G57" s="41"/>
      <c r="H57" s="41"/>
      <c r="I57" s="41"/>
      <c r="J57" s="41"/>
      <c r="K57" s="41"/>
      <c r="L57" s="41"/>
      <c r="M57" s="426" t="s">
        <v>214</v>
      </c>
      <c r="N57" s="421" t="s">
        <v>1855</v>
      </c>
      <c r="O57" s="22" t="s">
        <v>665</v>
      </c>
      <c r="P57" s="353"/>
      <c r="Q57" s="422"/>
      <c r="S57" s="394"/>
      <c r="T57" s="392"/>
    </row>
    <row r="58" spans="5:20">
      <c r="E58" s="22"/>
      <c r="F58" s="22"/>
      <c r="G58" s="41"/>
      <c r="H58" s="41"/>
      <c r="I58" s="41"/>
      <c r="J58" s="41"/>
      <c r="K58" s="41"/>
      <c r="L58" s="41"/>
      <c r="M58" s="426" t="s">
        <v>1873</v>
      </c>
      <c r="N58" s="421" t="s">
        <v>1855</v>
      </c>
      <c r="O58" s="22" t="s">
        <v>665</v>
      </c>
      <c r="P58" s="352"/>
      <c r="Q58" s="422"/>
      <c r="S58" s="362"/>
      <c r="T58" s="364"/>
    </row>
    <row r="59" spans="5:20">
      <c r="E59" s="22"/>
      <c r="F59" s="22"/>
      <c r="G59" s="41"/>
      <c r="H59" s="41"/>
      <c r="I59" s="41"/>
      <c r="J59" s="41"/>
      <c r="K59" s="41"/>
      <c r="L59" s="41"/>
      <c r="M59" s="426" t="s">
        <v>1874</v>
      </c>
      <c r="N59" s="421" t="s">
        <v>1855</v>
      </c>
      <c r="O59" s="22" t="s">
        <v>665</v>
      </c>
      <c r="P59" s="353"/>
      <c r="Q59" s="422"/>
      <c r="S59" s="362"/>
      <c r="T59" s="363"/>
    </row>
    <row r="60" spans="5:20">
      <c r="E60" s="22"/>
      <c r="F60" s="22"/>
      <c r="G60" s="41"/>
      <c r="H60" s="41"/>
      <c r="I60" s="41"/>
      <c r="J60" s="41"/>
      <c r="K60" s="41"/>
      <c r="L60" s="41"/>
      <c r="M60" s="426" t="s">
        <v>1875</v>
      </c>
      <c r="N60" s="421" t="s">
        <v>1855</v>
      </c>
      <c r="O60" s="22" t="s">
        <v>665</v>
      </c>
      <c r="P60" s="352"/>
      <c r="Q60" s="422"/>
      <c r="S60" s="362"/>
      <c r="T60" s="364"/>
    </row>
    <row r="61" spans="5:20">
      <c r="E61" s="22"/>
      <c r="F61" s="22"/>
      <c r="G61" s="41"/>
      <c r="H61" s="41"/>
      <c r="I61" s="41"/>
      <c r="J61" s="41"/>
      <c r="K61" s="41"/>
      <c r="L61" s="41"/>
      <c r="M61" s="426" t="s">
        <v>1876</v>
      </c>
      <c r="N61" s="421" t="s">
        <v>1855</v>
      </c>
      <c r="O61" s="22" t="s">
        <v>665</v>
      </c>
      <c r="P61" s="353"/>
      <c r="Q61" s="422"/>
      <c r="S61" s="362"/>
      <c r="T61" s="363"/>
    </row>
    <row r="62" spans="5:20">
      <c r="E62" s="22"/>
      <c r="F62" s="22"/>
      <c r="G62" s="41"/>
      <c r="H62" s="41"/>
      <c r="I62" s="41"/>
      <c r="J62" s="41"/>
      <c r="K62" s="41"/>
      <c r="L62" s="41"/>
      <c r="M62" s="420" t="s">
        <v>607</v>
      </c>
      <c r="N62" s="425" t="s">
        <v>1855</v>
      </c>
      <c r="O62" s="22" t="s">
        <v>665</v>
      </c>
      <c r="P62" s="352"/>
      <c r="Q62" s="422"/>
      <c r="S62" s="362"/>
      <c r="T62" s="364"/>
    </row>
    <row r="63" spans="5:20">
      <c r="E63" s="22"/>
      <c r="F63" s="22"/>
      <c r="G63" s="41"/>
      <c r="H63" s="41"/>
      <c r="I63" s="41"/>
      <c r="J63" s="41"/>
      <c r="K63" s="41"/>
      <c r="L63" s="41"/>
      <c r="M63" s="421" t="s">
        <v>130</v>
      </c>
      <c r="N63" s="421" t="s">
        <v>1855</v>
      </c>
      <c r="O63" s="22" t="s">
        <v>665</v>
      </c>
      <c r="P63" s="353"/>
      <c r="Q63" s="422"/>
      <c r="S63" s="394"/>
      <c r="T63" s="391"/>
    </row>
    <row r="64" spans="5:20">
      <c r="E64" s="22"/>
      <c r="F64" s="22"/>
      <c r="G64" s="41"/>
      <c r="H64" s="41"/>
      <c r="I64" s="41"/>
      <c r="J64" s="41"/>
      <c r="K64" s="41"/>
      <c r="L64" s="41"/>
      <c r="M64" s="420" t="s">
        <v>608</v>
      </c>
      <c r="N64" s="425" t="s">
        <v>1855</v>
      </c>
      <c r="O64" s="22" t="s">
        <v>665</v>
      </c>
      <c r="P64" s="352"/>
      <c r="Q64" s="422"/>
      <c r="S64" s="362"/>
      <c r="T64" s="363"/>
    </row>
    <row r="65" spans="7:20" ht="15" customHeight="1">
      <c r="G65" s="41"/>
      <c r="H65" s="41"/>
      <c r="I65" s="41"/>
      <c r="J65" s="41"/>
      <c r="K65" s="41"/>
      <c r="L65" s="41"/>
      <c r="M65" s="421" t="s">
        <v>131</v>
      </c>
      <c r="N65" s="421" t="s">
        <v>1855</v>
      </c>
      <c r="O65" s="22" t="s">
        <v>665</v>
      </c>
      <c r="P65" s="353"/>
      <c r="Q65" s="422"/>
      <c r="S65" s="394"/>
      <c r="T65" s="392"/>
    </row>
    <row r="66" spans="7:20" ht="15" customHeight="1">
      <c r="G66" s="41"/>
      <c r="H66" s="41"/>
      <c r="I66" s="41"/>
      <c r="J66" s="41"/>
      <c r="K66" s="41"/>
      <c r="L66" s="41"/>
      <c r="M66" s="420" t="s">
        <v>609</v>
      </c>
      <c r="N66" s="420" t="s">
        <v>1855</v>
      </c>
      <c r="O66" s="22" t="s">
        <v>665</v>
      </c>
      <c r="P66" s="352"/>
      <c r="Q66" s="422"/>
      <c r="S66" s="362"/>
      <c r="T66" s="364"/>
    </row>
    <row r="67" spans="7:20">
      <c r="G67" s="41"/>
      <c r="H67" s="41"/>
      <c r="I67" s="41"/>
      <c r="J67" s="41"/>
      <c r="K67" s="41"/>
      <c r="L67" s="41"/>
      <c r="M67" s="421" t="s">
        <v>610</v>
      </c>
      <c r="N67" s="421" t="s">
        <v>1855</v>
      </c>
      <c r="O67" s="22" t="s">
        <v>665</v>
      </c>
      <c r="P67" s="353"/>
      <c r="Q67" s="422"/>
      <c r="S67" s="394"/>
      <c r="T67" s="391"/>
    </row>
    <row r="68" spans="7:20" ht="15" customHeight="1">
      <c r="G68" s="41"/>
      <c r="H68" s="41"/>
      <c r="I68" s="41"/>
      <c r="J68" s="41"/>
      <c r="K68" s="41"/>
      <c r="L68" s="41"/>
      <c r="M68" s="420" t="s">
        <v>92</v>
      </c>
      <c r="N68" s="425" t="s">
        <v>1855</v>
      </c>
      <c r="O68" s="22" t="s">
        <v>665</v>
      </c>
      <c r="P68" s="352"/>
      <c r="Q68" s="422"/>
      <c r="S68" s="362"/>
      <c r="T68" s="363"/>
    </row>
    <row r="69" spans="7:20">
      <c r="G69" s="41"/>
      <c r="H69" s="41"/>
      <c r="I69" s="41"/>
      <c r="J69" s="41"/>
      <c r="K69" s="41"/>
      <c r="L69" s="41"/>
      <c r="M69" s="421" t="s">
        <v>576</v>
      </c>
      <c r="N69" s="421" t="s">
        <v>1855</v>
      </c>
      <c r="O69" s="22" t="s">
        <v>665</v>
      </c>
      <c r="P69" s="353"/>
      <c r="Q69" s="422"/>
      <c r="S69" s="394"/>
      <c r="T69" s="392"/>
    </row>
    <row r="70" spans="7:20">
      <c r="G70" s="41"/>
      <c r="H70" s="41"/>
      <c r="I70" s="41"/>
      <c r="J70" s="41"/>
      <c r="K70" s="41"/>
      <c r="L70" s="41"/>
      <c r="M70" s="420" t="s">
        <v>611</v>
      </c>
      <c r="N70" s="425" t="s">
        <v>1855</v>
      </c>
      <c r="O70" s="22" t="s">
        <v>665</v>
      </c>
      <c r="P70" s="352"/>
      <c r="Q70" s="422"/>
      <c r="S70" s="362"/>
      <c r="T70" s="364"/>
    </row>
    <row r="71" spans="7:20" ht="15" customHeight="1">
      <c r="G71" s="41"/>
      <c r="H71" s="41"/>
      <c r="I71" s="41"/>
      <c r="J71" s="41"/>
      <c r="K71" s="41"/>
      <c r="L71" s="41"/>
      <c r="M71" s="421" t="s">
        <v>1866</v>
      </c>
      <c r="N71" s="421" t="s">
        <v>1855</v>
      </c>
      <c r="O71" s="22" t="s">
        <v>665</v>
      </c>
      <c r="P71" s="353"/>
      <c r="Q71" s="422"/>
      <c r="S71" s="362"/>
      <c r="T71" s="363"/>
    </row>
    <row r="72" spans="7:20">
      <c r="G72" s="41"/>
      <c r="H72" s="41"/>
      <c r="I72" s="41"/>
      <c r="J72" s="41"/>
      <c r="K72" s="41"/>
      <c r="L72" s="41"/>
      <c r="M72" s="420" t="s">
        <v>101</v>
      </c>
      <c r="N72" s="425" t="s">
        <v>1856</v>
      </c>
      <c r="O72" s="22" t="s">
        <v>662</v>
      </c>
      <c r="P72" s="352"/>
      <c r="Q72" s="422"/>
      <c r="S72" s="362"/>
      <c r="T72" s="364"/>
    </row>
    <row r="73" spans="7:20">
      <c r="G73" s="41"/>
      <c r="H73" s="41"/>
      <c r="I73" s="41"/>
      <c r="J73" s="41"/>
      <c r="K73" s="41"/>
      <c r="L73" s="41"/>
      <c r="M73" s="421" t="s">
        <v>132</v>
      </c>
      <c r="N73" s="421" t="s">
        <v>1856</v>
      </c>
      <c r="O73" s="22" t="s">
        <v>662</v>
      </c>
      <c r="P73" s="353"/>
      <c r="Q73" s="422"/>
      <c r="S73" s="394"/>
      <c r="T73" s="391"/>
    </row>
    <row r="74" spans="7:20">
      <c r="G74" s="41"/>
      <c r="H74" s="41"/>
      <c r="I74" s="41"/>
      <c r="J74" s="41"/>
      <c r="K74" s="41"/>
      <c r="L74" s="41"/>
      <c r="M74" s="420" t="s">
        <v>233</v>
      </c>
      <c r="N74" s="420" t="s">
        <v>1855</v>
      </c>
      <c r="O74" s="22" t="s">
        <v>665</v>
      </c>
      <c r="P74" s="352"/>
      <c r="Q74" s="422"/>
      <c r="S74" s="362"/>
      <c r="T74" s="363"/>
    </row>
    <row r="75" spans="7:20" ht="15" customHeight="1">
      <c r="G75" s="41"/>
      <c r="H75" s="41"/>
      <c r="I75" s="41"/>
      <c r="J75" s="41"/>
      <c r="K75"/>
      <c r="L75" s="41"/>
      <c r="M75" s="421" t="s">
        <v>612</v>
      </c>
      <c r="N75" s="421" t="s">
        <v>1856</v>
      </c>
      <c r="O75" s="22" t="s">
        <v>662</v>
      </c>
      <c r="P75" s="353"/>
      <c r="Q75" s="422"/>
      <c r="S75" s="362"/>
      <c r="T75" s="364"/>
    </row>
    <row r="76" spans="7:20" ht="15" customHeight="1">
      <c r="G76" s="41"/>
      <c r="H76" s="41"/>
      <c r="I76" s="41"/>
      <c r="J76" s="41"/>
      <c r="K76"/>
      <c r="L76" s="41"/>
      <c r="M76" s="420" t="s">
        <v>1867</v>
      </c>
      <c r="N76" s="425" t="s">
        <v>1855</v>
      </c>
      <c r="O76" s="22" t="s">
        <v>665</v>
      </c>
      <c r="P76" s="352"/>
      <c r="Q76" s="422"/>
      <c r="S76" s="362"/>
      <c r="T76" s="363"/>
    </row>
    <row r="77" spans="7:20" ht="15" customHeight="1">
      <c r="G77" s="41"/>
      <c r="H77" s="41"/>
      <c r="I77" s="41"/>
      <c r="J77" s="41"/>
      <c r="K77"/>
      <c r="L77" s="41"/>
      <c r="M77" s="421" t="s">
        <v>613</v>
      </c>
      <c r="N77" s="421" t="s">
        <v>1855</v>
      </c>
      <c r="O77" s="22" t="s">
        <v>665</v>
      </c>
      <c r="P77" s="353"/>
      <c r="Q77" s="422"/>
      <c r="S77" s="362"/>
      <c r="T77" s="364"/>
    </row>
    <row r="78" spans="7:20" ht="15" customHeight="1">
      <c r="G78" s="41"/>
      <c r="H78" s="41"/>
      <c r="I78" s="41"/>
      <c r="J78" s="41"/>
      <c r="K78"/>
      <c r="L78" s="41"/>
      <c r="M78" s="420" t="s">
        <v>614</v>
      </c>
      <c r="N78" s="425" t="s">
        <v>1855</v>
      </c>
      <c r="O78" s="22" t="s">
        <v>665</v>
      </c>
      <c r="P78" s="352"/>
      <c r="Q78" s="422"/>
      <c r="S78" s="362"/>
      <c r="T78" s="363"/>
    </row>
    <row r="79" spans="7:20" ht="15" customHeight="1">
      <c r="G79" s="41"/>
      <c r="H79" s="41"/>
      <c r="I79" s="41"/>
      <c r="J79" s="41"/>
      <c r="K79"/>
      <c r="L79" s="41"/>
      <c r="M79" s="421" t="s">
        <v>615</v>
      </c>
      <c r="N79" s="421" t="s">
        <v>1856</v>
      </c>
      <c r="O79" s="22" t="s">
        <v>662</v>
      </c>
      <c r="P79" s="356"/>
      <c r="Q79" s="422"/>
      <c r="S79" s="362"/>
      <c r="T79" s="364"/>
    </row>
    <row r="80" spans="7:20" ht="15" customHeight="1">
      <c r="G80" s="41"/>
      <c r="H80" s="41"/>
      <c r="I80" s="41"/>
      <c r="J80" s="41"/>
      <c r="K80"/>
      <c r="L80" s="41"/>
      <c r="M80" s="420" t="s">
        <v>567</v>
      </c>
      <c r="N80" s="425" t="s">
        <v>1854</v>
      </c>
      <c r="O80" s="22" t="s">
        <v>665</v>
      </c>
      <c r="P80" s="357"/>
      <c r="Q80" s="422"/>
      <c r="S80" s="362"/>
      <c r="T80" s="363"/>
    </row>
    <row r="81" spans="7:20">
      <c r="G81" s="41"/>
      <c r="H81" s="41"/>
      <c r="I81" s="41"/>
      <c r="J81" s="41"/>
      <c r="K81"/>
      <c r="L81" s="41"/>
      <c r="M81" s="418" t="s">
        <v>1877</v>
      </c>
      <c r="N81" s="421" t="s">
        <v>1855</v>
      </c>
      <c r="O81" s="22" t="s">
        <v>665</v>
      </c>
      <c r="P81" s="353"/>
      <c r="Q81" s="422"/>
      <c r="S81" s="362"/>
      <c r="T81" s="364"/>
    </row>
    <row r="82" spans="7:20">
      <c r="G82" s="41"/>
      <c r="H82" s="41"/>
      <c r="I82" s="41"/>
      <c r="J82" s="41"/>
      <c r="K82"/>
      <c r="L82" s="41"/>
      <c r="M82" s="420" t="s">
        <v>102</v>
      </c>
      <c r="N82" s="420" t="s">
        <v>1854</v>
      </c>
      <c r="O82" s="22" t="s">
        <v>665</v>
      </c>
      <c r="P82" s="352"/>
      <c r="Q82" s="422"/>
      <c r="S82" s="362"/>
      <c r="T82" s="363"/>
    </row>
    <row r="83" spans="7:20">
      <c r="G83" s="41"/>
      <c r="H83" s="41"/>
      <c r="I83" s="41"/>
      <c r="J83" s="41"/>
      <c r="K83"/>
      <c r="L83" s="41"/>
      <c r="M83" s="421" t="s">
        <v>215</v>
      </c>
      <c r="N83" s="421" t="s">
        <v>1855</v>
      </c>
      <c r="O83" s="22" t="s">
        <v>665</v>
      </c>
      <c r="P83" s="353"/>
      <c r="Q83" s="422"/>
      <c r="S83" s="362"/>
      <c r="T83" s="364"/>
    </row>
    <row r="84" spans="7:20" ht="15" customHeight="1">
      <c r="G84" s="41"/>
      <c r="H84" s="41"/>
      <c r="I84" s="41"/>
      <c r="J84" s="41"/>
      <c r="K84"/>
      <c r="L84" s="41"/>
      <c r="M84" s="420" t="s">
        <v>616</v>
      </c>
      <c r="N84" s="425" t="s">
        <v>1856</v>
      </c>
      <c r="O84" s="22" t="s">
        <v>662</v>
      </c>
      <c r="P84" s="355"/>
      <c r="Q84" s="422"/>
      <c r="S84" s="362"/>
      <c r="T84" s="363"/>
    </row>
    <row r="85" spans="7:20">
      <c r="G85" s="41"/>
      <c r="H85" s="41"/>
      <c r="I85" s="41"/>
      <c r="J85" s="41"/>
      <c r="K85" s="41"/>
      <c r="L85" s="41"/>
      <c r="M85" s="421" t="s">
        <v>133</v>
      </c>
      <c r="N85" s="421" t="s">
        <v>1855</v>
      </c>
      <c r="O85" s="22" t="s">
        <v>665</v>
      </c>
      <c r="P85" s="353"/>
      <c r="Q85" s="422"/>
      <c r="S85" s="362"/>
      <c r="T85" s="364"/>
    </row>
    <row r="86" spans="7:20">
      <c r="G86" s="41"/>
      <c r="H86" s="41"/>
      <c r="I86" s="41"/>
      <c r="J86" s="41"/>
      <c r="K86" s="41"/>
      <c r="L86" s="41"/>
      <c r="M86" s="420" t="s">
        <v>138</v>
      </c>
      <c r="N86" s="425" t="s">
        <v>1858</v>
      </c>
      <c r="O86" s="22" t="s">
        <v>665</v>
      </c>
      <c r="P86" s="352"/>
      <c r="Q86" s="422"/>
      <c r="S86" s="362"/>
      <c r="T86" s="363"/>
    </row>
    <row r="87" spans="7:20">
      <c r="G87" s="41"/>
      <c r="H87" s="41"/>
      <c r="I87" s="41"/>
      <c r="J87" s="41"/>
      <c r="K87" s="41"/>
      <c r="L87" s="41"/>
      <c r="M87" s="421" t="s">
        <v>216</v>
      </c>
      <c r="N87" s="421" t="s">
        <v>1855</v>
      </c>
      <c r="O87" s="22" t="s">
        <v>665</v>
      </c>
      <c r="P87" s="353"/>
      <c r="Q87" s="422"/>
      <c r="S87" s="362"/>
      <c r="T87" s="364"/>
    </row>
    <row r="88" spans="7:20">
      <c r="G88" s="41"/>
      <c r="H88" s="41"/>
      <c r="I88" s="41"/>
      <c r="J88" s="41"/>
      <c r="K88" s="41"/>
      <c r="L88" s="41"/>
      <c r="M88" s="420" t="s">
        <v>618</v>
      </c>
      <c r="N88" s="425" t="s">
        <v>1856</v>
      </c>
      <c r="O88" s="22" t="s">
        <v>662</v>
      </c>
      <c r="P88" s="352"/>
      <c r="Q88" s="422"/>
      <c r="S88" s="362"/>
      <c r="T88" s="363"/>
    </row>
    <row r="89" spans="7:20">
      <c r="G89" s="41"/>
      <c r="H89" s="41"/>
      <c r="I89" s="41"/>
      <c r="J89" s="41"/>
      <c r="K89" s="41"/>
      <c r="L89" s="41"/>
      <c r="M89" s="421" t="s">
        <v>103</v>
      </c>
      <c r="N89" s="421" t="s">
        <v>1855</v>
      </c>
      <c r="O89" s="22" t="s">
        <v>665</v>
      </c>
      <c r="P89" s="353"/>
      <c r="Q89" s="422"/>
      <c r="S89" s="362"/>
      <c r="T89" s="364"/>
    </row>
    <row r="90" spans="7:20">
      <c r="G90" s="41"/>
      <c r="H90" s="41"/>
      <c r="I90" s="41"/>
      <c r="J90" s="41"/>
      <c r="K90" s="41"/>
      <c r="L90" s="41"/>
      <c r="M90" s="420" t="s">
        <v>556</v>
      </c>
      <c r="N90" s="425" t="s">
        <v>1855</v>
      </c>
      <c r="O90" s="22" t="s">
        <v>665</v>
      </c>
      <c r="P90" s="352"/>
      <c r="Q90" s="422"/>
      <c r="S90" s="362"/>
      <c r="T90" s="363"/>
    </row>
    <row r="91" spans="7:20">
      <c r="G91" s="41"/>
      <c r="H91" s="41"/>
      <c r="I91" s="41"/>
      <c r="J91" s="41"/>
      <c r="K91" s="41"/>
      <c r="L91" s="41"/>
      <c r="M91" s="421" t="s">
        <v>104</v>
      </c>
      <c r="N91" s="421" t="s">
        <v>1855</v>
      </c>
      <c r="O91" s="22" t="s">
        <v>665</v>
      </c>
      <c r="P91" s="354"/>
      <c r="Q91" s="422"/>
      <c r="S91" s="388"/>
      <c r="T91" s="363"/>
    </row>
    <row r="92" spans="7:20">
      <c r="G92" s="41"/>
      <c r="H92" s="41"/>
      <c r="I92" s="41"/>
      <c r="J92" s="41"/>
      <c r="K92" s="41"/>
      <c r="L92" s="41"/>
      <c r="M92" s="420" t="s">
        <v>557</v>
      </c>
      <c r="N92" s="425" t="s">
        <v>1855</v>
      </c>
      <c r="O92" s="22" t="s">
        <v>665</v>
      </c>
      <c r="P92" s="352"/>
      <c r="Q92" s="422"/>
      <c r="S92" s="362"/>
      <c r="T92" s="364"/>
    </row>
    <row r="93" spans="7:20">
      <c r="G93" s="41"/>
      <c r="H93" s="41"/>
      <c r="I93" s="41"/>
      <c r="J93" s="41"/>
      <c r="K93" s="41"/>
      <c r="L93" s="41"/>
      <c r="M93" s="421" t="s">
        <v>139</v>
      </c>
      <c r="N93" s="421" t="s">
        <v>1855</v>
      </c>
      <c r="O93" s="22" t="s">
        <v>665</v>
      </c>
      <c r="P93" s="354"/>
      <c r="Q93" s="422"/>
      <c r="S93" s="362"/>
      <c r="T93" s="404"/>
    </row>
    <row r="94" spans="7:20">
      <c r="G94" s="41"/>
      <c r="H94" s="41"/>
      <c r="I94" s="41"/>
      <c r="J94" s="41"/>
      <c r="K94" s="41"/>
      <c r="L94" s="41"/>
      <c r="M94" s="420" t="s">
        <v>217</v>
      </c>
      <c r="N94" s="425" t="s">
        <v>1855</v>
      </c>
      <c r="O94" s="22" t="s">
        <v>665</v>
      </c>
      <c r="P94" s="352"/>
      <c r="Q94" s="422"/>
      <c r="S94" s="362"/>
      <c r="T94" s="364"/>
    </row>
    <row r="95" spans="7:20">
      <c r="G95" s="41"/>
      <c r="H95" s="41"/>
      <c r="I95" s="41"/>
      <c r="J95" s="41"/>
      <c r="K95" s="41"/>
      <c r="L95" s="41"/>
      <c r="M95" s="421" t="s">
        <v>619</v>
      </c>
      <c r="N95" s="421" t="s">
        <v>1855</v>
      </c>
      <c r="O95" s="22" t="s">
        <v>665</v>
      </c>
      <c r="P95" s="353"/>
      <c r="Q95" s="422"/>
      <c r="S95" s="362"/>
      <c r="T95" s="363"/>
    </row>
    <row r="96" spans="7:20">
      <c r="G96" s="41"/>
      <c r="H96" s="41"/>
      <c r="I96" s="41"/>
      <c r="J96" s="41"/>
      <c r="K96" s="41"/>
      <c r="L96" s="41"/>
      <c r="M96" s="420" t="s">
        <v>435</v>
      </c>
      <c r="N96" s="425" t="s">
        <v>1855</v>
      </c>
      <c r="O96" s="22" t="s">
        <v>665</v>
      </c>
      <c r="P96" s="352"/>
      <c r="Q96" s="422"/>
      <c r="S96" s="362"/>
      <c r="T96" s="364"/>
    </row>
    <row r="97" spans="7:20">
      <c r="G97" s="41"/>
      <c r="H97" s="41"/>
      <c r="I97" s="41"/>
      <c r="J97" s="41"/>
      <c r="K97" s="41"/>
      <c r="L97" s="41"/>
      <c r="M97" s="421" t="s">
        <v>620</v>
      </c>
      <c r="N97" s="421" t="s">
        <v>1855</v>
      </c>
      <c r="O97" s="22" t="s">
        <v>665</v>
      </c>
      <c r="P97" s="353"/>
      <c r="Q97" s="422"/>
      <c r="S97" s="362"/>
      <c r="T97" s="363"/>
    </row>
    <row r="98" spans="7:20">
      <c r="G98" s="41"/>
      <c r="H98" s="41"/>
      <c r="I98" s="41"/>
      <c r="J98" s="41"/>
      <c r="K98" s="41"/>
      <c r="L98" s="41"/>
      <c r="M98" s="419" t="s">
        <v>1878</v>
      </c>
      <c r="N98" s="425" t="s">
        <v>1855</v>
      </c>
      <c r="O98" s="22" t="s">
        <v>665</v>
      </c>
      <c r="P98" s="352"/>
      <c r="Q98" s="422"/>
      <c r="S98" s="362"/>
      <c r="T98" s="364"/>
    </row>
    <row r="99" spans="7:20" ht="15" customHeight="1">
      <c r="G99" s="41"/>
      <c r="H99" s="41"/>
      <c r="I99" s="41"/>
      <c r="J99" s="41"/>
      <c r="K99" s="41"/>
      <c r="L99" s="41"/>
      <c r="M99" s="421" t="s">
        <v>95</v>
      </c>
      <c r="N99" s="421" t="s">
        <v>1855</v>
      </c>
      <c r="O99" s="22" t="s">
        <v>665</v>
      </c>
      <c r="P99" s="354"/>
      <c r="Q99" s="422"/>
      <c r="S99" s="362"/>
      <c r="T99" s="363"/>
    </row>
    <row r="100" spans="7:20" ht="15" customHeight="1">
      <c r="G100" s="41"/>
      <c r="H100" s="41"/>
      <c r="I100" s="41"/>
      <c r="J100" s="41"/>
      <c r="K100" s="41"/>
      <c r="L100" s="41"/>
      <c r="M100" s="420" t="s">
        <v>96</v>
      </c>
      <c r="N100" s="425" t="s">
        <v>1855</v>
      </c>
      <c r="O100" s="22" t="s">
        <v>665</v>
      </c>
      <c r="P100" s="352"/>
      <c r="Q100" s="422"/>
      <c r="S100" s="362"/>
      <c r="T100" s="364"/>
    </row>
    <row r="101" spans="7:20" ht="15" customHeight="1" thickBot="1">
      <c r="G101" s="41"/>
      <c r="H101" s="41"/>
      <c r="I101" s="41"/>
      <c r="J101" s="41"/>
      <c r="K101" s="41"/>
      <c r="L101" s="41"/>
      <c r="M101" s="421" t="s">
        <v>577</v>
      </c>
      <c r="N101" s="421" t="s">
        <v>1855</v>
      </c>
      <c r="O101" s="22" t="s">
        <v>665</v>
      </c>
      <c r="P101" s="353"/>
      <c r="Q101" s="422"/>
      <c r="S101" s="362"/>
      <c r="T101" s="363"/>
    </row>
    <row r="102" spans="7:20" ht="15" customHeight="1" thickBot="1">
      <c r="G102" s="41"/>
      <c r="H102" s="41"/>
      <c r="I102" s="41"/>
      <c r="J102" s="41"/>
      <c r="K102" s="41"/>
      <c r="L102" s="41"/>
      <c r="M102" s="420" t="s">
        <v>578</v>
      </c>
      <c r="N102" s="425" t="s">
        <v>1855</v>
      </c>
      <c r="O102" s="22" t="s">
        <v>665</v>
      </c>
      <c r="P102" s="352"/>
      <c r="Q102" s="422"/>
      <c r="S102" s="362"/>
      <c r="T102" s="365"/>
    </row>
    <row r="103" spans="7:20" ht="15" customHeight="1" thickBot="1">
      <c r="G103" s="41"/>
      <c r="H103" s="41"/>
      <c r="I103" s="41"/>
      <c r="J103" s="41"/>
      <c r="K103" s="41"/>
      <c r="L103" s="41"/>
      <c r="M103" s="421" t="s">
        <v>218</v>
      </c>
      <c r="N103" s="421" t="s">
        <v>1855</v>
      </c>
      <c r="O103" s="22" t="s">
        <v>665</v>
      </c>
      <c r="P103" s="353"/>
      <c r="Q103" s="422"/>
      <c r="S103" s="362"/>
      <c r="T103" s="366"/>
    </row>
    <row r="104" spans="7:20" ht="15" customHeight="1" thickBot="1">
      <c r="G104" s="41"/>
      <c r="H104" s="41"/>
      <c r="I104" s="41"/>
      <c r="J104" s="41"/>
      <c r="K104" s="41"/>
      <c r="L104" s="41"/>
      <c r="M104" s="420" t="s">
        <v>621</v>
      </c>
      <c r="N104" s="425" t="s">
        <v>1856</v>
      </c>
      <c r="O104" s="22" t="s">
        <v>662</v>
      </c>
      <c r="P104" s="352"/>
      <c r="Q104" s="422"/>
      <c r="S104" s="362"/>
      <c r="T104" s="365"/>
    </row>
    <row r="105" spans="7:20" ht="15" customHeight="1" thickBot="1">
      <c r="G105" s="41"/>
      <c r="H105" s="41"/>
      <c r="I105" s="41"/>
      <c r="J105" s="41"/>
      <c r="K105" s="41"/>
      <c r="L105" s="41"/>
      <c r="M105" s="421" t="s">
        <v>579</v>
      </c>
      <c r="N105" s="421" t="s">
        <v>1856</v>
      </c>
      <c r="O105" s="22" t="s">
        <v>662</v>
      </c>
      <c r="P105" s="353"/>
      <c r="Q105" s="422"/>
      <c r="S105" s="362"/>
      <c r="T105" s="366"/>
    </row>
    <row r="106" spans="7:20" ht="15" customHeight="1" thickBot="1">
      <c r="G106" s="41"/>
      <c r="H106" s="41"/>
      <c r="I106" s="41"/>
      <c r="J106" s="41"/>
      <c r="K106" s="41"/>
      <c r="L106" s="41"/>
      <c r="M106" s="420" t="s">
        <v>105</v>
      </c>
      <c r="N106" s="425" t="s">
        <v>1856</v>
      </c>
      <c r="O106" s="22" t="s">
        <v>662</v>
      </c>
      <c r="P106" s="352"/>
      <c r="Q106" s="422"/>
      <c r="S106" s="362"/>
      <c r="T106" s="365"/>
    </row>
    <row r="107" spans="7:20" ht="15.75" thickBot="1">
      <c r="G107" s="41"/>
      <c r="H107" s="41"/>
      <c r="I107" s="41"/>
      <c r="J107" s="41"/>
      <c r="K107" s="41"/>
      <c r="L107" s="41"/>
      <c r="M107" s="421" t="s">
        <v>234</v>
      </c>
      <c r="N107" s="421" t="s">
        <v>1856</v>
      </c>
      <c r="O107" s="22" t="s">
        <v>662</v>
      </c>
      <c r="P107" s="353"/>
      <c r="Q107" s="422"/>
      <c r="S107" s="362"/>
      <c r="T107" s="366"/>
    </row>
    <row r="108" spans="7:20" ht="15.75" thickBot="1">
      <c r="G108" s="41"/>
      <c r="H108" s="41"/>
      <c r="I108" s="41"/>
      <c r="J108" s="41"/>
      <c r="K108" s="41"/>
      <c r="L108" s="41"/>
      <c r="M108" s="420" t="s">
        <v>219</v>
      </c>
      <c r="N108" s="425" t="s">
        <v>1856</v>
      </c>
      <c r="O108" s="22" t="s">
        <v>662</v>
      </c>
      <c r="P108" s="352"/>
      <c r="Q108" s="422"/>
      <c r="S108" s="362"/>
      <c r="T108" s="365"/>
    </row>
    <row r="109" spans="7:20" ht="15.75" thickBot="1">
      <c r="G109" s="41"/>
      <c r="H109" s="41"/>
      <c r="I109" s="41"/>
      <c r="J109" s="41"/>
      <c r="K109" s="41"/>
      <c r="L109" s="41"/>
      <c r="M109" s="421" t="s">
        <v>106</v>
      </c>
      <c r="N109" s="421" t="s">
        <v>1856</v>
      </c>
      <c r="O109" s="22" t="s">
        <v>662</v>
      </c>
      <c r="P109" s="353"/>
      <c r="Q109" s="422"/>
      <c r="S109" s="362"/>
      <c r="T109" s="366"/>
    </row>
    <row r="110" spans="7:20" ht="15.75" thickBot="1">
      <c r="G110" s="41"/>
      <c r="H110" s="41"/>
      <c r="I110" s="41"/>
      <c r="J110" s="41"/>
      <c r="K110" s="41"/>
      <c r="L110" s="41"/>
      <c r="M110" s="420" t="s">
        <v>236</v>
      </c>
      <c r="N110" s="425" t="s">
        <v>1856</v>
      </c>
      <c r="O110" s="22" t="s">
        <v>662</v>
      </c>
      <c r="P110" s="352"/>
      <c r="Q110" s="422"/>
      <c r="S110" s="362"/>
      <c r="T110" s="365"/>
    </row>
    <row r="111" spans="7:20" ht="15.75" thickBot="1">
      <c r="G111" s="41"/>
      <c r="H111" s="41"/>
      <c r="I111" s="41"/>
      <c r="J111" s="41"/>
      <c r="K111" s="41"/>
      <c r="L111" s="41"/>
      <c r="M111" s="421" t="s">
        <v>235</v>
      </c>
      <c r="N111" s="421" t="s">
        <v>1856</v>
      </c>
      <c r="O111" s="22" t="s">
        <v>662</v>
      </c>
      <c r="P111" s="353"/>
      <c r="Q111" s="422"/>
      <c r="S111" s="362"/>
      <c r="T111" s="366"/>
    </row>
    <row r="112" spans="7:20" ht="15.75" thickBot="1">
      <c r="G112" s="41"/>
      <c r="H112" s="41"/>
      <c r="I112" s="41"/>
      <c r="J112" s="41"/>
      <c r="K112" s="41"/>
      <c r="L112" s="41"/>
      <c r="M112" s="420" t="s">
        <v>140</v>
      </c>
      <c r="N112" s="425" t="s">
        <v>1855</v>
      </c>
      <c r="O112" s="22" t="s">
        <v>665</v>
      </c>
      <c r="P112" s="352"/>
      <c r="Q112" s="422"/>
      <c r="S112" s="362"/>
      <c r="T112" s="365"/>
    </row>
    <row r="113" spans="7:20" ht="15.75" thickBot="1">
      <c r="G113" s="41"/>
      <c r="H113" s="41"/>
      <c r="I113" s="41"/>
      <c r="J113" s="41"/>
      <c r="K113" s="41"/>
      <c r="L113" s="41"/>
      <c r="M113" s="421" t="s">
        <v>622</v>
      </c>
      <c r="N113" s="421" t="s">
        <v>1855</v>
      </c>
      <c r="O113" s="22" t="s">
        <v>665</v>
      </c>
      <c r="P113" s="353"/>
      <c r="Q113" s="422"/>
      <c r="S113" s="362"/>
      <c r="T113" s="366"/>
    </row>
    <row r="114" spans="7:20" ht="15.75" thickBot="1">
      <c r="G114" s="41"/>
      <c r="H114" s="41"/>
      <c r="I114" s="41"/>
      <c r="J114" s="41"/>
      <c r="K114" s="41"/>
      <c r="L114" s="41"/>
      <c r="M114" s="420" t="s">
        <v>141</v>
      </c>
      <c r="N114" s="425" t="s">
        <v>1855</v>
      </c>
      <c r="O114" s="22" t="s">
        <v>665</v>
      </c>
      <c r="P114" s="352"/>
      <c r="Q114" s="422"/>
      <c r="S114" s="362"/>
      <c r="T114" s="365"/>
    </row>
    <row r="115" spans="7:20">
      <c r="G115" s="41"/>
      <c r="H115" s="41"/>
      <c r="I115" s="41"/>
      <c r="J115" s="41"/>
      <c r="K115" s="41"/>
      <c r="L115" s="41"/>
      <c r="M115" s="421" t="s">
        <v>623</v>
      </c>
      <c r="N115" s="421" t="s">
        <v>1855</v>
      </c>
      <c r="O115" s="22" t="s">
        <v>665</v>
      </c>
      <c r="P115" s="353"/>
      <c r="Q115" s="422"/>
      <c r="S115" s="362"/>
      <c r="T115" s="366"/>
    </row>
    <row r="116" spans="7:20" ht="15" customHeight="1">
      <c r="G116" s="41"/>
      <c r="H116" s="41"/>
      <c r="I116" s="41"/>
      <c r="J116" s="41"/>
      <c r="K116" s="41"/>
      <c r="L116" s="41"/>
      <c r="M116" s="420" t="s">
        <v>220</v>
      </c>
      <c r="N116" s="425" t="s">
        <v>1855</v>
      </c>
      <c r="O116" s="22" t="s">
        <v>665</v>
      </c>
      <c r="P116" s="352"/>
      <c r="Q116" s="422"/>
      <c r="S116" s="362"/>
      <c r="T116" s="364"/>
    </row>
    <row r="117" spans="7:20" ht="15" customHeight="1">
      <c r="G117" s="41"/>
      <c r="H117" s="41"/>
      <c r="I117" s="41"/>
      <c r="J117" s="41"/>
      <c r="K117" s="41"/>
      <c r="L117" s="41"/>
      <c r="M117" s="421" t="s">
        <v>1868</v>
      </c>
      <c r="N117" s="421" t="s">
        <v>1855</v>
      </c>
      <c r="O117" s="22" t="s">
        <v>665</v>
      </c>
      <c r="P117" s="353"/>
      <c r="Q117" s="422"/>
      <c r="S117" s="362"/>
      <c r="T117" s="363"/>
    </row>
    <row r="118" spans="7:20">
      <c r="G118" s="41"/>
      <c r="H118" s="41"/>
      <c r="I118" s="41"/>
      <c r="J118" s="41"/>
      <c r="K118" s="41"/>
      <c r="L118" s="41"/>
      <c r="M118" s="420" t="s">
        <v>97</v>
      </c>
      <c r="N118" s="425" t="s">
        <v>1854</v>
      </c>
      <c r="O118" s="22" t="s">
        <v>665</v>
      </c>
      <c r="P118" s="353"/>
      <c r="Q118" s="422"/>
      <c r="S118" s="362"/>
      <c r="T118" s="364"/>
    </row>
    <row r="119" spans="7:20">
      <c r="G119" s="41"/>
      <c r="H119" s="41"/>
      <c r="I119" s="41"/>
      <c r="J119" s="41"/>
      <c r="K119" s="41"/>
      <c r="L119" s="41"/>
      <c r="M119" s="421" t="s">
        <v>580</v>
      </c>
      <c r="N119" s="421" t="s">
        <v>1854</v>
      </c>
      <c r="O119" s="22" t="s">
        <v>665</v>
      </c>
      <c r="P119" s="352"/>
      <c r="Q119" s="422"/>
      <c r="S119" s="362"/>
      <c r="T119" s="363"/>
    </row>
    <row r="120" spans="7:20">
      <c r="G120" s="41"/>
      <c r="H120" s="41"/>
      <c r="I120" s="41"/>
      <c r="J120" s="41"/>
      <c r="K120" s="41"/>
      <c r="L120" s="41"/>
      <c r="M120" s="421" t="s">
        <v>555</v>
      </c>
      <c r="N120" s="421" t="s">
        <v>1860</v>
      </c>
      <c r="O120" s="22" t="s">
        <v>665</v>
      </c>
      <c r="P120" s="353"/>
      <c r="Q120" s="422"/>
      <c r="S120" s="362"/>
      <c r="T120" s="364"/>
    </row>
    <row r="121" spans="7:20">
      <c r="G121" s="41"/>
      <c r="H121" s="41"/>
      <c r="I121" s="41"/>
      <c r="J121" s="41"/>
      <c r="K121" s="41"/>
      <c r="L121" s="41"/>
      <c r="M121" s="420" t="s">
        <v>237</v>
      </c>
      <c r="N121" s="425" t="s">
        <v>1860</v>
      </c>
      <c r="O121" s="22" t="s">
        <v>665</v>
      </c>
      <c r="P121" s="352"/>
      <c r="Q121" s="422"/>
      <c r="S121" s="362"/>
      <c r="T121" s="363"/>
    </row>
    <row r="122" spans="7:20">
      <c r="G122" s="41"/>
      <c r="H122" s="41"/>
      <c r="I122" s="41"/>
      <c r="J122" s="41"/>
      <c r="K122" s="41"/>
      <c r="L122" s="41"/>
      <c r="M122" s="421" t="s">
        <v>238</v>
      </c>
      <c r="N122" s="421" t="s">
        <v>1860</v>
      </c>
      <c r="O122" s="22" t="s">
        <v>665</v>
      </c>
      <c r="P122" s="353"/>
      <c r="Q122" s="422"/>
      <c r="S122" s="362"/>
      <c r="T122" s="364"/>
    </row>
    <row r="123" spans="7:20">
      <c r="G123" s="41"/>
      <c r="H123" s="41"/>
      <c r="I123" s="41"/>
      <c r="J123" s="41"/>
      <c r="K123" s="41"/>
      <c r="L123" s="41"/>
      <c r="M123" s="420" t="s">
        <v>239</v>
      </c>
      <c r="N123" s="420" t="s">
        <v>1860</v>
      </c>
      <c r="O123" s="22" t="s">
        <v>665</v>
      </c>
      <c r="P123" s="352"/>
      <c r="Q123" s="422"/>
      <c r="S123" s="362"/>
      <c r="T123" s="363"/>
    </row>
    <row r="124" spans="7:20">
      <c r="G124" s="41"/>
      <c r="H124" s="41"/>
      <c r="I124" s="41"/>
      <c r="J124" s="41"/>
      <c r="K124" s="41"/>
      <c r="L124" s="41"/>
      <c r="M124" s="421" t="s">
        <v>240</v>
      </c>
      <c r="N124" s="421" t="s">
        <v>1861</v>
      </c>
      <c r="O124" s="22" t="s">
        <v>665</v>
      </c>
      <c r="P124" s="353"/>
      <c r="Q124" s="422"/>
      <c r="S124" s="362"/>
      <c r="T124" s="364"/>
    </row>
    <row r="125" spans="7:20">
      <c r="M125" s="420" t="s">
        <v>241</v>
      </c>
      <c r="N125" s="425" t="s">
        <v>1861</v>
      </c>
      <c r="O125" s="22" t="s">
        <v>665</v>
      </c>
      <c r="P125" s="352"/>
      <c r="Q125" s="422"/>
      <c r="S125" s="362"/>
      <c r="T125" s="363"/>
    </row>
    <row r="126" spans="7:20">
      <c r="M126" s="421" t="s">
        <v>242</v>
      </c>
      <c r="N126" s="421" t="s">
        <v>1861</v>
      </c>
      <c r="O126" s="22" t="s">
        <v>665</v>
      </c>
      <c r="P126" s="354"/>
      <c r="Q126" s="422"/>
      <c r="S126" s="362"/>
      <c r="T126" s="364"/>
    </row>
    <row r="127" spans="7:20">
      <c r="M127" s="420" t="s">
        <v>243</v>
      </c>
      <c r="N127" s="425" t="s">
        <v>1861</v>
      </c>
      <c r="O127" s="22" t="s">
        <v>665</v>
      </c>
      <c r="P127" s="355"/>
      <c r="Q127" s="422"/>
      <c r="S127" s="362"/>
      <c r="T127" s="363"/>
    </row>
    <row r="128" spans="7:20">
      <c r="M128" s="421" t="s">
        <v>624</v>
      </c>
      <c r="N128" s="421" t="s">
        <v>1861</v>
      </c>
      <c r="O128" s="22" t="s">
        <v>665</v>
      </c>
      <c r="P128" s="353"/>
      <c r="Q128" s="422"/>
      <c r="S128" s="362"/>
      <c r="T128" s="364"/>
    </row>
    <row r="129" spans="13:20">
      <c r="M129" s="420" t="s">
        <v>625</v>
      </c>
      <c r="N129" s="425" t="s">
        <v>1861</v>
      </c>
      <c r="O129" s="22" t="s">
        <v>665</v>
      </c>
      <c r="P129" s="352"/>
      <c r="Q129" s="422"/>
      <c r="S129" s="362"/>
      <c r="T129" s="363"/>
    </row>
    <row r="130" spans="13:20">
      <c r="M130" s="421" t="s">
        <v>626</v>
      </c>
      <c r="N130" s="421" t="s">
        <v>1861</v>
      </c>
      <c r="O130" s="22" t="s">
        <v>665</v>
      </c>
      <c r="P130" s="353"/>
      <c r="Q130" s="422"/>
      <c r="S130" s="362"/>
      <c r="T130" s="364"/>
    </row>
    <row r="131" spans="13:20">
      <c r="M131" s="420" t="s">
        <v>1865</v>
      </c>
      <c r="N131" s="425" t="s">
        <v>1861</v>
      </c>
      <c r="O131" s="22" t="s">
        <v>665</v>
      </c>
      <c r="P131" s="352"/>
      <c r="Q131" s="422"/>
      <c r="S131" s="362"/>
      <c r="T131" s="363"/>
    </row>
    <row r="132" spans="13:20">
      <c r="M132" s="421" t="s">
        <v>581</v>
      </c>
      <c r="N132" s="421" t="s">
        <v>1861</v>
      </c>
      <c r="O132" s="22" t="s">
        <v>665</v>
      </c>
      <c r="P132" s="353"/>
      <c r="Q132" s="422"/>
      <c r="S132" s="362"/>
      <c r="T132" s="363"/>
    </row>
    <row r="133" spans="13:20">
      <c r="M133" s="420" t="s">
        <v>244</v>
      </c>
      <c r="N133" s="425" t="s">
        <v>1861</v>
      </c>
      <c r="O133" s="22" t="s">
        <v>665</v>
      </c>
      <c r="P133" s="352"/>
      <c r="Q133" s="422"/>
      <c r="S133" s="362"/>
      <c r="T133" s="363"/>
    </row>
    <row r="134" spans="13:20">
      <c r="M134" s="421" t="s">
        <v>1879</v>
      </c>
      <c r="N134" s="427" t="s">
        <v>1854</v>
      </c>
      <c r="O134" s="22" t="s">
        <v>665</v>
      </c>
      <c r="Q134" s="422"/>
      <c r="S134" s="362"/>
      <c r="T134" s="364"/>
    </row>
    <row r="135" spans="13:20" ht="15.75" thickBot="1">
      <c r="M135" s="420" t="s">
        <v>93</v>
      </c>
      <c r="N135" s="428" t="s">
        <v>1857</v>
      </c>
      <c r="O135" s="22" t="s">
        <v>1679</v>
      </c>
      <c r="P135" s="352"/>
      <c r="Q135" s="422"/>
      <c r="S135" s="362"/>
      <c r="T135" s="364"/>
    </row>
    <row r="136" spans="13:20" ht="15.75" thickBot="1">
      <c r="M136" s="421" t="s">
        <v>94</v>
      </c>
      <c r="N136" s="427" t="s">
        <v>1857</v>
      </c>
      <c r="O136" s="22" t="s">
        <v>1679</v>
      </c>
      <c r="P136" s="353"/>
      <c r="Q136" s="422"/>
      <c r="S136" s="394"/>
      <c r="T136" s="379"/>
    </row>
    <row r="137" spans="13:20" ht="15.75" thickBot="1">
      <c r="M137" s="420" t="s">
        <v>617</v>
      </c>
      <c r="N137" s="428" t="s">
        <v>1857</v>
      </c>
      <c r="O137" s="22" t="s">
        <v>1679</v>
      </c>
      <c r="P137" s="352"/>
      <c r="Q137" s="422"/>
      <c r="S137" s="394"/>
      <c r="T137" s="365"/>
    </row>
    <row r="138" spans="13:20" ht="15.75" thickBot="1">
      <c r="M138" s="421" t="s">
        <v>1880</v>
      </c>
      <c r="N138" s="427" t="s">
        <v>1858</v>
      </c>
      <c r="O138" s="22" t="s">
        <v>665</v>
      </c>
      <c r="P138" s="353"/>
      <c r="Q138" s="353"/>
      <c r="S138" s="362" t="s">
        <v>666</v>
      </c>
      <c r="T138" s="365">
        <v>1.7</v>
      </c>
    </row>
    <row r="139" spans="13:20" ht="15.75" thickBot="1">
      <c r="M139" s="420" t="s">
        <v>660</v>
      </c>
      <c r="N139" s="429" t="s">
        <v>1857</v>
      </c>
      <c r="O139" s="22" t="s">
        <v>1679</v>
      </c>
      <c r="P139" s="352"/>
      <c r="Q139" s="352"/>
      <c r="S139" s="362" t="s">
        <v>971</v>
      </c>
      <c r="T139" s="366">
        <v>1.7</v>
      </c>
    </row>
    <row r="140" spans="13:20" ht="15.75" thickBot="1">
      <c r="M140" s="421" t="s">
        <v>661</v>
      </c>
      <c r="N140" s="427" t="s">
        <v>1857</v>
      </c>
      <c r="O140" s="22" t="s">
        <v>1679</v>
      </c>
      <c r="P140" s="353"/>
      <c r="Q140" s="353"/>
      <c r="S140" s="362" t="s">
        <v>971</v>
      </c>
      <c r="T140" s="365">
        <v>1.7</v>
      </c>
    </row>
    <row r="141" spans="13:20" ht="15.75" thickBot="1">
      <c r="M141" s="421" t="s">
        <v>558</v>
      </c>
      <c r="N141" s="427" t="s">
        <v>1854</v>
      </c>
      <c r="O141" s="22" t="s">
        <v>665</v>
      </c>
      <c r="S141" s="362" t="s">
        <v>972</v>
      </c>
      <c r="T141" s="366">
        <v>1.7</v>
      </c>
    </row>
    <row r="142" spans="13:20" ht="15.75" thickBot="1">
      <c r="M142" s="420" t="s">
        <v>559</v>
      </c>
      <c r="N142" s="428" t="s">
        <v>1854</v>
      </c>
      <c r="O142" s="22" t="s">
        <v>665</v>
      </c>
      <c r="S142" s="362" t="s">
        <v>972</v>
      </c>
      <c r="T142" s="365">
        <v>1.7</v>
      </c>
    </row>
    <row r="143" spans="13:20" ht="15.75" thickBot="1">
      <c r="M143" s="421" t="s">
        <v>221</v>
      </c>
      <c r="N143" s="427" t="s">
        <v>1859</v>
      </c>
      <c r="O143" s="22" t="s">
        <v>662</v>
      </c>
      <c r="S143" s="362" t="s">
        <v>973</v>
      </c>
      <c r="T143" s="366">
        <v>1.7</v>
      </c>
    </row>
    <row r="144" spans="13:20" ht="15.75" thickBot="1">
      <c r="M144" s="420" t="s">
        <v>142</v>
      </c>
      <c r="N144" s="428" t="s">
        <v>1859</v>
      </c>
      <c r="O144" s="22" t="s">
        <v>662</v>
      </c>
      <c r="S144" s="362" t="s">
        <v>973</v>
      </c>
      <c r="T144" s="365">
        <v>1.7</v>
      </c>
    </row>
    <row r="145" spans="19:20" ht="15.75" thickBot="1">
      <c r="S145" s="394" t="s">
        <v>627</v>
      </c>
      <c r="T145" s="365">
        <v>1.7</v>
      </c>
    </row>
    <row r="146" spans="19:20" ht="15.75" thickBot="1">
      <c r="S146" s="362" t="s">
        <v>667</v>
      </c>
      <c r="T146" s="366">
        <v>3.5</v>
      </c>
    </row>
    <row r="147" spans="19:20" ht="15.75" thickBot="1">
      <c r="S147" s="362" t="s">
        <v>974</v>
      </c>
      <c r="T147" s="365">
        <v>3.5</v>
      </c>
    </row>
    <row r="148" spans="19:20" ht="15.75" thickBot="1">
      <c r="S148" s="362" t="s">
        <v>974</v>
      </c>
      <c r="T148" s="366">
        <v>3.5</v>
      </c>
    </row>
    <row r="149" spans="19:20" ht="15.75" thickBot="1">
      <c r="S149" s="362" t="s">
        <v>975</v>
      </c>
      <c r="T149" s="365">
        <v>3.5</v>
      </c>
    </row>
    <row r="150" spans="19:20" ht="15.75" thickBot="1">
      <c r="S150" s="362" t="s">
        <v>975</v>
      </c>
      <c r="T150" s="366">
        <v>3.5</v>
      </c>
    </row>
    <row r="151" spans="19:20" ht="15.75" thickBot="1">
      <c r="S151" s="362" t="s">
        <v>976</v>
      </c>
      <c r="T151" s="365">
        <v>3.5</v>
      </c>
    </row>
    <row r="152" spans="19:20" ht="15.75" thickBot="1">
      <c r="S152" s="362" t="s">
        <v>976</v>
      </c>
      <c r="T152" s="366">
        <v>3.5</v>
      </c>
    </row>
    <row r="153" spans="19:20" ht="15.75" thickBot="1">
      <c r="S153" s="362" t="s">
        <v>668</v>
      </c>
      <c r="T153" s="365">
        <v>3.5</v>
      </c>
    </row>
    <row r="154" spans="19:20" ht="15.75" thickBot="1">
      <c r="S154" s="394" t="s">
        <v>628</v>
      </c>
      <c r="T154" s="365">
        <v>3.5</v>
      </c>
    </row>
    <row r="155" spans="19:20" ht="15.75" thickBot="1">
      <c r="S155" s="362" t="s">
        <v>977</v>
      </c>
      <c r="T155" s="366">
        <v>3.5</v>
      </c>
    </row>
    <row r="156" spans="19:20" ht="15.75" thickBot="1">
      <c r="S156" s="362" t="s">
        <v>977</v>
      </c>
      <c r="T156" s="365">
        <v>3.5</v>
      </c>
    </row>
    <row r="157" spans="19:20" ht="15.75" thickBot="1">
      <c r="S157" s="362" t="s">
        <v>978</v>
      </c>
      <c r="T157" s="366">
        <v>3.5</v>
      </c>
    </row>
    <row r="158" spans="19:20" ht="15.75" thickBot="1">
      <c r="S158" s="362" t="s">
        <v>978</v>
      </c>
      <c r="T158" s="365">
        <v>3.5</v>
      </c>
    </row>
    <row r="159" spans="19:20" ht="15.75" thickBot="1">
      <c r="S159" s="362" t="s">
        <v>979</v>
      </c>
      <c r="T159" s="366">
        <v>3.5</v>
      </c>
    </row>
    <row r="160" spans="19:20" ht="15.75" thickBot="1">
      <c r="S160" s="362" t="s">
        <v>979</v>
      </c>
      <c r="T160" s="365">
        <v>3.5</v>
      </c>
    </row>
    <row r="161" spans="19:20" ht="15.75" thickBot="1">
      <c r="S161" s="362" t="s">
        <v>669</v>
      </c>
      <c r="T161" s="366">
        <v>2.1</v>
      </c>
    </row>
    <row r="162" spans="19:20" ht="15.75" thickBot="1">
      <c r="S162" s="394" t="s">
        <v>74</v>
      </c>
      <c r="T162" s="366">
        <v>2.1</v>
      </c>
    </row>
    <row r="163" spans="19:20" ht="15.75" thickBot="1">
      <c r="S163" s="362" t="s">
        <v>980</v>
      </c>
      <c r="T163" s="365">
        <v>2.1</v>
      </c>
    </row>
    <row r="164" spans="19:20" ht="15.75" thickBot="1">
      <c r="S164" s="362" t="s">
        <v>981</v>
      </c>
      <c r="T164" s="366">
        <v>3.5</v>
      </c>
    </row>
    <row r="165" spans="19:20" ht="15.75" thickBot="1">
      <c r="S165" s="362" t="s">
        <v>981</v>
      </c>
      <c r="T165" s="365">
        <v>3.5</v>
      </c>
    </row>
    <row r="166" spans="19:20" ht="15.75" thickBot="1">
      <c r="S166" s="362" t="s">
        <v>982</v>
      </c>
      <c r="T166" s="366">
        <v>3.5</v>
      </c>
    </row>
    <row r="167" spans="19:20" ht="15.75" thickBot="1">
      <c r="S167" s="362" t="s">
        <v>982</v>
      </c>
      <c r="T167" s="365">
        <v>3.5</v>
      </c>
    </row>
    <row r="168" spans="19:20" ht="15.75" thickBot="1">
      <c r="S168" s="362" t="s">
        <v>983</v>
      </c>
      <c r="T168" s="366">
        <v>1.7</v>
      </c>
    </row>
    <row r="169" spans="19:20" ht="15.75" thickBot="1">
      <c r="S169" s="362" t="s">
        <v>983</v>
      </c>
      <c r="T169" s="365">
        <v>1.7</v>
      </c>
    </row>
    <row r="170" spans="19:20" ht="15.75" thickBot="1">
      <c r="S170" s="362" t="s">
        <v>984</v>
      </c>
      <c r="T170" s="366">
        <v>1.7</v>
      </c>
    </row>
    <row r="171" spans="19:20" ht="15.75" thickBot="1">
      <c r="S171" s="362" t="s">
        <v>984</v>
      </c>
      <c r="T171" s="365">
        <v>1.7</v>
      </c>
    </row>
    <row r="172" spans="19:20" ht="15.75" thickBot="1">
      <c r="S172" s="362" t="s">
        <v>985</v>
      </c>
      <c r="T172" s="366">
        <v>1.7</v>
      </c>
    </row>
    <row r="173" spans="19:20" ht="15.75" thickBot="1">
      <c r="S173" s="362" t="s">
        <v>985</v>
      </c>
      <c r="T173" s="365">
        <v>1.7</v>
      </c>
    </row>
    <row r="174" spans="19:20" ht="15.75" thickBot="1">
      <c r="S174" s="394" t="s">
        <v>75</v>
      </c>
      <c r="T174" s="365">
        <v>7.5</v>
      </c>
    </row>
    <row r="175" spans="19:20" ht="15.75" thickBot="1">
      <c r="S175" s="362" t="s">
        <v>986</v>
      </c>
      <c r="T175" s="365">
        <v>7.5</v>
      </c>
    </row>
    <row r="176" spans="19:20" ht="15.75" thickBot="1">
      <c r="S176" s="362" t="s">
        <v>986</v>
      </c>
      <c r="T176" s="366">
        <v>7.5</v>
      </c>
    </row>
    <row r="177" spans="19:20" ht="15.75" thickBot="1">
      <c r="S177" s="362" t="s">
        <v>987</v>
      </c>
      <c r="T177" s="365">
        <v>7.5</v>
      </c>
    </row>
    <row r="178" spans="19:20" ht="15.75" thickBot="1">
      <c r="S178" s="362" t="s">
        <v>987</v>
      </c>
      <c r="T178" s="366">
        <v>7.5</v>
      </c>
    </row>
    <row r="179" spans="19:20" ht="15.75" thickBot="1">
      <c r="S179" s="362" t="s">
        <v>988</v>
      </c>
      <c r="T179" s="365">
        <v>7.5</v>
      </c>
    </row>
    <row r="180" spans="19:20" ht="15.75" thickBot="1">
      <c r="S180" s="362" t="s">
        <v>988</v>
      </c>
      <c r="T180" s="366">
        <v>7.5</v>
      </c>
    </row>
    <row r="181" spans="19:20" ht="15.75" thickBot="1">
      <c r="S181" s="362" t="s">
        <v>988</v>
      </c>
      <c r="T181" s="365">
        <v>7.5</v>
      </c>
    </row>
    <row r="182" spans="19:20" ht="15.75" thickBot="1">
      <c r="S182" s="362" t="s">
        <v>988</v>
      </c>
      <c r="T182" s="366">
        <v>7.5</v>
      </c>
    </row>
    <row r="183" spans="19:20" ht="15.75" thickBot="1">
      <c r="S183" s="362" t="s">
        <v>670</v>
      </c>
      <c r="T183" s="366">
        <v>5.7</v>
      </c>
    </row>
    <row r="184" spans="19:20" ht="15.75" thickBot="1">
      <c r="S184" s="394" t="s">
        <v>76</v>
      </c>
      <c r="T184" s="366">
        <v>5.7</v>
      </c>
    </row>
    <row r="185" spans="19:20" ht="15.75" thickBot="1">
      <c r="S185" s="394" t="s">
        <v>77</v>
      </c>
      <c r="T185" s="366">
        <v>5.7</v>
      </c>
    </row>
    <row r="186" spans="19:20" ht="15.75" thickBot="1">
      <c r="S186" s="394" t="s">
        <v>78</v>
      </c>
      <c r="T186" s="365">
        <v>7</v>
      </c>
    </row>
    <row r="187" spans="19:20">
      <c r="S187" s="362" t="s">
        <v>671</v>
      </c>
      <c r="T187" s="365">
        <v>7</v>
      </c>
    </row>
    <row r="188" spans="19:20">
      <c r="S188" s="394" t="s">
        <v>79</v>
      </c>
      <c r="T188" s="363">
        <v>7</v>
      </c>
    </row>
    <row r="189" spans="19:20">
      <c r="S189" s="362" t="s">
        <v>672</v>
      </c>
      <c r="T189" s="363">
        <v>7</v>
      </c>
    </row>
    <row r="190" spans="19:20">
      <c r="S190" s="394" t="s">
        <v>80</v>
      </c>
      <c r="T190" s="363">
        <v>7</v>
      </c>
    </row>
    <row r="191" spans="19:20">
      <c r="S191" s="362" t="s">
        <v>989</v>
      </c>
      <c r="T191" s="364">
        <v>7</v>
      </c>
    </row>
    <row r="192" spans="19:20">
      <c r="S192" s="362" t="s">
        <v>990</v>
      </c>
      <c r="T192" s="363">
        <v>5.3</v>
      </c>
    </row>
    <row r="193" spans="19:20">
      <c r="S193" s="362" t="s">
        <v>990</v>
      </c>
      <c r="T193" s="364">
        <v>5.3</v>
      </c>
    </row>
    <row r="194" spans="19:20">
      <c r="S194" s="394" t="s">
        <v>81</v>
      </c>
      <c r="T194" s="406">
        <v>14</v>
      </c>
    </row>
    <row r="195" spans="19:20">
      <c r="S195" s="362" t="s">
        <v>991</v>
      </c>
      <c r="T195" s="406">
        <v>14</v>
      </c>
    </row>
    <row r="196" spans="19:20">
      <c r="S196" s="362" t="s">
        <v>992</v>
      </c>
      <c r="T196" s="407">
        <v>14</v>
      </c>
    </row>
    <row r="197" spans="19:20">
      <c r="S197" s="394" t="s">
        <v>629</v>
      </c>
      <c r="T197" s="407">
        <v>14</v>
      </c>
    </row>
    <row r="198" spans="19:20">
      <c r="S198" s="362" t="s">
        <v>993</v>
      </c>
      <c r="T198" s="406">
        <v>14</v>
      </c>
    </row>
    <row r="199" spans="19:20">
      <c r="S199" s="362" t="s">
        <v>993</v>
      </c>
      <c r="T199" s="407">
        <v>14</v>
      </c>
    </row>
    <row r="200" spans="19:20">
      <c r="S200" s="362" t="s">
        <v>994</v>
      </c>
      <c r="T200" s="363">
        <v>14</v>
      </c>
    </row>
    <row r="201" spans="19:20">
      <c r="S201" s="362" t="s">
        <v>994</v>
      </c>
      <c r="T201" s="407">
        <v>14</v>
      </c>
    </row>
    <row r="202" spans="19:20">
      <c r="S202" s="362" t="s">
        <v>995</v>
      </c>
      <c r="T202" s="406">
        <v>14</v>
      </c>
    </row>
    <row r="203" spans="19:20">
      <c r="S203" s="394" t="s">
        <v>630</v>
      </c>
      <c r="T203" s="407">
        <v>12</v>
      </c>
    </row>
    <row r="204" spans="19:20">
      <c r="S204" s="362" t="s">
        <v>996</v>
      </c>
      <c r="T204" s="407">
        <v>12</v>
      </c>
    </row>
    <row r="205" spans="19:20">
      <c r="S205" s="362" t="s">
        <v>996</v>
      </c>
      <c r="T205" s="406">
        <v>12</v>
      </c>
    </row>
    <row r="206" spans="19:20">
      <c r="S206" s="362" t="s">
        <v>997</v>
      </c>
      <c r="T206" s="364">
        <v>12</v>
      </c>
    </row>
    <row r="207" spans="19:20">
      <c r="S207" s="362" t="s">
        <v>997</v>
      </c>
      <c r="T207" s="406">
        <v>12</v>
      </c>
    </row>
    <row r="208" spans="19:20">
      <c r="S208" s="362" t="s">
        <v>998</v>
      </c>
      <c r="T208" s="407">
        <v>12</v>
      </c>
    </row>
    <row r="209" spans="19:20">
      <c r="S209" s="362" t="s">
        <v>999</v>
      </c>
      <c r="T209" s="363">
        <v>14</v>
      </c>
    </row>
    <row r="210" spans="19:20">
      <c r="S210" s="362" t="s">
        <v>1000</v>
      </c>
      <c r="T210" s="364">
        <v>12</v>
      </c>
    </row>
    <row r="211" spans="19:20">
      <c r="S211" s="362" t="s">
        <v>1000</v>
      </c>
      <c r="T211" s="367">
        <v>12</v>
      </c>
    </row>
    <row r="212" spans="19:20">
      <c r="S212" s="362" t="s">
        <v>1001</v>
      </c>
      <c r="T212" s="368">
        <v>12</v>
      </c>
    </row>
    <row r="213" spans="19:20">
      <c r="S213" s="362" t="s">
        <v>1001</v>
      </c>
      <c r="T213" s="387">
        <v>12</v>
      </c>
    </row>
    <row r="214" spans="19:20">
      <c r="S214" s="362" t="s">
        <v>1002</v>
      </c>
      <c r="T214" s="368">
        <v>12</v>
      </c>
    </row>
    <row r="215" spans="19:20">
      <c r="S215" s="362" t="s">
        <v>1002</v>
      </c>
      <c r="T215" s="387">
        <v>12</v>
      </c>
    </row>
    <row r="216" spans="19:20">
      <c r="S216" s="394" t="s">
        <v>82</v>
      </c>
      <c r="T216" s="384">
        <v>18</v>
      </c>
    </row>
    <row r="217" spans="19:20">
      <c r="S217" s="362" t="s">
        <v>1003</v>
      </c>
      <c r="T217" s="384">
        <v>18</v>
      </c>
    </row>
    <row r="218" spans="19:20">
      <c r="S218" s="362" t="s">
        <v>1003</v>
      </c>
      <c r="T218" s="387">
        <v>18</v>
      </c>
    </row>
    <row r="219" spans="19:20">
      <c r="S219" s="362" t="s">
        <v>1003</v>
      </c>
      <c r="T219" s="384">
        <v>18</v>
      </c>
    </row>
    <row r="220" spans="19:20">
      <c r="S220" s="362" t="s">
        <v>1004</v>
      </c>
      <c r="T220" s="367">
        <v>18</v>
      </c>
    </row>
    <row r="221" spans="19:20">
      <c r="S221" s="362" t="s">
        <v>1004</v>
      </c>
      <c r="T221" s="384">
        <v>18</v>
      </c>
    </row>
    <row r="222" spans="19:20">
      <c r="S222" s="394" t="s">
        <v>83</v>
      </c>
      <c r="T222" s="363">
        <v>22</v>
      </c>
    </row>
    <row r="223" spans="19:20">
      <c r="S223" s="362" t="s">
        <v>1005</v>
      </c>
      <c r="T223" s="363">
        <v>22</v>
      </c>
    </row>
    <row r="224" spans="19:20">
      <c r="S224" s="362" t="s">
        <v>1006</v>
      </c>
      <c r="T224" s="364">
        <v>22</v>
      </c>
    </row>
    <row r="225" spans="19:20">
      <c r="S225" s="394" t="s">
        <v>84</v>
      </c>
      <c r="T225" s="363">
        <v>7.5</v>
      </c>
    </row>
    <row r="226" spans="19:20">
      <c r="S226" s="362" t="s">
        <v>1007</v>
      </c>
      <c r="T226" s="363">
        <v>7.5</v>
      </c>
    </row>
    <row r="227" spans="19:20">
      <c r="S227" s="362" t="s">
        <v>1007</v>
      </c>
      <c r="T227" s="364">
        <v>7.5</v>
      </c>
    </row>
    <row r="228" spans="19:20">
      <c r="S228" s="362" t="s">
        <v>1008</v>
      </c>
      <c r="T228" s="363">
        <v>7.5</v>
      </c>
    </row>
    <row r="229" spans="19:20">
      <c r="S229" s="362" t="s">
        <v>1008</v>
      </c>
      <c r="T229" s="364">
        <v>7.5</v>
      </c>
    </row>
    <row r="230" spans="19:20">
      <c r="S230" s="362" t="s">
        <v>1009</v>
      </c>
      <c r="T230" s="363">
        <v>7.5</v>
      </c>
    </row>
    <row r="231" spans="19:20">
      <c r="S231" s="362" t="s">
        <v>1009</v>
      </c>
      <c r="T231" s="364">
        <v>7.5</v>
      </c>
    </row>
    <row r="232" spans="19:20">
      <c r="S232" s="362" t="s">
        <v>1010</v>
      </c>
      <c r="T232" s="363">
        <v>7.5</v>
      </c>
    </row>
    <row r="233" spans="19:20">
      <c r="S233" s="362" t="s">
        <v>1010</v>
      </c>
      <c r="T233" s="364">
        <v>7.5</v>
      </c>
    </row>
    <row r="234" spans="19:20">
      <c r="S234" s="362" t="s">
        <v>1011</v>
      </c>
      <c r="T234" s="363">
        <v>7.5</v>
      </c>
    </row>
    <row r="235" spans="19:20">
      <c r="S235" s="362" t="s">
        <v>1011</v>
      </c>
      <c r="T235" s="364">
        <v>7.5</v>
      </c>
    </row>
    <row r="236" spans="19:20">
      <c r="S236" s="362" t="s">
        <v>1012</v>
      </c>
      <c r="T236" s="363">
        <v>7.5</v>
      </c>
    </row>
    <row r="237" spans="19:20">
      <c r="S237" s="362" t="s">
        <v>1012</v>
      </c>
      <c r="T237" s="364">
        <v>7.5</v>
      </c>
    </row>
    <row r="238" spans="19:20">
      <c r="S238" s="394" t="s">
        <v>631</v>
      </c>
      <c r="T238" s="363">
        <v>9</v>
      </c>
    </row>
    <row r="239" spans="19:20">
      <c r="S239" s="362" t="s">
        <v>1013</v>
      </c>
      <c r="T239" s="363">
        <v>9</v>
      </c>
    </row>
    <row r="240" spans="19:20">
      <c r="S240" s="362" t="s">
        <v>1013</v>
      </c>
      <c r="T240" s="364">
        <v>9</v>
      </c>
    </row>
    <row r="241" spans="19:20">
      <c r="S241" s="362" t="s">
        <v>1014</v>
      </c>
      <c r="T241" s="363">
        <v>9</v>
      </c>
    </row>
    <row r="242" spans="19:20">
      <c r="S242" s="362" t="s">
        <v>1014</v>
      </c>
      <c r="T242" s="364">
        <v>9</v>
      </c>
    </row>
    <row r="243" spans="19:20">
      <c r="S243" s="362" t="s">
        <v>1015</v>
      </c>
      <c r="T243" s="363">
        <v>9</v>
      </c>
    </row>
    <row r="244" spans="19:20">
      <c r="S244" s="362" t="s">
        <v>1015</v>
      </c>
      <c r="T244" s="364">
        <v>9</v>
      </c>
    </row>
    <row r="245" spans="19:20">
      <c r="S245" s="394" t="s">
        <v>632</v>
      </c>
      <c r="T245" s="363">
        <v>9</v>
      </c>
    </row>
    <row r="246" spans="19:20">
      <c r="S246" s="362" t="s">
        <v>1016</v>
      </c>
      <c r="T246" s="363">
        <v>9</v>
      </c>
    </row>
    <row r="247" spans="19:20">
      <c r="S247" s="362" t="s">
        <v>1016</v>
      </c>
      <c r="T247" s="364">
        <v>9</v>
      </c>
    </row>
    <row r="248" spans="19:20">
      <c r="S248" s="362" t="s">
        <v>1017</v>
      </c>
      <c r="T248" s="363">
        <v>9</v>
      </c>
    </row>
    <row r="249" spans="19:20">
      <c r="S249" s="362" t="s">
        <v>1017</v>
      </c>
      <c r="T249" s="364">
        <v>9</v>
      </c>
    </row>
    <row r="250" spans="19:20">
      <c r="S250" s="362" t="s">
        <v>1018</v>
      </c>
      <c r="T250" s="363">
        <v>9</v>
      </c>
    </row>
    <row r="251" spans="19:20">
      <c r="S251" s="362" t="s">
        <v>1018</v>
      </c>
      <c r="T251" s="364">
        <v>9</v>
      </c>
    </row>
    <row r="252" spans="19:20">
      <c r="S252" s="362" t="s">
        <v>1019</v>
      </c>
      <c r="T252" s="363">
        <v>7.5</v>
      </c>
    </row>
    <row r="253" spans="19:20">
      <c r="S253" s="362" t="s">
        <v>1019</v>
      </c>
      <c r="T253" s="364">
        <v>7.5</v>
      </c>
    </row>
    <row r="254" spans="19:20">
      <c r="S254" s="362" t="s">
        <v>1020</v>
      </c>
      <c r="T254" s="363">
        <v>7.5</v>
      </c>
    </row>
    <row r="255" spans="19:20">
      <c r="S255" s="362" t="s">
        <v>1020</v>
      </c>
      <c r="T255" s="364">
        <v>7.5</v>
      </c>
    </row>
    <row r="256" spans="19:20">
      <c r="S256" s="362" t="s">
        <v>1021</v>
      </c>
      <c r="T256" s="363">
        <v>7.5</v>
      </c>
    </row>
    <row r="257" spans="19:20">
      <c r="S257" s="362" t="s">
        <v>1022</v>
      </c>
      <c r="T257" s="364" t="s">
        <v>673</v>
      </c>
    </row>
    <row r="258" spans="19:20">
      <c r="S258" s="362" t="s">
        <v>1022</v>
      </c>
      <c r="T258" s="363" t="s">
        <v>673</v>
      </c>
    </row>
    <row r="259" spans="19:20">
      <c r="S259" s="362" t="s">
        <v>1023</v>
      </c>
      <c r="T259" s="364" t="s">
        <v>673</v>
      </c>
    </row>
    <row r="260" spans="19:20">
      <c r="S260" s="362" t="s">
        <v>1023</v>
      </c>
      <c r="T260" s="363" t="s">
        <v>673</v>
      </c>
    </row>
    <row r="261" spans="19:20">
      <c r="S261" s="362" t="s">
        <v>1024</v>
      </c>
      <c r="T261" s="364" t="s">
        <v>674</v>
      </c>
    </row>
    <row r="262" spans="19:20">
      <c r="S262" s="362" t="s">
        <v>1025</v>
      </c>
      <c r="T262" s="363" t="s">
        <v>674</v>
      </c>
    </row>
    <row r="263" spans="19:20">
      <c r="S263" s="362" t="s">
        <v>1025</v>
      </c>
      <c r="T263" s="364" t="s">
        <v>674</v>
      </c>
    </row>
    <row r="264" spans="19:20">
      <c r="S264" s="362" t="s">
        <v>1026</v>
      </c>
      <c r="T264" s="363" t="s">
        <v>674</v>
      </c>
    </row>
    <row r="265" spans="19:20">
      <c r="S265" s="362" t="s">
        <v>1027</v>
      </c>
      <c r="T265" s="364" t="s">
        <v>674</v>
      </c>
    </row>
    <row r="266" spans="19:20">
      <c r="S266" s="362" t="s">
        <v>1027</v>
      </c>
      <c r="T266" s="363" t="s">
        <v>674</v>
      </c>
    </row>
    <row r="267" spans="19:20">
      <c r="S267" s="362" t="s">
        <v>1028</v>
      </c>
      <c r="T267" s="364" t="s">
        <v>675</v>
      </c>
    </row>
    <row r="268" spans="19:20">
      <c r="S268" s="362" t="s">
        <v>1028</v>
      </c>
      <c r="T268" s="363" t="s">
        <v>675</v>
      </c>
    </row>
    <row r="269" spans="19:20">
      <c r="S269" s="362" t="s">
        <v>1029</v>
      </c>
      <c r="T269" s="364" t="s">
        <v>675</v>
      </c>
    </row>
    <row r="270" spans="19:20">
      <c r="S270" s="362" t="s">
        <v>1029</v>
      </c>
      <c r="T270" s="363" t="s">
        <v>675</v>
      </c>
    </row>
    <row r="271" spans="19:20">
      <c r="S271" s="362" t="s">
        <v>1030</v>
      </c>
      <c r="T271" s="364" t="s">
        <v>673</v>
      </c>
    </row>
    <row r="272" spans="19:20">
      <c r="S272" s="362" t="s">
        <v>1031</v>
      </c>
      <c r="T272" s="363" t="s">
        <v>673</v>
      </c>
    </row>
    <row r="273" spans="19:20">
      <c r="S273" s="362" t="s">
        <v>1031</v>
      </c>
      <c r="T273" s="364" t="s">
        <v>673</v>
      </c>
    </row>
    <row r="274" spans="19:20">
      <c r="S274" s="362" t="s">
        <v>1032</v>
      </c>
      <c r="T274" s="363" t="s">
        <v>673</v>
      </c>
    </row>
    <row r="275" spans="19:20">
      <c r="S275" s="362" t="s">
        <v>1032</v>
      </c>
      <c r="T275" s="364" t="s">
        <v>673</v>
      </c>
    </row>
    <row r="276" spans="19:20">
      <c r="S276" s="362" t="s">
        <v>1033</v>
      </c>
      <c r="T276" s="363" t="s">
        <v>673</v>
      </c>
    </row>
    <row r="277" spans="19:20">
      <c r="S277" s="362" t="s">
        <v>1033</v>
      </c>
      <c r="T277" s="364" t="s">
        <v>673</v>
      </c>
    </row>
    <row r="278" spans="19:20">
      <c r="S278" s="362" t="s">
        <v>1034</v>
      </c>
      <c r="T278" s="363">
        <v>0</v>
      </c>
    </row>
    <row r="279" spans="19:20">
      <c r="S279" s="362" t="s">
        <v>1034</v>
      </c>
      <c r="T279" s="364">
        <v>0</v>
      </c>
    </row>
    <row r="280" spans="19:20" ht="15.75" thickBot="1">
      <c r="S280" s="362" t="s">
        <v>1035</v>
      </c>
      <c r="T280" s="363">
        <v>0</v>
      </c>
    </row>
    <row r="281" spans="19:20" ht="15.75" thickBot="1">
      <c r="S281" s="362" t="s">
        <v>1035</v>
      </c>
      <c r="T281" s="366">
        <v>0</v>
      </c>
    </row>
    <row r="282" spans="19:20" ht="15.75" thickBot="1">
      <c r="S282" s="362" t="s">
        <v>1036</v>
      </c>
      <c r="T282" s="365">
        <v>0</v>
      </c>
    </row>
    <row r="283" spans="19:20" ht="15.75" thickBot="1">
      <c r="S283" s="362" t="s">
        <v>1036</v>
      </c>
      <c r="T283" s="365">
        <v>0</v>
      </c>
    </row>
    <row r="284" spans="19:20" ht="15.75" thickBot="1">
      <c r="S284" s="362" t="s">
        <v>1037</v>
      </c>
      <c r="T284" s="366">
        <v>0</v>
      </c>
    </row>
    <row r="285" spans="19:20" ht="15.75" thickBot="1">
      <c r="S285" s="362" t="s">
        <v>1037</v>
      </c>
      <c r="T285" s="366">
        <v>0</v>
      </c>
    </row>
    <row r="286" spans="19:20" ht="15.75" thickBot="1">
      <c r="S286" s="362" t="s">
        <v>1038</v>
      </c>
      <c r="T286" s="365">
        <v>0</v>
      </c>
    </row>
    <row r="287" spans="19:20" ht="15.75" thickBot="1">
      <c r="S287" s="362" t="s">
        <v>1038</v>
      </c>
      <c r="T287" s="365">
        <v>0</v>
      </c>
    </row>
    <row r="288" spans="19:20" ht="15.75" thickBot="1">
      <c r="S288" s="362" t="s">
        <v>1039</v>
      </c>
      <c r="T288" s="366">
        <v>0</v>
      </c>
    </row>
    <row r="289" spans="19:20" ht="15.75" thickBot="1">
      <c r="S289" s="362" t="s">
        <v>1039</v>
      </c>
      <c r="T289" s="366">
        <v>0</v>
      </c>
    </row>
    <row r="290" spans="19:20" ht="15.75" thickBot="1">
      <c r="S290" s="362" t="s">
        <v>1040</v>
      </c>
      <c r="T290" s="365">
        <v>0</v>
      </c>
    </row>
    <row r="291" spans="19:20" ht="15.75" thickBot="1">
      <c r="S291" s="362" t="s">
        <v>1040</v>
      </c>
      <c r="T291" s="365">
        <v>0</v>
      </c>
    </row>
    <row r="292" spans="19:20" ht="15.75" thickBot="1">
      <c r="S292" s="362" t="s">
        <v>1041</v>
      </c>
      <c r="T292" s="366">
        <v>0</v>
      </c>
    </row>
    <row r="293" spans="19:20" ht="15.75" thickBot="1">
      <c r="S293" s="362" t="s">
        <v>1041</v>
      </c>
      <c r="T293" s="366">
        <v>0</v>
      </c>
    </row>
    <row r="294" spans="19:20" ht="15.75" thickBot="1">
      <c r="S294" s="362" t="s">
        <v>1042</v>
      </c>
      <c r="T294" s="365">
        <v>0</v>
      </c>
    </row>
    <row r="295" spans="19:20" ht="15.75" thickBot="1">
      <c r="S295" s="362" t="s">
        <v>1042</v>
      </c>
      <c r="T295" s="365">
        <v>0</v>
      </c>
    </row>
    <row r="296" spans="19:20" ht="15.75" thickBot="1">
      <c r="S296" s="362" t="s">
        <v>1043</v>
      </c>
      <c r="T296" s="366">
        <v>0</v>
      </c>
    </row>
    <row r="297" spans="19:20" ht="15.75" thickBot="1">
      <c r="S297" s="362" t="s">
        <v>1044</v>
      </c>
      <c r="T297" s="365">
        <v>0</v>
      </c>
    </row>
    <row r="298" spans="19:20" ht="15.75" thickBot="1">
      <c r="S298" s="362" t="s">
        <v>1044</v>
      </c>
      <c r="T298" s="365">
        <v>0</v>
      </c>
    </row>
    <row r="299" spans="19:20" ht="15.75" thickBot="1">
      <c r="S299" s="362" t="s">
        <v>1045</v>
      </c>
      <c r="T299" s="366">
        <v>0</v>
      </c>
    </row>
    <row r="300" spans="19:20" ht="15.75" thickBot="1">
      <c r="S300" s="362" t="s">
        <v>1045</v>
      </c>
      <c r="T300" s="366">
        <v>0</v>
      </c>
    </row>
    <row r="301" spans="19:20" ht="15.75" thickBot="1">
      <c r="S301" s="362" t="s">
        <v>1046</v>
      </c>
      <c r="T301" s="365">
        <v>0</v>
      </c>
    </row>
    <row r="302" spans="19:20" ht="15.75" thickBot="1">
      <c r="S302" s="362" t="s">
        <v>1046</v>
      </c>
      <c r="T302" s="365">
        <v>0</v>
      </c>
    </row>
    <row r="303" spans="19:20" ht="15.75" thickBot="1">
      <c r="S303" s="362" t="s">
        <v>1047</v>
      </c>
      <c r="T303" s="366">
        <v>0</v>
      </c>
    </row>
    <row r="304" spans="19:20" ht="15.75" thickBot="1">
      <c r="S304" s="362" t="s">
        <v>1047</v>
      </c>
      <c r="T304" s="366">
        <v>0</v>
      </c>
    </row>
    <row r="305" spans="19:20" ht="15.75" thickBot="1">
      <c r="S305" s="362" t="s">
        <v>1048</v>
      </c>
      <c r="T305" s="365">
        <v>0</v>
      </c>
    </row>
    <row r="306" spans="19:20" ht="15.75" thickBot="1">
      <c r="S306" s="362" t="s">
        <v>1048</v>
      </c>
      <c r="T306" s="365">
        <v>0</v>
      </c>
    </row>
    <row r="307" spans="19:20" ht="15.75" thickBot="1">
      <c r="S307" s="362" t="s">
        <v>1049</v>
      </c>
      <c r="T307" s="366">
        <v>0</v>
      </c>
    </row>
    <row r="308" spans="19:20" ht="15.75" thickBot="1">
      <c r="S308" s="362" t="s">
        <v>1049</v>
      </c>
      <c r="T308" s="366">
        <v>0</v>
      </c>
    </row>
    <row r="309" spans="19:20" ht="15.75" thickBot="1">
      <c r="S309" s="362" t="s">
        <v>676</v>
      </c>
      <c r="T309" s="365">
        <v>0</v>
      </c>
    </row>
    <row r="310" spans="19:20" ht="15.75" thickBot="1">
      <c r="S310" s="388" t="s">
        <v>190</v>
      </c>
      <c r="T310" s="365">
        <v>0</v>
      </c>
    </row>
    <row r="311" spans="19:20" ht="15.75" thickBot="1">
      <c r="S311" s="362" t="s">
        <v>677</v>
      </c>
      <c r="T311" s="365">
        <v>0</v>
      </c>
    </row>
    <row r="312" spans="19:20" ht="15.75" thickBot="1">
      <c r="S312" s="388" t="s">
        <v>188</v>
      </c>
      <c r="T312" s="365">
        <v>0</v>
      </c>
    </row>
    <row r="313" spans="19:20" ht="15.75" thickBot="1">
      <c r="S313" s="362" t="s">
        <v>678</v>
      </c>
      <c r="T313" s="365">
        <v>0</v>
      </c>
    </row>
    <row r="314" spans="19:20" ht="15.75" thickBot="1">
      <c r="S314" s="388" t="s">
        <v>186</v>
      </c>
      <c r="T314" s="365">
        <v>0</v>
      </c>
    </row>
    <row r="315" spans="19:20" ht="15.75" thickBot="1">
      <c r="S315" s="362" t="s">
        <v>679</v>
      </c>
      <c r="T315" s="365">
        <v>0</v>
      </c>
    </row>
    <row r="316" spans="19:20">
      <c r="S316" s="388" t="s">
        <v>184</v>
      </c>
      <c r="T316" s="365">
        <v>0</v>
      </c>
    </row>
    <row r="317" spans="19:20">
      <c r="S317" s="362" t="s">
        <v>1050</v>
      </c>
      <c r="T317" s="364">
        <v>0.7</v>
      </c>
    </row>
    <row r="318" spans="19:20">
      <c r="S318" s="362" t="s">
        <v>1050</v>
      </c>
      <c r="T318" s="363">
        <v>0.7</v>
      </c>
    </row>
    <row r="319" spans="19:20">
      <c r="S319" s="362" t="s">
        <v>1051</v>
      </c>
      <c r="T319" s="364">
        <v>0.7</v>
      </c>
    </row>
    <row r="320" spans="19:20">
      <c r="S320" s="362" t="s">
        <v>1051</v>
      </c>
      <c r="T320" s="363">
        <v>0.7</v>
      </c>
    </row>
    <row r="321" spans="19:20">
      <c r="S321" s="362" t="s">
        <v>1052</v>
      </c>
      <c r="T321" s="364">
        <v>0.7</v>
      </c>
    </row>
    <row r="322" spans="19:20">
      <c r="S322" s="362" t="s">
        <v>1053</v>
      </c>
      <c r="T322" s="363">
        <v>0.7</v>
      </c>
    </row>
    <row r="323" spans="19:20">
      <c r="S323" s="362" t="s">
        <v>1053</v>
      </c>
      <c r="T323" s="364">
        <v>0.7</v>
      </c>
    </row>
    <row r="324" spans="19:20">
      <c r="S324" s="362" t="s">
        <v>1054</v>
      </c>
      <c r="T324" s="363">
        <v>0.7</v>
      </c>
    </row>
    <row r="325" spans="19:20">
      <c r="S325" s="362" t="s">
        <v>1054</v>
      </c>
      <c r="T325" s="364">
        <v>0.7</v>
      </c>
    </row>
    <row r="326" spans="19:20" ht="15.75" thickBot="1">
      <c r="S326" s="362" t="s">
        <v>1055</v>
      </c>
      <c r="T326" s="363">
        <v>0.7</v>
      </c>
    </row>
    <row r="327" spans="19:20" ht="15.75" thickBot="1">
      <c r="S327" s="362" t="s">
        <v>1055</v>
      </c>
      <c r="T327" s="365">
        <v>0.7</v>
      </c>
    </row>
    <row r="328" spans="19:20" ht="15.75" thickBot="1">
      <c r="S328" s="362" t="s">
        <v>1056</v>
      </c>
      <c r="T328" s="366">
        <v>0.4</v>
      </c>
    </row>
    <row r="329" spans="19:20" ht="15.75" thickBot="1">
      <c r="S329" s="362" t="s">
        <v>1056</v>
      </c>
      <c r="T329" s="365">
        <v>0.4</v>
      </c>
    </row>
    <row r="330" spans="19:20">
      <c r="S330" s="362" t="s">
        <v>1057</v>
      </c>
      <c r="T330" s="366">
        <v>0.4</v>
      </c>
    </row>
    <row r="331" spans="19:20">
      <c r="S331" s="362" t="s">
        <v>1057</v>
      </c>
      <c r="T331" s="364">
        <v>0.4</v>
      </c>
    </row>
    <row r="332" spans="19:20">
      <c r="S332" s="362" t="s">
        <v>1058</v>
      </c>
      <c r="T332" s="363">
        <v>0.4</v>
      </c>
    </row>
    <row r="333" spans="19:20">
      <c r="S333" s="362" t="s">
        <v>682</v>
      </c>
      <c r="T333" s="364">
        <v>0.4</v>
      </c>
    </row>
    <row r="334" spans="19:20">
      <c r="S334" s="362" t="s">
        <v>680</v>
      </c>
      <c r="T334" s="364">
        <v>0.4</v>
      </c>
    </row>
    <row r="335" spans="19:20">
      <c r="S335" s="394" t="s">
        <v>174</v>
      </c>
      <c r="T335" s="392">
        <v>1</v>
      </c>
    </row>
    <row r="336" spans="19:20">
      <c r="S336" s="362" t="s">
        <v>1059</v>
      </c>
      <c r="T336" s="363">
        <v>0.4</v>
      </c>
    </row>
    <row r="337" spans="19:20">
      <c r="S337" s="362" t="s">
        <v>1059</v>
      </c>
      <c r="T337" s="364">
        <v>0.4</v>
      </c>
    </row>
    <row r="338" spans="19:20">
      <c r="S338" s="362" t="s">
        <v>1060</v>
      </c>
      <c r="T338" s="363">
        <v>0.4</v>
      </c>
    </row>
    <row r="339" spans="19:20">
      <c r="S339" s="362" t="s">
        <v>1060</v>
      </c>
      <c r="T339" s="364">
        <v>0.4</v>
      </c>
    </row>
    <row r="340" spans="19:20">
      <c r="S340" s="362" t="s">
        <v>681</v>
      </c>
      <c r="T340" s="363">
        <v>0.4</v>
      </c>
    </row>
    <row r="341" spans="19:20">
      <c r="S341" s="388" t="s">
        <v>179</v>
      </c>
      <c r="T341" s="391">
        <v>0.4</v>
      </c>
    </row>
    <row r="342" spans="19:20">
      <c r="S342" s="362" t="s">
        <v>1061</v>
      </c>
      <c r="T342" s="364">
        <v>0.4</v>
      </c>
    </row>
    <row r="343" spans="19:20">
      <c r="S343" s="362" t="s">
        <v>1061</v>
      </c>
      <c r="T343" s="363">
        <v>0.4</v>
      </c>
    </row>
    <row r="344" spans="19:20" ht="15.75" thickBot="1">
      <c r="S344" s="362" t="s">
        <v>1062</v>
      </c>
      <c r="T344" s="364">
        <v>0.4</v>
      </c>
    </row>
    <row r="345" spans="19:20" ht="15.75" thickBot="1">
      <c r="S345" s="362" t="s">
        <v>1062</v>
      </c>
      <c r="T345" s="366">
        <v>0.4</v>
      </c>
    </row>
    <row r="346" spans="19:20">
      <c r="S346" s="362" t="s">
        <v>1063</v>
      </c>
      <c r="T346" s="365">
        <v>0.4</v>
      </c>
    </row>
    <row r="347" spans="19:20">
      <c r="S347" s="362" t="s">
        <v>1063</v>
      </c>
      <c r="T347" s="363">
        <v>0.4</v>
      </c>
    </row>
    <row r="348" spans="19:20">
      <c r="S348" s="362" t="s">
        <v>1064</v>
      </c>
      <c r="T348" s="364">
        <v>0.4</v>
      </c>
    </row>
    <row r="349" spans="19:20">
      <c r="S349" s="362" t="s">
        <v>1064</v>
      </c>
      <c r="T349" s="363">
        <v>0.4</v>
      </c>
    </row>
    <row r="350" spans="19:20">
      <c r="S350" s="394" t="s">
        <v>560</v>
      </c>
      <c r="T350" s="391">
        <v>0.4</v>
      </c>
    </row>
    <row r="351" spans="19:20">
      <c r="S351" s="362" t="s">
        <v>1065</v>
      </c>
      <c r="T351" s="363">
        <v>0.4</v>
      </c>
    </row>
    <row r="352" spans="19:20">
      <c r="S352" s="362" t="s">
        <v>1065</v>
      </c>
      <c r="T352" s="364">
        <v>0.4</v>
      </c>
    </row>
    <row r="353" spans="19:20">
      <c r="S353" s="362" t="s">
        <v>1066</v>
      </c>
      <c r="T353" s="363">
        <v>0.4</v>
      </c>
    </row>
    <row r="354" spans="19:20">
      <c r="S354" s="362" t="s">
        <v>1066</v>
      </c>
      <c r="T354" s="364">
        <v>0.4</v>
      </c>
    </row>
    <row r="355" spans="19:20">
      <c r="S355" s="362" t="s">
        <v>1067</v>
      </c>
      <c r="T355" s="363">
        <v>0.4</v>
      </c>
    </row>
    <row r="356" spans="19:20">
      <c r="S356" s="362" t="s">
        <v>1068</v>
      </c>
      <c r="T356" s="364">
        <v>0.4</v>
      </c>
    </row>
    <row r="357" spans="19:20">
      <c r="S357" s="362" t="s">
        <v>1068</v>
      </c>
      <c r="T357" s="363">
        <v>0.4</v>
      </c>
    </row>
    <row r="358" spans="19:20">
      <c r="S358" s="362" t="s">
        <v>1069</v>
      </c>
      <c r="T358" s="364">
        <v>0.4</v>
      </c>
    </row>
    <row r="359" spans="19:20">
      <c r="S359" s="362" t="s">
        <v>1070</v>
      </c>
      <c r="T359" s="363">
        <v>0.4</v>
      </c>
    </row>
    <row r="360" spans="19:20">
      <c r="S360" s="362" t="s">
        <v>1070</v>
      </c>
      <c r="T360" s="364">
        <v>0.4</v>
      </c>
    </row>
    <row r="361" spans="19:20">
      <c r="S361" s="362" t="s">
        <v>683</v>
      </c>
      <c r="T361" s="363">
        <v>0.4</v>
      </c>
    </row>
    <row r="362" spans="19:20" ht="15.75" thickBot="1">
      <c r="S362" s="362" t="s">
        <v>683</v>
      </c>
      <c r="T362" s="364">
        <v>0.4</v>
      </c>
    </row>
    <row r="363" spans="19:20" ht="15.75" thickBot="1">
      <c r="S363" s="362" t="s">
        <v>1071</v>
      </c>
      <c r="T363" s="366">
        <v>0.4</v>
      </c>
    </row>
    <row r="364" spans="19:20" ht="15.75" thickBot="1">
      <c r="S364" s="362" t="s">
        <v>1071</v>
      </c>
      <c r="T364" s="365">
        <v>0.4</v>
      </c>
    </row>
    <row r="365" spans="19:20" ht="15.75" thickBot="1">
      <c r="S365" s="362" t="s">
        <v>1072</v>
      </c>
      <c r="T365" s="366">
        <v>0.4</v>
      </c>
    </row>
    <row r="366" spans="19:20" ht="15.75" thickBot="1">
      <c r="S366" s="362" t="s">
        <v>684</v>
      </c>
      <c r="T366" s="365">
        <v>0.4</v>
      </c>
    </row>
    <row r="367" spans="19:20" ht="15.75" thickBot="1">
      <c r="S367" s="394" t="s">
        <v>175</v>
      </c>
      <c r="T367" s="385">
        <v>1</v>
      </c>
    </row>
    <row r="368" spans="19:20" ht="15.75" thickBot="1">
      <c r="S368" s="362" t="s">
        <v>1073</v>
      </c>
      <c r="T368" s="366">
        <v>0.4</v>
      </c>
    </row>
    <row r="369" spans="19:20" ht="15.75" thickBot="1">
      <c r="S369" s="362" t="s">
        <v>1074</v>
      </c>
      <c r="T369" s="365">
        <v>0.4</v>
      </c>
    </row>
    <row r="370" spans="19:20">
      <c r="S370" s="362" t="s">
        <v>1074</v>
      </c>
      <c r="T370" s="366">
        <v>0.4</v>
      </c>
    </row>
    <row r="371" spans="19:20">
      <c r="S371" s="362" t="s">
        <v>685</v>
      </c>
      <c r="T371" s="364">
        <v>0.4</v>
      </c>
    </row>
    <row r="372" spans="19:20">
      <c r="S372" s="388" t="s">
        <v>181</v>
      </c>
      <c r="T372" s="391">
        <v>0.4</v>
      </c>
    </row>
    <row r="373" spans="19:20">
      <c r="S373" s="362" t="s">
        <v>1075</v>
      </c>
      <c r="T373" s="363">
        <v>1.7</v>
      </c>
    </row>
    <row r="374" spans="19:20">
      <c r="S374" s="362" t="s">
        <v>1075</v>
      </c>
      <c r="T374" s="364">
        <v>1.7</v>
      </c>
    </row>
    <row r="375" spans="19:20">
      <c r="S375" s="362" t="s">
        <v>686</v>
      </c>
      <c r="T375" s="363">
        <v>1.7</v>
      </c>
    </row>
    <row r="376" spans="19:20">
      <c r="S376" s="394" t="s">
        <v>172</v>
      </c>
      <c r="T376" s="392">
        <v>3</v>
      </c>
    </row>
    <row r="377" spans="19:20">
      <c r="S377" s="362" t="s">
        <v>687</v>
      </c>
      <c r="T377" s="364">
        <v>1.7</v>
      </c>
    </row>
    <row r="378" spans="19:20">
      <c r="S378" s="394" t="s">
        <v>176</v>
      </c>
      <c r="T378" s="392">
        <v>3</v>
      </c>
    </row>
    <row r="379" spans="19:20">
      <c r="S379" s="362" t="s">
        <v>1076</v>
      </c>
      <c r="T379" s="363">
        <v>1.7</v>
      </c>
    </row>
    <row r="380" spans="19:20">
      <c r="S380" s="362" t="s">
        <v>1076</v>
      </c>
      <c r="T380" s="364">
        <v>1.7</v>
      </c>
    </row>
    <row r="381" spans="19:20">
      <c r="S381" s="362" t="s">
        <v>1077</v>
      </c>
      <c r="T381" s="363">
        <v>1.7</v>
      </c>
    </row>
    <row r="382" spans="19:20">
      <c r="S382" s="362" t="s">
        <v>1077</v>
      </c>
      <c r="T382" s="364">
        <v>1.7</v>
      </c>
    </row>
    <row r="383" spans="19:20">
      <c r="S383" s="362" t="s">
        <v>688</v>
      </c>
      <c r="T383" s="363">
        <v>0.7</v>
      </c>
    </row>
    <row r="384" spans="19:20" ht="15.75" thickBot="1">
      <c r="S384" s="394" t="s">
        <v>173</v>
      </c>
      <c r="T384" s="392">
        <v>1.5</v>
      </c>
    </row>
    <row r="385" spans="19:20" ht="15.75" thickBot="1">
      <c r="S385" s="362" t="s">
        <v>1078</v>
      </c>
      <c r="T385" s="365">
        <v>0.7</v>
      </c>
    </row>
    <row r="386" spans="19:20">
      <c r="S386" s="362" t="s">
        <v>1078</v>
      </c>
      <c r="T386" s="366">
        <v>0.7</v>
      </c>
    </row>
    <row r="387" spans="19:20">
      <c r="S387" s="362" t="s">
        <v>1079</v>
      </c>
      <c r="T387" s="364">
        <v>0.7</v>
      </c>
    </row>
    <row r="388" spans="19:20">
      <c r="S388" s="362" t="s">
        <v>1079</v>
      </c>
      <c r="T388" s="363">
        <v>0.7</v>
      </c>
    </row>
    <row r="389" spans="19:20">
      <c r="S389" s="362" t="s">
        <v>689</v>
      </c>
      <c r="T389" s="364">
        <v>0.7</v>
      </c>
    </row>
    <row r="390" spans="19:20">
      <c r="S390" s="394" t="s">
        <v>177</v>
      </c>
      <c r="T390" s="391">
        <v>0.7</v>
      </c>
    </row>
    <row r="391" spans="19:20">
      <c r="S391" s="362" t="s">
        <v>1080</v>
      </c>
      <c r="T391" s="363">
        <v>0.7</v>
      </c>
    </row>
    <row r="392" spans="19:20">
      <c r="S392" s="362" t="s">
        <v>1080</v>
      </c>
      <c r="T392" s="364">
        <v>0.7</v>
      </c>
    </row>
    <row r="393" spans="19:20">
      <c r="S393" s="362" t="s">
        <v>1081</v>
      </c>
      <c r="T393" s="363">
        <v>0.7</v>
      </c>
    </row>
    <row r="394" spans="19:20">
      <c r="S394" s="362" t="s">
        <v>1081</v>
      </c>
      <c r="T394" s="364">
        <v>0.7</v>
      </c>
    </row>
    <row r="395" spans="19:20">
      <c r="S395" s="362" t="s">
        <v>1082</v>
      </c>
      <c r="T395" s="363">
        <v>0.7</v>
      </c>
    </row>
    <row r="396" spans="19:20">
      <c r="S396" s="362" t="s">
        <v>1082</v>
      </c>
      <c r="T396" s="364">
        <v>0.7</v>
      </c>
    </row>
    <row r="397" spans="19:20">
      <c r="S397" s="362" t="s">
        <v>1083</v>
      </c>
      <c r="T397" s="363">
        <v>0.7</v>
      </c>
    </row>
    <row r="398" spans="19:20">
      <c r="S398" s="362" t="s">
        <v>1083</v>
      </c>
      <c r="T398" s="364">
        <v>0.7</v>
      </c>
    </row>
    <row r="399" spans="19:20">
      <c r="S399" s="362" t="s">
        <v>1084</v>
      </c>
      <c r="T399" s="363">
        <v>1.7</v>
      </c>
    </row>
    <row r="400" spans="19:20">
      <c r="S400" s="362" t="s">
        <v>1085</v>
      </c>
      <c r="T400" s="364">
        <v>1.7</v>
      </c>
    </row>
    <row r="401" spans="19:20">
      <c r="S401" s="362" t="s">
        <v>1086</v>
      </c>
      <c r="T401" s="363">
        <v>0</v>
      </c>
    </row>
    <row r="402" spans="19:20">
      <c r="S402" s="362" t="s">
        <v>1086</v>
      </c>
      <c r="T402" s="364">
        <v>0</v>
      </c>
    </row>
    <row r="403" spans="19:20">
      <c r="S403" s="362" t="s">
        <v>1087</v>
      </c>
      <c r="T403" s="363">
        <v>0</v>
      </c>
    </row>
    <row r="404" spans="19:20">
      <c r="S404" s="362" t="s">
        <v>1087</v>
      </c>
      <c r="T404" s="364">
        <v>0</v>
      </c>
    </row>
    <row r="405" spans="19:20">
      <c r="S405" s="362" t="s">
        <v>1088</v>
      </c>
      <c r="T405" s="363">
        <v>0</v>
      </c>
    </row>
    <row r="406" spans="19:20">
      <c r="S406" s="362" t="s">
        <v>1088</v>
      </c>
      <c r="T406" s="364">
        <v>0</v>
      </c>
    </row>
    <row r="407" spans="19:20">
      <c r="S407" s="362" t="s">
        <v>1089</v>
      </c>
      <c r="T407" s="363">
        <v>0</v>
      </c>
    </row>
    <row r="408" spans="19:20">
      <c r="S408" s="362" t="s">
        <v>1089</v>
      </c>
      <c r="T408" s="364">
        <v>0</v>
      </c>
    </row>
    <row r="409" spans="19:20">
      <c r="S409" s="362" t="s">
        <v>1090</v>
      </c>
      <c r="T409" s="363">
        <v>0</v>
      </c>
    </row>
    <row r="410" spans="19:20">
      <c r="S410" s="362" t="s">
        <v>1090</v>
      </c>
      <c r="T410" s="364">
        <v>0</v>
      </c>
    </row>
    <row r="411" spans="19:20">
      <c r="S411" s="362" t="s">
        <v>1091</v>
      </c>
      <c r="T411" s="363">
        <v>0</v>
      </c>
    </row>
    <row r="412" spans="19:20">
      <c r="S412" s="362" t="s">
        <v>1091</v>
      </c>
      <c r="T412" s="364">
        <v>0</v>
      </c>
    </row>
    <row r="413" spans="19:20">
      <c r="S413" s="362" t="s">
        <v>1092</v>
      </c>
      <c r="T413" s="363">
        <v>0</v>
      </c>
    </row>
    <row r="414" spans="19:20">
      <c r="S414" s="362" t="s">
        <v>1092</v>
      </c>
      <c r="T414" s="364">
        <v>0</v>
      </c>
    </row>
    <row r="415" spans="19:20">
      <c r="S415" s="362" t="s">
        <v>1093</v>
      </c>
      <c r="T415" s="363">
        <v>0</v>
      </c>
    </row>
    <row r="416" spans="19:20">
      <c r="S416" s="362" t="s">
        <v>1093</v>
      </c>
      <c r="T416" s="364">
        <v>0</v>
      </c>
    </row>
    <row r="417" spans="19:20">
      <c r="S417" s="362" t="s">
        <v>1094</v>
      </c>
      <c r="T417" s="363">
        <v>0</v>
      </c>
    </row>
    <row r="418" spans="19:20">
      <c r="S418" s="362" t="s">
        <v>1094</v>
      </c>
      <c r="T418" s="364">
        <v>0</v>
      </c>
    </row>
    <row r="419" spans="19:20">
      <c r="S419" s="362" t="s">
        <v>1095</v>
      </c>
      <c r="T419" s="363">
        <v>0</v>
      </c>
    </row>
    <row r="420" spans="19:20">
      <c r="S420" s="362" t="s">
        <v>1095</v>
      </c>
      <c r="T420" s="364">
        <v>0</v>
      </c>
    </row>
    <row r="421" spans="19:20">
      <c r="S421" s="362" t="s">
        <v>1096</v>
      </c>
      <c r="T421" s="363">
        <v>0</v>
      </c>
    </row>
    <row r="422" spans="19:20">
      <c r="S422" s="362" t="s">
        <v>1096</v>
      </c>
      <c r="T422" s="364">
        <v>0</v>
      </c>
    </row>
    <row r="423" spans="19:20">
      <c r="S423" s="362" t="s">
        <v>1097</v>
      </c>
      <c r="T423" s="363">
        <v>0</v>
      </c>
    </row>
    <row r="424" spans="19:20">
      <c r="S424" s="362" t="s">
        <v>1098</v>
      </c>
      <c r="T424" s="364">
        <v>0</v>
      </c>
    </row>
    <row r="425" spans="19:20">
      <c r="S425" s="362" t="s">
        <v>1098</v>
      </c>
      <c r="T425" s="363">
        <v>0</v>
      </c>
    </row>
    <row r="426" spans="19:20">
      <c r="S426" s="362" t="s">
        <v>1099</v>
      </c>
      <c r="T426" s="364">
        <v>0</v>
      </c>
    </row>
    <row r="427" spans="19:20">
      <c r="S427" s="362" t="s">
        <v>1099</v>
      </c>
      <c r="T427" s="363">
        <v>0</v>
      </c>
    </row>
    <row r="428" spans="19:20">
      <c r="S428" s="362" t="s">
        <v>1100</v>
      </c>
      <c r="T428" s="364">
        <v>0</v>
      </c>
    </row>
    <row r="429" spans="19:20">
      <c r="S429" s="362" t="s">
        <v>1100</v>
      </c>
      <c r="T429" s="363">
        <v>0</v>
      </c>
    </row>
    <row r="430" spans="19:20">
      <c r="S430" s="362" t="s">
        <v>1101</v>
      </c>
      <c r="T430" s="364">
        <v>0</v>
      </c>
    </row>
    <row r="431" spans="19:20">
      <c r="S431" s="362" t="s">
        <v>1101</v>
      </c>
      <c r="T431" s="363">
        <v>0</v>
      </c>
    </row>
    <row r="432" spans="19:20">
      <c r="S432" s="362" t="s">
        <v>1102</v>
      </c>
      <c r="T432" s="364">
        <v>0</v>
      </c>
    </row>
    <row r="433" spans="19:20">
      <c r="S433" s="362" t="s">
        <v>1102</v>
      </c>
      <c r="T433" s="363">
        <v>0</v>
      </c>
    </row>
    <row r="434" spans="19:20">
      <c r="S434" s="362" t="s">
        <v>1103</v>
      </c>
      <c r="T434" s="364">
        <v>0</v>
      </c>
    </row>
    <row r="435" spans="19:20">
      <c r="S435" s="362" t="s">
        <v>1103</v>
      </c>
      <c r="T435" s="363">
        <v>0</v>
      </c>
    </row>
    <row r="436" spans="19:20">
      <c r="S436" s="362" t="s">
        <v>1104</v>
      </c>
      <c r="T436" s="364">
        <v>0</v>
      </c>
    </row>
    <row r="437" spans="19:20">
      <c r="S437" s="362" t="s">
        <v>1104</v>
      </c>
      <c r="T437" s="363">
        <v>0</v>
      </c>
    </row>
    <row r="438" spans="19:20">
      <c r="S438" s="362" t="s">
        <v>1105</v>
      </c>
      <c r="T438" s="364">
        <v>0</v>
      </c>
    </row>
    <row r="439" spans="19:20">
      <c r="S439" s="362" t="s">
        <v>1105</v>
      </c>
      <c r="T439" s="363">
        <v>0</v>
      </c>
    </row>
    <row r="440" spans="19:20">
      <c r="S440" s="362" t="s">
        <v>1106</v>
      </c>
      <c r="T440" s="364">
        <v>0</v>
      </c>
    </row>
    <row r="441" spans="19:20">
      <c r="S441" s="362" t="s">
        <v>1106</v>
      </c>
      <c r="T441" s="363">
        <v>0</v>
      </c>
    </row>
    <row r="442" spans="19:20">
      <c r="S442" s="362" t="s">
        <v>1107</v>
      </c>
      <c r="T442" s="364">
        <v>0</v>
      </c>
    </row>
    <row r="443" spans="19:20">
      <c r="S443" s="362" t="s">
        <v>1107</v>
      </c>
      <c r="T443" s="363">
        <v>0</v>
      </c>
    </row>
    <row r="444" spans="19:20">
      <c r="S444" s="362" t="s">
        <v>1108</v>
      </c>
      <c r="T444" s="364">
        <v>0.1</v>
      </c>
    </row>
    <row r="445" spans="19:20">
      <c r="S445" s="362" t="s">
        <v>1108</v>
      </c>
      <c r="T445" s="363">
        <v>0.1</v>
      </c>
    </row>
    <row r="446" spans="19:20">
      <c r="S446" s="362" t="s">
        <v>1109</v>
      </c>
      <c r="T446" s="364">
        <v>0.1</v>
      </c>
    </row>
    <row r="447" spans="19:20">
      <c r="S447" s="362" t="s">
        <v>1109</v>
      </c>
      <c r="T447" s="363">
        <v>0.1</v>
      </c>
    </row>
    <row r="448" spans="19:20">
      <c r="S448" s="362" t="s">
        <v>1110</v>
      </c>
      <c r="T448" s="364">
        <v>0.1</v>
      </c>
    </row>
    <row r="449" spans="19:20">
      <c r="S449" s="362" t="s">
        <v>1110</v>
      </c>
      <c r="T449" s="363">
        <v>0.1</v>
      </c>
    </row>
    <row r="450" spans="19:20">
      <c r="S450" s="362" t="s">
        <v>1111</v>
      </c>
      <c r="T450" s="364">
        <v>0.1</v>
      </c>
    </row>
    <row r="451" spans="19:20">
      <c r="S451" s="362" t="s">
        <v>1111</v>
      </c>
      <c r="T451" s="363">
        <v>0.1</v>
      </c>
    </row>
    <row r="452" spans="19:20">
      <c r="S452" s="362" t="s">
        <v>1112</v>
      </c>
      <c r="T452" s="364">
        <v>0.1</v>
      </c>
    </row>
    <row r="453" spans="19:20">
      <c r="S453" s="362" t="s">
        <v>1112</v>
      </c>
      <c r="T453" s="363">
        <v>0.1</v>
      </c>
    </row>
    <row r="454" spans="19:20">
      <c r="S454" s="362" t="s">
        <v>1113</v>
      </c>
      <c r="T454" s="364">
        <v>0.1</v>
      </c>
    </row>
    <row r="455" spans="19:20">
      <c r="S455" s="362" t="s">
        <v>1113</v>
      </c>
      <c r="T455" s="363">
        <v>0.1</v>
      </c>
    </row>
    <row r="456" spans="19:20">
      <c r="S456" s="362" t="s">
        <v>1114</v>
      </c>
      <c r="T456" s="364">
        <v>0.1</v>
      </c>
    </row>
    <row r="457" spans="19:20">
      <c r="S457" s="362" t="s">
        <v>1114</v>
      </c>
      <c r="T457" s="363">
        <v>0.1</v>
      </c>
    </row>
    <row r="458" spans="19:20">
      <c r="S458" s="362" t="s">
        <v>1115</v>
      </c>
      <c r="T458" s="364">
        <v>0.1</v>
      </c>
    </row>
    <row r="459" spans="19:20">
      <c r="S459" s="362" t="s">
        <v>1115</v>
      </c>
      <c r="T459" s="363">
        <v>0.1</v>
      </c>
    </row>
    <row r="460" spans="19:20">
      <c r="S460" s="362" t="s">
        <v>1116</v>
      </c>
      <c r="T460" s="364">
        <v>0.1</v>
      </c>
    </row>
    <row r="461" spans="19:20">
      <c r="S461" s="362" t="s">
        <v>1116</v>
      </c>
      <c r="T461" s="363">
        <v>0.1</v>
      </c>
    </row>
    <row r="462" spans="19:20">
      <c r="S462" s="362" t="s">
        <v>1117</v>
      </c>
      <c r="T462" s="364">
        <v>0.1</v>
      </c>
    </row>
    <row r="463" spans="19:20">
      <c r="S463" s="362" t="s">
        <v>1117</v>
      </c>
      <c r="T463" s="363">
        <v>0.1</v>
      </c>
    </row>
    <row r="464" spans="19:20">
      <c r="S464" s="362" t="s">
        <v>1118</v>
      </c>
      <c r="T464" s="364">
        <v>0.4</v>
      </c>
    </row>
    <row r="465" spans="19:20">
      <c r="S465" s="362" t="s">
        <v>1119</v>
      </c>
      <c r="T465" s="363">
        <v>0.4</v>
      </c>
    </row>
    <row r="466" spans="19:20">
      <c r="S466" s="362" t="s">
        <v>1120</v>
      </c>
      <c r="T466" s="364">
        <v>0.4</v>
      </c>
    </row>
    <row r="467" spans="19:20">
      <c r="S467" s="362" t="s">
        <v>1120</v>
      </c>
      <c r="T467" s="363">
        <v>0.4</v>
      </c>
    </row>
    <row r="468" spans="19:20">
      <c r="S468" s="362" t="s">
        <v>1121</v>
      </c>
      <c r="T468" s="364">
        <v>0.4</v>
      </c>
    </row>
    <row r="469" spans="19:20">
      <c r="S469" s="362" t="s">
        <v>1121</v>
      </c>
      <c r="T469" s="363">
        <v>0.4</v>
      </c>
    </row>
    <row r="470" spans="19:20">
      <c r="S470" s="362" t="s">
        <v>1122</v>
      </c>
      <c r="T470" s="364">
        <v>0.4</v>
      </c>
    </row>
    <row r="471" spans="19:20">
      <c r="S471" s="362" t="s">
        <v>1122</v>
      </c>
      <c r="T471" s="363">
        <v>0.4</v>
      </c>
    </row>
    <row r="472" spans="19:20">
      <c r="S472" s="362" t="s">
        <v>1123</v>
      </c>
      <c r="T472" s="364">
        <v>0.4</v>
      </c>
    </row>
    <row r="473" spans="19:20">
      <c r="S473" s="362" t="s">
        <v>1123</v>
      </c>
      <c r="T473" s="363">
        <v>0.4</v>
      </c>
    </row>
    <row r="474" spans="19:20">
      <c r="S474" s="362" t="s">
        <v>1124</v>
      </c>
      <c r="T474" s="364">
        <v>0.4</v>
      </c>
    </row>
    <row r="475" spans="19:20">
      <c r="S475" s="362" t="s">
        <v>1124</v>
      </c>
      <c r="T475" s="363">
        <v>0.4</v>
      </c>
    </row>
    <row r="476" spans="19:20">
      <c r="S476" s="362" t="s">
        <v>1125</v>
      </c>
      <c r="T476" s="364">
        <v>0.4</v>
      </c>
    </row>
    <row r="477" spans="19:20">
      <c r="S477" s="362" t="s">
        <v>1125</v>
      </c>
      <c r="T477" s="363">
        <v>0.4</v>
      </c>
    </row>
    <row r="478" spans="19:20">
      <c r="S478" s="362" t="s">
        <v>1126</v>
      </c>
      <c r="T478" s="364">
        <v>0.1</v>
      </c>
    </row>
    <row r="479" spans="19:20">
      <c r="S479" s="362" t="s">
        <v>1126</v>
      </c>
      <c r="T479" s="363">
        <v>0.1</v>
      </c>
    </row>
    <row r="480" spans="19:20">
      <c r="S480" s="362" t="s">
        <v>1127</v>
      </c>
      <c r="T480" s="364">
        <v>0.1</v>
      </c>
    </row>
    <row r="481" spans="19:20">
      <c r="S481" s="362" t="s">
        <v>1127</v>
      </c>
      <c r="T481" s="363">
        <v>0.1</v>
      </c>
    </row>
    <row r="482" spans="19:20">
      <c r="S482" s="362" t="s">
        <v>1128</v>
      </c>
      <c r="T482" s="364">
        <v>0.1</v>
      </c>
    </row>
    <row r="483" spans="19:20">
      <c r="S483" s="362" t="s">
        <v>1128</v>
      </c>
      <c r="T483" s="363">
        <v>0.1</v>
      </c>
    </row>
    <row r="484" spans="19:20">
      <c r="S484" s="362" t="s">
        <v>1129</v>
      </c>
      <c r="T484" s="364">
        <v>0.1</v>
      </c>
    </row>
    <row r="485" spans="19:20">
      <c r="S485" s="362" t="s">
        <v>1129</v>
      </c>
      <c r="T485" s="363">
        <v>0.1</v>
      </c>
    </row>
    <row r="486" spans="19:20">
      <c r="S486" s="362" t="s">
        <v>1130</v>
      </c>
      <c r="T486" s="364">
        <v>0.1</v>
      </c>
    </row>
    <row r="487" spans="19:20">
      <c r="S487" s="362" t="s">
        <v>1130</v>
      </c>
      <c r="T487" s="363">
        <v>0.1</v>
      </c>
    </row>
    <row r="488" spans="19:20">
      <c r="S488" s="362" t="s">
        <v>1131</v>
      </c>
      <c r="T488" s="364">
        <v>0.2</v>
      </c>
    </row>
    <row r="489" spans="19:20">
      <c r="S489" s="362" t="s">
        <v>1131</v>
      </c>
      <c r="T489" s="363">
        <v>0.2</v>
      </c>
    </row>
    <row r="490" spans="19:20">
      <c r="S490" s="362" t="s">
        <v>1132</v>
      </c>
      <c r="T490" s="364">
        <v>0.2</v>
      </c>
    </row>
    <row r="491" spans="19:20">
      <c r="S491" s="362" t="s">
        <v>1132</v>
      </c>
      <c r="T491" s="363">
        <v>0.2</v>
      </c>
    </row>
    <row r="492" spans="19:20">
      <c r="S492" s="362" t="s">
        <v>1133</v>
      </c>
      <c r="T492" s="364">
        <v>0.2</v>
      </c>
    </row>
    <row r="493" spans="19:20">
      <c r="S493" s="362" t="s">
        <v>1133</v>
      </c>
      <c r="T493" s="363">
        <v>0.2</v>
      </c>
    </row>
    <row r="494" spans="19:20">
      <c r="S494" s="362" t="s">
        <v>1134</v>
      </c>
      <c r="T494" s="364">
        <v>0.2</v>
      </c>
    </row>
    <row r="495" spans="19:20">
      <c r="S495" s="362" t="s">
        <v>1134</v>
      </c>
      <c r="T495" s="363">
        <v>0.2</v>
      </c>
    </row>
    <row r="496" spans="19:20">
      <c r="S496" s="362" t="s">
        <v>1135</v>
      </c>
      <c r="T496" s="364">
        <v>0.2</v>
      </c>
    </row>
    <row r="497" spans="19:20">
      <c r="S497" s="362" t="s">
        <v>1135</v>
      </c>
      <c r="T497" s="363">
        <v>0.2</v>
      </c>
    </row>
    <row r="498" spans="19:20">
      <c r="S498" s="362" t="s">
        <v>1136</v>
      </c>
      <c r="T498" s="364">
        <v>0.2</v>
      </c>
    </row>
    <row r="499" spans="19:20">
      <c r="S499" s="362" t="s">
        <v>1136</v>
      </c>
      <c r="T499" s="363">
        <v>0.2</v>
      </c>
    </row>
    <row r="500" spans="19:20">
      <c r="S500" s="362" t="s">
        <v>1137</v>
      </c>
      <c r="T500" s="364">
        <v>0.2</v>
      </c>
    </row>
    <row r="501" spans="19:20">
      <c r="S501" s="362" t="s">
        <v>1137</v>
      </c>
      <c r="T501" s="363">
        <v>0.2</v>
      </c>
    </row>
    <row r="502" spans="19:20">
      <c r="S502" s="362" t="s">
        <v>1138</v>
      </c>
      <c r="T502" s="364">
        <v>0.2</v>
      </c>
    </row>
    <row r="503" spans="19:20">
      <c r="S503" s="362" t="s">
        <v>1138</v>
      </c>
      <c r="T503" s="363">
        <v>0.2</v>
      </c>
    </row>
    <row r="504" spans="19:20">
      <c r="S504" s="362" t="s">
        <v>1139</v>
      </c>
      <c r="T504" s="364">
        <v>0.2</v>
      </c>
    </row>
    <row r="505" spans="19:20">
      <c r="S505" s="362" t="s">
        <v>1139</v>
      </c>
      <c r="T505" s="363">
        <v>0.2</v>
      </c>
    </row>
    <row r="506" spans="19:20">
      <c r="S506" s="362" t="s">
        <v>1140</v>
      </c>
      <c r="T506" s="364">
        <v>0.2</v>
      </c>
    </row>
    <row r="507" spans="19:20">
      <c r="S507" s="362" t="s">
        <v>1140</v>
      </c>
      <c r="T507" s="363">
        <v>0.2</v>
      </c>
    </row>
    <row r="508" spans="19:20">
      <c r="S508" s="362" t="s">
        <v>1141</v>
      </c>
      <c r="T508" s="364">
        <v>0.6</v>
      </c>
    </row>
    <row r="509" spans="19:20">
      <c r="S509" s="362" t="s">
        <v>1141</v>
      </c>
      <c r="T509" s="363">
        <v>0.6</v>
      </c>
    </row>
    <row r="510" spans="19:20">
      <c r="S510" s="362" t="s">
        <v>1142</v>
      </c>
      <c r="T510" s="364">
        <v>0.6</v>
      </c>
    </row>
    <row r="511" spans="19:20">
      <c r="S511" s="362" t="s">
        <v>1142</v>
      </c>
      <c r="T511" s="363">
        <v>0.6</v>
      </c>
    </row>
    <row r="512" spans="19:20">
      <c r="S512" s="362" t="s">
        <v>1143</v>
      </c>
      <c r="T512" s="364">
        <v>0.6</v>
      </c>
    </row>
    <row r="513" spans="19:20">
      <c r="S513" s="362" t="s">
        <v>1143</v>
      </c>
      <c r="T513" s="363">
        <v>0.6</v>
      </c>
    </row>
    <row r="514" spans="19:20">
      <c r="S514" s="362" t="s">
        <v>1144</v>
      </c>
      <c r="T514" s="364">
        <v>0.6</v>
      </c>
    </row>
    <row r="515" spans="19:20">
      <c r="S515" s="362" t="s">
        <v>1144</v>
      </c>
      <c r="T515" s="363">
        <v>0.6</v>
      </c>
    </row>
    <row r="516" spans="19:20">
      <c r="S516" s="362" t="s">
        <v>1145</v>
      </c>
      <c r="T516" s="364">
        <v>0.6</v>
      </c>
    </row>
    <row r="517" spans="19:20">
      <c r="S517" s="362" t="s">
        <v>1145</v>
      </c>
      <c r="T517" s="363">
        <v>0.6</v>
      </c>
    </row>
    <row r="518" spans="19:20">
      <c r="S518" s="362" t="s">
        <v>1146</v>
      </c>
      <c r="T518" s="364">
        <v>0.6</v>
      </c>
    </row>
    <row r="519" spans="19:20">
      <c r="S519" s="362" t="s">
        <v>1146</v>
      </c>
      <c r="T519" s="363">
        <v>0.6</v>
      </c>
    </row>
    <row r="520" spans="19:20">
      <c r="S520" s="362" t="s">
        <v>1147</v>
      </c>
      <c r="T520" s="364">
        <v>0.6</v>
      </c>
    </row>
    <row r="521" spans="19:20">
      <c r="S521" s="362" t="s">
        <v>1147</v>
      </c>
      <c r="T521" s="363">
        <v>0.6</v>
      </c>
    </row>
    <row r="522" spans="19:20">
      <c r="S522" s="362" t="s">
        <v>1148</v>
      </c>
      <c r="T522" s="364">
        <v>0.2</v>
      </c>
    </row>
    <row r="523" spans="19:20">
      <c r="S523" s="362" t="s">
        <v>1148</v>
      </c>
      <c r="T523" s="363">
        <v>0.2</v>
      </c>
    </row>
    <row r="524" spans="19:20">
      <c r="S524" s="362" t="s">
        <v>1149</v>
      </c>
      <c r="T524" s="364">
        <v>0.2</v>
      </c>
    </row>
    <row r="525" spans="19:20">
      <c r="S525" s="362" t="s">
        <v>1149</v>
      </c>
      <c r="T525" s="363">
        <v>0.2</v>
      </c>
    </row>
    <row r="526" spans="19:20">
      <c r="S526" s="362" t="s">
        <v>1150</v>
      </c>
      <c r="T526" s="364">
        <v>0.2</v>
      </c>
    </row>
    <row r="527" spans="19:20">
      <c r="S527" s="362" t="s">
        <v>1150</v>
      </c>
      <c r="T527" s="363">
        <v>0.2</v>
      </c>
    </row>
    <row r="528" spans="19:20">
      <c r="S528" s="362" t="s">
        <v>1151</v>
      </c>
      <c r="T528" s="364">
        <v>0.2</v>
      </c>
    </row>
    <row r="529" spans="19:20">
      <c r="S529" s="362" t="s">
        <v>1151</v>
      </c>
      <c r="T529" s="363">
        <v>0.2</v>
      </c>
    </row>
    <row r="530" spans="19:20">
      <c r="S530" s="362" t="s">
        <v>1152</v>
      </c>
      <c r="T530" s="364">
        <v>0.2</v>
      </c>
    </row>
    <row r="531" spans="19:20">
      <c r="S531" s="362" t="s">
        <v>1152</v>
      </c>
      <c r="T531" s="363">
        <v>0.2</v>
      </c>
    </row>
    <row r="532" spans="19:20">
      <c r="S532" s="362" t="s">
        <v>1805</v>
      </c>
      <c r="T532" s="364">
        <v>0.2</v>
      </c>
    </row>
    <row r="533" spans="19:20">
      <c r="S533" s="362" t="s">
        <v>1805</v>
      </c>
      <c r="T533" s="363">
        <v>0.2</v>
      </c>
    </row>
    <row r="534" spans="19:20">
      <c r="S534" s="362" t="s">
        <v>1806</v>
      </c>
      <c r="T534" s="364">
        <v>0.2</v>
      </c>
    </row>
    <row r="535" spans="19:20">
      <c r="S535" s="362" t="s">
        <v>1806</v>
      </c>
      <c r="T535" s="363">
        <v>0.2</v>
      </c>
    </row>
    <row r="536" spans="19:20">
      <c r="S536" s="362" t="s">
        <v>1807</v>
      </c>
      <c r="T536" s="364">
        <v>0.2</v>
      </c>
    </row>
    <row r="537" spans="19:20">
      <c r="S537" s="362" t="s">
        <v>1807</v>
      </c>
      <c r="T537" s="363">
        <v>0.2</v>
      </c>
    </row>
    <row r="538" spans="19:20">
      <c r="S538" s="362" t="s">
        <v>1808</v>
      </c>
      <c r="T538" s="364">
        <v>0.2</v>
      </c>
    </row>
    <row r="539" spans="19:20">
      <c r="S539" s="362" t="s">
        <v>1808</v>
      </c>
      <c r="T539" s="363">
        <v>0.2</v>
      </c>
    </row>
    <row r="540" spans="19:20">
      <c r="S540" s="362" t="s">
        <v>1809</v>
      </c>
      <c r="T540" s="364">
        <v>0.2</v>
      </c>
    </row>
    <row r="541" spans="19:20">
      <c r="S541" s="362" t="s">
        <v>1809</v>
      </c>
      <c r="T541" s="363">
        <v>0.2</v>
      </c>
    </row>
    <row r="542" spans="19:20">
      <c r="S542" s="362" t="s">
        <v>1810</v>
      </c>
      <c r="T542" s="364">
        <v>0.2</v>
      </c>
    </row>
    <row r="543" spans="19:20">
      <c r="S543" s="362" t="s">
        <v>1810</v>
      </c>
      <c r="T543" s="363">
        <v>0.2</v>
      </c>
    </row>
    <row r="544" spans="19:20">
      <c r="S544" s="362" t="s">
        <v>1811</v>
      </c>
      <c r="T544" s="364">
        <v>0.2</v>
      </c>
    </row>
    <row r="545" spans="19:20">
      <c r="S545" s="362" t="s">
        <v>1811</v>
      </c>
      <c r="T545" s="363">
        <v>0.2</v>
      </c>
    </row>
    <row r="546" spans="19:20">
      <c r="S546" s="362" t="s">
        <v>1812</v>
      </c>
      <c r="T546" s="364">
        <v>0.2</v>
      </c>
    </row>
    <row r="547" spans="19:20">
      <c r="S547" s="362" t="s">
        <v>1812</v>
      </c>
      <c r="T547" s="363">
        <v>0.2</v>
      </c>
    </row>
    <row r="548" spans="19:20">
      <c r="S548" s="362" t="s">
        <v>1813</v>
      </c>
      <c r="T548" s="364">
        <v>0.2</v>
      </c>
    </row>
    <row r="549" spans="19:20">
      <c r="S549" s="362" t="s">
        <v>1813</v>
      </c>
      <c r="T549" s="363">
        <v>0.2</v>
      </c>
    </row>
    <row r="550" spans="19:20">
      <c r="S550" s="362" t="s">
        <v>1814</v>
      </c>
      <c r="T550" s="364">
        <v>0.2</v>
      </c>
    </row>
    <row r="551" spans="19:20">
      <c r="S551" s="362" t="s">
        <v>1814</v>
      </c>
      <c r="T551" s="363">
        <v>0.2</v>
      </c>
    </row>
    <row r="552" spans="19:20">
      <c r="S552" s="362" t="s">
        <v>1815</v>
      </c>
      <c r="T552" s="364">
        <v>0.6</v>
      </c>
    </row>
    <row r="553" spans="19:20">
      <c r="S553" s="362" t="s">
        <v>1815</v>
      </c>
      <c r="T553" s="363">
        <v>0.6</v>
      </c>
    </row>
    <row r="554" spans="19:20">
      <c r="S554" s="362" t="s">
        <v>1816</v>
      </c>
      <c r="T554" s="364">
        <v>0.6</v>
      </c>
    </row>
    <row r="555" spans="19:20">
      <c r="S555" s="362" t="s">
        <v>1816</v>
      </c>
      <c r="T555" s="363">
        <v>0.6</v>
      </c>
    </row>
    <row r="556" spans="19:20">
      <c r="S556" s="362" t="s">
        <v>1817</v>
      </c>
      <c r="T556" s="364">
        <v>0.6</v>
      </c>
    </row>
    <row r="557" spans="19:20">
      <c r="S557" s="362" t="s">
        <v>1817</v>
      </c>
      <c r="T557" s="363">
        <v>0.6</v>
      </c>
    </row>
    <row r="558" spans="19:20">
      <c r="S558" s="362" t="s">
        <v>1818</v>
      </c>
      <c r="T558" s="364">
        <v>0.6</v>
      </c>
    </row>
    <row r="559" spans="19:20">
      <c r="S559" s="362" t="s">
        <v>1818</v>
      </c>
      <c r="T559" s="363">
        <v>0.6</v>
      </c>
    </row>
    <row r="560" spans="19:20">
      <c r="S560" s="362" t="s">
        <v>1819</v>
      </c>
      <c r="T560" s="364">
        <v>0.6</v>
      </c>
    </row>
    <row r="561" spans="19:20">
      <c r="S561" s="362" t="s">
        <v>1819</v>
      </c>
      <c r="T561" s="363">
        <v>0.6</v>
      </c>
    </row>
    <row r="562" spans="19:20">
      <c r="S562" s="362" t="s">
        <v>1820</v>
      </c>
      <c r="T562" s="364">
        <v>0.6</v>
      </c>
    </row>
    <row r="563" spans="19:20">
      <c r="S563" s="362" t="s">
        <v>1820</v>
      </c>
      <c r="T563" s="363">
        <v>0.6</v>
      </c>
    </row>
    <row r="564" spans="19:20">
      <c r="S564" s="362" t="s">
        <v>1821</v>
      </c>
      <c r="T564" s="364">
        <v>0.6</v>
      </c>
    </row>
    <row r="565" spans="19:20">
      <c r="S565" s="362" t="s">
        <v>1821</v>
      </c>
      <c r="T565" s="363">
        <v>0.6</v>
      </c>
    </row>
    <row r="566" spans="19:20">
      <c r="S566" s="362" t="s">
        <v>1822</v>
      </c>
      <c r="T566" s="364">
        <v>0.2</v>
      </c>
    </row>
    <row r="567" spans="19:20">
      <c r="S567" s="362" t="s">
        <v>1822</v>
      </c>
      <c r="T567" s="363">
        <v>0.2</v>
      </c>
    </row>
    <row r="568" spans="19:20">
      <c r="S568" s="362" t="s">
        <v>1823</v>
      </c>
      <c r="T568" s="364">
        <v>0.2</v>
      </c>
    </row>
    <row r="569" spans="19:20">
      <c r="S569" s="362" t="s">
        <v>1823</v>
      </c>
      <c r="T569" s="363">
        <v>0.2</v>
      </c>
    </row>
    <row r="570" spans="19:20">
      <c r="S570" s="362" t="s">
        <v>1824</v>
      </c>
      <c r="T570" s="364">
        <v>0.2</v>
      </c>
    </row>
    <row r="571" spans="19:20">
      <c r="S571" s="362" t="s">
        <v>1824</v>
      </c>
      <c r="T571" s="363">
        <v>0.2</v>
      </c>
    </row>
    <row r="572" spans="19:20">
      <c r="S572" s="362" t="s">
        <v>1825</v>
      </c>
      <c r="T572" s="364">
        <v>0.2</v>
      </c>
    </row>
    <row r="573" spans="19:20">
      <c r="S573" s="362" t="s">
        <v>1825</v>
      </c>
      <c r="T573" s="363">
        <v>0.2</v>
      </c>
    </row>
    <row r="574" spans="19:20">
      <c r="S574" s="362" t="s">
        <v>1826</v>
      </c>
      <c r="T574" s="364">
        <v>0.2</v>
      </c>
    </row>
    <row r="575" spans="19:20">
      <c r="S575" s="362" t="s">
        <v>1826</v>
      </c>
      <c r="T575" s="363">
        <v>0.2</v>
      </c>
    </row>
    <row r="576" spans="19:20">
      <c r="S576" s="362" t="s">
        <v>1153</v>
      </c>
      <c r="T576" s="364">
        <v>0</v>
      </c>
    </row>
    <row r="577" spans="19:20">
      <c r="S577" s="362" t="s">
        <v>1153</v>
      </c>
      <c r="T577" s="363">
        <v>0</v>
      </c>
    </row>
    <row r="578" spans="19:20">
      <c r="S578" s="362" t="s">
        <v>1153</v>
      </c>
      <c r="T578" s="364">
        <v>0</v>
      </c>
    </row>
    <row r="579" spans="19:20">
      <c r="S579" s="362" t="s">
        <v>1153</v>
      </c>
      <c r="T579" s="363">
        <v>0</v>
      </c>
    </row>
    <row r="580" spans="19:20">
      <c r="S580" s="362" t="s">
        <v>1154</v>
      </c>
      <c r="T580" s="364">
        <v>0.4</v>
      </c>
    </row>
    <row r="581" spans="19:20">
      <c r="S581" s="362" t="s">
        <v>1154</v>
      </c>
      <c r="T581" s="363">
        <v>2.5</v>
      </c>
    </row>
    <row r="582" spans="19:20">
      <c r="S582" s="362" t="s">
        <v>1155</v>
      </c>
      <c r="T582" s="364">
        <v>0.4</v>
      </c>
    </row>
    <row r="583" spans="19:20">
      <c r="S583" s="362" t="s">
        <v>1155</v>
      </c>
      <c r="T583" s="363">
        <v>2.5</v>
      </c>
    </row>
    <row r="584" spans="19:20">
      <c r="S584" s="362" t="s">
        <v>1156</v>
      </c>
      <c r="T584" s="364">
        <v>0</v>
      </c>
    </row>
    <row r="585" spans="19:20">
      <c r="S585" s="362" t="s">
        <v>1156</v>
      </c>
      <c r="T585" s="363">
        <v>0</v>
      </c>
    </row>
    <row r="586" spans="19:20">
      <c r="S586" s="362" t="s">
        <v>1156</v>
      </c>
      <c r="T586" s="364">
        <v>0</v>
      </c>
    </row>
    <row r="587" spans="19:20">
      <c r="S587" s="362" t="s">
        <v>1156</v>
      </c>
      <c r="T587" s="363">
        <v>0</v>
      </c>
    </row>
    <row r="588" spans="19:20">
      <c r="S588" s="362" t="s">
        <v>1157</v>
      </c>
      <c r="T588" s="364">
        <v>0.4</v>
      </c>
    </row>
    <row r="589" spans="19:20">
      <c r="S589" s="362" t="s">
        <v>1157</v>
      </c>
      <c r="T589" s="363">
        <v>2.5</v>
      </c>
    </row>
    <row r="590" spans="19:20">
      <c r="S590" s="362" t="s">
        <v>1158</v>
      </c>
      <c r="T590" s="364">
        <v>0.4</v>
      </c>
    </row>
    <row r="591" spans="19:20">
      <c r="S591" s="362" t="s">
        <v>1158</v>
      </c>
      <c r="T591" s="363">
        <v>2.5</v>
      </c>
    </row>
    <row r="592" spans="19:20">
      <c r="S592" s="362" t="s">
        <v>1159</v>
      </c>
      <c r="T592" s="364">
        <v>0</v>
      </c>
    </row>
    <row r="593" spans="19:20">
      <c r="S593" s="362" t="s">
        <v>1159</v>
      </c>
      <c r="T593" s="363">
        <v>0</v>
      </c>
    </row>
    <row r="594" spans="19:20">
      <c r="S594" s="362" t="s">
        <v>1159</v>
      </c>
      <c r="T594" s="364">
        <v>0</v>
      </c>
    </row>
    <row r="595" spans="19:20">
      <c r="S595" s="362" t="s">
        <v>1159</v>
      </c>
      <c r="T595" s="363">
        <v>0</v>
      </c>
    </row>
    <row r="596" spans="19:20">
      <c r="S596" s="362" t="s">
        <v>1160</v>
      </c>
      <c r="T596" s="364">
        <v>0.4</v>
      </c>
    </row>
    <row r="597" spans="19:20">
      <c r="S597" s="362" t="s">
        <v>1160</v>
      </c>
      <c r="T597" s="363">
        <v>2.5</v>
      </c>
    </row>
    <row r="598" spans="19:20">
      <c r="S598" s="362" t="s">
        <v>1161</v>
      </c>
      <c r="T598" s="364">
        <v>0.4</v>
      </c>
    </row>
    <row r="599" spans="19:20">
      <c r="S599" s="362" t="s">
        <v>1161</v>
      </c>
      <c r="T599" s="363">
        <v>2.5</v>
      </c>
    </row>
    <row r="600" spans="19:20">
      <c r="S600" s="362" t="s">
        <v>1162</v>
      </c>
      <c r="T600" s="364">
        <v>0</v>
      </c>
    </row>
    <row r="601" spans="19:20">
      <c r="S601" s="362" t="s">
        <v>1162</v>
      </c>
      <c r="T601" s="363">
        <v>0</v>
      </c>
    </row>
    <row r="602" spans="19:20">
      <c r="S602" s="362" t="s">
        <v>1162</v>
      </c>
      <c r="T602" s="364">
        <v>0</v>
      </c>
    </row>
    <row r="603" spans="19:20">
      <c r="S603" s="362" t="s">
        <v>1162</v>
      </c>
      <c r="T603" s="363">
        <v>0</v>
      </c>
    </row>
    <row r="604" spans="19:20">
      <c r="S604" s="362" t="s">
        <v>1163</v>
      </c>
      <c r="T604" s="364">
        <v>0.4</v>
      </c>
    </row>
    <row r="605" spans="19:20">
      <c r="S605" s="362" t="s">
        <v>1163</v>
      </c>
      <c r="T605" s="363">
        <v>2.5</v>
      </c>
    </row>
    <row r="606" spans="19:20">
      <c r="S606" s="362" t="s">
        <v>1164</v>
      </c>
      <c r="T606" s="364">
        <v>0.4</v>
      </c>
    </row>
    <row r="607" spans="19:20">
      <c r="S607" s="362" t="s">
        <v>1164</v>
      </c>
      <c r="T607" s="363">
        <v>2.5</v>
      </c>
    </row>
    <row r="608" spans="19:20">
      <c r="S608" s="362" t="s">
        <v>1165</v>
      </c>
      <c r="T608" s="364">
        <v>0</v>
      </c>
    </row>
    <row r="609" spans="19:20">
      <c r="S609" s="362" t="s">
        <v>1165</v>
      </c>
      <c r="T609" s="363">
        <v>0</v>
      </c>
    </row>
    <row r="610" spans="19:20">
      <c r="S610" s="362" t="s">
        <v>1166</v>
      </c>
      <c r="T610" s="364">
        <v>0</v>
      </c>
    </row>
    <row r="611" spans="19:20">
      <c r="S611" s="362" t="s">
        <v>1166</v>
      </c>
      <c r="T611" s="363">
        <v>0</v>
      </c>
    </row>
    <row r="612" spans="19:20">
      <c r="S612" s="362" t="s">
        <v>1184</v>
      </c>
      <c r="T612" s="363">
        <v>0</v>
      </c>
    </row>
    <row r="613" spans="19:20">
      <c r="S613" s="362" t="s">
        <v>1184</v>
      </c>
      <c r="T613" s="364">
        <v>0</v>
      </c>
    </row>
    <row r="614" spans="19:20">
      <c r="S614" s="362" t="s">
        <v>1184</v>
      </c>
      <c r="T614" s="363">
        <v>0</v>
      </c>
    </row>
    <row r="615" spans="19:20">
      <c r="S615" s="362" t="s">
        <v>1184</v>
      </c>
      <c r="T615" s="408">
        <v>0</v>
      </c>
    </row>
    <row r="616" spans="19:20">
      <c r="S616" s="362" t="s">
        <v>1184</v>
      </c>
      <c r="T616" s="363">
        <v>0</v>
      </c>
    </row>
    <row r="617" spans="19:20">
      <c r="S617" s="362" t="s">
        <v>1184</v>
      </c>
      <c r="T617" s="364">
        <v>0</v>
      </c>
    </row>
    <row r="618" spans="19:20">
      <c r="S618" s="362" t="s">
        <v>691</v>
      </c>
      <c r="T618" s="363">
        <v>0.3</v>
      </c>
    </row>
    <row r="619" spans="19:20">
      <c r="S619" s="362" t="s">
        <v>691</v>
      </c>
      <c r="T619" s="364">
        <v>1</v>
      </c>
    </row>
    <row r="620" spans="19:20">
      <c r="S620" s="362" t="s">
        <v>1185</v>
      </c>
      <c r="T620" s="363">
        <v>0.3</v>
      </c>
    </row>
    <row r="621" spans="19:20">
      <c r="S621" s="362" t="s">
        <v>1185</v>
      </c>
      <c r="T621" s="364">
        <v>0.3</v>
      </c>
    </row>
    <row r="622" spans="19:20">
      <c r="S622" s="362" t="s">
        <v>1185</v>
      </c>
      <c r="T622" s="363">
        <v>1</v>
      </c>
    </row>
    <row r="623" spans="19:20">
      <c r="S623" s="362" t="s">
        <v>1185</v>
      </c>
      <c r="T623" s="364">
        <v>1</v>
      </c>
    </row>
    <row r="624" spans="19:20">
      <c r="S624" s="362" t="s">
        <v>1186</v>
      </c>
      <c r="T624" s="363">
        <v>0.3</v>
      </c>
    </row>
    <row r="625" spans="19:20">
      <c r="S625" s="362" t="s">
        <v>1186</v>
      </c>
      <c r="T625" s="364">
        <v>0.3</v>
      </c>
    </row>
    <row r="626" spans="19:20">
      <c r="S626" s="362" t="s">
        <v>1186</v>
      </c>
      <c r="T626" s="363">
        <v>1</v>
      </c>
    </row>
    <row r="627" spans="19:20">
      <c r="S627" s="362" t="s">
        <v>1186</v>
      </c>
      <c r="T627" s="364">
        <v>1</v>
      </c>
    </row>
    <row r="628" spans="19:20">
      <c r="S628" s="362" t="s">
        <v>1187</v>
      </c>
      <c r="T628" s="363">
        <v>0</v>
      </c>
    </row>
    <row r="629" spans="19:20">
      <c r="S629" s="362" t="s">
        <v>1187</v>
      </c>
      <c r="T629" s="364">
        <v>0</v>
      </c>
    </row>
    <row r="630" spans="19:20">
      <c r="S630" s="362" t="s">
        <v>1187</v>
      </c>
      <c r="T630" s="363">
        <v>0</v>
      </c>
    </row>
    <row r="631" spans="19:20">
      <c r="S631" s="362" t="s">
        <v>1187</v>
      </c>
      <c r="T631" s="364">
        <v>0</v>
      </c>
    </row>
    <row r="632" spans="19:20">
      <c r="S632" s="362" t="s">
        <v>1188</v>
      </c>
      <c r="T632" s="363">
        <v>0.3</v>
      </c>
    </row>
    <row r="633" spans="19:20">
      <c r="S633" s="362" t="s">
        <v>1188</v>
      </c>
      <c r="T633" s="364">
        <v>1</v>
      </c>
    </row>
    <row r="634" spans="19:20">
      <c r="S634" s="362" t="s">
        <v>1189</v>
      </c>
      <c r="T634" s="363">
        <v>0.3</v>
      </c>
    </row>
    <row r="635" spans="19:20">
      <c r="S635" s="362" t="s">
        <v>1189</v>
      </c>
      <c r="T635" s="364">
        <v>1</v>
      </c>
    </row>
    <row r="636" spans="19:20">
      <c r="S636" s="362" t="s">
        <v>1190</v>
      </c>
      <c r="T636" s="363">
        <v>0</v>
      </c>
    </row>
    <row r="637" spans="19:20">
      <c r="S637" s="362" t="s">
        <v>1190</v>
      </c>
      <c r="T637" s="364">
        <v>0</v>
      </c>
    </row>
    <row r="638" spans="19:20">
      <c r="S638" s="362" t="s">
        <v>1190</v>
      </c>
      <c r="T638" s="363">
        <v>0</v>
      </c>
    </row>
    <row r="639" spans="19:20">
      <c r="S639" s="362" t="s">
        <v>1190</v>
      </c>
      <c r="T639" s="364">
        <v>0</v>
      </c>
    </row>
    <row r="640" spans="19:20">
      <c r="S640" s="362" t="s">
        <v>1191</v>
      </c>
      <c r="T640" s="363">
        <v>0.3</v>
      </c>
    </row>
    <row r="641" spans="19:20">
      <c r="S641" s="362" t="s">
        <v>1191</v>
      </c>
      <c r="T641" s="364">
        <v>0.3</v>
      </c>
    </row>
    <row r="642" spans="19:20">
      <c r="S642" s="362" t="s">
        <v>1191</v>
      </c>
      <c r="T642" s="363">
        <v>1</v>
      </c>
    </row>
    <row r="643" spans="19:20">
      <c r="S643" s="362" t="s">
        <v>1191</v>
      </c>
      <c r="T643" s="364">
        <v>1</v>
      </c>
    </row>
    <row r="644" spans="19:20">
      <c r="S644" s="362" t="s">
        <v>1192</v>
      </c>
      <c r="T644" s="363">
        <v>0.3</v>
      </c>
    </row>
    <row r="645" spans="19:20">
      <c r="S645" s="362" t="s">
        <v>1192</v>
      </c>
      <c r="T645" s="364">
        <v>1</v>
      </c>
    </row>
    <row r="646" spans="19:20">
      <c r="S646" s="362" t="s">
        <v>1193</v>
      </c>
      <c r="T646" s="363">
        <v>0</v>
      </c>
    </row>
    <row r="647" spans="19:20">
      <c r="S647" s="362" t="s">
        <v>1193</v>
      </c>
      <c r="T647" s="364">
        <v>0</v>
      </c>
    </row>
    <row r="648" spans="19:20">
      <c r="S648" s="362" t="s">
        <v>1193</v>
      </c>
      <c r="T648" s="363">
        <v>0</v>
      </c>
    </row>
    <row r="649" spans="19:20">
      <c r="S649" s="362" t="s">
        <v>1193</v>
      </c>
      <c r="T649" s="364">
        <v>0</v>
      </c>
    </row>
    <row r="650" spans="19:20">
      <c r="S650" s="362" t="s">
        <v>1194</v>
      </c>
      <c r="T650" s="363">
        <v>0.3</v>
      </c>
    </row>
    <row r="651" spans="19:20">
      <c r="S651" s="362" t="s">
        <v>1194</v>
      </c>
      <c r="T651" s="364">
        <v>1</v>
      </c>
    </row>
    <row r="652" spans="19:20">
      <c r="S652" s="362" t="s">
        <v>1195</v>
      </c>
      <c r="T652" s="363">
        <v>0.3</v>
      </c>
    </row>
    <row r="653" spans="19:20">
      <c r="S653" s="362" t="s">
        <v>1195</v>
      </c>
      <c r="T653" s="364">
        <v>1</v>
      </c>
    </row>
    <row r="654" spans="19:20">
      <c r="S654" s="362" t="s">
        <v>946</v>
      </c>
      <c r="T654" s="364">
        <v>0</v>
      </c>
    </row>
    <row r="655" spans="19:20">
      <c r="S655" s="362" t="s">
        <v>946</v>
      </c>
      <c r="T655" s="363">
        <v>0</v>
      </c>
    </row>
    <row r="656" spans="19:20">
      <c r="S656" s="362" t="s">
        <v>947</v>
      </c>
      <c r="T656" s="364">
        <v>0.7</v>
      </c>
    </row>
    <row r="657" spans="19:20">
      <c r="S657" s="362" t="s">
        <v>947</v>
      </c>
      <c r="T657" s="363">
        <v>0</v>
      </c>
    </row>
    <row r="658" spans="19:20">
      <c r="S658" s="362" t="s">
        <v>948</v>
      </c>
      <c r="T658" s="364">
        <v>0.7</v>
      </c>
    </row>
    <row r="659" spans="19:20">
      <c r="S659" s="362" t="s">
        <v>948</v>
      </c>
      <c r="T659" s="404">
        <v>2</v>
      </c>
    </row>
    <row r="660" spans="19:20">
      <c r="S660" s="362" t="s">
        <v>949</v>
      </c>
      <c r="T660" s="364">
        <v>0.7</v>
      </c>
    </row>
    <row r="661" spans="19:20">
      <c r="S661" s="362" t="s">
        <v>949</v>
      </c>
      <c r="T661" s="404">
        <v>2</v>
      </c>
    </row>
    <row r="662" spans="19:20">
      <c r="S662" s="362" t="s">
        <v>950</v>
      </c>
      <c r="T662" s="364">
        <v>0</v>
      </c>
    </row>
    <row r="663" spans="19:20">
      <c r="S663" s="362" t="s">
        <v>950</v>
      </c>
      <c r="T663" s="363">
        <v>0</v>
      </c>
    </row>
    <row r="664" spans="19:20">
      <c r="S664" s="362" t="s">
        <v>950</v>
      </c>
      <c r="T664" s="364">
        <v>0</v>
      </c>
    </row>
    <row r="665" spans="19:20">
      <c r="S665" s="362" t="s">
        <v>951</v>
      </c>
      <c r="T665" s="363">
        <v>0.7</v>
      </c>
    </row>
    <row r="666" spans="19:20">
      <c r="S666" s="362" t="s">
        <v>951</v>
      </c>
      <c r="T666" s="405">
        <v>2</v>
      </c>
    </row>
    <row r="667" spans="19:20">
      <c r="S667" s="362" t="s">
        <v>952</v>
      </c>
      <c r="T667" s="363">
        <v>0.7</v>
      </c>
    </row>
    <row r="668" spans="19:20">
      <c r="S668" s="362" t="s">
        <v>952</v>
      </c>
      <c r="T668" s="405">
        <v>2</v>
      </c>
    </row>
    <row r="669" spans="19:20">
      <c r="S669" s="362" t="s">
        <v>953</v>
      </c>
      <c r="T669" s="363">
        <v>0</v>
      </c>
    </row>
    <row r="670" spans="19:20">
      <c r="S670" s="362" t="s">
        <v>953</v>
      </c>
      <c r="T670" s="364">
        <v>0</v>
      </c>
    </row>
    <row r="671" spans="19:20">
      <c r="S671" s="362" t="s">
        <v>953</v>
      </c>
      <c r="T671" s="363">
        <v>0</v>
      </c>
    </row>
    <row r="672" spans="19:20">
      <c r="S672" s="362" t="s">
        <v>953</v>
      </c>
      <c r="T672" s="364">
        <v>0</v>
      </c>
    </row>
    <row r="673" spans="19:20">
      <c r="S673" s="362" t="s">
        <v>954</v>
      </c>
      <c r="T673" s="363">
        <v>0.7</v>
      </c>
    </row>
    <row r="674" spans="19:20">
      <c r="S674" s="362" t="s">
        <v>954</v>
      </c>
      <c r="T674" s="364">
        <v>0.7</v>
      </c>
    </row>
    <row r="675" spans="19:20">
      <c r="S675" s="362" t="s">
        <v>954</v>
      </c>
      <c r="T675" s="404">
        <v>2</v>
      </c>
    </row>
    <row r="676" spans="19:20">
      <c r="S676" s="362" t="s">
        <v>954</v>
      </c>
      <c r="T676" s="405">
        <v>2</v>
      </c>
    </row>
    <row r="677" spans="19:20">
      <c r="S677" s="362" t="s">
        <v>955</v>
      </c>
      <c r="T677" s="363">
        <v>0.7</v>
      </c>
    </row>
    <row r="678" spans="19:20">
      <c r="S678" s="362" t="s">
        <v>955</v>
      </c>
      <c r="T678" s="405">
        <v>2</v>
      </c>
    </row>
    <row r="679" spans="19:20">
      <c r="S679" s="362" t="s">
        <v>956</v>
      </c>
      <c r="T679" s="363">
        <v>0</v>
      </c>
    </row>
    <row r="680" spans="19:20">
      <c r="S680" s="362" t="s">
        <v>956</v>
      </c>
      <c r="T680" s="364">
        <v>0</v>
      </c>
    </row>
    <row r="681" spans="19:20">
      <c r="S681" s="362" t="s">
        <v>956</v>
      </c>
      <c r="T681" s="363">
        <v>0</v>
      </c>
    </row>
    <row r="682" spans="19:20">
      <c r="S682" s="362" t="s">
        <v>956</v>
      </c>
      <c r="T682" s="364">
        <v>0</v>
      </c>
    </row>
    <row r="683" spans="19:20">
      <c r="S683" s="362" t="s">
        <v>957</v>
      </c>
      <c r="T683" s="363">
        <v>0.7</v>
      </c>
    </row>
    <row r="684" spans="19:20">
      <c r="S684" s="362" t="s">
        <v>957</v>
      </c>
      <c r="T684" s="405">
        <v>2</v>
      </c>
    </row>
    <row r="685" spans="19:20">
      <c r="S685" s="362" t="s">
        <v>958</v>
      </c>
      <c r="T685" s="363">
        <v>0.7</v>
      </c>
    </row>
    <row r="686" spans="19:20">
      <c r="S686" s="362" t="s">
        <v>958</v>
      </c>
      <c r="T686" s="405">
        <v>2</v>
      </c>
    </row>
    <row r="687" spans="19:20">
      <c r="S687" s="362" t="s">
        <v>959</v>
      </c>
      <c r="T687" s="363">
        <v>0</v>
      </c>
    </row>
    <row r="688" spans="19:20">
      <c r="S688" s="362" t="s">
        <v>959</v>
      </c>
      <c r="T688" s="364">
        <v>0</v>
      </c>
    </row>
    <row r="689" spans="19:20">
      <c r="S689" s="362" t="s">
        <v>959</v>
      </c>
      <c r="T689" s="363">
        <v>0</v>
      </c>
    </row>
    <row r="690" spans="19:20">
      <c r="S690" s="362" t="s">
        <v>959</v>
      </c>
      <c r="T690" s="364">
        <v>0</v>
      </c>
    </row>
    <row r="691" spans="19:20">
      <c r="S691" s="362" t="s">
        <v>960</v>
      </c>
      <c r="T691" s="363">
        <v>0.8</v>
      </c>
    </row>
    <row r="692" spans="19:20">
      <c r="S692" s="362" t="s">
        <v>960</v>
      </c>
      <c r="T692" s="364">
        <v>0.8</v>
      </c>
    </row>
    <row r="693" spans="19:20">
      <c r="S693" s="362" t="s">
        <v>960</v>
      </c>
      <c r="T693" s="404">
        <v>2.5</v>
      </c>
    </row>
    <row r="694" spans="19:20">
      <c r="S694" s="362" t="s">
        <v>960</v>
      </c>
      <c r="T694" s="405">
        <v>2.5</v>
      </c>
    </row>
    <row r="695" spans="19:20">
      <c r="S695" s="362" t="s">
        <v>961</v>
      </c>
      <c r="T695" s="363">
        <v>0.8</v>
      </c>
    </row>
    <row r="696" spans="19:20">
      <c r="S696" s="362" t="s">
        <v>961</v>
      </c>
      <c r="T696" s="364">
        <v>0.8</v>
      </c>
    </row>
    <row r="697" spans="19:20">
      <c r="S697" s="362" t="s">
        <v>961</v>
      </c>
      <c r="T697" s="404">
        <v>2.5</v>
      </c>
    </row>
    <row r="698" spans="19:20">
      <c r="S698" s="362" t="s">
        <v>961</v>
      </c>
      <c r="T698" s="405">
        <v>2.5</v>
      </c>
    </row>
    <row r="699" spans="19:20">
      <c r="S699" s="362" t="s">
        <v>962</v>
      </c>
      <c r="T699" s="363">
        <v>0</v>
      </c>
    </row>
    <row r="700" spans="19:20">
      <c r="S700" s="362" t="s">
        <v>962</v>
      </c>
      <c r="T700" s="364">
        <v>0</v>
      </c>
    </row>
    <row r="701" spans="19:20">
      <c r="S701" s="362" t="s">
        <v>962</v>
      </c>
      <c r="T701" s="363">
        <v>0</v>
      </c>
    </row>
    <row r="702" spans="19:20">
      <c r="S702" s="362" t="s">
        <v>962</v>
      </c>
      <c r="T702" s="364">
        <v>0</v>
      </c>
    </row>
    <row r="703" spans="19:20">
      <c r="S703" s="362" t="s">
        <v>963</v>
      </c>
      <c r="T703" s="363">
        <v>0.8</v>
      </c>
    </row>
    <row r="704" spans="19:20">
      <c r="S704" s="362" t="s">
        <v>963</v>
      </c>
      <c r="T704" s="405">
        <v>2.5</v>
      </c>
    </row>
    <row r="705" spans="19:20">
      <c r="S705" s="362" t="s">
        <v>964</v>
      </c>
      <c r="T705" s="363">
        <v>0.8</v>
      </c>
    </row>
    <row r="706" spans="19:20">
      <c r="S706" s="362" t="s">
        <v>964</v>
      </c>
      <c r="T706" s="405">
        <v>2.5</v>
      </c>
    </row>
    <row r="707" spans="19:20">
      <c r="S707" s="362" t="s">
        <v>965</v>
      </c>
      <c r="T707" s="363">
        <v>0</v>
      </c>
    </row>
    <row r="708" spans="19:20">
      <c r="S708" s="362" t="s">
        <v>965</v>
      </c>
      <c r="T708" s="364">
        <v>0</v>
      </c>
    </row>
    <row r="709" spans="19:20">
      <c r="S709" s="362" t="s">
        <v>965</v>
      </c>
      <c r="T709" s="363">
        <v>0</v>
      </c>
    </row>
    <row r="710" spans="19:20">
      <c r="S710" s="362" t="s">
        <v>965</v>
      </c>
      <c r="T710" s="364">
        <v>0</v>
      </c>
    </row>
    <row r="711" spans="19:20">
      <c r="S711" s="362" t="s">
        <v>966</v>
      </c>
      <c r="T711" s="363">
        <v>0.8</v>
      </c>
    </row>
    <row r="712" spans="19:20">
      <c r="S712" s="362" t="s">
        <v>966</v>
      </c>
      <c r="T712" s="364">
        <v>0.8</v>
      </c>
    </row>
    <row r="713" spans="19:20">
      <c r="S713" s="362" t="s">
        <v>966</v>
      </c>
      <c r="T713" s="404">
        <v>2.5</v>
      </c>
    </row>
    <row r="714" spans="19:20">
      <c r="S714" s="362" t="s">
        <v>966</v>
      </c>
      <c r="T714" s="405">
        <v>2.5</v>
      </c>
    </row>
    <row r="715" spans="19:20">
      <c r="S715" s="362" t="s">
        <v>967</v>
      </c>
      <c r="T715" s="363">
        <v>0.8</v>
      </c>
    </row>
    <row r="716" spans="19:20">
      <c r="S716" s="362" t="s">
        <v>967</v>
      </c>
      <c r="T716" s="405">
        <v>2.5</v>
      </c>
    </row>
    <row r="717" spans="19:20">
      <c r="S717" s="362" t="s">
        <v>968</v>
      </c>
      <c r="T717" s="363">
        <v>0</v>
      </c>
    </row>
    <row r="718" spans="19:20">
      <c r="S718" s="362" t="s">
        <v>968</v>
      </c>
      <c r="T718" s="364">
        <v>0</v>
      </c>
    </row>
    <row r="719" spans="19:20">
      <c r="S719" s="362" t="s">
        <v>968</v>
      </c>
      <c r="T719" s="363">
        <v>0</v>
      </c>
    </row>
    <row r="720" spans="19:20">
      <c r="S720" s="362" t="s">
        <v>968</v>
      </c>
      <c r="T720" s="364">
        <v>0</v>
      </c>
    </row>
    <row r="721" spans="19:20">
      <c r="S721" s="362" t="s">
        <v>969</v>
      </c>
      <c r="T721" s="363">
        <v>0.8</v>
      </c>
    </row>
    <row r="722" spans="19:20">
      <c r="S722" s="362" t="s">
        <v>969</v>
      </c>
      <c r="T722" s="405">
        <v>2.5</v>
      </c>
    </row>
    <row r="723" spans="19:20">
      <c r="S723" s="362" t="s">
        <v>970</v>
      </c>
      <c r="T723" s="363">
        <v>0.8</v>
      </c>
    </row>
    <row r="724" spans="19:20">
      <c r="S724" s="362" t="s">
        <v>970</v>
      </c>
      <c r="T724" s="405">
        <v>2.5</v>
      </c>
    </row>
    <row r="725" spans="19:20">
      <c r="S725" s="362" t="s">
        <v>1167</v>
      </c>
      <c r="T725" s="364">
        <v>0</v>
      </c>
    </row>
    <row r="726" spans="19:20">
      <c r="S726" s="362" t="s">
        <v>1168</v>
      </c>
      <c r="T726" s="363">
        <v>0.1</v>
      </c>
    </row>
    <row r="727" spans="19:20">
      <c r="S727" s="362" t="s">
        <v>1168</v>
      </c>
      <c r="T727" s="364">
        <v>0.5</v>
      </c>
    </row>
    <row r="728" spans="19:20">
      <c r="S728" s="362" t="s">
        <v>1169</v>
      </c>
      <c r="T728" s="363">
        <v>0.5</v>
      </c>
    </row>
    <row r="729" spans="19:20">
      <c r="S729" s="362" t="s">
        <v>1170</v>
      </c>
      <c r="T729" s="364">
        <v>0</v>
      </c>
    </row>
    <row r="730" spans="19:20">
      <c r="S730" s="362" t="s">
        <v>1170</v>
      </c>
      <c r="T730" s="363">
        <v>0</v>
      </c>
    </row>
    <row r="731" spans="19:20">
      <c r="S731" s="362" t="s">
        <v>1170</v>
      </c>
      <c r="T731" s="364">
        <v>0</v>
      </c>
    </row>
    <row r="732" spans="19:20">
      <c r="S732" s="362" t="s">
        <v>1170</v>
      </c>
      <c r="T732" s="363">
        <v>0</v>
      </c>
    </row>
    <row r="733" spans="19:20">
      <c r="S733" s="362" t="s">
        <v>1170</v>
      </c>
      <c r="T733" s="364">
        <v>0</v>
      </c>
    </row>
    <row r="734" spans="19:20">
      <c r="S734" s="362" t="s">
        <v>1170</v>
      </c>
      <c r="T734" s="363">
        <v>0</v>
      </c>
    </row>
    <row r="735" spans="19:20">
      <c r="S735" s="362" t="s">
        <v>1171</v>
      </c>
      <c r="T735" s="364">
        <v>0.1</v>
      </c>
    </row>
    <row r="736" spans="19:20">
      <c r="S736" s="362" t="s">
        <v>1171</v>
      </c>
      <c r="T736" s="363">
        <v>0</v>
      </c>
    </row>
    <row r="737" spans="19:20">
      <c r="S737" s="362" t="s">
        <v>1172</v>
      </c>
      <c r="T737" s="364">
        <v>0.1</v>
      </c>
    </row>
    <row r="738" spans="19:20">
      <c r="S738" s="362" t="s">
        <v>1172</v>
      </c>
      <c r="T738" s="363">
        <v>0.1</v>
      </c>
    </row>
    <row r="739" spans="19:20">
      <c r="S739" s="362" t="s">
        <v>1172</v>
      </c>
      <c r="T739" s="364">
        <v>0.5</v>
      </c>
    </row>
    <row r="740" spans="19:20">
      <c r="S740" s="362" t="s">
        <v>1172</v>
      </c>
      <c r="T740" s="363">
        <v>0.5</v>
      </c>
    </row>
    <row r="741" spans="19:20">
      <c r="S741" s="362" t="s">
        <v>707</v>
      </c>
      <c r="T741" s="364">
        <v>0.5</v>
      </c>
    </row>
    <row r="742" spans="19:20">
      <c r="S742" s="362" t="s">
        <v>1173</v>
      </c>
      <c r="T742" s="363">
        <v>0.1</v>
      </c>
    </row>
    <row r="743" spans="19:20">
      <c r="S743" s="362" t="s">
        <v>1173</v>
      </c>
      <c r="T743" s="364">
        <v>0.1</v>
      </c>
    </row>
    <row r="744" spans="19:20">
      <c r="S744" s="362" t="s">
        <v>1173</v>
      </c>
      <c r="T744" s="363">
        <v>0.5</v>
      </c>
    </row>
    <row r="745" spans="19:20">
      <c r="S745" s="362" t="s">
        <v>1173</v>
      </c>
      <c r="T745" s="364">
        <v>0.5</v>
      </c>
    </row>
    <row r="746" spans="19:20">
      <c r="S746" s="362" t="s">
        <v>1174</v>
      </c>
      <c r="T746" s="363">
        <v>0</v>
      </c>
    </row>
    <row r="747" spans="19:20">
      <c r="S747" s="362" t="s">
        <v>1174</v>
      </c>
      <c r="T747" s="364">
        <v>0</v>
      </c>
    </row>
    <row r="748" spans="19:20">
      <c r="S748" s="362" t="s">
        <v>1174</v>
      </c>
      <c r="T748" s="363">
        <v>0</v>
      </c>
    </row>
    <row r="749" spans="19:20">
      <c r="S749" s="362" t="s">
        <v>1174</v>
      </c>
      <c r="T749" s="364">
        <v>0</v>
      </c>
    </row>
    <row r="750" spans="19:20">
      <c r="S750" s="362" t="s">
        <v>1175</v>
      </c>
      <c r="T750" s="363">
        <v>0.1</v>
      </c>
    </row>
    <row r="751" spans="19:20">
      <c r="S751" s="362" t="s">
        <v>1175</v>
      </c>
      <c r="T751" s="364">
        <v>0.5</v>
      </c>
    </row>
    <row r="752" spans="19:20">
      <c r="S752" s="362" t="s">
        <v>1176</v>
      </c>
      <c r="T752" s="363">
        <v>0.1</v>
      </c>
    </row>
    <row r="753" spans="19:20">
      <c r="S753" s="362" t="s">
        <v>1176</v>
      </c>
      <c r="T753" s="364">
        <v>0.5</v>
      </c>
    </row>
    <row r="754" spans="19:20">
      <c r="S754" s="362" t="s">
        <v>1177</v>
      </c>
      <c r="T754" s="363">
        <v>0</v>
      </c>
    </row>
    <row r="755" spans="19:20">
      <c r="S755" s="362" t="s">
        <v>1177</v>
      </c>
      <c r="T755" s="364">
        <v>0</v>
      </c>
    </row>
    <row r="756" spans="19:20">
      <c r="S756" s="362" t="s">
        <v>1177</v>
      </c>
      <c r="T756" s="363">
        <v>0</v>
      </c>
    </row>
    <row r="757" spans="19:20">
      <c r="S757" s="362" t="s">
        <v>1177</v>
      </c>
      <c r="T757" s="364">
        <v>0</v>
      </c>
    </row>
    <row r="758" spans="19:20">
      <c r="S758" s="362" t="s">
        <v>1177</v>
      </c>
      <c r="T758" s="363">
        <v>0</v>
      </c>
    </row>
    <row r="759" spans="19:20">
      <c r="S759" s="362" t="s">
        <v>1177</v>
      </c>
      <c r="T759" s="364">
        <v>0</v>
      </c>
    </row>
    <row r="760" spans="19:20">
      <c r="S760" s="362" t="s">
        <v>1178</v>
      </c>
      <c r="T760" s="363">
        <v>0.1</v>
      </c>
    </row>
    <row r="761" spans="19:20">
      <c r="S761" s="362" t="s">
        <v>1178</v>
      </c>
      <c r="T761" s="364">
        <v>0</v>
      </c>
    </row>
    <row r="762" spans="19:20">
      <c r="S762" s="362" t="s">
        <v>690</v>
      </c>
      <c r="T762" s="363">
        <v>0.1</v>
      </c>
    </row>
    <row r="763" spans="19:20">
      <c r="S763" s="362" t="s">
        <v>690</v>
      </c>
      <c r="T763" s="364">
        <v>0.5</v>
      </c>
    </row>
    <row r="764" spans="19:20">
      <c r="S764" s="362" t="s">
        <v>1179</v>
      </c>
      <c r="T764" s="363">
        <v>0.1</v>
      </c>
    </row>
    <row r="765" spans="19:20">
      <c r="S765" s="362" t="s">
        <v>1179</v>
      </c>
      <c r="T765" s="364">
        <v>0.1</v>
      </c>
    </row>
    <row r="766" spans="19:20">
      <c r="S766" s="362" t="s">
        <v>1179</v>
      </c>
      <c r="T766" s="363">
        <v>0.5</v>
      </c>
    </row>
    <row r="767" spans="19:20">
      <c r="S767" s="362" t="s">
        <v>1179</v>
      </c>
      <c r="T767" s="364">
        <v>0.5</v>
      </c>
    </row>
    <row r="768" spans="19:20">
      <c r="S768" s="362" t="s">
        <v>1180</v>
      </c>
      <c r="T768" s="363">
        <v>0.1</v>
      </c>
    </row>
    <row r="769" spans="19:20">
      <c r="S769" s="362" t="s">
        <v>1180</v>
      </c>
      <c r="T769" s="364">
        <v>0.1</v>
      </c>
    </row>
    <row r="770" spans="19:20">
      <c r="S770" s="362" t="s">
        <v>1180</v>
      </c>
      <c r="T770" s="363">
        <v>0.5</v>
      </c>
    </row>
    <row r="771" spans="19:20">
      <c r="S771" s="362" t="s">
        <v>1180</v>
      </c>
      <c r="T771" s="364">
        <v>0.5</v>
      </c>
    </row>
    <row r="772" spans="19:20">
      <c r="S772" s="362" t="s">
        <v>1181</v>
      </c>
      <c r="T772" s="363">
        <v>0</v>
      </c>
    </row>
    <row r="773" spans="19:20">
      <c r="S773" s="362" t="s">
        <v>1181</v>
      </c>
      <c r="T773" s="364">
        <v>0</v>
      </c>
    </row>
    <row r="774" spans="19:20">
      <c r="S774" s="362" t="s">
        <v>1181</v>
      </c>
      <c r="T774" s="363">
        <v>0</v>
      </c>
    </row>
    <row r="775" spans="19:20">
      <c r="S775" s="362" t="s">
        <v>1181</v>
      </c>
      <c r="T775" s="364">
        <v>0</v>
      </c>
    </row>
    <row r="776" spans="19:20">
      <c r="S776" s="362" t="s">
        <v>1182</v>
      </c>
      <c r="T776" s="363">
        <v>0.1</v>
      </c>
    </row>
    <row r="777" spans="19:20">
      <c r="S777" s="362" t="s">
        <v>1182</v>
      </c>
      <c r="T777" s="364">
        <v>0.5</v>
      </c>
    </row>
    <row r="778" spans="19:20">
      <c r="S778" s="362" t="s">
        <v>1183</v>
      </c>
      <c r="T778" s="363">
        <v>0.1</v>
      </c>
    </row>
    <row r="779" spans="19:20">
      <c r="S779" s="362" t="s">
        <v>1183</v>
      </c>
      <c r="T779" s="364">
        <v>0.5</v>
      </c>
    </row>
    <row r="780" spans="19:20">
      <c r="S780" s="362" t="s">
        <v>1831</v>
      </c>
      <c r="T780" s="364">
        <v>0.2</v>
      </c>
    </row>
    <row r="781" spans="19:20">
      <c r="S781" s="362" t="s">
        <v>1831</v>
      </c>
      <c r="T781" s="363">
        <v>0.2</v>
      </c>
    </row>
    <row r="782" spans="19:20">
      <c r="S782" s="362" t="s">
        <v>1832</v>
      </c>
      <c r="T782" s="364">
        <v>0.2</v>
      </c>
    </row>
    <row r="783" spans="19:20">
      <c r="S783" s="362" t="s">
        <v>1832</v>
      </c>
      <c r="T783" s="363">
        <v>0.2</v>
      </c>
    </row>
    <row r="784" spans="19:20">
      <c r="S784" s="362" t="s">
        <v>1833</v>
      </c>
      <c r="T784" s="364">
        <v>0.2</v>
      </c>
    </row>
    <row r="785" spans="19:20">
      <c r="S785" s="362" t="s">
        <v>1833</v>
      </c>
      <c r="T785" s="363">
        <v>0.2</v>
      </c>
    </row>
    <row r="786" spans="19:20">
      <c r="S786" s="362" t="s">
        <v>1834</v>
      </c>
      <c r="T786" s="364">
        <v>0.2</v>
      </c>
    </row>
    <row r="787" spans="19:20">
      <c r="S787" s="362" t="s">
        <v>1834</v>
      </c>
      <c r="T787" s="363">
        <v>0.2</v>
      </c>
    </row>
    <row r="788" spans="19:20">
      <c r="S788" s="362" t="s">
        <v>1835</v>
      </c>
      <c r="T788" s="364">
        <v>0.2</v>
      </c>
    </row>
    <row r="789" spans="19:20">
      <c r="S789" s="362" t="s">
        <v>1835</v>
      </c>
      <c r="T789" s="363">
        <v>0.2</v>
      </c>
    </row>
    <row r="790" spans="19:20">
      <c r="S790" s="362" t="s">
        <v>1836</v>
      </c>
      <c r="T790" s="364">
        <v>0.2</v>
      </c>
    </row>
    <row r="791" spans="19:20">
      <c r="S791" s="362" t="s">
        <v>1836</v>
      </c>
      <c r="T791" s="363">
        <v>0.2</v>
      </c>
    </row>
    <row r="792" spans="19:20">
      <c r="S792" s="362" t="s">
        <v>1837</v>
      </c>
      <c r="T792" s="364">
        <v>0.2</v>
      </c>
    </row>
    <row r="793" spans="19:20">
      <c r="S793" s="362" t="s">
        <v>1837</v>
      </c>
      <c r="T793" s="363">
        <v>0.2</v>
      </c>
    </row>
    <row r="794" spans="19:20">
      <c r="S794" s="362" t="s">
        <v>1838</v>
      </c>
      <c r="T794" s="364">
        <v>0.2</v>
      </c>
    </row>
    <row r="795" spans="19:20">
      <c r="S795" s="362" t="s">
        <v>1838</v>
      </c>
      <c r="T795" s="363">
        <v>0.2</v>
      </c>
    </row>
    <row r="796" spans="19:20">
      <c r="S796" s="362" t="s">
        <v>1839</v>
      </c>
      <c r="T796" s="364">
        <v>0.2</v>
      </c>
    </row>
    <row r="797" spans="19:20">
      <c r="S797" s="362" t="s">
        <v>1839</v>
      </c>
      <c r="T797" s="363">
        <v>0.2</v>
      </c>
    </row>
    <row r="798" spans="19:20">
      <c r="S798" s="362" t="s">
        <v>1840</v>
      </c>
      <c r="T798" s="364">
        <v>0.2</v>
      </c>
    </row>
    <row r="799" spans="19:20">
      <c r="S799" s="362" t="s">
        <v>1840</v>
      </c>
      <c r="T799" s="363">
        <v>0.2</v>
      </c>
    </row>
    <row r="800" spans="19:20">
      <c r="S800" s="362" t="s">
        <v>1841</v>
      </c>
      <c r="T800" s="364">
        <v>0.6</v>
      </c>
    </row>
    <row r="801" spans="19:20">
      <c r="S801" s="362" t="s">
        <v>1841</v>
      </c>
      <c r="T801" s="363">
        <v>0.6</v>
      </c>
    </row>
    <row r="802" spans="19:20">
      <c r="S802" s="362" t="s">
        <v>1842</v>
      </c>
      <c r="T802" s="364">
        <v>0.6</v>
      </c>
    </row>
    <row r="803" spans="19:20">
      <c r="S803" s="362" t="s">
        <v>1842</v>
      </c>
      <c r="T803" s="363">
        <v>0.6</v>
      </c>
    </row>
    <row r="804" spans="19:20">
      <c r="S804" s="362" t="s">
        <v>1843</v>
      </c>
      <c r="T804" s="364">
        <v>0.6</v>
      </c>
    </row>
    <row r="805" spans="19:20">
      <c r="S805" s="362" t="s">
        <v>1843</v>
      </c>
      <c r="T805" s="363">
        <v>0.6</v>
      </c>
    </row>
    <row r="806" spans="19:20">
      <c r="S806" s="362" t="s">
        <v>1844</v>
      </c>
      <c r="T806" s="364">
        <v>0.6</v>
      </c>
    </row>
    <row r="807" spans="19:20">
      <c r="S807" s="362" t="s">
        <v>1844</v>
      </c>
      <c r="T807" s="363">
        <v>0.6</v>
      </c>
    </row>
    <row r="808" spans="19:20">
      <c r="S808" s="362" t="s">
        <v>1845</v>
      </c>
      <c r="T808" s="364">
        <v>0.6</v>
      </c>
    </row>
    <row r="809" spans="19:20">
      <c r="S809" s="362" t="s">
        <v>1845</v>
      </c>
      <c r="T809" s="363">
        <v>0.6</v>
      </c>
    </row>
    <row r="810" spans="19:20">
      <c r="S810" s="362" t="s">
        <v>1846</v>
      </c>
      <c r="T810" s="364">
        <v>0.6</v>
      </c>
    </row>
    <row r="811" spans="19:20">
      <c r="S811" s="362" t="s">
        <v>1846</v>
      </c>
      <c r="T811" s="363">
        <v>0.6</v>
      </c>
    </row>
    <row r="812" spans="19:20">
      <c r="S812" s="362" t="s">
        <v>1847</v>
      </c>
      <c r="T812" s="364">
        <v>0.6</v>
      </c>
    </row>
    <row r="813" spans="19:20">
      <c r="S813" s="362" t="s">
        <v>1847</v>
      </c>
      <c r="T813" s="363">
        <v>0.6</v>
      </c>
    </row>
    <row r="814" spans="19:20">
      <c r="S814" s="362" t="s">
        <v>1848</v>
      </c>
      <c r="T814" s="364">
        <v>0.2</v>
      </c>
    </row>
    <row r="815" spans="19:20">
      <c r="S815" s="362" t="s">
        <v>1848</v>
      </c>
      <c r="T815" s="363">
        <v>0.2</v>
      </c>
    </row>
    <row r="816" spans="19:20">
      <c r="S816" s="362" t="s">
        <v>1849</v>
      </c>
      <c r="T816" s="364">
        <v>0.2</v>
      </c>
    </row>
    <row r="817" spans="19:20">
      <c r="S817" s="362" t="s">
        <v>1849</v>
      </c>
      <c r="T817" s="363">
        <v>0.2</v>
      </c>
    </row>
    <row r="818" spans="19:20">
      <c r="S818" s="362" t="s">
        <v>1850</v>
      </c>
      <c r="T818" s="364">
        <v>0.2</v>
      </c>
    </row>
    <row r="819" spans="19:20">
      <c r="S819" s="362" t="s">
        <v>1850</v>
      </c>
      <c r="T819" s="363">
        <v>0.2</v>
      </c>
    </row>
    <row r="820" spans="19:20">
      <c r="S820" s="362" t="s">
        <v>1851</v>
      </c>
      <c r="T820" s="364">
        <v>0.2</v>
      </c>
    </row>
    <row r="821" spans="19:20">
      <c r="S821" s="362" t="s">
        <v>1851</v>
      </c>
      <c r="T821" s="363">
        <v>0.2</v>
      </c>
    </row>
    <row r="822" spans="19:20">
      <c r="S822" s="362" t="s">
        <v>1852</v>
      </c>
      <c r="T822" s="364">
        <v>0.2</v>
      </c>
    </row>
    <row r="823" spans="19:20">
      <c r="S823" s="362" t="s">
        <v>1852</v>
      </c>
      <c r="T823" s="363">
        <v>0.2</v>
      </c>
    </row>
    <row r="824" spans="19:20">
      <c r="S824" s="362" t="s">
        <v>1196</v>
      </c>
      <c r="T824" s="363">
        <v>0.1</v>
      </c>
    </row>
    <row r="825" spans="19:20">
      <c r="S825" s="362" t="s">
        <v>1196</v>
      </c>
      <c r="T825" s="364">
        <v>0.1</v>
      </c>
    </row>
    <row r="826" spans="19:20">
      <c r="S826" s="362" t="s">
        <v>1197</v>
      </c>
      <c r="T826" s="363">
        <v>0.1</v>
      </c>
    </row>
    <row r="827" spans="19:20">
      <c r="S827" s="362" t="s">
        <v>1197</v>
      </c>
      <c r="T827" s="364">
        <v>0.1</v>
      </c>
    </row>
    <row r="828" spans="19:20">
      <c r="S828" s="362" t="s">
        <v>1198</v>
      </c>
      <c r="T828" s="363">
        <v>0.1</v>
      </c>
    </row>
    <row r="829" spans="19:20">
      <c r="S829" s="362" t="s">
        <v>1198</v>
      </c>
      <c r="T829" s="364">
        <v>0.1</v>
      </c>
    </row>
    <row r="830" spans="19:20">
      <c r="S830" s="362" t="s">
        <v>1199</v>
      </c>
      <c r="T830" s="363">
        <v>0.1</v>
      </c>
    </row>
    <row r="831" spans="19:20">
      <c r="S831" s="362" t="s">
        <v>1199</v>
      </c>
      <c r="T831" s="364">
        <v>0.1</v>
      </c>
    </row>
    <row r="832" spans="19:20">
      <c r="S832" s="362" t="s">
        <v>1200</v>
      </c>
      <c r="T832" s="363">
        <v>0.3</v>
      </c>
    </row>
    <row r="833" spans="19:20">
      <c r="S833" s="362" t="s">
        <v>1200</v>
      </c>
      <c r="T833" s="364">
        <v>0.3</v>
      </c>
    </row>
    <row r="834" spans="19:20">
      <c r="S834" s="362" t="s">
        <v>1201</v>
      </c>
      <c r="T834" s="363">
        <v>0.3</v>
      </c>
    </row>
    <row r="835" spans="19:20">
      <c r="S835" s="362" t="s">
        <v>1201</v>
      </c>
      <c r="T835" s="364">
        <v>0.3</v>
      </c>
    </row>
    <row r="836" spans="19:20">
      <c r="S836" s="362" t="s">
        <v>1202</v>
      </c>
      <c r="T836" s="363">
        <v>0.1</v>
      </c>
    </row>
    <row r="837" spans="19:20">
      <c r="S837" s="362" t="s">
        <v>1202</v>
      </c>
      <c r="T837" s="364">
        <v>0.1</v>
      </c>
    </row>
    <row r="838" spans="19:20">
      <c r="S838" s="362" t="s">
        <v>1203</v>
      </c>
      <c r="T838" s="363">
        <v>0.1</v>
      </c>
    </row>
    <row r="839" spans="19:20">
      <c r="S839" s="362" t="s">
        <v>1203</v>
      </c>
      <c r="T839" s="364">
        <v>0.1</v>
      </c>
    </row>
    <row r="840" spans="19:20">
      <c r="S840" s="362" t="s">
        <v>1204</v>
      </c>
      <c r="T840" s="363">
        <v>0.1</v>
      </c>
    </row>
    <row r="841" spans="19:20">
      <c r="S841" s="362" t="s">
        <v>1204</v>
      </c>
      <c r="T841" s="364">
        <v>0.2</v>
      </c>
    </row>
    <row r="842" spans="19:20">
      <c r="S842" s="362" t="s">
        <v>1205</v>
      </c>
      <c r="T842" s="363">
        <v>0.1</v>
      </c>
    </row>
    <row r="843" spans="19:20">
      <c r="S843" s="362" t="s">
        <v>1205</v>
      </c>
      <c r="T843" s="364">
        <v>0.2</v>
      </c>
    </row>
    <row r="844" spans="19:20">
      <c r="S844" s="362" t="s">
        <v>1206</v>
      </c>
      <c r="T844" s="363">
        <v>0.1</v>
      </c>
    </row>
    <row r="845" spans="19:20">
      <c r="S845" s="362" t="s">
        <v>1206</v>
      </c>
      <c r="T845" s="364">
        <v>0.2</v>
      </c>
    </row>
    <row r="846" spans="19:20">
      <c r="S846" s="362" t="s">
        <v>1207</v>
      </c>
      <c r="T846" s="363">
        <v>0.1</v>
      </c>
    </row>
    <row r="847" spans="19:20">
      <c r="S847" s="362" t="s">
        <v>1207</v>
      </c>
      <c r="T847" s="364">
        <v>0.2</v>
      </c>
    </row>
    <row r="848" spans="19:20">
      <c r="S848" s="362" t="s">
        <v>1208</v>
      </c>
      <c r="T848" s="363">
        <v>0.1</v>
      </c>
    </row>
    <row r="849" spans="19:20">
      <c r="S849" s="362" t="s">
        <v>1208</v>
      </c>
      <c r="T849" s="364">
        <v>0.2</v>
      </c>
    </row>
    <row r="850" spans="19:20">
      <c r="S850" s="362" t="s">
        <v>1209</v>
      </c>
      <c r="T850" s="363">
        <v>0.1</v>
      </c>
    </row>
    <row r="851" spans="19:20">
      <c r="S851" s="362" t="s">
        <v>1209</v>
      </c>
      <c r="T851" s="364">
        <v>0.2</v>
      </c>
    </row>
    <row r="852" spans="19:20">
      <c r="S852" s="362" t="s">
        <v>1210</v>
      </c>
      <c r="T852" s="363">
        <v>0.1</v>
      </c>
    </row>
    <row r="853" spans="19:20">
      <c r="S853" s="362" t="s">
        <v>1210</v>
      </c>
      <c r="T853" s="364">
        <v>0.2</v>
      </c>
    </row>
    <row r="854" spans="19:20">
      <c r="S854" s="362" t="s">
        <v>1211</v>
      </c>
      <c r="T854" s="363">
        <v>0.1</v>
      </c>
    </row>
    <row r="855" spans="19:20">
      <c r="S855" s="362" t="s">
        <v>1211</v>
      </c>
      <c r="T855" s="364">
        <v>0.2</v>
      </c>
    </row>
    <row r="856" spans="19:20">
      <c r="S856" s="362" t="s">
        <v>1212</v>
      </c>
      <c r="T856" s="363">
        <v>0.2</v>
      </c>
    </row>
    <row r="857" spans="19:20">
      <c r="S857" s="362" t="s">
        <v>1212</v>
      </c>
      <c r="T857" s="364">
        <v>0.2</v>
      </c>
    </row>
    <row r="858" spans="19:20">
      <c r="S858" s="362" t="s">
        <v>1213</v>
      </c>
      <c r="T858" s="363">
        <v>0.2</v>
      </c>
    </row>
    <row r="859" spans="19:20">
      <c r="S859" s="362" t="s">
        <v>1213</v>
      </c>
      <c r="T859" s="364">
        <v>0.2</v>
      </c>
    </row>
    <row r="860" spans="19:20">
      <c r="S860" s="362" t="s">
        <v>1214</v>
      </c>
      <c r="T860" s="363">
        <v>0.2</v>
      </c>
    </row>
    <row r="861" spans="19:20">
      <c r="S861" s="362" t="s">
        <v>1214</v>
      </c>
      <c r="T861" s="364">
        <v>0.2</v>
      </c>
    </row>
    <row r="862" spans="19:20">
      <c r="S862" s="362" t="s">
        <v>1215</v>
      </c>
      <c r="T862" s="363">
        <v>0.2</v>
      </c>
    </row>
    <row r="863" spans="19:20">
      <c r="S863" s="362" t="s">
        <v>1215</v>
      </c>
      <c r="T863" s="364">
        <v>0.2</v>
      </c>
    </row>
    <row r="864" spans="19:20">
      <c r="S864" s="362" t="s">
        <v>1216</v>
      </c>
      <c r="T864" s="363">
        <v>0.5</v>
      </c>
    </row>
    <row r="865" spans="19:20">
      <c r="S865" s="362" t="s">
        <v>1216</v>
      </c>
      <c r="T865" s="364">
        <v>0.5</v>
      </c>
    </row>
    <row r="866" spans="19:20">
      <c r="S866" s="362" t="s">
        <v>1217</v>
      </c>
      <c r="T866" s="363">
        <v>0.5</v>
      </c>
    </row>
    <row r="867" spans="19:20">
      <c r="S867" s="362" t="s">
        <v>1217</v>
      </c>
      <c r="T867" s="364">
        <v>0.5</v>
      </c>
    </row>
    <row r="868" spans="19:20">
      <c r="S868" s="362" t="s">
        <v>1218</v>
      </c>
      <c r="T868" s="363">
        <v>0.2</v>
      </c>
    </row>
    <row r="869" spans="19:20">
      <c r="S869" s="362" t="s">
        <v>1218</v>
      </c>
      <c r="T869" s="364">
        <v>0.2</v>
      </c>
    </row>
    <row r="870" spans="19:20">
      <c r="S870" s="362" t="s">
        <v>1219</v>
      </c>
      <c r="T870" s="363">
        <v>0.2</v>
      </c>
    </row>
    <row r="871" spans="19:20">
      <c r="S871" s="362" t="s">
        <v>1219</v>
      </c>
      <c r="T871" s="364">
        <v>0.2</v>
      </c>
    </row>
    <row r="872" spans="19:20">
      <c r="S872" s="362" t="s">
        <v>1220</v>
      </c>
      <c r="T872" s="363">
        <v>0.4</v>
      </c>
    </row>
    <row r="873" spans="19:20">
      <c r="S873" s="362" t="s">
        <v>1220</v>
      </c>
      <c r="T873" s="364">
        <v>0.4</v>
      </c>
    </row>
    <row r="874" spans="19:20">
      <c r="S874" s="362" t="s">
        <v>1221</v>
      </c>
      <c r="T874" s="363">
        <v>0.4</v>
      </c>
    </row>
    <row r="875" spans="19:20">
      <c r="S875" s="362" t="s">
        <v>1221</v>
      </c>
      <c r="T875" s="364">
        <v>0.4</v>
      </c>
    </row>
    <row r="876" spans="19:20">
      <c r="S876" s="362" t="s">
        <v>1222</v>
      </c>
      <c r="T876" s="363">
        <v>0.4</v>
      </c>
    </row>
    <row r="877" spans="19:20">
      <c r="S877" s="362" t="s">
        <v>1222</v>
      </c>
      <c r="T877" s="364">
        <v>0.4</v>
      </c>
    </row>
    <row r="878" spans="19:20">
      <c r="S878" s="362" t="s">
        <v>1223</v>
      </c>
      <c r="T878" s="363">
        <v>0.4</v>
      </c>
    </row>
    <row r="879" spans="19:20">
      <c r="S879" s="362" t="s">
        <v>1223</v>
      </c>
      <c r="T879" s="364">
        <v>0.4</v>
      </c>
    </row>
    <row r="880" spans="19:20">
      <c r="S880" s="362" t="s">
        <v>1224</v>
      </c>
      <c r="T880" s="363">
        <v>1.2</v>
      </c>
    </row>
    <row r="881" spans="19:20">
      <c r="S881" s="362" t="s">
        <v>1224</v>
      </c>
      <c r="T881" s="364">
        <v>1.2</v>
      </c>
    </row>
    <row r="882" spans="19:20">
      <c r="S882" s="362" t="s">
        <v>1225</v>
      </c>
      <c r="T882" s="363">
        <v>1.2</v>
      </c>
    </row>
    <row r="883" spans="19:20">
      <c r="S883" s="362" t="s">
        <v>1225</v>
      </c>
      <c r="T883" s="364">
        <v>1.2</v>
      </c>
    </row>
    <row r="884" spans="19:20">
      <c r="S884" s="362" t="s">
        <v>1226</v>
      </c>
      <c r="T884" s="363">
        <v>0.4</v>
      </c>
    </row>
    <row r="885" spans="19:20">
      <c r="S885" s="362" t="s">
        <v>1226</v>
      </c>
      <c r="T885" s="364">
        <v>0.4</v>
      </c>
    </row>
    <row r="886" spans="19:20">
      <c r="S886" s="362" t="s">
        <v>1227</v>
      </c>
      <c r="T886" s="363">
        <v>0.4</v>
      </c>
    </row>
    <row r="887" spans="19:20">
      <c r="S887" s="362" t="s">
        <v>1227</v>
      </c>
      <c r="T887" s="364">
        <v>0.4</v>
      </c>
    </row>
    <row r="888" spans="19:20">
      <c r="S888" s="362" t="s">
        <v>1228</v>
      </c>
      <c r="T888" s="363">
        <v>0.3</v>
      </c>
    </row>
    <row r="889" spans="19:20">
      <c r="S889" s="362" t="s">
        <v>1228</v>
      </c>
      <c r="T889" s="364">
        <v>0.3</v>
      </c>
    </row>
    <row r="890" spans="19:20">
      <c r="S890" s="362" t="s">
        <v>1229</v>
      </c>
      <c r="T890" s="363">
        <v>0.3</v>
      </c>
    </row>
    <row r="891" spans="19:20">
      <c r="S891" s="362" t="s">
        <v>1229</v>
      </c>
      <c r="T891" s="364">
        <v>0.3</v>
      </c>
    </row>
    <row r="892" spans="19:20">
      <c r="S892" s="362" t="s">
        <v>1230</v>
      </c>
      <c r="T892" s="363">
        <v>0.3</v>
      </c>
    </row>
    <row r="893" spans="19:20">
      <c r="S893" s="362" t="s">
        <v>1230</v>
      </c>
      <c r="T893" s="364">
        <v>0.3</v>
      </c>
    </row>
    <row r="894" spans="19:20">
      <c r="S894" s="362" t="s">
        <v>1231</v>
      </c>
      <c r="T894" s="363">
        <v>0.3</v>
      </c>
    </row>
    <row r="895" spans="19:20">
      <c r="S895" s="362" t="s">
        <v>1231</v>
      </c>
      <c r="T895" s="364">
        <v>0.3</v>
      </c>
    </row>
    <row r="896" spans="19:20">
      <c r="S896" s="362" t="s">
        <v>1232</v>
      </c>
      <c r="T896" s="363">
        <v>0.8</v>
      </c>
    </row>
    <row r="897" spans="19:20">
      <c r="S897" s="362" t="s">
        <v>1232</v>
      </c>
      <c r="T897" s="364">
        <v>0.8</v>
      </c>
    </row>
    <row r="898" spans="19:20">
      <c r="S898" s="362" t="s">
        <v>1233</v>
      </c>
      <c r="T898" s="363">
        <v>0.8</v>
      </c>
    </row>
    <row r="899" spans="19:20">
      <c r="S899" s="362" t="s">
        <v>1233</v>
      </c>
      <c r="T899" s="364">
        <v>0.8</v>
      </c>
    </row>
    <row r="900" spans="19:20">
      <c r="S900" s="362" t="s">
        <v>1234</v>
      </c>
      <c r="T900" s="363">
        <v>0.3</v>
      </c>
    </row>
    <row r="901" spans="19:20">
      <c r="S901" s="362" t="s">
        <v>1234</v>
      </c>
      <c r="T901" s="364">
        <v>0.3</v>
      </c>
    </row>
    <row r="902" spans="19:20">
      <c r="S902" s="362" t="s">
        <v>1235</v>
      </c>
      <c r="T902" s="363">
        <v>0.3</v>
      </c>
    </row>
    <row r="903" spans="19:20">
      <c r="S903" s="362" t="s">
        <v>1235</v>
      </c>
      <c r="T903" s="364">
        <v>0.3</v>
      </c>
    </row>
    <row r="904" spans="19:20">
      <c r="S904" s="362" t="s">
        <v>1236</v>
      </c>
      <c r="T904" s="363">
        <v>0.2</v>
      </c>
    </row>
    <row r="905" spans="19:20">
      <c r="S905" s="362" t="s">
        <v>1236</v>
      </c>
      <c r="T905" s="364">
        <v>0.2</v>
      </c>
    </row>
    <row r="906" spans="19:20">
      <c r="S906" s="362" t="s">
        <v>1237</v>
      </c>
      <c r="T906" s="363">
        <v>0.2</v>
      </c>
    </row>
    <row r="907" spans="19:20">
      <c r="S907" s="362" t="s">
        <v>1237</v>
      </c>
      <c r="T907" s="364">
        <v>0.2</v>
      </c>
    </row>
    <row r="908" spans="19:20">
      <c r="S908" s="362" t="s">
        <v>1238</v>
      </c>
      <c r="T908" s="363">
        <v>0.2</v>
      </c>
    </row>
    <row r="909" spans="19:20">
      <c r="S909" s="362" t="s">
        <v>1238</v>
      </c>
      <c r="T909" s="364">
        <v>0.2</v>
      </c>
    </row>
    <row r="910" spans="19:20">
      <c r="S910" s="362" t="s">
        <v>1239</v>
      </c>
      <c r="T910" s="363">
        <v>0.2</v>
      </c>
    </row>
    <row r="911" spans="19:20">
      <c r="S911" s="362" t="s">
        <v>1239</v>
      </c>
      <c r="T911" s="364">
        <v>0.2</v>
      </c>
    </row>
    <row r="912" spans="19:20">
      <c r="S912" s="362" t="s">
        <v>1240</v>
      </c>
      <c r="T912" s="363">
        <v>0.5</v>
      </c>
    </row>
    <row r="913" spans="19:20">
      <c r="S913" s="362" t="s">
        <v>1240</v>
      </c>
      <c r="T913" s="364">
        <v>0.5</v>
      </c>
    </row>
    <row r="914" spans="19:20">
      <c r="S914" s="362" t="s">
        <v>1241</v>
      </c>
      <c r="T914" s="363">
        <v>0.5</v>
      </c>
    </row>
    <row r="915" spans="19:20">
      <c r="S915" s="362" t="s">
        <v>1241</v>
      </c>
      <c r="T915" s="364">
        <v>0.5</v>
      </c>
    </row>
    <row r="916" spans="19:20">
      <c r="S916" s="362" t="s">
        <v>1242</v>
      </c>
      <c r="T916" s="363">
        <v>0.2</v>
      </c>
    </row>
    <row r="917" spans="19:20">
      <c r="S917" s="362" t="s">
        <v>1242</v>
      </c>
      <c r="T917" s="364">
        <v>0.2</v>
      </c>
    </row>
    <row r="918" spans="19:20">
      <c r="S918" s="362" t="s">
        <v>1243</v>
      </c>
      <c r="T918" s="363">
        <v>0.2</v>
      </c>
    </row>
    <row r="919" spans="19:20">
      <c r="S919" s="362" t="s">
        <v>1243</v>
      </c>
      <c r="T919" s="364">
        <v>0.2</v>
      </c>
    </row>
    <row r="920" spans="19:20">
      <c r="S920" s="362" t="s">
        <v>1244</v>
      </c>
      <c r="T920" s="363">
        <v>0.4</v>
      </c>
    </row>
    <row r="921" spans="19:20">
      <c r="S921" s="362" t="s">
        <v>1244</v>
      </c>
      <c r="T921" s="364">
        <v>0.4</v>
      </c>
    </row>
    <row r="922" spans="19:20">
      <c r="S922" s="362" t="s">
        <v>1245</v>
      </c>
      <c r="T922" s="363">
        <v>0.4</v>
      </c>
    </row>
    <row r="923" spans="19:20">
      <c r="S923" s="362" t="s">
        <v>1245</v>
      </c>
      <c r="T923" s="364">
        <v>0.4</v>
      </c>
    </row>
    <row r="924" spans="19:20">
      <c r="S924" s="362" t="s">
        <v>1246</v>
      </c>
      <c r="T924" s="363">
        <v>0.4</v>
      </c>
    </row>
    <row r="925" spans="19:20">
      <c r="S925" s="362" t="s">
        <v>1246</v>
      </c>
      <c r="T925" s="364">
        <v>0.4</v>
      </c>
    </row>
    <row r="926" spans="19:20">
      <c r="S926" s="362" t="s">
        <v>1247</v>
      </c>
      <c r="T926" s="363">
        <v>0.4</v>
      </c>
    </row>
    <row r="927" spans="19:20">
      <c r="S927" s="362" t="s">
        <v>1247</v>
      </c>
      <c r="T927" s="364">
        <v>0.4</v>
      </c>
    </row>
    <row r="928" spans="19:20">
      <c r="S928" s="362" t="s">
        <v>1248</v>
      </c>
      <c r="T928" s="363">
        <v>1</v>
      </c>
    </row>
    <row r="929" spans="19:20">
      <c r="S929" s="362" t="s">
        <v>1248</v>
      </c>
      <c r="T929" s="364">
        <v>1</v>
      </c>
    </row>
    <row r="930" spans="19:20">
      <c r="S930" s="362" t="s">
        <v>1249</v>
      </c>
      <c r="T930" s="363">
        <v>1</v>
      </c>
    </row>
    <row r="931" spans="19:20">
      <c r="S931" s="362" t="s">
        <v>1249</v>
      </c>
      <c r="T931" s="364">
        <v>1</v>
      </c>
    </row>
    <row r="932" spans="19:20">
      <c r="S932" s="362" t="s">
        <v>1250</v>
      </c>
      <c r="T932" s="363">
        <v>0.4</v>
      </c>
    </row>
    <row r="933" spans="19:20">
      <c r="S933" s="362" t="s">
        <v>1250</v>
      </c>
      <c r="T933" s="364">
        <v>0.4</v>
      </c>
    </row>
    <row r="934" spans="19:20">
      <c r="S934" s="362" t="s">
        <v>1251</v>
      </c>
      <c r="T934" s="363">
        <v>0.4</v>
      </c>
    </row>
    <row r="935" spans="19:20">
      <c r="S935" s="362" t="s">
        <v>1251</v>
      </c>
      <c r="T935" s="364">
        <v>0.4</v>
      </c>
    </row>
    <row r="936" spans="19:20">
      <c r="S936" s="362" t="s">
        <v>1252</v>
      </c>
      <c r="T936" s="363">
        <v>0.2</v>
      </c>
    </row>
    <row r="937" spans="19:20">
      <c r="S937" s="362" t="s">
        <v>1252</v>
      </c>
      <c r="T937" s="364">
        <v>0.2</v>
      </c>
    </row>
    <row r="938" spans="19:20">
      <c r="S938" s="362" t="s">
        <v>1253</v>
      </c>
      <c r="T938" s="363">
        <v>0.2</v>
      </c>
    </row>
    <row r="939" spans="19:20">
      <c r="S939" s="362" t="s">
        <v>1253</v>
      </c>
      <c r="T939" s="364">
        <v>0.2</v>
      </c>
    </row>
    <row r="940" spans="19:20">
      <c r="S940" s="362" t="s">
        <v>1254</v>
      </c>
      <c r="T940" s="363">
        <v>0.2</v>
      </c>
    </row>
    <row r="941" spans="19:20">
      <c r="S941" s="362" t="s">
        <v>1254</v>
      </c>
      <c r="T941" s="364">
        <v>0.2</v>
      </c>
    </row>
    <row r="942" spans="19:20">
      <c r="S942" s="362" t="s">
        <v>1255</v>
      </c>
      <c r="T942" s="363">
        <v>0.2</v>
      </c>
    </row>
    <row r="943" spans="19:20">
      <c r="S943" s="362" t="s">
        <v>1255</v>
      </c>
      <c r="T943" s="364">
        <v>0.2</v>
      </c>
    </row>
    <row r="944" spans="19:20">
      <c r="S944" s="362" t="s">
        <v>1256</v>
      </c>
      <c r="T944" s="363">
        <v>0.5</v>
      </c>
    </row>
    <row r="945" spans="19:20">
      <c r="S945" s="362" t="s">
        <v>1256</v>
      </c>
      <c r="T945" s="364">
        <v>0.5</v>
      </c>
    </row>
    <row r="946" spans="19:20">
      <c r="S946" s="362" t="s">
        <v>1257</v>
      </c>
      <c r="T946" s="363">
        <v>0.5</v>
      </c>
    </row>
    <row r="947" spans="19:20">
      <c r="S947" s="362" t="s">
        <v>1257</v>
      </c>
      <c r="T947" s="364">
        <v>0.5</v>
      </c>
    </row>
    <row r="948" spans="19:20">
      <c r="S948" s="362" t="s">
        <v>1258</v>
      </c>
      <c r="T948" s="363">
        <v>0.2</v>
      </c>
    </row>
    <row r="949" spans="19:20">
      <c r="S949" s="362" t="s">
        <v>1258</v>
      </c>
      <c r="T949" s="364">
        <v>0.2</v>
      </c>
    </row>
    <row r="950" spans="19:20">
      <c r="S950" s="362" t="s">
        <v>1259</v>
      </c>
      <c r="T950" s="363">
        <v>0.2</v>
      </c>
    </row>
    <row r="951" spans="19:20">
      <c r="S951" s="362" t="s">
        <v>1259</v>
      </c>
      <c r="T951" s="364">
        <v>0.2</v>
      </c>
    </row>
    <row r="952" spans="19:20">
      <c r="S952" s="362" t="s">
        <v>1260</v>
      </c>
      <c r="T952" s="363">
        <v>0.4</v>
      </c>
    </row>
    <row r="953" spans="19:20">
      <c r="S953" s="362" t="s">
        <v>1260</v>
      </c>
      <c r="T953" s="364">
        <v>0.4</v>
      </c>
    </row>
    <row r="954" spans="19:20">
      <c r="S954" s="362" t="s">
        <v>1261</v>
      </c>
      <c r="T954" s="363">
        <v>0.4</v>
      </c>
    </row>
    <row r="955" spans="19:20">
      <c r="S955" s="362" t="s">
        <v>1261</v>
      </c>
      <c r="T955" s="364">
        <v>0.4</v>
      </c>
    </row>
    <row r="956" spans="19:20">
      <c r="S956" s="362" t="s">
        <v>1262</v>
      </c>
      <c r="T956" s="363">
        <v>0.4</v>
      </c>
    </row>
    <row r="957" spans="19:20">
      <c r="S957" s="362" t="s">
        <v>1262</v>
      </c>
      <c r="T957" s="364">
        <v>0.4</v>
      </c>
    </row>
    <row r="958" spans="19:20">
      <c r="S958" s="362" t="s">
        <v>1263</v>
      </c>
      <c r="T958" s="363">
        <v>0.4</v>
      </c>
    </row>
    <row r="959" spans="19:20">
      <c r="S959" s="362" t="s">
        <v>1263</v>
      </c>
      <c r="T959" s="364">
        <v>0.4</v>
      </c>
    </row>
    <row r="960" spans="19:20">
      <c r="S960" s="362" t="s">
        <v>1264</v>
      </c>
      <c r="T960" s="363">
        <v>1</v>
      </c>
    </row>
    <row r="961" spans="19:20">
      <c r="S961" s="362" t="s">
        <v>1264</v>
      </c>
      <c r="T961" s="364">
        <v>1</v>
      </c>
    </row>
    <row r="962" spans="19:20">
      <c r="S962" s="362" t="s">
        <v>1265</v>
      </c>
      <c r="T962" s="363">
        <v>1</v>
      </c>
    </row>
    <row r="963" spans="19:20">
      <c r="S963" s="362" t="s">
        <v>1265</v>
      </c>
      <c r="T963" s="364">
        <v>1</v>
      </c>
    </row>
    <row r="964" spans="19:20">
      <c r="S964" s="362" t="s">
        <v>1266</v>
      </c>
      <c r="T964" s="363">
        <v>0.4</v>
      </c>
    </row>
    <row r="965" spans="19:20">
      <c r="S965" s="362" t="s">
        <v>1266</v>
      </c>
      <c r="T965" s="364">
        <v>0.4</v>
      </c>
    </row>
    <row r="966" spans="19:20">
      <c r="S966" s="362" t="s">
        <v>1267</v>
      </c>
      <c r="T966" s="363">
        <v>0.4</v>
      </c>
    </row>
    <row r="967" spans="19:20" ht="15.75" thickBot="1">
      <c r="S967" s="362" t="s">
        <v>1267</v>
      </c>
      <c r="T967" s="364">
        <v>0.4</v>
      </c>
    </row>
    <row r="968" spans="19:20">
      <c r="S968" s="362" t="s">
        <v>1268</v>
      </c>
      <c r="T968" s="366">
        <v>0</v>
      </c>
    </row>
    <row r="969" spans="19:20" ht="15.75" thickBot="1">
      <c r="S969" s="362" t="s">
        <v>1269</v>
      </c>
      <c r="T969" s="364">
        <v>0</v>
      </c>
    </row>
    <row r="970" spans="19:20" ht="15.75" thickBot="1">
      <c r="S970" s="362" t="s">
        <v>1269</v>
      </c>
      <c r="T970" s="366">
        <v>0</v>
      </c>
    </row>
    <row r="971" spans="19:20" ht="15.75" thickBot="1">
      <c r="S971" s="362" t="s">
        <v>1269</v>
      </c>
      <c r="T971" s="365">
        <v>0</v>
      </c>
    </row>
    <row r="972" spans="19:20" ht="15.75" thickBot="1">
      <c r="S972" s="362" t="s">
        <v>1269</v>
      </c>
      <c r="T972" s="370">
        <v>0</v>
      </c>
    </row>
    <row r="973" spans="19:20" ht="15.75" thickBot="1">
      <c r="S973" s="362" t="s">
        <v>1269</v>
      </c>
      <c r="T973" s="365">
        <v>0</v>
      </c>
    </row>
    <row r="974" spans="19:20" ht="15.75" thickBot="1">
      <c r="S974" s="362" t="s">
        <v>1269</v>
      </c>
      <c r="T974" s="366">
        <v>0</v>
      </c>
    </row>
    <row r="975" spans="19:20" ht="15.75" thickBot="1">
      <c r="S975" s="362" t="s">
        <v>1270</v>
      </c>
      <c r="T975" s="365">
        <v>0</v>
      </c>
    </row>
    <row r="976" spans="19:20" ht="15.75" thickBot="1">
      <c r="S976" s="362" t="s">
        <v>1271</v>
      </c>
      <c r="T976" s="366">
        <v>0.1</v>
      </c>
    </row>
    <row r="977" spans="19:20" ht="15.75" thickBot="1">
      <c r="S977" s="362" t="s">
        <v>1271</v>
      </c>
      <c r="T977" s="365">
        <v>0.1</v>
      </c>
    </row>
    <row r="978" spans="19:20" ht="15.75" thickBot="1">
      <c r="S978" s="362" t="s">
        <v>1272</v>
      </c>
      <c r="T978" s="366">
        <v>0.3</v>
      </c>
    </row>
    <row r="979" spans="19:20" ht="15.75" thickBot="1">
      <c r="S979" s="362" t="s">
        <v>1272</v>
      </c>
      <c r="T979" s="365">
        <v>0.1</v>
      </c>
    </row>
    <row r="980" spans="19:20" ht="15.75" thickBot="1">
      <c r="S980" s="362" t="s">
        <v>1272</v>
      </c>
      <c r="T980" s="366">
        <v>0.1</v>
      </c>
    </row>
    <row r="981" spans="19:20" ht="15.75" thickBot="1">
      <c r="S981" s="362" t="s">
        <v>1272</v>
      </c>
      <c r="T981" s="365">
        <v>0.3</v>
      </c>
    </row>
    <row r="982" spans="19:20" ht="15.75" thickBot="1">
      <c r="S982" s="362" t="s">
        <v>1272</v>
      </c>
      <c r="T982" s="366">
        <v>0.1</v>
      </c>
    </row>
    <row r="983" spans="19:20" ht="15.75" thickBot="1">
      <c r="S983" s="362" t="s">
        <v>1272</v>
      </c>
      <c r="T983" s="365">
        <v>0.1</v>
      </c>
    </row>
    <row r="984" spans="19:20">
      <c r="S984" s="362" t="s">
        <v>1273</v>
      </c>
      <c r="T984" s="366">
        <v>0.1</v>
      </c>
    </row>
    <row r="985" spans="19:20">
      <c r="S985" s="362" t="s">
        <v>1273</v>
      </c>
      <c r="T985" s="364">
        <v>0.1</v>
      </c>
    </row>
    <row r="986" spans="19:20">
      <c r="S986" s="362" t="s">
        <v>1274</v>
      </c>
      <c r="T986" s="363">
        <v>0.3</v>
      </c>
    </row>
    <row r="987" spans="19:20">
      <c r="S987" s="362" t="s">
        <v>1274</v>
      </c>
      <c r="T987" s="364">
        <v>0.3</v>
      </c>
    </row>
    <row r="988" spans="19:20">
      <c r="S988" s="362" t="s">
        <v>1275</v>
      </c>
      <c r="T988" s="363">
        <v>0.3</v>
      </c>
    </row>
    <row r="989" spans="19:20">
      <c r="S989" s="362" t="s">
        <v>1276</v>
      </c>
      <c r="T989" s="364">
        <v>0.1</v>
      </c>
    </row>
    <row r="990" spans="19:20">
      <c r="S990" s="362" t="s">
        <v>1276</v>
      </c>
      <c r="T990" s="363">
        <v>0.1</v>
      </c>
    </row>
    <row r="991" spans="19:20">
      <c r="S991" s="362" t="s">
        <v>1277</v>
      </c>
      <c r="T991" s="364">
        <v>0.2</v>
      </c>
    </row>
    <row r="992" spans="19:20">
      <c r="S992" s="362" t="s">
        <v>1277</v>
      </c>
      <c r="T992" s="363">
        <v>0.2</v>
      </c>
    </row>
    <row r="993" spans="19:20">
      <c r="S993" s="362" t="s">
        <v>1278</v>
      </c>
      <c r="T993" s="364">
        <v>0.2</v>
      </c>
    </row>
    <row r="994" spans="19:20">
      <c r="S994" s="362" t="s">
        <v>1278</v>
      </c>
      <c r="T994" s="363">
        <v>0.2</v>
      </c>
    </row>
    <row r="995" spans="19:20">
      <c r="S995" s="362" t="s">
        <v>1279</v>
      </c>
      <c r="T995" s="364">
        <v>0.2</v>
      </c>
    </row>
    <row r="996" spans="19:20">
      <c r="S996" s="362" t="s">
        <v>1279</v>
      </c>
      <c r="T996" s="363">
        <v>0.2</v>
      </c>
    </row>
    <row r="997" spans="19:20">
      <c r="S997" s="362" t="s">
        <v>1280</v>
      </c>
      <c r="T997" s="364">
        <v>0.2</v>
      </c>
    </row>
    <row r="998" spans="19:20">
      <c r="S998" s="362" t="s">
        <v>1280</v>
      </c>
      <c r="T998" s="363">
        <v>0.2</v>
      </c>
    </row>
    <row r="999" spans="19:20">
      <c r="S999" s="362" t="s">
        <v>1281</v>
      </c>
      <c r="T999" s="364">
        <v>0.2</v>
      </c>
    </row>
    <row r="1000" spans="19:20">
      <c r="S1000" s="362" t="s">
        <v>1281</v>
      </c>
      <c r="T1000" s="363">
        <v>0.2</v>
      </c>
    </row>
    <row r="1001" spans="19:20">
      <c r="S1001" s="362" t="s">
        <v>1282</v>
      </c>
      <c r="T1001" s="364">
        <v>0.5</v>
      </c>
    </row>
    <row r="1002" spans="19:20">
      <c r="S1002" s="362" t="s">
        <v>1282</v>
      </c>
      <c r="T1002" s="363">
        <v>0.5</v>
      </c>
    </row>
    <row r="1003" spans="19:20">
      <c r="S1003" s="362" t="s">
        <v>1283</v>
      </c>
      <c r="T1003" s="364">
        <v>0.5</v>
      </c>
    </row>
    <row r="1004" spans="19:20">
      <c r="S1004" s="362" t="s">
        <v>1283</v>
      </c>
      <c r="T1004" s="363">
        <v>0.5</v>
      </c>
    </row>
    <row r="1005" spans="19:20">
      <c r="S1005" s="362" t="s">
        <v>1284</v>
      </c>
      <c r="T1005" s="364">
        <v>0.2</v>
      </c>
    </row>
    <row r="1006" spans="19:20">
      <c r="S1006" s="362" t="s">
        <v>1284</v>
      </c>
      <c r="T1006" s="363">
        <v>0.2</v>
      </c>
    </row>
    <row r="1007" spans="19:20">
      <c r="S1007" s="362" t="s">
        <v>1284</v>
      </c>
      <c r="T1007" s="364">
        <v>0.2</v>
      </c>
    </row>
    <row r="1008" spans="19:20">
      <c r="S1008" s="362" t="s">
        <v>1284</v>
      </c>
      <c r="T1008" s="363">
        <v>0.2</v>
      </c>
    </row>
    <row r="1009" spans="19:20">
      <c r="S1009" s="362" t="s">
        <v>1285</v>
      </c>
      <c r="T1009" s="364">
        <v>0.2</v>
      </c>
    </row>
    <row r="1010" spans="19:20">
      <c r="S1010" s="362" t="s">
        <v>1285</v>
      </c>
      <c r="T1010" s="363">
        <v>0.2</v>
      </c>
    </row>
    <row r="1011" spans="19:20">
      <c r="S1011" s="362" t="s">
        <v>1286</v>
      </c>
      <c r="T1011" s="364">
        <v>0.2</v>
      </c>
    </row>
    <row r="1012" spans="19:20">
      <c r="S1012" s="362" t="s">
        <v>1286</v>
      </c>
      <c r="T1012" s="363">
        <v>0.2</v>
      </c>
    </row>
    <row r="1013" spans="19:20">
      <c r="S1013" s="362" t="s">
        <v>1287</v>
      </c>
      <c r="T1013" s="364">
        <v>0.2</v>
      </c>
    </row>
    <row r="1014" spans="19:20">
      <c r="S1014" s="362" t="s">
        <v>1287</v>
      </c>
      <c r="T1014" s="363">
        <v>0.2</v>
      </c>
    </row>
    <row r="1015" spans="19:20">
      <c r="S1015" s="362" t="s">
        <v>1288</v>
      </c>
      <c r="T1015" s="364">
        <v>0.2</v>
      </c>
    </row>
    <row r="1016" spans="19:20">
      <c r="S1016" s="362" t="s">
        <v>1288</v>
      </c>
      <c r="T1016" s="363">
        <v>0.2</v>
      </c>
    </row>
    <row r="1017" spans="19:20">
      <c r="S1017" s="362" t="s">
        <v>1289</v>
      </c>
      <c r="T1017" s="364">
        <v>0.2</v>
      </c>
    </row>
    <row r="1018" spans="19:20">
      <c r="S1018" s="362" t="s">
        <v>1289</v>
      </c>
      <c r="T1018" s="363">
        <v>0.2</v>
      </c>
    </row>
    <row r="1019" spans="19:20">
      <c r="S1019" s="362" t="s">
        <v>1290</v>
      </c>
      <c r="T1019" s="364">
        <v>0.5</v>
      </c>
    </row>
    <row r="1020" spans="19:20">
      <c r="S1020" s="362" t="s">
        <v>1290</v>
      </c>
      <c r="T1020" s="363">
        <v>0.5</v>
      </c>
    </row>
    <row r="1021" spans="19:20">
      <c r="S1021" s="362" t="s">
        <v>1291</v>
      </c>
      <c r="T1021" s="364">
        <v>0.5</v>
      </c>
    </row>
    <row r="1022" spans="19:20">
      <c r="S1022" s="362" t="s">
        <v>1291</v>
      </c>
      <c r="T1022" s="363">
        <v>0.5</v>
      </c>
    </row>
    <row r="1023" spans="19:20">
      <c r="S1023" s="362" t="s">
        <v>1292</v>
      </c>
      <c r="T1023" s="364">
        <v>0.2</v>
      </c>
    </row>
    <row r="1024" spans="19:20">
      <c r="S1024" s="362" t="s">
        <v>1292</v>
      </c>
      <c r="T1024" s="363">
        <v>0.2</v>
      </c>
    </row>
    <row r="1025" spans="19:20">
      <c r="S1025" s="362" t="s">
        <v>1293</v>
      </c>
      <c r="T1025" s="364">
        <v>0.2</v>
      </c>
    </row>
    <row r="1026" spans="19:20">
      <c r="S1026" s="362" t="s">
        <v>1293</v>
      </c>
      <c r="T1026" s="363">
        <v>0.2</v>
      </c>
    </row>
    <row r="1027" spans="19:20">
      <c r="S1027" s="362" t="s">
        <v>1294</v>
      </c>
      <c r="T1027" s="364">
        <v>0.2</v>
      </c>
    </row>
    <row r="1028" spans="19:20">
      <c r="S1028" s="362" t="s">
        <v>1294</v>
      </c>
      <c r="T1028" s="363">
        <v>0.2</v>
      </c>
    </row>
    <row r="1029" spans="19:20">
      <c r="S1029" s="362" t="s">
        <v>1295</v>
      </c>
      <c r="T1029" s="364">
        <v>0.2</v>
      </c>
    </row>
    <row r="1030" spans="19:20">
      <c r="S1030" s="362" t="s">
        <v>1295</v>
      </c>
      <c r="T1030" s="363">
        <v>0.2</v>
      </c>
    </row>
    <row r="1031" spans="19:20">
      <c r="S1031" s="362" t="s">
        <v>1296</v>
      </c>
      <c r="T1031" s="364">
        <v>0.2</v>
      </c>
    </row>
    <row r="1032" spans="19:20">
      <c r="S1032" s="362" t="s">
        <v>1296</v>
      </c>
      <c r="T1032" s="363">
        <v>0.2</v>
      </c>
    </row>
    <row r="1033" spans="19:20">
      <c r="S1033" s="362" t="s">
        <v>1297</v>
      </c>
      <c r="T1033" s="364">
        <v>0.2</v>
      </c>
    </row>
    <row r="1034" spans="19:20">
      <c r="S1034" s="362" t="s">
        <v>1297</v>
      </c>
      <c r="T1034" s="363">
        <v>0.2</v>
      </c>
    </row>
    <row r="1035" spans="19:20">
      <c r="S1035" s="362" t="s">
        <v>1298</v>
      </c>
      <c r="T1035" s="364">
        <v>0.5</v>
      </c>
    </row>
    <row r="1036" spans="19:20">
      <c r="S1036" s="362" t="s">
        <v>1298</v>
      </c>
      <c r="T1036" s="363">
        <v>0.5</v>
      </c>
    </row>
    <row r="1037" spans="19:20">
      <c r="S1037" s="362" t="s">
        <v>1299</v>
      </c>
      <c r="T1037" s="364">
        <v>0.5</v>
      </c>
    </row>
    <row r="1038" spans="19:20">
      <c r="S1038" s="362" t="s">
        <v>1299</v>
      </c>
      <c r="T1038" s="363">
        <v>0.5</v>
      </c>
    </row>
    <row r="1039" spans="19:20">
      <c r="S1039" s="362" t="s">
        <v>1300</v>
      </c>
      <c r="T1039" s="364">
        <v>0.2</v>
      </c>
    </row>
    <row r="1040" spans="19:20">
      <c r="S1040" s="362" t="s">
        <v>1300</v>
      </c>
      <c r="T1040" s="363">
        <v>0.2</v>
      </c>
    </row>
    <row r="1041" spans="19:20">
      <c r="S1041" s="362" t="s">
        <v>1301</v>
      </c>
      <c r="T1041" s="364">
        <v>0.2</v>
      </c>
    </row>
    <row r="1042" spans="19:20">
      <c r="S1042" s="362" t="s">
        <v>1301</v>
      </c>
      <c r="T1042" s="363">
        <v>0.2</v>
      </c>
    </row>
    <row r="1043" spans="19:20">
      <c r="S1043" s="362" t="s">
        <v>1302</v>
      </c>
      <c r="T1043" s="364">
        <v>0.4</v>
      </c>
    </row>
    <row r="1044" spans="19:20">
      <c r="S1044" s="362" t="s">
        <v>1302</v>
      </c>
      <c r="T1044" s="363">
        <v>0.4</v>
      </c>
    </row>
    <row r="1045" spans="19:20">
      <c r="S1045" s="362" t="s">
        <v>1302</v>
      </c>
      <c r="T1045" s="364">
        <v>0.4</v>
      </c>
    </row>
    <row r="1046" spans="19:20">
      <c r="S1046" s="362" t="s">
        <v>1302</v>
      </c>
      <c r="T1046" s="363">
        <v>0.4</v>
      </c>
    </row>
    <row r="1047" spans="19:20">
      <c r="S1047" s="362" t="s">
        <v>1303</v>
      </c>
      <c r="T1047" s="364">
        <v>0.4</v>
      </c>
    </row>
    <row r="1048" spans="19:20">
      <c r="S1048" s="362" t="s">
        <v>1303</v>
      </c>
      <c r="T1048" s="363">
        <v>0.4</v>
      </c>
    </row>
    <row r="1049" spans="19:20">
      <c r="S1049" s="362" t="s">
        <v>1304</v>
      </c>
      <c r="T1049" s="364">
        <v>0.4</v>
      </c>
    </row>
    <row r="1050" spans="19:20">
      <c r="S1050" s="362" t="s">
        <v>1304</v>
      </c>
      <c r="T1050" s="363">
        <v>0.4</v>
      </c>
    </row>
    <row r="1051" spans="19:20">
      <c r="S1051" s="362" t="s">
        <v>708</v>
      </c>
      <c r="T1051" s="364">
        <v>0.4</v>
      </c>
    </row>
    <row r="1052" spans="19:20">
      <c r="S1052" s="362" t="s">
        <v>708</v>
      </c>
      <c r="T1052" s="363">
        <v>0.4</v>
      </c>
    </row>
    <row r="1053" spans="19:20">
      <c r="S1053" s="362" t="s">
        <v>1305</v>
      </c>
      <c r="T1053" s="364">
        <v>0.4</v>
      </c>
    </row>
    <row r="1054" spans="19:20">
      <c r="S1054" s="362" t="s">
        <v>1305</v>
      </c>
      <c r="T1054" s="363">
        <v>0.4</v>
      </c>
    </row>
    <row r="1055" spans="19:20">
      <c r="S1055" s="362" t="s">
        <v>1306</v>
      </c>
      <c r="T1055" s="364">
        <v>0.4</v>
      </c>
    </row>
    <row r="1056" spans="19:20">
      <c r="S1056" s="362" t="s">
        <v>1306</v>
      </c>
      <c r="T1056" s="363">
        <v>0.4</v>
      </c>
    </row>
    <row r="1057" spans="19:20">
      <c r="S1057" s="362" t="s">
        <v>709</v>
      </c>
      <c r="T1057" s="364">
        <v>0.4</v>
      </c>
    </row>
    <row r="1058" spans="19:20">
      <c r="S1058" s="362" t="s">
        <v>709</v>
      </c>
      <c r="T1058" s="363">
        <v>0.4</v>
      </c>
    </row>
    <row r="1059" spans="19:20">
      <c r="S1059" s="362" t="s">
        <v>1307</v>
      </c>
      <c r="T1059" s="364">
        <v>0.4</v>
      </c>
    </row>
    <row r="1060" spans="19:20">
      <c r="S1060" s="362" t="s">
        <v>1307</v>
      </c>
      <c r="T1060" s="363">
        <v>0.4</v>
      </c>
    </row>
    <row r="1061" spans="19:20">
      <c r="S1061" s="362" t="s">
        <v>710</v>
      </c>
      <c r="T1061" s="364">
        <v>1.2</v>
      </c>
    </row>
    <row r="1062" spans="19:20">
      <c r="S1062" s="362" t="s">
        <v>710</v>
      </c>
      <c r="T1062" s="363">
        <v>1.2</v>
      </c>
    </row>
    <row r="1063" spans="19:20">
      <c r="S1063" s="362" t="s">
        <v>1308</v>
      </c>
      <c r="T1063" s="364">
        <v>1.2</v>
      </c>
    </row>
    <row r="1064" spans="19:20">
      <c r="S1064" s="362" t="s">
        <v>1308</v>
      </c>
      <c r="T1064" s="363">
        <v>1.2</v>
      </c>
    </row>
    <row r="1065" spans="19:20">
      <c r="S1065" s="362" t="s">
        <v>1309</v>
      </c>
      <c r="T1065" s="364">
        <v>1.2</v>
      </c>
    </row>
    <row r="1066" spans="19:20">
      <c r="S1066" s="362" t="s">
        <v>1309</v>
      </c>
      <c r="T1066" s="363">
        <v>1.2</v>
      </c>
    </row>
    <row r="1067" spans="19:20">
      <c r="S1067" s="362" t="s">
        <v>711</v>
      </c>
      <c r="T1067" s="364">
        <v>1.2</v>
      </c>
    </row>
    <row r="1068" spans="19:20">
      <c r="S1068" s="362" t="s">
        <v>711</v>
      </c>
      <c r="T1068" s="363">
        <v>1.2</v>
      </c>
    </row>
    <row r="1069" spans="19:20">
      <c r="S1069" s="362" t="s">
        <v>1310</v>
      </c>
      <c r="T1069" s="364">
        <v>1.2</v>
      </c>
    </row>
    <row r="1070" spans="19:20">
      <c r="S1070" s="362" t="s">
        <v>1310</v>
      </c>
      <c r="T1070" s="363">
        <v>1.2</v>
      </c>
    </row>
    <row r="1071" spans="19:20">
      <c r="S1071" s="362" t="s">
        <v>712</v>
      </c>
      <c r="T1071" s="364">
        <v>0.4</v>
      </c>
    </row>
    <row r="1072" spans="19:20">
      <c r="S1072" s="362" t="s">
        <v>712</v>
      </c>
      <c r="T1072" s="363">
        <v>0.4</v>
      </c>
    </row>
    <row r="1073" spans="19:20">
      <c r="S1073" s="362" t="s">
        <v>1311</v>
      </c>
      <c r="T1073" s="364">
        <v>0.4</v>
      </c>
    </row>
    <row r="1074" spans="19:20">
      <c r="S1074" s="362" t="s">
        <v>1311</v>
      </c>
      <c r="T1074" s="363">
        <v>0.4</v>
      </c>
    </row>
    <row r="1075" spans="19:20">
      <c r="S1075" s="362" t="s">
        <v>1312</v>
      </c>
      <c r="T1075" s="364">
        <v>0.4</v>
      </c>
    </row>
    <row r="1076" spans="19:20">
      <c r="S1076" s="362" t="s">
        <v>1312</v>
      </c>
      <c r="T1076" s="363">
        <v>0.4</v>
      </c>
    </row>
    <row r="1077" spans="19:20">
      <c r="S1077" s="362" t="s">
        <v>713</v>
      </c>
      <c r="T1077" s="364">
        <v>0.4</v>
      </c>
    </row>
    <row r="1078" spans="19:20">
      <c r="S1078" s="362" t="s">
        <v>713</v>
      </c>
      <c r="T1078" s="363">
        <v>0.4</v>
      </c>
    </row>
    <row r="1079" spans="19:20">
      <c r="S1079" s="362" t="s">
        <v>1313</v>
      </c>
      <c r="T1079" s="364">
        <v>0.4</v>
      </c>
    </row>
    <row r="1080" spans="19:20">
      <c r="S1080" s="362" t="s">
        <v>1313</v>
      </c>
      <c r="T1080" s="363">
        <v>0.4</v>
      </c>
    </row>
    <row r="1081" spans="19:20">
      <c r="S1081" s="362" t="s">
        <v>1313</v>
      </c>
      <c r="T1081" s="364">
        <v>0.4</v>
      </c>
    </row>
    <row r="1082" spans="19:20">
      <c r="S1082" s="362" t="s">
        <v>1313</v>
      </c>
      <c r="T1082" s="363">
        <v>0.4</v>
      </c>
    </row>
    <row r="1083" spans="19:20">
      <c r="S1083" s="362" t="s">
        <v>1314</v>
      </c>
      <c r="T1083" s="364">
        <v>0.4</v>
      </c>
    </row>
    <row r="1084" spans="19:20">
      <c r="S1084" s="362" t="s">
        <v>1314</v>
      </c>
      <c r="T1084" s="363">
        <v>0.4</v>
      </c>
    </row>
    <row r="1085" spans="19:20">
      <c r="S1085" s="362" t="s">
        <v>1315</v>
      </c>
      <c r="T1085" s="364">
        <v>0.4</v>
      </c>
    </row>
    <row r="1086" spans="19:20">
      <c r="S1086" s="362" t="s">
        <v>1315</v>
      </c>
      <c r="T1086" s="363">
        <v>0.4</v>
      </c>
    </row>
    <row r="1087" spans="19:20">
      <c r="S1087" s="362" t="s">
        <v>1316</v>
      </c>
      <c r="T1087" s="364">
        <v>0.4</v>
      </c>
    </row>
    <row r="1088" spans="19:20">
      <c r="S1088" s="362" t="s">
        <v>1316</v>
      </c>
      <c r="T1088" s="363">
        <v>0.4</v>
      </c>
    </row>
    <row r="1089" spans="19:20">
      <c r="S1089" s="362" t="s">
        <v>1317</v>
      </c>
      <c r="T1089" s="364">
        <v>0.4</v>
      </c>
    </row>
    <row r="1090" spans="19:20">
      <c r="S1090" s="362" t="s">
        <v>1317</v>
      </c>
      <c r="T1090" s="363">
        <v>0.4</v>
      </c>
    </row>
    <row r="1091" spans="19:20">
      <c r="S1091" s="362" t="s">
        <v>1318</v>
      </c>
      <c r="T1091" s="364">
        <v>1.2</v>
      </c>
    </row>
    <row r="1092" spans="19:20">
      <c r="S1092" s="362" t="s">
        <v>1318</v>
      </c>
      <c r="T1092" s="363">
        <v>1.2</v>
      </c>
    </row>
    <row r="1093" spans="19:20">
      <c r="S1093" s="362" t="s">
        <v>1319</v>
      </c>
      <c r="T1093" s="364">
        <v>1.2</v>
      </c>
    </row>
    <row r="1094" spans="19:20">
      <c r="S1094" s="362" t="s">
        <v>1319</v>
      </c>
      <c r="T1094" s="363">
        <v>1.2</v>
      </c>
    </row>
    <row r="1095" spans="19:20">
      <c r="S1095" s="362" t="s">
        <v>1320</v>
      </c>
      <c r="T1095" s="364">
        <v>0.4</v>
      </c>
    </row>
    <row r="1096" spans="19:20">
      <c r="S1096" s="362" t="s">
        <v>1320</v>
      </c>
      <c r="T1096" s="363">
        <v>0.4</v>
      </c>
    </row>
    <row r="1097" spans="19:20">
      <c r="S1097" s="362" t="s">
        <v>1321</v>
      </c>
      <c r="T1097" s="364">
        <v>0.4</v>
      </c>
    </row>
    <row r="1098" spans="19:20">
      <c r="S1098" s="362" t="s">
        <v>1321</v>
      </c>
      <c r="T1098" s="363">
        <v>0.4</v>
      </c>
    </row>
    <row r="1099" spans="19:20">
      <c r="S1099" s="362" t="s">
        <v>1322</v>
      </c>
      <c r="T1099" s="364">
        <v>0.4</v>
      </c>
    </row>
    <row r="1100" spans="19:20">
      <c r="S1100" s="362" t="s">
        <v>1322</v>
      </c>
      <c r="T1100" s="363">
        <v>0.4</v>
      </c>
    </row>
    <row r="1101" spans="19:20">
      <c r="S1101" s="362" t="s">
        <v>1323</v>
      </c>
      <c r="T1101" s="364">
        <v>0.4</v>
      </c>
    </row>
    <row r="1102" spans="19:20">
      <c r="S1102" s="362" t="s">
        <v>1323</v>
      </c>
      <c r="T1102" s="363">
        <v>0.4</v>
      </c>
    </row>
    <row r="1103" spans="19:20">
      <c r="S1103" s="362" t="s">
        <v>1324</v>
      </c>
      <c r="T1103" s="364">
        <v>0.4</v>
      </c>
    </row>
    <row r="1104" spans="19:20">
      <c r="S1104" s="362" t="s">
        <v>1324</v>
      </c>
      <c r="T1104" s="363">
        <v>0.4</v>
      </c>
    </row>
    <row r="1105" spans="19:20">
      <c r="S1105" s="362" t="s">
        <v>1325</v>
      </c>
      <c r="T1105" s="364">
        <v>0.4</v>
      </c>
    </row>
    <row r="1106" spans="19:20">
      <c r="S1106" s="362" t="s">
        <v>1325</v>
      </c>
      <c r="T1106" s="363">
        <v>0.4</v>
      </c>
    </row>
    <row r="1107" spans="19:20">
      <c r="S1107" s="362" t="s">
        <v>1326</v>
      </c>
      <c r="T1107" s="364">
        <v>1.2</v>
      </c>
    </row>
    <row r="1108" spans="19:20">
      <c r="S1108" s="362" t="s">
        <v>1326</v>
      </c>
      <c r="T1108" s="363">
        <v>1.2</v>
      </c>
    </row>
    <row r="1109" spans="19:20">
      <c r="S1109" s="362" t="s">
        <v>1327</v>
      </c>
      <c r="T1109" s="364">
        <v>1.2</v>
      </c>
    </row>
    <row r="1110" spans="19:20">
      <c r="S1110" s="362" t="s">
        <v>1327</v>
      </c>
      <c r="T1110" s="363">
        <v>1.2</v>
      </c>
    </row>
    <row r="1111" spans="19:20">
      <c r="S1111" s="362" t="s">
        <v>1328</v>
      </c>
      <c r="T1111" s="364">
        <v>0.4</v>
      </c>
    </row>
    <row r="1112" spans="19:20">
      <c r="S1112" s="362" t="s">
        <v>1328</v>
      </c>
      <c r="T1112" s="363">
        <v>0.4</v>
      </c>
    </row>
    <row r="1113" spans="19:20">
      <c r="S1113" s="362" t="s">
        <v>1329</v>
      </c>
      <c r="T1113" s="364">
        <v>0.4</v>
      </c>
    </row>
    <row r="1114" spans="19:20">
      <c r="S1114" s="362" t="s">
        <v>1329</v>
      </c>
      <c r="T1114" s="363">
        <v>0.4</v>
      </c>
    </row>
    <row r="1115" spans="19:20">
      <c r="S1115" s="362" t="s">
        <v>1330</v>
      </c>
      <c r="T1115" s="364">
        <v>0.3</v>
      </c>
    </row>
    <row r="1116" spans="19:20">
      <c r="S1116" s="362" t="s">
        <v>1330</v>
      </c>
      <c r="T1116" s="363">
        <v>0.3</v>
      </c>
    </row>
    <row r="1117" spans="19:20">
      <c r="S1117" s="362" t="s">
        <v>1331</v>
      </c>
      <c r="T1117" s="364">
        <v>0.3</v>
      </c>
    </row>
    <row r="1118" spans="19:20">
      <c r="S1118" s="362" t="s">
        <v>1331</v>
      </c>
      <c r="T1118" s="363">
        <v>0.3</v>
      </c>
    </row>
    <row r="1119" spans="19:20">
      <c r="S1119" s="362" t="s">
        <v>1332</v>
      </c>
      <c r="T1119" s="364">
        <v>0.3</v>
      </c>
    </row>
    <row r="1120" spans="19:20">
      <c r="S1120" s="362" t="s">
        <v>1332</v>
      </c>
      <c r="T1120" s="363">
        <v>0.3</v>
      </c>
    </row>
    <row r="1121" spans="19:20">
      <c r="S1121" s="362" t="s">
        <v>1333</v>
      </c>
      <c r="T1121" s="364">
        <v>0.3</v>
      </c>
    </row>
    <row r="1122" spans="19:20">
      <c r="S1122" s="362" t="s">
        <v>1333</v>
      </c>
      <c r="T1122" s="363">
        <v>0.3</v>
      </c>
    </row>
    <row r="1123" spans="19:20">
      <c r="S1123" s="362" t="s">
        <v>1334</v>
      </c>
      <c r="T1123" s="364">
        <v>0.8</v>
      </c>
    </row>
    <row r="1124" spans="19:20">
      <c r="S1124" s="362" t="s">
        <v>1334</v>
      </c>
      <c r="T1124" s="363">
        <v>0.8</v>
      </c>
    </row>
    <row r="1125" spans="19:20">
      <c r="S1125" s="362" t="s">
        <v>1335</v>
      </c>
      <c r="T1125" s="364">
        <v>0.8</v>
      </c>
    </row>
    <row r="1126" spans="19:20">
      <c r="S1126" s="362" t="s">
        <v>1335</v>
      </c>
      <c r="T1126" s="363">
        <v>0.8</v>
      </c>
    </row>
    <row r="1127" spans="19:20">
      <c r="S1127" s="362" t="s">
        <v>1336</v>
      </c>
      <c r="T1127" s="364">
        <v>0.3</v>
      </c>
    </row>
    <row r="1128" spans="19:20">
      <c r="S1128" s="362" t="s">
        <v>1336</v>
      </c>
      <c r="T1128" s="363">
        <v>0.3</v>
      </c>
    </row>
    <row r="1129" spans="19:20">
      <c r="S1129" s="362" t="s">
        <v>1337</v>
      </c>
      <c r="T1129" s="364">
        <v>0.3</v>
      </c>
    </row>
    <row r="1130" spans="19:20">
      <c r="S1130" s="362" t="s">
        <v>1337</v>
      </c>
      <c r="T1130" s="363">
        <v>0.3</v>
      </c>
    </row>
    <row r="1131" spans="19:20">
      <c r="S1131" s="362" t="s">
        <v>1338</v>
      </c>
      <c r="T1131" s="364">
        <v>0.3</v>
      </c>
    </row>
    <row r="1132" spans="19:20">
      <c r="S1132" s="362" t="s">
        <v>1338</v>
      </c>
      <c r="T1132" s="363">
        <v>0.3</v>
      </c>
    </row>
    <row r="1133" spans="19:20">
      <c r="S1133" s="362" t="s">
        <v>1339</v>
      </c>
      <c r="T1133" s="364">
        <v>0.3</v>
      </c>
    </row>
    <row r="1134" spans="19:20">
      <c r="S1134" s="362" t="s">
        <v>1339</v>
      </c>
      <c r="T1134" s="363">
        <v>0.3</v>
      </c>
    </row>
    <row r="1135" spans="19:20">
      <c r="S1135" s="362" t="s">
        <v>1340</v>
      </c>
      <c r="T1135" s="364">
        <v>0.3</v>
      </c>
    </row>
    <row r="1136" spans="19:20">
      <c r="S1136" s="362" t="s">
        <v>1340</v>
      </c>
      <c r="T1136" s="363">
        <v>0.3</v>
      </c>
    </row>
    <row r="1137" spans="19:20">
      <c r="S1137" s="362" t="s">
        <v>1341</v>
      </c>
      <c r="T1137" s="364">
        <v>0.3</v>
      </c>
    </row>
    <row r="1138" spans="19:20">
      <c r="S1138" s="362" t="s">
        <v>1341</v>
      </c>
      <c r="T1138" s="363">
        <v>0.3</v>
      </c>
    </row>
    <row r="1139" spans="19:20">
      <c r="S1139" s="362" t="s">
        <v>1342</v>
      </c>
      <c r="T1139" s="364">
        <v>0.8</v>
      </c>
    </row>
    <row r="1140" spans="19:20">
      <c r="S1140" s="362" t="s">
        <v>1342</v>
      </c>
      <c r="T1140" s="363">
        <v>0.8</v>
      </c>
    </row>
    <row r="1141" spans="19:20">
      <c r="S1141" s="362" t="s">
        <v>1343</v>
      </c>
      <c r="T1141" s="364">
        <v>0.8</v>
      </c>
    </row>
    <row r="1142" spans="19:20">
      <c r="S1142" s="362" t="s">
        <v>1343</v>
      </c>
      <c r="T1142" s="363">
        <v>0.8</v>
      </c>
    </row>
    <row r="1143" spans="19:20">
      <c r="S1143" s="362" t="s">
        <v>1344</v>
      </c>
      <c r="T1143" s="364">
        <v>0.3</v>
      </c>
    </row>
    <row r="1144" spans="19:20">
      <c r="S1144" s="362" t="s">
        <v>1344</v>
      </c>
      <c r="T1144" s="363">
        <v>0.3</v>
      </c>
    </row>
    <row r="1145" spans="19:20">
      <c r="S1145" s="362" t="s">
        <v>1345</v>
      </c>
      <c r="T1145" s="364">
        <v>0.3</v>
      </c>
    </row>
    <row r="1146" spans="19:20">
      <c r="S1146" s="362" t="s">
        <v>1345</v>
      </c>
      <c r="T1146" s="363">
        <v>0.3</v>
      </c>
    </row>
    <row r="1147" spans="19:20">
      <c r="S1147" s="362" t="s">
        <v>1346</v>
      </c>
      <c r="T1147" s="364">
        <v>0.3</v>
      </c>
    </row>
    <row r="1148" spans="19:20">
      <c r="S1148" s="362" t="s">
        <v>1346</v>
      </c>
      <c r="T1148" s="363">
        <v>0.3</v>
      </c>
    </row>
    <row r="1149" spans="19:20">
      <c r="S1149" s="362" t="s">
        <v>692</v>
      </c>
      <c r="T1149" s="364">
        <v>0.3</v>
      </c>
    </row>
    <row r="1150" spans="19:20">
      <c r="S1150" s="362" t="s">
        <v>692</v>
      </c>
      <c r="T1150" s="363">
        <v>0.3</v>
      </c>
    </row>
    <row r="1151" spans="19:20">
      <c r="S1151" s="362" t="s">
        <v>1347</v>
      </c>
      <c r="T1151" s="364">
        <v>0.3</v>
      </c>
    </row>
    <row r="1152" spans="19:20">
      <c r="S1152" s="362" t="s">
        <v>1347</v>
      </c>
      <c r="T1152" s="363">
        <v>0.3</v>
      </c>
    </row>
    <row r="1153" spans="19:20">
      <c r="S1153" s="362" t="s">
        <v>1348</v>
      </c>
      <c r="T1153" s="364">
        <v>0.8</v>
      </c>
    </row>
    <row r="1154" spans="19:20">
      <c r="S1154" s="362" t="s">
        <v>1348</v>
      </c>
      <c r="T1154" s="363">
        <v>0.3</v>
      </c>
    </row>
    <row r="1155" spans="19:20">
      <c r="S1155" s="362" t="s">
        <v>1348</v>
      </c>
      <c r="T1155" s="364">
        <v>0.3</v>
      </c>
    </row>
    <row r="1156" spans="19:20">
      <c r="S1156" s="362" t="s">
        <v>1348</v>
      </c>
      <c r="T1156" s="363">
        <v>0.8</v>
      </c>
    </row>
    <row r="1157" spans="19:20">
      <c r="S1157" s="362" t="s">
        <v>1348</v>
      </c>
      <c r="T1157" s="364">
        <v>0.3</v>
      </c>
    </row>
    <row r="1158" spans="19:20">
      <c r="S1158" s="362" t="s">
        <v>1348</v>
      </c>
      <c r="T1158" s="363">
        <v>0.3</v>
      </c>
    </row>
    <row r="1159" spans="19:20">
      <c r="S1159" s="362" t="s">
        <v>714</v>
      </c>
      <c r="T1159" s="364">
        <v>0.3</v>
      </c>
    </row>
    <row r="1160" spans="19:20">
      <c r="S1160" s="362" t="s">
        <v>714</v>
      </c>
      <c r="T1160" s="363">
        <v>0.3</v>
      </c>
    </row>
    <row r="1161" spans="19:20">
      <c r="S1161" s="362" t="s">
        <v>1349</v>
      </c>
      <c r="T1161" s="364">
        <v>0.3</v>
      </c>
    </row>
    <row r="1162" spans="19:20">
      <c r="S1162" s="362" t="s">
        <v>1350</v>
      </c>
      <c r="T1162" s="363">
        <v>0.3</v>
      </c>
    </row>
    <row r="1163" spans="19:20">
      <c r="S1163" s="362" t="s">
        <v>1350</v>
      </c>
      <c r="T1163" s="364">
        <v>0.3</v>
      </c>
    </row>
    <row r="1164" spans="19:20">
      <c r="S1164" s="362" t="s">
        <v>1351</v>
      </c>
      <c r="T1164" s="363">
        <v>0.3</v>
      </c>
    </row>
    <row r="1165" spans="19:20">
      <c r="S1165" s="362" t="s">
        <v>1351</v>
      </c>
      <c r="T1165" s="364">
        <v>0.3</v>
      </c>
    </row>
    <row r="1166" spans="19:20">
      <c r="S1166" s="362" t="s">
        <v>1352</v>
      </c>
      <c r="T1166" s="363">
        <v>0.3</v>
      </c>
    </row>
    <row r="1167" spans="19:20">
      <c r="S1167" s="362" t="s">
        <v>1352</v>
      </c>
      <c r="T1167" s="364">
        <v>0.3</v>
      </c>
    </row>
    <row r="1168" spans="19:20">
      <c r="S1168" s="362" t="s">
        <v>715</v>
      </c>
      <c r="T1168" s="363">
        <v>0.8</v>
      </c>
    </row>
    <row r="1169" spans="19:20">
      <c r="S1169" s="362" t="s">
        <v>715</v>
      </c>
      <c r="T1169" s="364">
        <v>0.8</v>
      </c>
    </row>
    <row r="1170" spans="19:20">
      <c r="S1170" s="362" t="s">
        <v>1353</v>
      </c>
      <c r="T1170" s="363">
        <v>0.8</v>
      </c>
    </row>
    <row r="1171" spans="19:20">
      <c r="S1171" s="362" t="s">
        <v>1353</v>
      </c>
      <c r="T1171" s="364">
        <v>0.8</v>
      </c>
    </row>
    <row r="1172" spans="19:20">
      <c r="S1172" s="362" t="s">
        <v>1354</v>
      </c>
      <c r="T1172" s="363">
        <v>0.8</v>
      </c>
    </row>
    <row r="1173" spans="19:20">
      <c r="S1173" s="362" t="s">
        <v>1354</v>
      </c>
      <c r="T1173" s="364">
        <v>0.8</v>
      </c>
    </row>
    <row r="1174" spans="19:20">
      <c r="S1174" s="362" t="s">
        <v>1355</v>
      </c>
      <c r="T1174" s="363">
        <v>0.8</v>
      </c>
    </row>
    <row r="1175" spans="19:20">
      <c r="S1175" s="362" t="s">
        <v>1355</v>
      </c>
      <c r="T1175" s="364">
        <v>0.8</v>
      </c>
    </row>
    <row r="1176" spans="19:20">
      <c r="S1176" s="362" t="s">
        <v>1356</v>
      </c>
      <c r="T1176" s="363">
        <v>0.8</v>
      </c>
    </row>
    <row r="1177" spans="19:20">
      <c r="S1177" s="362" t="s">
        <v>1356</v>
      </c>
      <c r="T1177" s="364">
        <v>0.8</v>
      </c>
    </row>
    <row r="1178" spans="19:20">
      <c r="S1178" s="362" t="s">
        <v>1357</v>
      </c>
      <c r="T1178" s="363">
        <v>0.8</v>
      </c>
    </row>
    <row r="1179" spans="19:20">
      <c r="S1179" s="362" t="s">
        <v>716</v>
      </c>
      <c r="T1179" s="364">
        <v>0.3</v>
      </c>
    </row>
    <row r="1180" spans="19:20">
      <c r="S1180" s="362" t="s">
        <v>716</v>
      </c>
      <c r="T1180" s="363">
        <v>0.3</v>
      </c>
    </row>
    <row r="1181" spans="19:20">
      <c r="S1181" s="362" t="s">
        <v>1358</v>
      </c>
      <c r="T1181" s="364">
        <v>0.3</v>
      </c>
    </row>
    <row r="1182" spans="19:20">
      <c r="S1182" s="362" t="s">
        <v>1358</v>
      </c>
      <c r="T1182" s="363">
        <v>0.3</v>
      </c>
    </row>
    <row r="1183" spans="19:20">
      <c r="S1183" s="362" t="s">
        <v>1359</v>
      </c>
      <c r="T1183" s="364">
        <v>0.3</v>
      </c>
    </row>
    <row r="1184" spans="19:20">
      <c r="S1184" s="362" t="s">
        <v>1359</v>
      </c>
      <c r="T1184" s="363">
        <v>0.3</v>
      </c>
    </row>
    <row r="1185" spans="19:20">
      <c r="S1185" s="362" t="s">
        <v>1360</v>
      </c>
      <c r="T1185" s="364">
        <v>0.3</v>
      </c>
    </row>
    <row r="1186" spans="19:20">
      <c r="S1186" s="362" t="s">
        <v>1360</v>
      </c>
      <c r="T1186" s="363">
        <v>0.3</v>
      </c>
    </row>
    <row r="1187" spans="19:20">
      <c r="S1187" s="362" t="s">
        <v>1361</v>
      </c>
      <c r="T1187" s="364">
        <v>0.3</v>
      </c>
    </row>
    <row r="1188" spans="19:20">
      <c r="S1188" s="362" t="s">
        <v>1361</v>
      </c>
      <c r="T1188" s="363">
        <v>0.3</v>
      </c>
    </row>
    <row r="1189" spans="19:20">
      <c r="S1189" s="362" t="s">
        <v>1362</v>
      </c>
      <c r="T1189" s="364">
        <v>0.4</v>
      </c>
    </row>
    <row r="1190" spans="19:20">
      <c r="S1190" s="362" t="s">
        <v>1362</v>
      </c>
      <c r="T1190" s="363">
        <v>0.4</v>
      </c>
    </row>
    <row r="1191" spans="19:20">
      <c r="S1191" s="362" t="s">
        <v>1363</v>
      </c>
      <c r="T1191" s="364">
        <v>0.4</v>
      </c>
    </row>
    <row r="1192" spans="19:20">
      <c r="S1192" s="362" t="s">
        <v>1363</v>
      </c>
      <c r="T1192" s="363">
        <v>0.4</v>
      </c>
    </row>
    <row r="1193" spans="19:20">
      <c r="S1193" s="362" t="s">
        <v>1364</v>
      </c>
      <c r="T1193" s="364">
        <v>1</v>
      </c>
    </row>
    <row r="1194" spans="19:20">
      <c r="S1194" s="362" t="s">
        <v>1364</v>
      </c>
      <c r="T1194" s="363">
        <v>1</v>
      </c>
    </row>
    <row r="1195" spans="19:20">
      <c r="S1195" s="362" t="s">
        <v>1365</v>
      </c>
      <c r="T1195" s="364">
        <v>1</v>
      </c>
    </row>
    <row r="1196" spans="19:20">
      <c r="S1196" s="362" t="s">
        <v>1365</v>
      </c>
      <c r="T1196" s="363">
        <v>1</v>
      </c>
    </row>
    <row r="1197" spans="19:20">
      <c r="S1197" s="362" t="s">
        <v>1366</v>
      </c>
      <c r="T1197" s="364">
        <v>0.4</v>
      </c>
    </row>
    <row r="1198" spans="19:20">
      <c r="S1198" s="362" t="s">
        <v>1366</v>
      </c>
      <c r="T1198" s="363">
        <v>0.4</v>
      </c>
    </row>
    <row r="1199" spans="19:20">
      <c r="S1199" s="362" t="s">
        <v>1367</v>
      </c>
      <c r="T1199" s="364">
        <v>0.4</v>
      </c>
    </row>
    <row r="1200" spans="19:20">
      <c r="S1200" s="362" t="s">
        <v>1367</v>
      </c>
      <c r="T1200" s="363">
        <v>0.4</v>
      </c>
    </row>
    <row r="1201" spans="19:20">
      <c r="S1201" s="362" t="s">
        <v>1368</v>
      </c>
      <c r="T1201" s="364">
        <v>0.2</v>
      </c>
    </row>
    <row r="1202" spans="19:20">
      <c r="S1202" s="362" t="s">
        <v>1368</v>
      </c>
      <c r="T1202" s="363">
        <v>0.2</v>
      </c>
    </row>
    <row r="1203" spans="19:20">
      <c r="S1203" s="362" t="s">
        <v>1369</v>
      </c>
      <c r="T1203" s="364">
        <v>0.2</v>
      </c>
    </row>
    <row r="1204" spans="19:20">
      <c r="S1204" s="362" t="s">
        <v>1369</v>
      </c>
      <c r="T1204" s="363">
        <v>0.2</v>
      </c>
    </row>
    <row r="1205" spans="19:20">
      <c r="S1205" s="362" t="s">
        <v>1370</v>
      </c>
      <c r="T1205" s="364">
        <v>0.5</v>
      </c>
    </row>
    <row r="1206" spans="19:20">
      <c r="S1206" s="362" t="s">
        <v>1370</v>
      </c>
      <c r="T1206" s="363">
        <v>0.5</v>
      </c>
    </row>
    <row r="1207" spans="19:20">
      <c r="S1207" s="362" t="s">
        <v>1371</v>
      </c>
      <c r="T1207" s="364">
        <v>0.2</v>
      </c>
    </row>
    <row r="1208" spans="19:20">
      <c r="S1208" s="362" t="s">
        <v>1371</v>
      </c>
      <c r="T1208" s="363">
        <v>0.2</v>
      </c>
    </row>
    <row r="1209" spans="19:20">
      <c r="S1209" s="362" t="s">
        <v>1372</v>
      </c>
      <c r="T1209" s="364">
        <v>0.2</v>
      </c>
    </row>
    <row r="1210" spans="19:20">
      <c r="S1210" s="362" t="s">
        <v>1373</v>
      </c>
      <c r="T1210" s="363">
        <v>0.5</v>
      </c>
    </row>
    <row r="1211" spans="19:20">
      <c r="S1211" s="362" t="s">
        <v>1373</v>
      </c>
      <c r="T1211" s="364">
        <v>0.5</v>
      </c>
    </row>
    <row r="1212" spans="19:20">
      <c r="S1212" s="362" t="s">
        <v>1374</v>
      </c>
      <c r="T1212" s="363">
        <v>0.5</v>
      </c>
    </row>
    <row r="1213" spans="19:20">
      <c r="S1213" s="362" t="s">
        <v>1374</v>
      </c>
      <c r="T1213" s="364">
        <v>0.5</v>
      </c>
    </row>
    <row r="1214" spans="19:20">
      <c r="S1214" s="362" t="s">
        <v>1374</v>
      </c>
      <c r="T1214" s="363">
        <v>0.5</v>
      </c>
    </row>
    <row r="1215" spans="19:20">
      <c r="S1215" s="362" t="s">
        <v>1375</v>
      </c>
      <c r="T1215" s="364">
        <v>0.4</v>
      </c>
    </row>
    <row r="1216" spans="19:20">
      <c r="S1216" s="362" t="s">
        <v>1375</v>
      </c>
      <c r="T1216" s="363">
        <v>0.4</v>
      </c>
    </row>
    <row r="1217" spans="19:20">
      <c r="S1217" s="362" t="s">
        <v>1376</v>
      </c>
      <c r="T1217" s="364">
        <v>0.4</v>
      </c>
    </row>
    <row r="1218" spans="19:20">
      <c r="S1218" s="362" t="s">
        <v>1376</v>
      </c>
      <c r="T1218" s="363">
        <v>0.4</v>
      </c>
    </row>
    <row r="1219" spans="19:20">
      <c r="S1219" s="362" t="s">
        <v>1377</v>
      </c>
      <c r="T1219" s="364">
        <v>0.4</v>
      </c>
    </row>
    <row r="1220" spans="19:20">
      <c r="S1220" s="362" t="s">
        <v>1377</v>
      </c>
      <c r="T1220" s="363">
        <v>0.4</v>
      </c>
    </row>
    <row r="1221" spans="19:20">
      <c r="S1221" s="362" t="s">
        <v>1378</v>
      </c>
      <c r="T1221" s="364">
        <v>0.4</v>
      </c>
    </row>
    <row r="1222" spans="19:20">
      <c r="S1222" s="362" t="s">
        <v>1378</v>
      </c>
      <c r="T1222" s="363">
        <v>0.4</v>
      </c>
    </row>
    <row r="1223" spans="19:20">
      <c r="S1223" s="362" t="s">
        <v>1379</v>
      </c>
      <c r="T1223" s="364">
        <v>1</v>
      </c>
    </row>
    <row r="1224" spans="19:20">
      <c r="S1224" s="362" t="s">
        <v>1379</v>
      </c>
      <c r="T1224" s="363">
        <v>1</v>
      </c>
    </row>
    <row r="1225" spans="19:20">
      <c r="S1225" s="362" t="s">
        <v>1380</v>
      </c>
      <c r="T1225" s="364">
        <v>1</v>
      </c>
    </row>
    <row r="1226" spans="19:20">
      <c r="S1226" s="362" t="s">
        <v>1380</v>
      </c>
      <c r="T1226" s="363">
        <v>1</v>
      </c>
    </row>
    <row r="1227" spans="19:20">
      <c r="S1227" s="362" t="s">
        <v>1381</v>
      </c>
      <c r="T1227" s="364">
        <v>0.4</v>
      </c>
    </row>
    <row r="1228" spans="19:20">
      <c r="S1228" s="362" t="s">
        <v>1381</v>
      </c>
      <c r="T1228" s="363">
        <v>0.4</v>
      </c>
    </row>
    <row r="1229" spans="19:20">
      <c r="S1229" s="362" t="s">
        <v>1382</v>
      </c>
      <c r="T1229" s="364">
        <v>0.4</v>
      </c>
    </row>
    <row r="1230" spans="19:20">
      <c r="S1230" s="362" t="s">
        <v>1382</v>
      </c>
      <c r="T1230" s="363">
        <v>0.4</v>
      </c>
    </row>
    <row r="1231" spans="19:20">
      <c r="S1231" s="400" t="s">
        <v>1827</v>
      </c>
      <c r="T1231" s="364">
        <v>0.4</v>
      </c>
    </row>
    <row r="1232" spans="19:20">
      <c r="S1232" s="400" t="s">
        <v>1828</v>
      </c>
      <c r="T1232" s="364">
        <v>0.4</v>
      </c>
    </row>
    <row r="1233" spans="19:20">
      <c r="S1233" s="400" t="s">
        <v>1829</v>
      </c>
      <c r="T1233" s="364">
        <v>0.4</v>
      </c>
    </row>
    <row r="1234" spans="19:20">
      <c r="S1234" s="400" t="s">
        <v>1830</v>
      </c>
      <c r="T1234" s="364">
        <v>0.4</v>
      </c>
    </row>
    <row r="1235" spans="19:20">
      <c r="S1235" s="362" t="s">
        <v>1383</v>
      </c>
      <c r="T1235" s="364">
        <v>0.4</v>
      </c>
    </row>
    <row r="1236" spans="19:20">
      <c r="S1236" s="362" t="s">
        <v>1383</v>
      </c>
      <c r="T1236" s="363">
        <v>0.4</v>
      </c>
    </row>
    <row r="1237" spans="19:20">
      <c r="S1237" s="362" t="s">
        <v>1384</v>
      </c>
      <c r="T1237" s="364">
        <v>0.4</v>
      </c>
    </row>
    <row r="1238" spans="19:20">
      <c r="S1238" s="362" t="s">
        <v>1384</v>
      </c>
      <c r="T1238" s="363">
        <v>0.4</v>
      </c>
    </row>
    <row r="1239" spans="19:20">
      <c r="S1239" s="362" t="s">
        <v>1385</v>
      </c>
      <c r="T1239" s="364">
        <v>0.4</v>
      </c>
    </row>
    <row r="1240" spans="19:20">
      <c r="S1240" s="362" t="s">
        <v>1385</v>
      </c>
      <c r="T1240" s="363">
        <v>0.4</v>
      </c>
    </row>
    <row r="1241" spans="19:20">
      <c r="S1241" s="362" t="s">
        <v>1386</v>
      </c>
      <c r="T1241" s="364">
        <v>0.4</v>
      </c>
    </row>
    <row r="1242" spans="19:20">
      <c r="S1242" s="362" t="s">
        <v>1386</v>
      </c>
      <c r="T1242" s="363">
        <v>0.4</v>
      </c>
    </row>
    <row r="1243" spans="19:20">
      <c r="S1243" s="362" t="s">
        <v>1387</v>
      </c>
      <c r="T1243" s="364">
        <v>1</v>
      </c>
    </row>
    <row r="1244" spans="19:20">
      <c r="S1244" s="362" t="s">
        <v>1387</v>
      </c>
      <c r="T1244" s="363">
        <v>1</v>
      </c>
    </row>
    <row r="1245" spans="19:20">
      <c r="S1245" s="362" t="s">
        <v>1388</v>
      </c>
      <c r="T1245" s="364">
        <v>1</v>
      </c>
    </row>
    <row r="1246" spans="19:20">
      <c r="S1246" s="362" t="s">
        <v>1388</v>
      </c>
      <c r="T1246" s="363">
        <v>1</v>
      </c>
    </row>
    <row r="1247" spans="19:20">
      <c r="S1247" s="362" t="s">
        <v>1389</v>
      </c>
      <c r="T1247" s="364">
        <v>0.4</v>
      </c>
    </row>
    <row r="1248" spans="19:20">
      <c r="S1248" s="362" t="s">
        <v>1389</v>
      </c>
      <c r="T1248" s="363">
        <v>0.4</v>
      </c>
    </row>
    <row r="1249" spans="19:20">
      <c r="S1249" s="362" t="s">
        <v>1390</v>
      </c>
      <c r="T1249" s="364">
        <v>0.4</v>
      </c>
    </row>
    <row r="1250" spans="19:20">
      <c r="S1250" s="362" t="s">
        <v>1390</v>
      </c>
      <c r="T1250" s="363">
        <v>0.4</v>
      </c>
    </row>
    <row r="1251" spans="19:20">
      <c r="S1251" s="362" t="s">
        <v>1391</v>
      </c>
      <c r="T1251" s="364">
        <v>0.4</v>
      </c>
    </row>
    <row r="1252" spans="19:20">
      <c r="S1252" s="362" t="s">
        <v>1391</v>
      </c>
      <c r="T1252" s="363">
        <v>0.4</v>
      </c>
    </row>
    <row r="1253" spans="19:20">
      <c r="S1253" s="362" t="s">
        <v>1392</v>
      </c>
      <c r="T1253" s="364">
        <v>0.4</v>
      </c>
    </row>
    <row r="1254" spans="19:20">
      <c r="S1254" s="362" t="s">
        <v>1392</v>
      </c>
      <c r="T1254" s="363">
        <v>0.4</v>
      </c>
    </row>
    <row r="1255" spans="19:20">
      <c r="S1255" s="362" t="s">
        <v>693</v>
      </c>
      <c r="T1255" s="364">
        <v>0.4</v>
      </c>
    </row>
    <row r="1256" spans="19:20">
      <c r="S1256" s="362" t="s">
        <v>693</v>
      </c>
      <c r="T1256" s="363">
        <v>0.4</v>
      </c>
    </row>
    <row r="1257" spans="19:20">
      <c r="S1257" s="362" t="s">
        <v>694</v>
      </c>
      <c r="T1257" s="364">
        <v>0.4</v>
      </c>
    </row>
    <row r="1258" spans="19:20">
      <c r="S1258" s="362" t="s">
        <v>694</v>
      </c>
      <c r="T1258" s="363">
        <v>0.4</v>
      </c>
    </row>
    <row r="1259" spans="19:20">
      <c r="S1259" s="362" t="s">
        <v>1393</v>
      </c>
      <c r="T1259" s="364">
        <v>0.4</v>
      </c>
    </row>
    <row r="1260" spans="19:20">
      <c r="S1260" s="362" t="s">
        <v>1393</v>
      </c>
      <c r="T1260" s="363">
        <v>0.4</v>
      </c>
    </row>
    <row r="1261" spans="19:20">
      <c r="S1261" s="362" t="s">
        <v>1394</v>
      </c>
      <c r="T1261" s="364">
        <v>1</v>
      </c>
    </row>
    <row r="1262" spans="19:20">
      <c r="S1262" s="362" t="s">
        <v>1394</v>
      </c>
      <c r="T1262" s="363">
        <v>1</v>
      </c>
    </row>
    <row r="1263" spans="19:20">
      <c r="S1263" s="362" t="s">
        <v>695</v>
      </c>
      <c r="T1263" s="364">
        <v>1</v>
      </c>
    </row>
    <row r="1264" spans="19:20">
      <c r="S1264" s="362" t="s">
        <v>695</v>
      </c>
      <c r="T1264" s="363">
        <v>1</v>
      </c>
    </row>
    <row r="1265" spans="19:20">
      <c r="S1265" s="362" t="s">
        <v>696</v>
      </c>
      <c r="T1265" s="364">
        <v>1</v>
      </c>
    </row>
    <row r="1266" spans="19:20">
      <c r="S1266" s="362" t="s">
        <v>696</v>
      </c>
      <c r="T1266" s="363">
        <v>1</v>
      </c>
    </row>
    <row r="1267" spans="19:20">
      <c r="S1267" s="362" t="s">
        <v>1395</v>
      </c>
      <c r="T1267" s="364">
        <v>1</v>
      </c>
    </row>
    <row r="1268" spans="19:20">
      <c r="S1268" s="362" t="s">
        <v>1395</v>
      </c>
      <c r="T1268" s="363">
        <v>1</v>
      </c>
    </row>
    <row r="1269" spans="19:20">
      <c r="S1269" s="362" t="s">
        <v>1396</v>
      </c>
      <c r="T1269" s="364">
        <v>0.4</v>
      </c>
    </row>
    <row r="1270" spans="19:20">
      <c r="S1270" s="362" t="s">
        <v>1396</v>
      </c>
      <c r="T1270" s="363">
        <v>0.4</v>
      </c>
    </row>
    <row r="1271" spans="19:20">
      <c r="S1271" s="362" t="s">
        <v>697</v>
      </c>
      <c r="T1271" s="364">
        <v>0.4</v>
      </c>
    </row>
    <row r="1272" spans="19:20">
      <c r="S1272" s="362" t="s">
        <v>697</v>
      </c>
      <c r="T1272" s="363">
        <v>0.4</v>
      </c>
    </row>
    <row r="1273" spans="19:20">
      <c r="S1273" s="362" t="s">
        <v>698</v>
      </c>
      <c r="T1273" s="364">
        <v>0.4</v>
      </c>
    </row>
    <row r="1274" spans="19:20">
      <c r="S1274" s="362" t="s">
        <v>698</v>
      </c>
      <c r="T1274" s="363">
        <v>0.4</v>
      </c>
    </row>
    <row r="1275" spans="19:20">
      <c r="S1275" s="362" t="s">
        <v>1397</v>
      </c>
      <c r="T1275" s="364">
        <v>0.4</v>
      </c>
    </row>
    <row r="1276" spans="19:20">
      <c r="S1276" s="362" t="s">
        <v>1397</v>
      </c>
      <c r="T1276" s="363">
        <v>0.4</v>
      </c>
    </row>
    <row r="1277" spans="19:20">
      <c r="S1277" s="362" t="s">
        <v>1398</v>
      </c>
      <c r="T1277" s="364">
        <v>0.4</v>
      </c>
    </row>
    <row r="1278" spans="19:20">
      <c r="S1278" s="362" t="s">
        <v>1398</v>
      </c>
      <c r="T1278" s="363">
        <v>0.4</v>
      </c>
    </row>
    <row r="1279" spans="19:20">
      <c r="S1279" s="362" t="s">
        <v>1398</v>
      </c>
      <c r="T1279" s="364">
        <v>0.4</v>
      </c>
    </row>
    <row r="1280" spans="19:20">
      <c r="S1280" s="362" t="s">
        <v>1398</v>
      </c>
      <c r="T1280" s="363">
        <v>0.4</v>
      </c>
    </row>
    <row r="1281" spans="19:20">
      <c r="S1281" s="362" t="s">
        <v>1399</v>
      </c>
      <c r="T1281" s="364">
        <v>0.4</v>
      </c>
    </row>
    <row r="1282" spans="19:20">
      <c r="S1282" s="362" t="s">
        <v>1399</v>
      </c>
      <c r="T1282" s="363">
        <v>0.4</v>
      </c>
    </row>
    <row r="1283" spans="19:20">
      <c r="S1283" s="362" t="s">
        <v>1400</v>
      </c>
      <c r="T1283" s="364">
        <v>0.4</v>
      </c>
    </row>
    <row r="1284" spans="19:20">
      <c r="S1284" s="362" t="s">
        <v>1400</v>
      </c>
      <c r="T1284" s="363">
        <v>0.4</v>
      </c>
    </row>
    <row r="1285" spans="19:20">
      <c r="S1285" s="362" t="s">
        <v>717</v>
      </c>
      <c r="T1285" s="364">
        <v>0.4</v>
      </c>
    </row>
    <row r="1286" spans="19:20">
      <c r="S1286" s="362" t="s">
        <v>717</v>
      </c>
      <c r="T1286" s="363">
        <v>0.4</v>
      </c>
    </row>
    <row r="1287" spans="19:20">
      <c r="S1287" s="362" t="s">
        <v>1401</v>
      </c>
      <c r="T1287" s="364">
        <v>0.4</v>
      </c>
    </row>
    <row r="1288" spans="19:20">
      <c r="S1288" s="362" t="s">
        <v>1401</v>
      </c>
      <c r="T1288" s="363">
        <v>0.4</v>
      </c>
    </row>
    <row r="1289" spans="19:20">
      <c r="S1289" s="362" t="s">
        <v>1402</v>
      </c>
      <c r="T1289" s="364">
        <v>0.4</v>
      </c>
    </row>
    <row r="1290" spans="19:20">
      <c r="S1290" s="362" t="s">
        <v>1402</v>
      </c>
      <c r="T1290" s="363">
        <v>0.4</v>
      </c>
    </row>
    <row r="1291" spans="19:20">
      <c r="S1291" s="362" t="s">
        <v>718</v>
      </c>
      <c r="T1291" s="364">
        <v>0.4</v>
      </c>
    </row>
    <row r="1292" spans="19:20">
      <c r="S1292" s="362" t="s">
        <v>718</v>
      </c>
      <c r="T1292" s="363">
        <v>0.4</v>
      </c>
    </row>
    <row r="1293" spans="19:20">
      <c r="S1293" s="362" t="s">
        <v>1403</v>
      </c>
      <c r="T1293" s="364">
        <v>0.4</v>
      </c>
    </row>
    <row r="1294" spans="19:20">
      <c r="S1294" s="362" t="s">
        <v>1403</v>
      </c>
      <c r="T1294" s="363">
        <v>0.4</v>
      </c>
    </row>
    <row r="1295" spans="19:20">
      <c r="S1295" s="362" t="s">
        <v>719</v>
      </c>
      <c r="T1295" s="364">
        <v>1</v>
      </c>
    </row>
    <row r="1296" spans="19:20">
      <c r="S1296" s="362" t="s">
        <v>719</v>
      </c>
      <c r="T1296" s="363">
        <v>1</v>
      </c>
    </row>
    <row r="1297" spans="19:20">
      <c r="S1297" s="362" t="s">
        <v>1404</v>
      </c>
      <c r="T1297" s="364">
        <v>1</v>
      </c>
    </row>
    <row r="1298" spans="19:20">
      <c r="S1298" s="362" t="s">
        <v>1404</v>
      </c>
      <c r="T1298" s="363">
        <v>1</v>
      </c>
    </row>
    <row r="1299" spans="19:20">
      <c r="S1299" s="362" t="s">
        <v>1405</v>
      </c>
      <c r="T1299" s="364">
        <v>1</v>
      </c>
    </row>
    <row r="1300" spans="19:20">
      <c r="S1300" s="362" t="s">
        <v>1405</v>
      </c>
      <c r="T1300" s="363">
        <v>1</v>
      </c>
    </row>
    <row r="1301" spans="19:20">
      <c r="S1301" s="362" t="s">
        <v>720</v>
      </c>
      <c r="T1301" s="364">
        <v>1</v>
      </c>
    </row>
    <row r="1302" spans="19:20">
      <c r="S1302" s="362" t="s">
        <v>720</v>
      </c>
      <c r="T1302" s="363">
        <v>1</v>
      </c>
    </row>
    <row r="1303" spans="19:20">
      <c r="S1303" s="362" t="s">
        <v>1406</v>
      </c>
      <c r="T1303" s="364">
        <v>1</v>
      </c>
    </row>
    <row r="1304" spans="19:20">
      <c r="S1304" s="362" t="s">
        <v>1406</v>
      </c>
      <c r="T1304" s="363">
        <v>1</v>
      </c>
    </row>
    <row r="1305" spans="19:20">
      <c r="S1305" s="362" t="s">
        <v>1407</v>
      </c>
      <c r="T1305" s="364">
        <v>1</v>
      </c>
    </row>
    <row r="1306" spans="19:20">
      <c r="S1306" s="362" t="s">
        <v>721</v>
      </c>
      <c r="T1306" s="363">
        <v>0.4</v>
      </c>
    </row>
    <row r="1307" spans="19:20">
      <c r="S1307" s="362" t="s">
        <v>721</v>
      </c>
      <c r="T1307" s="364">
        <v>0.4</v>
      </c>
    </row>
    <row r="1308" spans="19:20">
      <c r="S1308" s="362" t="s">
        <v>1408</v>
      </c>
      <c r="T1308" s="363">
        <v>0.4</v>
      </c>
    </row>
    <row r="1309" spans="19:20">
      <c r="S1309" s="362" t="s">
        <v>1408</v>
      </c>
      <c r="T1309" s="364">
        <v>0.4</v>
      </c>
    </row>
    <row r="1310" spans="19:20">
      <c r="S1310" s="362" t="s">
        <v>1409</v>
      </c>
      <c r="T1310" s="363">
        <v>0.4</v>
      </c>
    </row>
    <row r="1311" spans="19:20">
      <c r="S1311" s="362" t="s">
        <v>1409</v>
      </c>
      <c r="T1311" s="364">
        <v>0.4</v>
      </c>
    </row>
    <row r="1312" spans="19:20">
      <c r="S1312" s="362" t="s">
        <v>722</v>
      </c>
      <c r="T1312" s="363">
        <v>0.4</v>
      </c>
    </row>
    <row r="1313" spans="19:20">
      <c r="S1313" s="362" t="s">
        <v>722</v>
      </c>
      <c r="T1313" s="364">
        <v>0.4</v>
      </c>
    </row>
    <row r="1314" spans="19:20">
      <c r="S1314" s="362" t="s">
        <v>1410</v>
      </c>
      <c r="T1314" s="363">
        <v>0.4</v>
      </c>
    </row>
    <row r="1315" spans="19:20">
      <c r="S1315" s="362" t="s">
        <v>1410</v>
      </c>
      <c r="T1315" s="364">
        <v>0.4</v>
      </c>
    </row>
    <row r="1316" spans="19:20">
      <c r="S1316" s="362" t="s">
        <v>1410</v>
      </c>
      <c r="T1316" s="363">
        <v>0.4</v>
      </c>
    </row>
    <row r="1317" spans="19:20">
      <c r="S1317" s="362" t="s">
        <v>1410</v>
      </c>
      <c r="T1317" s="364">
        <v>0.4</v>
      </c>
    </row>
    <row r="1318" spans="19:20">
      <c r="S1318" s="362" t="s">
        <v>1411</v>
      </c>
      <c r="T1318" s="363">
        <v>0.2</v>
      </c>
    </row>
    <row r="1319" spans="19:20">
      <c r="S1319" s="362" t="s">
        <v>1411</v>
      </c>
      <c r="T1319" s="364">
        <v>0.2</v>
      </c>
    </row>
    <row r="1320" spans="19:20">
      <c r="S1320" s="362" t="s">
        <v>1412</v>
      </c>
      <c r="T1320" s="363">
        <v>0.2</v>
      </c>
    </row>
    <row r="1321" spans="19:20">
      <c r="S1321" s="362" t="s">
        <v>1412</v>
      </c>
      <c r="T1321" s="364">
        <v>0.2</v>
      </c>
    </row>
    <row r="1322" spans="19:20">
      <c r="S1322" s="362" t="s">
        <v>1413</v>
      </c>
      <c r="T1322" s="363">
        <v>0.5</v>
      </c>
    </row>
    <row r="1323" spans="19:20">
      <c r="S1323" s="362" t="s">
        <v>1413</v>
      </c>
      <c r="T1323" s="364">
        <v>0.5</v>
      </c>
    </row>
    <row r="1324" spans="19:20">
      <c r="S1324" s="362" t="s">
        <v>1414</v>
      </c>
      <c r="T1324" s="363">
        <v>0.5</v>
      </c>
    </row>
    <row r="1325" spans="19:20">
      <c r="S1325" s="362" t="s">
        <v>1414</v>
      </c>
      <c r="T1325" s="364">
        <v>0.5</v>
      </c>
    </row>
    <row r="1326" spans="19:20">
      <c r="S1326" s="362" t="s">
        <v>1415</v>
      </c>
      <c r="T1326" s="363">
        <v>0.2</v>
      </c>
    </row>
    <row r="1327" spans="19:20">
      <c r="S1327" s="362" t="s">
        <v>1415</v>
      </c>
      <c r="T1327" s="364">
        <v>0.2</v>
      </c>
    </row>
    <row r="1328" spans="19:20">
      <c r="S1328" s="362" t="s">
        <v>1416</v>
      </c>
      <c r="T1328" s="363">
        <v>0.2</v>
      </c>
    </row>
    <row r="1329" spans="19:20">
      <c r="S1329" s="362" t="s">
        <v>1416</v>
      </c>
      <c r="T1329" s="364">
        <v>0.2</v>
      </c>
    </row>
    <row r="1330" spans="19:20">
      <c r="S1330" s="362" t="s">
        <v>1417</v>
      </c>
      <c r="T1330" s="363">
        <v>0.2</v>
      </c>
    </row>
    <row r="1331" spans="19:20">
      <c r="S1331" s="362" t="s">
        <v>1418</v>
      </c>
      <c r="T1331" s="364">
        <v>0.2</v>
      </c>
    </row>
    <row r="1332" spans="19:20">
      <c r="S1332" s="362" t="s">
        <v>1419</v>
      </c>
      <c r="T1332" s="363">
        <v>0.2</v>
      </c>
    </row>
    <row r="1333" spans="19:20">
      <c r="S1333" s="362" t="s">
        <v>1419</v>
      </c>
      <c r="T1333" s="364">
        <v>0.2</v>
      </c>
    </row>
    <row r="1334" spans="19:20">
      <c r="S1334" s="362" t="s">
        <v>1420</v>
      </c>
      <c r="T1334" s="363">
        <v>0.2</v>
      </c>
    </row>
    <row r="1335" spans="19:20">
      <c r="S1335" s="362" t="s">
        <v>1420</v>
      </c>
      <c r="T1335" s="364">
        <v>0.2</v>
      </c>
    </row>
    <row r="1336" spans="19:20">
      <c r="S1336" s="362" t="s">
        <v>1421</v>
      </c>
      <c r="T1336" s="363">
        <v>0.5</v>
      </c>
    </row>
    <row r="1337" spans="19:20">
      <c r="S1337" s="362" t="s">
        <v>1421</v>
      </c>
      <c r="T1337" s="364">
        <v>0.5</v>
      </c>
    </row>
    <row r="1338" spans="19:20">
      <c r="S1338" s="362" t="s">
        <v>1422</v>
      </c>
      <c r="T1338" s="363">
        <v>0.5</v>
      </c>
    </row>
    <row r="1339" spans="19:20">
      <c r="S1339" s="362" t="s">
        <v>1422</v>
      </c>
      <c r="T1339" s="364">
        <v>0.5</v>
      </c>
    </row>
    <row r="1340" spans="19:20">
      <c r="S1340" s="362" t="s">
        <v>1423</v>
      </c>
      <c r="T1340" s="363">
        <v>0.2</v>
      </c>
    </row>
    <row r="1341" spans="19:20">
      <c r="S1341" s="362" t="s">
        <v>1423</v>
      </c>
      <c r="T1341" s="364">
        <v>0.2</v>
      </c>
    </row>
    <row r="1342" spans="19:20">
      <c r="S1342" s="362" t="s">
        <v>1424</v>
      </c>
      <c r="T1342" s="363">
        <v>0.2</v>
      </c>
    </row>
    <row r="1343" spans="19:20">
      <c r="S1343" s="362" t="s">
        <v>1424</v>
      </c>
      <c r="T1343" s="364">
        <v>0.2</v>
      </c>
    </row>
    <row r="1344" spans="19:20">
      <c r="S1344" s="362" t="s">
        <v>1425</v>
      </c>
      <c r="T1344" s="363">
        <v>0.4</v>
      </c>
    </row>
    <row r="1345" spans="19:20">
      <c r="S1345" s="362" t="s">
        <v>1425</v>
      </c>
      <c r="T1345" s="364">
        <v>0.4</v>
      </c>
    </row>
    <row r="1346" spans="19:20">
      <c r="S1346" s="362" t="s">
        <v>1426</v>
      </c>
      <c r="T1346" s="363">
        <v>0.4</v>
      </c>
    </row>
    <row r="1347" spans="19:20">
      <c r="S1347" s="362" t="s">
        <v>1426</v>
      </c>
      <c r="T1347" s="364">
        <v>0.4</v>
      </c>
    </row>
    <row r="1348" spans="19:20">
      <c r="S1348" s="362" t="s">
        <v>1427</v>
      </c>
      <c r="T1348" s="363">
        <v>0.4</v>
      </c>
    </row>
    <row r="1349" spans="19:20">
      <c r="S1349" s="362" t="s">
        <v>1427</v>
      </c>
      <c r="T1349" s="364">
        <v>0.4</v>
      </c>
    </row>
    <row r="1350" spans="19:20">
      <c r="S1350" s="362" t="s">
        <v>1428</v>
      </c>
      <c r="T1350" s="363">
        <v>0.4</v>
      </c>
    </row>
    <row r="1351" spans="19:20">
      <c r="S1351" s="362" t="s">
        <v>1428</v>
      </c>
      <c r="T1351" s="364">
        <v>0.4</v>
      </c>
    </row>
    <row r="1352" spans="19:20">
      <c r="S1352" s="362" t="s">
        <v>1429</v>
      </c>
      <c r="T1352" s="363">
        <v>1</v>
      </c>
    </row>
    <row r="1353" spans="19:20">
      <c r="S1353" s="362" t="s">
        <v>1429</v>
      </c>
      <c r="T1353" s="364">
        <v>1</v>
      </c>
    </row>
    <row r="1354" spans="19:20">
      <c r="S1354" s="362" t="s">
        <v>1430</v>
      </c>
      <c r="T1354" s="363">
        <v>1</v>
      </c>
    </row>
    <row r="1355" spans="19:20">
      <c r="S1355" s="362" t="s">
        <v>1430</v>
      </c>
      <c r="T1355" s="364">
        <v>1</v>
      </c>
    </row>
    <row r="1356" spans="19:20">
      <c r="S1356" s="362" t="s">
        <v>1431</v>
      </c>
      <c r="T1356" s="363">
        <v>0.4</v>
      </c>
    </row>
    <row r="1357" spans="19:20">
      <c r="S1357" s="362" t="s">
        <v>1431</v>
      </c>
      <c r="T1357" s="364">
        <v>0.4</v>
      </c>
    </row>
    <row r="1358" spans="19:20">
      <c r="S1358" s="362" t="s">
        <v>1432</v>
      </c>
      <c r="T1358" s="363">
        <v>0.4</v>
      </c>
    </row>
    <row r="1359" spans="19:20">
      <c r="S1359" s="362" t="s">
        <v>1432</v>
      </c>
      <c r="T1359" s="364">
        <v>0.4</v>
      </c>
    </row>
    <row r="1360" spans="19:20">
      <c r="S1360" s="362" t="s">
        <v>1433</v>
      </c>
      <c r="T1360" s="363">
        <v>0.4</v>
      </c>
    </row>
    <row r="1361" spans="19:20">
      <c r="S1361" s="362" t="s">
        <v>1433</v>
      </c>
      <c r="T1361" s="364">
        <v>0.4</v>
      </c>
    </row>
    <row r="1362" spans="19:20">
      <c r="S1362" s="362" t="s">
        <v>1434</v>
      </c>
      <c r="T1362" s="363">
        <v>0.4</v>
      </c>
    </row>
    <row r="1363" spans="19:20">
      <c r="S1363" s="362" t="s">
        <v>1434</v>
      </c>
      <c r="T1363" s="364">
        <v>0.4</v>
      </c>
    </row>
    <row r="1364" spans="19:20">
      <c r="S1364" s="362" t="s">
        <v>1435</v>
      </c>
      <c r="T1364" s="363">
        <v>0.4</v>
      </c>
    </row>
    <row r="1365" spans="19:20">
      <c r="S1365" s="362" t="s">
        <v>1435</v>
      </c>
      <c r="T1365" s="364">
        <v>0.4</v>
      </c>
    </row>
    <row r="1366" spans="19:20">
      <c r="S1366" s="362" t="s">
        <v>1436</v>
      </c>
      <c r="T1366" s="363">
        <v>0.4</v>
      </c>
    </row>
    <row r="1367" spans="19:20">
      <c r="S1367" s="362" t="s">
        <v>1436</v>
      </c>
      <c r="T1367" s="364">
        <v>0.4</v>
      </c>
    </row>
    <row r="1368" spans="19:20">
      <c r="S1368" s="362" t="s">
        <v>1437</v>
      </c>
      <c r="T1368" s="363">
        <v>1</v>
      </c>
    </row>
    <row r="1369" spans="19:20">
      <c r="S1369" s="362" t="s">
        <v>1437</v>
      </c>
      <c r="T1369" s="364">
        <v>1</v>
      </c>
    </row>
    <row r="1370" spans="19:20">
      <c r="S1370" s="362" t="s">
        <v>1438</v>
      </c>
      <c r="T1370" s="363">
        <v>1</v>
      </c>
    </row>
    <row r="1371" spans="19:20">
      <c r="S1371" s="362" t="s">
        <v>1438</v>
      </c>
      <c r="T1371" s="364">
        <v>1</v>
      </c>
    </row>
    <row r="1372" spans="19:20">
      <c r="S1372" s="362" t="s">
        <v>1439</v>
      </c>
      <c r="T1372" s="363">
        <v>0.4</v>
      </c>
    </row>
    <row r="1373" spans="19:20">
      <c r="S1373" s="362" t="s">
        <v>1439</v>
      </c>
      <c r="T1373" s="364">
        <v>0.4</v>
      </c>
    </row>
    <row r="1374" spans="19:20">
      <c r="S1374" s="362" t="s">
        <v>1440</v>
      </c>
      <c r="T1374" s="363">
        <v>0.4</v>
      </c>
    </row>
    <row r="1375" spans="19:20">
      <c r="S1375" s="362" t="s">
        <v>1440</v>
      </c>
      <c r="T1375" s="364">
        <v>0.4</v>
      </c>
    </row>
    <row r="1376" spans="19:20">
      <c r="S1376" s="362" t="s">
        <v>699</v>
      </c>
      <c r="T1376" s="363">
        <v>0</v>
      </c>
    </row>
    <row r="1377" spans="19:20">
      <c r="S1377" s="362" t="s">
        <v>699</v>
      </c>
      <c r="T1377" s="364">
        <v>0</v>
      </c>
    </row>
    <row r="1378" spans="19:20">
      <c r="S1378" s="362" t="s">
        <v>1441</v>
      </c>
      <c r="T1378" s="363">
        <v>0</v>
      </c>
    </row>
    <row r="1379" spans="19:20">
      <c r="S1379" s="362" t="s">
        <v>1441</v>
      </c>
      <c r="T1379" s="364">
        <v>0</v>
      </c>
    </row>
    <row r="1380" spans="19:20">
      <c r="S1380" s="362" t="s">
        <v>1441</v>
      </c>
      <c r="T1380" s="404">
        <v>0</v>
      </c>
    </row>
    <row r="1381" spans="19:20">
      <c r="S1381" s="362" t="s">
        <v>1441</v>
      </c>
      <c r="T1381" s="364">
        <v>0</v>
      </c>
    </row>
    <row r="1382" spans="19:20">
      <c r="S1382" s="362" t="s">
        <v>1442</v>
      </c>
      <c r="T1382" s="363">
        <v>0</v>
      </c>
    </row>
    <row r="1383" spans="19:20">
      <c r="S1383" s="362" t="s">
        <v>1442</v>
      </c>
      <c r="T1383" s="364">
        <v>0</v>
      </c>
    </row>
    <row r="1384" spans="19:20">
      <c r="S1384" s="362" t="s">
        <v>1443</v>
      </c>
      <c r="T1384" s="363">
        <v>0</v>
      </c>
    </row>
    <row r="1385" spans="19:20">
      <c r="S1385" s="362" t="s">
        <v>1443</v>
      </c>
      <c r="T1385" s="364">
        <v>0</v>
      </c>
    </row>
    <row r="1386" spans="19:20">
      <c r="S1386" s="362" t="s">
        <v>1444</v>
      </c>
      <c r="T1386" s="363">
        <v>0</v>
      </c>
    </row>
    <row r="1387" spans="19:20">
      <c r="S1387" s="362" t="s">
        <v>1444</v>
      </c>
      <c r="T1387" s="364">
        <v>0</v>
      </c>
    </row>
    <row r="1388" spans="19:20">
      <c r="S1388" s="362" t="s">
        <v>1445</v>
      </c>
      <c r="T1388" s="363">
        <v>0</v>
      </c>
    </row>
    <row r="1389" spans="19:20">
      <c r="S1389" s="362" t="s">
        <v>1445</v>
      </c>
      <c r="T1389" s="364">
        <v>0</v>
      </c>
    </row>
    <row r="1390" spans="19:20">
      <c r="S1390" s="362" t="s">
        <v>1446</v>
      </c>
      <c r="T1390" s="363">
        <v>0</v>
      </c>
    </row>
    <row r="1391" spans="19:20">
      <c r="S1391" s="362" t="s">
        <v>1446</v>
      </c>
      <c r="T1391" s="364">
        <v>0</v>
      </c>
    </row>
    <row r="1392" spans="19:20">
      <c r="S1392" s="362" t="s">
        <v>1447</v>
      </c>
      <c r="T1392" s="363">
        <v>0</v>
      </c>
    </row>
    <row r="1393" spans="19:20">
      <c r="S1393" s="362" t="s">
        <v>1447</v>
      </c>
      <c r="T1393" s="364">
        <v>0</v>
      </c>
    </row>
    <row r="1394" spans="19:20">
      <c r="S1394" s="362" t="s">
        <v>1448</v>
      </c>
      <c r="T1394" s="363">
        <v>0</v>
      </c>
    </row>
    <row r="1395" spans="19:20">
      <c r="S1395" s="362" t="s">
        <v>1448</v>
      </c>
      <c r="T1395" s="364">
        <v>0</v>
      </c>
    </row>
    <row r="1396" spans="19:20">
      <c r="S1396" s="362" t="s">
        <v>1449</v>
      </c>
      <c r="T1396" s="363">
        <v>0</v>
      </c>
    </row>
    <row r="1397" spans="19:20">
      <c r="S1397" s="362" t="s">
        <v>1449</v>
      </c>
      <c r="T1397" s="405">
        <v>0</v>
      </c>
    </row>
    <row r="1398" spans="19:20">
      <c r="S1398" s="362" t="s">
        <v>1450</v>
      </c>
      <c r="T1398" s="404">
        <v>0</v>
      </c>
    </row>
    <row r="1399" spans="19:20">
      <c r="S1399" s="362" t="s">
        <v>1451</v>
      </c>
      <c r="T1399" s="364">
        <v>0</v>
      </c>
    </row>
    <row r="1400" spans="19:20">
      <c r="S1400" s="362" t="s">
        <v>1451</v>
      </c>
      <c r="T1400" s="404">
        <v>0</v>
      </c>
    </row>
    <row r="1401" spans="19:20">
      <c r="S1401" s="362" t="s">
        <v>1452</v>
      </c>
      <c r="T1401" s="364">
        <v>0.5</v>
      </c>
    </row>
    <row r="1402" spans="19:20">
      <c r="S1402" s="362" t="s">
        <v>1452</v>
      </c>
      <c r="T1402" s="363">
        <v>0.5</v>
      </c>
    </row>
    <row r="1403" spans="19:20">
      <c r="S1403" s="362" t="s">
        <v>1453</v>
      </c>
      <c r="T1403" s="364">
        <v>0.5</v>
      </c>
    </row>
    <row r="1404" spans="19:20">
      <c r="S1404" s="362" t="s">
        <v>1454</v>
      </c>
      <c r="T1404" s="363">
        <v>0.5</v>
      </c>
    </row>
    <row r="1405" spans="19:20">
      <c r="S1405" s="362" t="s">
        <v>1455</v>
      </c>
      <c r="T1405" s="364">
        <v>0.5</v>
      </c>
    </row>
    <row r="1406" spans="19:20">
      <c r="S1406" s="362" t="s">
        <v>1455</v>
      </c>
      <c r="T1406" s="363">
        <v>0.5</v>
      </c>
    </row>
    <row r="1407" spans="19:20">
      <c r="S1407" s="362" t="s">
        <v>1456</v>
      </c>
      <c r="T1407" s="364">
        <v>0.5</v>
      </c>
    </row>
    <row r="1408" spans="19:20">
      <c r="S1408" s="362" t="s">
        <v>1456</v>
      </c>
      <c r="T1408" s="363">
        <v>0.5</v>
      </c>
    </row>
    <row r="1409" spans="19:20">
      <c r="S1409" s="362" t="s">
        <v>1457</v>
      </c>
      <c r="T1409" s="364">
        <v>0.5</v>
      </c>
    </row>
    <row r="1410" spans="19:20">
      <c r="S1410" s="362" t="s">
        <v>1457</v>
      </c>
      <c r="T1410" s="363">
        <v>0.5</v>
      </c>
    </row>
    <row r="1411" spans="19:20">
      <c r="S1411" s="362" t="s">
        <v>1458</v>
      </c>
      <c r="T1411" s="364">
        <v>0.5</v>
      </c>
    </row>
    <row r="1412" spans="19:20">
      <c r="S1412" s="362" t="s">
        <v>1458</v>
      </c>
      <c r="T1412" s="363">
        <v>0.5</v>
      </c>
    </row>
    <row r="1413" spans="19:20">
      <c r="S1413" s="362" t="s">
        <v>1459</v>
      </c>
      <c r="T1413" s="364">
        <v>0.5</v>
      </c>
    </row>
    <row r="1414" spans="19:20">
      <c r="S1414" s="362" t="s">
        <v>1459</v>
      </c>
      <c r="T1414" s="363">
        <v>0.5</v>
      </c>
    </row>
    <row r="1415" spans="19:20">
      <c r="S1415" s="362" t="s">
        <v>1460</v>
      </c>
      <c r="T1415" s="364">
        <v>0.5</v>
      </c>
    </row>
    <row r="1416" spans="19:20">
      <c r="S1416" s="362" t="s">
        <v>1460</v>
      </c>
      <c r="T1416" s="363">
        <v>0.5</v>
      </c>
    </row>
    <row r="1417" spans="19:20">
      <c r="S1417" s="362" t="s">
        <v>1461</v>
      </c>
      <c r="T1417" s="364">
        <v>0.5</v>
      </c>
    </row>
    <row r="1418" spans="19:20">
      <c r="S1418" s="362" t="s">
        <v>700</v>
      </c>
      <c r="T1418" s="363">
        <v>0</v>
      </c>
    </row>
    <row r="1419" spans="19:20">
      <c r="S1419" s="388" t="s">
        <v>178</v>
      </c>
      <c r="T1419" s="363">
        <v>0</v>
      </c>
    </row>
    <row r="1420" spans="19:20">
      <c r="S1420" s="397" t="s">
        <v>116</v>
      </c>
      <c r="T1420" s="363">
        <v>0</v>
      </c>
    </row>
    <row r="1421" spans="19:20">
      <c r="S1421" s="397" t="s">
        <v>118</v>
      </c>
      <c r="T1421" s="363">
        <v>0</v>
      </c>
    </row>
    <row r="1422" spans="19:20">
      <c r="S1422" s="397" t="s">
        <v>115</v>
      </c>
      <c r="T1422" s="363">
        <v>0</v>
      </c>
    </row>
    <row r="1423" spans="19:20">
      <c r="S1423" s="397" t="s">
        <v>117</v>
      </c>
      <c r="T1423" s="363">
        <v>0</v>
      </c>
    </row>
    <row r="1424" spans="19:20">
      <c r="S1424" s="397" t="s">
        <v>119</v>
      </c>
      <c r="T1424" s="363">
        <v>0</v>
      </c>
    </row>
    <row r="1425" spans="19:20">
      <c r="S1425" s="362" t="s">
        <v>723</v>
      </c>
      <c r="T1425" s="364">
        <v>0</v>
      </c>
    </row>
    <row r="1426" spans="19:20">
      <c r="S1426" s="362" t="s">
        <v>724</v>
      </c>
      <c r="T1426" s="363">
        <v>0</v>
      </c>
    </row>
    <row r="1427" spans="19:20">
      <c r="S1427" s="362" t="s">
        <v>725</v>
      </c>
      <c r="T1427" s="364">
        <v>0</v>
      </c>
    </row>
    <row r="1428" spans="19:20">
      <c r="S1428" s="362" t="s">
        <v>726</v>
      </c>
      <c r="T1428" s="363">
        <v>1.1000000000000001</v>
      </c>
    </row>
    <row r="1429" spans="19:20">
      <c r="S1429" s="362" t="s">
        <v>726</v>
      </c>
      <c r="T1429" s="364">
        <v>1.1000000000000001</v>
      </c>
    </row>
    <row r="1430" spans="19:20">
      <c r="S1430" s="362" t="s">
        <v>728</v>
      </c>
      <c r="T1430" s="363">
        <v>1.4</v>
      </c>
    </row>
    <row r="1431" spans="19:20">
      <c r="S1431" s="362" t="s">
        <v>728</v>
      </c>
      <c r="T1431" s="364">
        <v>1.4</v>
      </c>
    </row>
    <row r="1432" spans="19:20">
      <c r="S1432" s="362" t="s">
        <v>727</v>
      </c>
      <c r="T1432" s="363">
        <v>2.2999999999999998</v>
      </c>
    </row>
    <row r="1433" spans="19:20">
      <c r="S1433" s="362" t="s">
        <v>727</v>
      </c>
      <c r="T1433" s="364">
        <v>2.2999999999999998</v>
      </c>
    </row>
    <row r="1434" spans="19:20">
      <c r="S1434" s="362" t="s">
        <v>729</v>
      </c>
      <c r="T1434" s="363">
        <v>1.8</v>
      </c>
    </row>
    <row r="1435" spans="19:20">
      <c r="S1435" s="362" t="s">
        <v>729</v>
      </c>
      <c r="T1435" s="364">
        <v>1.8</v>
      </c>
    </row>
    <row r="1436" spans="19:20">
      <c r="S1436" s="362" t="s">
        <v>730</v>
      </c>
      <c r="T1436" s="363">
        <v>2</v>
      </c>
    </row>
    <row r="1437" spans="19:20">
      <c r="S1437" s="362" t="s">
        <v>730</v>
      </c>
      <c r="T1437" s="364">
        <v>2</v>
      </c>
    </row>
    <row r="1438" spans="19:20">
      <c r="S1438" s="362" t="s">
        <v>1462</v>
      </c>
      <c r="T1438" s="363">
        <v>0.9</v>
      </c>
    </row>
    <row r="1439" spans="19:20">
      <c r="S1439" s="362" t="s">
        <v>1462</v>
      </c>
      <c r="T1439" s="364">
        <v>0.9</v>
      </c>
    </row>
    <row r="1440" spans="19:20">
      <c r="S1440" s="362" t="s">
        <v>731</v>
      </c>
      <c r="T1440" s="363">
        <v>1.1000000000000001</v>
      </c>
    </row>
    <row r="1441" spans="19:20">
      <c r="S1441" s="362" t="s">
        <v>731</v>
      </c>
      <c r="T1441" s="364">
        <v>1.1000000000000001</v>
      </c>
    </row>
    <row r="1442" spans="19:20">
      <c r="S1442" s="362" t="s">
        <v>733</v>
      </c>
      <c r="T1442" s="363">
        <v>1.4</v>
      </c>
    </row>
    <row r="1443" spans="19:20">
      <c r="S1443" s="362" t="s">
        <v>733</v>
      </c>
      <c r="T1443" s="364">
        <v>1.4</v>
      </c>
    </row>
    <row r="1444" spans="19:20">
      <c r="S1444" s="362" t="s">
        <v>732</v>
      </c>
      <c r="T1444" s="363">
        <v>2.2999999999999998</v>
      </c>
    </row>
    <row r="1445" spans="19:20">
      <c r="S1445" s="362" t="s">
        <v>732</v>
      </c>
      <c r="T1445" s="364">
        <v>2.2999999999999998</v>
      </c>
    </row>
    <row r="1446" spans="19:20">
      <c r="S1446" s="362" t="s">
        <v>734</v>
      </c>
      <c r="T1446" s="363">
        <v>1.8</v>
      </c>
    </row>
    <row r="1447" spans="19:20">
      <c r="S1447" s="362" t="s">
        <v>734</v>
      </c>
      <c r="T1447" s="364">
        <v>1.8</v>
      </c>
    </row>
    <row r="1448" spans="19:20">
      <c r="S1448" s="362" t="s">
        <v>735</v>
      </c>
      <c r="T1448" s="363">
        <v>2</v>
      </c>
    </row>
    <row r="1449" spans="19:20">
      <c r="S1449" s="362" t="s">
        <v>735</v>
      </c>
      <c r="T1449" s="364">
        <v>2</v>
      </c>
    </row>
    <row r="1450" spans="19:20">
      <c r="S1450" s="362" t="s">
        <v>1463</v>
      </c>
      <c r="T1450" s="363">
        <v>0.9</v>
      </c>
    </row>
    <row r="1451" spans="19:20">
      <c r="S1451" s="362" t="s">
        <v>1463</v>
      </c>
      <c r="T1451" s="364">
        <v>0.9</v>
      </c>
    </row>
    <row r="1452" spans="19:20">
      <c r="S1452" s="362" t="s">
        <v>736</v>
      </c>
      <c r="T1452" s="363">
        <v>1.1000000000000001</v>
      </c>
    </row>
    <row r="1453" spans="19:20">
      <c r="S1453" s="362" t="s">
        <v>736</v>
      </c>
      <c r="T1453" s="364">
        <v>1.1000000000000001</v>
      </c>
    </row>
    <row r="1454" spans="19:20">
      <c r="S1454" s="362" t="s">
        <v>738</v>
      </c>
      <c r="T1454" s="363">
        <v>1.4</v>
      </c>
    </row>
    <row r="1455" spans="19:20">
      <c r="S1455" s="362" t="s">
        <v>738</v>
      </c>
      <c r="T1455" s="364">
        <v>1.4</v>
      </c>
    </row>
    <row r="1456" spans="19:20">
      <c r="S1456" s="362" t="s">
        <v>737</v>
      </c>
      <c r="T1456" s="363">
        <v>2.2999999999999998</v>
      </c>
    </row>
    <row r="1457" spans="19:20">
      <c r="S1457" s="362" t="s">
        <v>737</v>
      </c>
      <c r="T1457" s="364">
        <v>2.2999999999999998</v>
      </c>
    </row>
    <row r="1458" spans="19:20">
      <c r="S1458" s="362" t="s">
        <v>739</v>
      </c>
      <c r="T1458" s="363">
        <v>1.8</v>
      </c>
    </row>
    <row r="1459" spans="19:20">
      <c r="S1459" s="362" t="s">
        <v>739</v>
      </c>
      <c r="T1459" s="364">
        <v>1.8</v>
      </c>
    </row>
    <row r="1460" spans="19:20">
      <c r="S1460" s="362" t="s">
        <v>740</v>
      </c>
      <c r="T1460" s="363">
        <v>2</v>
      </c>
    </row>
    <row r="1461" spans="19:20">
      <c r="S1461" s="362" t="s">
        <v>740</v>
      </c>
      <c r="T1461" s="364">
        <v>2</v>
      </c>
    </row>
    <row r="1462" spans="19:20">
      <c r="S1462" s="362" t="s">
        <v>740</v>
      </c>
      <c r="T1462" s="363">
        <v>2</v>
      </c>
    </row>
    <row r="1463" spans="19:20">
      <c r="S1463" s="362" t="s">
        <v>740</v>
      </c>
      <c r="T1463" s="364">
        <v>2</v>
      </c>
    </row>
    <row r="1464" spans="19:20">
      <c r="S1464" s="362" t="s">
        <v>1464</v>
      </c>
      <c r="T1464" s="363">
        <v>0.9</v>
      </c>
    </row>
    <row r="1465" spans="19:20">
      <c r="S1465" s="362" t="s">
        <v>1464</v>
      </c>
      <c r="T1465" s="364">
        <v>0.9</v>
      </c>
    </row>
    <row r="1466" spans="19:20">
      <c r="S1466" s="362" t="s">
        <v>1464</v>
      </c>
      <c r="T1466" s="363">
        <v>0.9</v>
      </c>
    </row>
    <row r="1467" spans="19:20">
      <c r="S1467" s="362" t="s">
        <v>1464</v>
      </c>
      <c r="T1467" s="364">
        <v>0.9</v>
      </c>
    </row>
    <row r="1468" spans="19:20">
      <c r="S1468" s="362" t="s">
        <v>741</v>
      </c>
      <c r="T1468" s="363">
        <v>1.4</v>
      </c>
    </row>
    <row r="1469" spans="19:20">
      <c r="S1469" s="362" t="s">
        <v>741</v>
      </c>
      <c r="T1469" s="364">
        <v>1.4</v>
      </c>
    </row>
    <row r="1470" spans="19:20">
      <c r="S1470" s="362" t="s">
        <v>742</v>
      </c>
      <c r="T1470" s="363">
        <v>1.1000000000000001</v>
      </c>
    </row>
    <row r="1471" spans="19:20">
      <c r="S1471" s="362" t="s">
        <v>742</v>
      </c>
      <c r="T1471" s="364">
        <v>1.1000000000000001</v>
      </c>
    </row>
    <row r="1472" spans="19:20">
      <c r="S1472" s="362" t="s">
        <v>744</v>
      </c>
      <c r="T1472" s="363">
        <v>1.4</v>
      </c>
    </row>
    <row r="1473" spans="19:20">
      <c r="S1473" s="362" t="s">
        <v>744</v>
      </c>
      <c r="T1473" s="364">
        <v>1.4</v>
      </c>
    </row>
    <row r="1474" spans="19:20">
      <c r="S1474" s="362" t="s">
        <v>743</v>
      </c>
      <c r="T1474" s="363">
        <v>2.2999999999999998</v>
      </c>
    </row>
    <row r="1475" spans="19:20">
      <c r="S1475" s="362" t="s">
        <v>743</v>
      </c>
      <c r="T1475" s="364">
        <v>2.2999999999999998</v>
      </c>
    </row>
    <row r="1476" spans="19:20">
      <c r="S1476" s="362" t="s">
        <v>745</v>
      </c>
      <c r="T1476" s="363">
        <v>1.8</v>
      </c>
    </row>
    <row r="1477" spans="19:20">
      <c r="S1477" s="362" t="s">
        <v>745</v>
      </c>
      <c r="T1477" s="364">
        <v>1.8</v>
      </c>
    </row>
    <row r="1478" spans="19:20">
      <c r="S1478" s="362" t="s">
        <v>745</v>
      </c>
      <c r="T1478" s="363">
        <v>1.8</v>
      </c>
    </row>
    <row r="1479" spans="19:20">
      <c r="S1479" s="362" t="s">
        <v>745</v>
      </c>
      <c r="T1479" s="364">
        <v>1.8</v>
      </c>
    </row>
    <row r="1480" spans="19:20">
      <c r="S1480" s="362" t="s">
        <v>745</v>
      </c>
      <c r="T1480" s="363">
        <v>1.8</v>
      </c>
    </row>
    <row r="1481" spans="19:20">
      <c r="S1481" s="362" t="s">
        <v>745</v>
      </c>
      <c r="T1481" s="364">
        <v>1.8</v>
      </c>
    </row>
    <row r="1482" spans="19:20">
      <c r="S1482" s="362" t="s">
        <v>746</v>
      </c>
      <c r="T1482" s="363">
        <v>2</v>
      </c>
    </row>
    <row r="1483" spans="19:20">
      <c r="S1483" s="362" t="s">
        <v>746</v>
      </c>
      <c r="T1483" s="364">
        <v>2</v>
      </c>
    </row>
    <row r="1484" spans="19:20">
      <c r="S1484" s="362" t="s">
        <v>1465</v>
      </c>
      <c r="T1484" s="363">
        <v>0.9</v>
      </c>
    </row>
    <row r="1485" spans="19:20">
      <c r="S1485" s="362" t="s">
        <v>1465</v>
      </c>
      <c r="T1485" s="364">
        <v>0.9</v>
      </c>
    </row>
    <row r="1486" spans="19:20">
      <c r="S1486" s="400" t="s">
        <v>1465</v>
      </c>
      <c r="T1486" s="364">
        <v>0.9</v>
      </c>
    </row>
    <row r="1487" spans="19:20">
      <c r="S1487" s="362" t="s">
        <v>747</v>
      </c>
      <c r="T1487" s="363">
        <v>1.1000000000000001</v>
      </c>
    </row>
    <row r="1488" spans="19:20">
      <c r="S1488" s="362" t="s">
        <v>747</v>
      </c>
      <c r="T1488" s="364">
        <v>1.1000000000000001</v>
      </c>
    </row>
    <row r="1489" spans="19:20">
      <c r="S1489" s="362" t="s">
        <v>749</v>
      </c>
      <c r="T1489" s="363">
        <v>1.4</v>
      </c>
    </row>
    <row r="1490" spans="19:20">
      <c r="S1490" s="362" t="s">
        <v>749</v>
      </c>
      <c r="T1490" s="364">
        <v>1.4</v>
      </c>
    </row>
    <row r="1491" spans="19:20">
      <c r="S1491" s="362" t="s">
        <v>748</v>
      </c>
      <c r="T1491" s="363">
        <v>2.2999999999999998</v>
      </c>
    </row>
    <row r="1492" spans="19:20">
      <c r="S1492" s="362" t="s">
        <v>748</v>
      </c>
      <c r="T1492" s="364">
        <v>2.2999999999999998</v>
      </c>
    </row>
    <row r="1493" spans="19:20">
      <c r="S1493" s="362" t="s">
        <v>750</v>
      </c>
      <c r="T1493" s="363">
        <v>1.8</v>
      </c>
    </row>
    <row r="1494" spans="19:20">
      <c r="S1494" s="362" t="s">
        <v>750</v>
      </c>
      <c r="T1494" s="364">
        <v>1.8</v>
      </c>
    </row>
    <row r="1495" spans="19:20">
      <c r="S1495" s="362" t="s">
        <v>751</v>
      </c>
      <c r="T1495" s="363">
        <v>2</v>
      </c>
    </row>
    <row r="1496" spans="19:20">
      <c r="S1496" s="362" t="s">
        <v>751</v>
      </c>
      <c r="T1496" s="364">
        <v>2</v>
      </c>
    </row>
    <row r="1497" spans="19:20">
      <c r="S1497" s="362" t="s">
        <v>1466</v>
      </c>
      <c r="T1497" s="363">
        <v>0.9</v>
      </c>
    </row>
    <row r="1498" spans="19:20">
      <c r="S1498" s="362" t="s">
        <v>1466</v>
      </c>
      <c r="T1498" s="364">
        <v>0.9</v>
      </c>
    </row>
    <row r="1499" spans="19:20">
      <c r="S1499" s="362" t="s">
        <v>752</v>
      </c>
      <c r="T1499" s="363">
        <v>1.1000000000000001</v>
      </c>
    </row>
    <row r="1500" spans="19:20">
      <c r="S1500" s="362" t="s">
        <v>752</v>
      </c>
      <c r="T1500" s="364">
        <v>1.1000000000000001</v>
      </c>
    </row>
    <row r="1501" spans="19:20">
      <c r="S1501" s="362" t="s">
        <v>754</v>
      </c>
      <c r="T1501" s="363">
        <v>1.4</v>
      </c>
    </row>
    <row r="1502" spans="19:20">
      <c r="S1502" s="362" t="s">
        <v>754</v>
      </c>
      <c r="T1502" s="364">
        <v>1.4</v>
      </c>
    </row>
    <row r="1503" spans="19:20">
      <c r="S1503" s="362" t="s">
        <v>753</v>
      </c>
      <c r="T1503" s="363">
        <v>2.2999999999999998</v>
      </c>
    </row>
    <row r="1504" spans="19:20">
      <c r="S1504" s="362" t="s">
        <v>753</v>
      </c>
      <c r="T1504" s="364">
        <v>2.2999999999999998</v>
      </c>
    </row>
    <row r="1505" spans="19:20">
      <c r="S1505" s="362" t="s">
        <v>755</v>
      </c>
      <c r="T1505" s="363">
        <v>1.8</v>
      </c>
    </row>
    <row r="1506" spans="19:20">
      <c r="S1506" s="362" t="s">
        <v>755</v>
      </c>
      <c r="T1506" s="364">
        <v>1.8</v>
      </c>
    </row>
    <row r="1507" spans="19:20">
      <c r="S1507" s="362" t="s">
        <v>756</v>
      </c>
      <c r="T1507" s="363">
        <v>2</v>
      </c>
    </row>
    <row r="1508" spans="19:20">
      <c r="S1508" s="362" t="s">
        <v>756</v>
      </c>
      <c r="T1508" s="364">
        <v>2</v>
      </c>
    </row>
    <row r="1509" spans="19:20">
      <c r="S1509" s="362" t="s">
        <v>1467</v>
      </c>
      <c r="T1509" s="363">
        <v>0.9</v>
      </c>
    </row>
    <row r="1510" spans="19:20">
      <c r="S1510" s="362" t="s">
        <v>1467</v>
      </c>
      <c r="T1510" s="364">
        <v>0.9</v>
      </c>
    </row>
    <row r="1511" spans="19:20">
      <c r="S1511" s="362" t="s">
        <v>757</v>
      </c>
      <c r="T1511" s="363">
        <v>1.1000000000000001</v>
      </c>
    </row>
    <row r="1512" spans="19:20">
      <c r="S1512" s="362" t="s">
        <v>757</v>
      </c>
      <c r="T1512" s="364">
        <v>1.1000000000000001</v>
      </c>
    </row>
    <row r="1513" spans="19:20">
      <c r="S1513" s="362" t="s">
        <v>759</v>
      </c>
      <c r="T1513" s="363">
        <v>1.4</v>
      </c>
    </row>
    <row r="1514" spans="19:20">
      <c r="S1514" s="362" t="s">
        <v>759</v>
      </c>
      <c r="T1514" s="364">
        <v>1.4</v>
      </c>
    </row>
    <row r="1515" spans="19:20">
      <c r="S1515" s="362" t="s">
        <v>758</v>
      </c>
      <c r="T1515" s="363">
        <v>2.2999999999999998</v>
      </c>
    </row>
    <row r="1516" spans="19:20">
      <c r="S1516" s="362" t="s">
        <v>758</v>
      </c>
      <c r="T1516" s="364">
        <v>2.2999999999999998</v>
      </c>
    </row>
    <row r="1517" spans="19:20">
      <c r="S1517" s="362" t="s">
        <v>760</v>
      </c>
      <c r="T1517" s="363">
        <v>1.8</v>
      </c>
    </row>
    <row r="1518" spans="19:20">
      <c r="S1518" s="362" t="s">
        <v>760</v>
      </c>
      <c r="T1518" s="364">
        <v>1.8</v>
      </c>
    </row>
    <row r="1519" spans="19:20">
      <c r="S1519" s="362" t="s">
        <v>761</v>
      </c>
      <c r="T1519" s="363">
        <v>2</v>
      </c>
    </row>
    <row r="1520" spans="19:20">
      <c r="S1520" s="362" t="s">
        <v>761</v>
      </c>
      <c r="T1520" s="364">
        <v>2</v>
      </c>
    </row>
    <row r="1521" spans="19:20">
      <c r="S1521" s="362" t="s">
        <v>1468</v>
      </c>
      <c r="T1521" s="363">
        <v>0.9</v>
      </c>
    </row>
    <row r="1522" spans="19:20">
      <c r="S1522" s="362" t="s">
        <v>1468</v>
      </c>
      <c r="T1522" s="364">
        <v>0.9</v>
      </c>
    </row>
    <row r="1523" spans="19:20">
      <c r="S1523" s="362" t="s">
        <v>762</v>
      </c>
      <c r="T1523" s="363">
        <v>1.1000000000000001</v>
      </c>
    </row>
    <row r="1524" spans="19:20">
      <c r="S1524" s="362" t="s">
        <v>762</v>
      </c>
      <c r="T1524" s="364">
        <v>1.1000000000000001</v>
      </c>
    </row>
    <row r="1525" spans="19:20">
      <c r="S1525" s="362" t="s">
        <v>764</v>
      </c>
      <c r="T1525" s="363">
        <v>1.4</v>
      </c>
    </row>
    <row r="1526" spans="19:20">
      <c r="S1526" s="362" t="s">
        <v>764</v>
      </c>
      <c r="T1526" s="364">
        <v>1.4</v>
      </c>
    </row>
    <row r="1527" spans="19:20">
      <c r="S1527" s="362" t="s">
        <v>763</v>
      </c>
      <c r="T1527" s="363">
        <v>2.2999999999999998</v>
      </c>
    </row>
    <row r="1528" spans="19:20">
      <c r="S1528" s="362" t="s">
        <v>763</v>
      </c>
      <c r="T1528" s="364">
        <v>2.2999999999999998</v>
      </c>
    </row>
    <row r="1529" spans="19:20">
      <c r="S1529" s="362" t="s">
        <v>765</v>
      </c>
      <c r="T1529" s="363">
        <v>1.8</v>
      </c>
    </row>
    <row r="1530" spans="19:20">
      <c r="S1530" s="362" t="s">
        <v>765</v>
      </c>
      <c r="T1530" s="364">
        <v>1.8</v>
      </c>
    </row>
    <row r="1531" spans="19:20">
      <c r="S1531" s="362" t="s">
        <v>766</v>
      </c>
      <c r="T1531" s="363">
        <v>2</v>
      </c>
    </row>
    <row r="1532" spans="19:20">
      <c r="S1532" s="362" t="s">
        <v>766</v>
      </c>
      <c r="T1532" s="364">
        <v>2</v>
      </c>
    </row>
    <row r="1533" spans="19:20">
      <c r="S1533" s="362" t="s">
        <v>766</v>
      </c>
      <c r="T1533" s="363">
        <v>2</v>
      </c>
    </row>
    <row r="1534" spans="19:20">
      <c r="S1534" s="362" t="s">
        <v>766</v>
      </c>
      <c r="T1534" s="364">
        <v>2</v>
      </c>
    </row>
    <row r="1535" spans="19:20">
      <c r="S1535" s="362" t="s">
        <v>1469</v>
      </c>
      <c r="T1535" s="363">
        <v>0.9</v>
      </c>
    </row>
    <row r="1536" spans="19:20">
      <c r="S1536" s="362" t="s">
        <v>1469</v>
      </c>
      <c r="T1536" s="364">
        <v>0.9</v>
      </c>
    </row>
    <row r="1537" spans="19:20">
      <c r="S1537" s="362" t="s">
        <v>1469</v>
      </c>
      <c r="T1537" s="363">
        <v>0.9</v>
      </c>
    </row>
    <row r="1538" spans="19:20">
      <c r="S1538" s="362" t="s">
        <v>1469</v>
      </c>
      <c r="T1538" s="364">
        <v>0.9</v>
      </c>
    </row>
    <row r="1539" spans="19:20">
      <c r="S1539" s="362" t="s">
        <v>767</v>
      </c>
      <c r="T1539" s="363">
        <v>1.4</v>
      </c>
    </row>
    <row r="1540" spans="19:20">
      <c r="S1540" s="362" t="s">
        <v>767</v>
      </c>
      <c r="T1540" s="364">
        <v>1.4</v>
      </c>
    </row>
    <row r="1541" spans="19:20">
      <c r="S1541" s="362" t="s">
        <v>768</v>
      </c>
      <c r="T1541" s="363">
        <v>1.1000000000000001</v>
      </c>
    </row>
    <row r="1542" spans="19:20">
      <c r="S1542" s="362" t="s">
        <v>768</v>
      </c>
      <c r="T1542" s="364">
        <v>1.1000000000000001</v>
      </c>
    </row>
    <row r="1543" spans="19:20">
      <c r="S1543" s="362" t="s">
        <v>770</v>
      </c>
      <c r="T1543" s="363">
        <v>1.4</v>
      </c>
    </row>
    <row r="1544" spans="19:20">
      <c r="S1544" s="362" t="s">
        <v>770</v>
      </c>
      <c r="T1544" s="364">
        <v>1.4</v>
      </c>
    </row>
    <row r="1545" spans="19:20">
      <c r="S1545" s="362" t="s">
        <v>769</v>
      </c>
      <c r="T1545" s="363">
        <v>2.2999999999999998</v>
      </c>
    </row>
    <row r="1546" spans="19:20">
      <c r="S1546" s="362" t="s">
        <v>769</v>
      </c>
      <c r="T1546" s="364">
        <v>2.2999999999999998</v>
      </c>
    </row>
    <row r="1547" spans="19:20">
      <c r="S1547" s="362" t="s">
        <v>771</v>
      </c>
      <c r="T1547" s="363">
        <v>1.8</v>
      </c>
    </row>
    <row r="1548" spans="19:20">
      <c r="S1548" s="362" t="s">
        <v>771</v>
      </c>
      <c r="T1548" s="364">
        <v>1.8</v>
      </c>
    </row>
    <row r="1549" spans="19:20">
      <c r="S1549" s="362" t="s">
        <v>771</v>
      </c>
      <c r="T1549" s="363">
        <v>1.8</v>
      </c>
    </row>
    <row r="1550" spans="19:20">
      <c r="S1550" s="362" t="s">
        <v>771</v>
      </c>
      <c r="T1550" s="364">
        <v>1.8</v>
      </c>
    </row>
    <row r="1551" spans="19:20">
      <c r="S1551" s="362" t="s">
        <v>771</v>
      </c>
      <c r="T1551" s="363">
        <v>1.8</v>
      </c>
    </row>
    <row r="1552" spans="19:20">
      <c r="S1552" s="362" t="s">
        <v>771</v>
      </c>
      <c r="T1552" s="364">
        <v>1.8</v>
      </c>
    </row>
    <row r="1553" spans="19:20">
      <c r="S1553" s="362" t="s">
        <v>772</v>
      </c>
      <c r="T1553" s="363">
        <v>2</v>
      </c>
    </row>
    <row r="1554" spans="19:20">
      <c r="S1554" s="362" t="s">
        <v>772</v>
      </c>
      <c r="T1554" s="364">
        <v>2</v>
      </c>
    </row>
    <row r="1555" spans="19:20">
      <c r="S1555" s="362" t="s">
        <v>1470</v>
      </c>
      <c r="T1555" s="363">
        <v>0.9</v>
      </c>
    </row>
    <row r="1556" spans="19:20">
      <c r="S1556" s="362" t="s">
        <v>1470</v>
      </c>
      <c r="T1556" s="364">
        <v>0.9</v>
      </c>
    </row>
    <row r="1557" spans="19:20">
      <c r="S1557" s="362" t="s">
        <v>773</v>
      </c>
      <c r="T1557" s="363">
        <v>1.1000000000000001</v>
      </c>
    </row>
    <row r="1558" spans="19:20">
      <c r="S1558" s="362" t="s">
        <v>773</v>
      </c>
      <c r="T1558" s="364">
        <v>1.1000000000000001</v>
      </c>
    </row>
    <row r="1559" spans="19:20">
      <c r="S1559" s="362" t="s">
        <v>775</v>
      </c>
      <c r="T1559" s="363">
        <v>1.4</v>
      </c>
    </row>
    <row r="1560" spans="19:20">
      <c r="S1560" s="362" t="s">
        <v>775</v>
      </c>
      <c r="T1560" s="364">
        <v>1.4</v>
      </c>
    </row>
    <row r="1561" spans="19:20">
      <c r="S1561" s="362" t="s">
        <v>774</v>
      </c>
      <c r="T1561" s="363">
        <v>2.2999999999999998</v>
      </c>
    </row>
    <row r="1562" spans="19:20">
      <c r="S1562" s="362" t="s">
        <v>774</v>
      </c>
      <c r="T1562" s="364">
        <v>2.2999999999999998</v>
      </c>
    </row>
    <row r="1563" spans="19:20">
      <c r="S1563" s="362" t="s">
        <v>776</v>
      </c>
      <c r="T1563" s="363">
        <v>1.8</v>
      </c>
    </row>
    <row r="1564" spans="19:20">
      <c r="S1564" s="362" t="s">
        <v>776</v>
      </c>
      <c r="T1564" s="364">
        <v>1.8</v>
      </c>
    </row>
    <row r="1565" spans="19:20">
      <c r="S1565" s="362" t="s">
        <v>777</v>
      </c>
      <c r="T1565" s="363">
        <v>2</v>
      </c>
    </row>
    <row r="1566" spans="19:20">
      <c r="S1566" s="362" t="s">
        <v>777</v>
      </c>
      <c r="T1566" s="364">
        <v>2</v>
      </c>
    </row>
    <row r="1567" spans="19:20">
      <c r="S1567" s="362" t="s">
        <v>1471</v>
      </c>
      <c r="T1567" s="363">
        <v>0.9</v>
      </c>
    </row>
    <row r="1568" spans="19:20">
      <c r="S1568" s="362" t="s">
        <v>1471</v>
      </c>
      <c r="T1568" s="364">
        <v>0.9</v>
      </c>
    </row>
    <row r="1569" spans="19:20">
      <c r="S1569" s="362" t="s">
        <v>778</v>
      </c>
      <c r="T1569" s="363">
        <v>1.3</v>
      </c>
    </row>
    <row r="1570" spans="19:20">
      <c r="S1570" s="362" t="s">
        <v>778</v>
      </c>
      <c r="T1570" s="364">
        <v>1.3</v>
      </c>
    </row>
    <row r="1571" spans="19:20">
      <c r="S1571" s="362" t="s">
        <v>780</v>
      </c>
      <c r="T1571" s="363">
        <v>1.6</v>
      </c>
    </row>
    <row r="1572" spans="19:20">
      <c r="S1572" s="362" t="s">
        <v>780</v>
      </c>
      <c r="T1572" s="364">
        <v>1.6</v>
      </c>
    </row>
    <row r="1573" spans="19:20">
      <c r="S1573" s="362" t="s">
        <v>779</v>
      </c>
      <c r="T1573" s="363">
        <v>2.8</v>
      </c>
    </row>
    <row r="1574" spans="19:20">
      <c r="S1574" s="362" t="s">
        <v>779</v>
      </c>
      <c r="T1574" s="364">
        <v>2.8</v>
      </c>
    </row>
    <row r="1575" spans="19:20">
      <c r="S1575" s="362" t="s">
        <v>781</v>
      </c>
      <c r="T1575" s="363">
        <v>1.9</v>
      </c>
    </row>
    <row r="1576" spans="19:20">
      <c r="S1576" s="362" t="s">
        <v>781</v>
      </c>
      <c r="T1576" s="364">
        <v>1.9</v>
      </c>
    </row>
    <row r="1577" spans="19:20">
      <c r="S1577" s="362" t="s">
        <v>782</v>
      </c>
      <c r="T1577" s="363">
        <v>2.2000000000000002</v>
      </c>
    </row>
    <row r="1578" spans="19:20">
      <c r="S1578" s="362" t="s">
        <v>782</v>
      </c>
      <c r="T1578" s="364">
        <v>2.2000000000000002</v>
      </c>
    </row>
    <row r="1579" spans="19:20">
      <c r="S1579" s="362" t="s">
        <v>1472</v>
      </c>
      <c r="T1579" s="363">
        <v>1</v>
      </c>
    </row>
    <row r="1580" spans="19:20">
      <c r="S1580" s="362" t="s">
        <v>1472</v>
      </c>
      <c r="T1580" s="364">
        <v>1</v>
      </c>
    </row>
    <row r="1581" spans="19:20">
      <c r="S1581" s="362" t="s">
        <v>783</v>
      </c>
      <c r="T1581" s="363">
        <v>1.3</v>
      </c>
    </row>
    <row r="1582" spans="19:20">
      <c r="S1582" s="362" t="s">
        <v>783</v>
      </c>
      <c r="T1582" s="364">
        <v>1.3</v>
      </c>
    </row>
    <row r="1583" spans="19:20">
      <c r="S1583" s="362" t="s">
        <v>785</v>
      </c>
      <c r="T1583" s="363">
        <v>1.6</v>
      </c>
    </row>
    <row r="1584" spans="19:20">
      <c r="S1584" s="362" t="s">
        <v>785</v>
      </c>
      <c r="T1584" s="364">
        <v>1.6</v>
      </c>
    </row>
    <row r="1585" spans="19:20">
      <c r="S1585" s="362" t="s">
        <v>784</v>
      </c>
      <c r="T1585" s="363">
        <v>2.8</v>
      </c>
    </row>
    <row r="1586" spans="19:20">
      <c r="S1586" s="362" t="s">
        <v>784</v>
      </c>
      <c r="T1586" s="364">
        <v>2.8</v>
      </c>
    </row>
    <row r="1587" spans="19:20">
      <c r="S1587" s="362" t="s">
        <v>786</v>
      </c>
      <c r="T1587" s="363">
        <v>1.9</v>
      </c>
    </row>
    <row r="1588" spans="19:20">
      <c r="S1588" s="362" t="s">
        <v>786</v>
      </c>
      <c r="T1588" s="364">
        <v>1.9</v>
      </c>
    </row>
    <row r="1589" spans="19:20">
      <c r="S1589" s="362" t="s">
        <v>787</v>
      </c>
      <c r="T1589" s="363">
        <v>2.2000000000000002</v>
      </c>
    </row>
    <row r="1590" spans="19:20">
      <c r="S1590" s="362" t="s">
        <v>787</v>
      </c>
      <c r="T1590" s="364">
        <v>2.2000000000000002</v>
      </c>
    </row>
    <row r="1591" spans="19:20">
      <c r="S1591" s="362" t="s">
        <v>1473</v>
      </c>
      <c r="T1591" s="363">
        <v>1</v>
      </c>
    </row>
    <row r="1592" spans="19:20">
      <c r="S1592" s="362" t="s">
        <v>1473</v>
      </c>
      <c r="T1592" s="364">
        <v>1</v>
      </c>
    </row>
    <row r="1593" spans="19:20">
      <c r="S1593" s="362" t="s">
        <v>788</v>
      </c>
      <c r="T1593" s="363">
        <v>1.3</v>
      </c>
    </row>
    <row r="1594" spans="19:20">
      <c r="S1594" s="362" t="s">
        <v>788</v>
      </c>
      <c r="T1594" s="364">
        <v>1.3</v>
      </c>
    </row>
    <row r="1595" spans="19:20">
      <c r="S1595" s="362" t="s">
        <v>790</v>
      </c>
      <c r="T1595" s="363">
        <v>1.6</v>
      </c>
    </row>
    <row r="1596" spans="19:20">
      <c r="S1596" s="362" t="s">
        <v>790</v>
      </c>
      <c r="T1596" s="364">
        <v>1.6</v>
      </c>
    </row>
    <row r="1597" spans="19:20">
      <c r="S1597" s="362" t="s">
        <v>790</v>
      </c>
      <c r="T1597" s="363">
        <v>1.6</v>
      </c>
    </row>
    <row r="1598" spans="19:20">
      <c r="S1598" s="362" t="s">
        <v>790</v>
      </c>
      <c r="T1598" s="364">
        <v>1.6</v>
      </c>
    </row>
    <row r="1599" spans="19:20">
      <c r="S1599" s="362" t="s">
        <v>789</v>
      </c>
      <c r="T1599" s="363">
        <v>2.8</v>
      </c>
    </row>
    <row r="1600" spans="19:20">
      <c r="S1600" s="362" t="s">
        <v>789</v>
      </c>
      <c r="T1600" s="364">
        <v>2.8</v>
      </c>
    </row>
    <row r="1601" spans="19:20">
      <c r="S1601" s="362" t="s">
        <v>791</v>
      </c>
      <c r="T1601" s="363">
        <v>1.9</v>
      </c>
    </row>
    <row r="1602" spans="19:20">
      <c r="S1602" s="362" t="s">
        <v>791</v>
      </c>
      <c r="T1602" s="364">
        <v>1.9</v>
      </c>
    </row>
    <row r="1603" spans="19:20">
      <c r="S1603" s="362" t="s">
        <v>792</v>
      </c>
      <c r="T1603" s="363">
        <v>2.2000000000000002</v>
      </c>
    </row>
    <row r="1604" spans="19:20">
      <c r="S1604" s="362" t="s">
        <v>792</v>
      </c>
      <c r="T1604" s="364">
        <v>2.2000000000000002</v>
      </c>
    </row>
    <row r="1605" spans="19:20">
      <c r="S1605" s="362" t="s">
        <v>1474</v>
      </c>
      <c r="T1605" s="363">
        <v>1</v>
      </c>
    </row>
    <row r="1606" spans="19:20">
      <c r="S1606" s="362" t="s">
        <v>1474</v>
      </c>
      <c r="T1606" s="364">
        <v>1</v>
      </c>
    </row>
    <row r="1607" spans="19:20">
      <c r="S1607" s="362" t="s">
        <v>1474</v>
      </c>
      <c r="T1607" s="363">
        <v>1</v>
      </c>
    </row>
    <row r="1608" spans="19:20">
      <c r="S1608" s="362" t="s">
        <v>1474</v>
      </c>
      <c r="T1608" s="364">
        <v>1</v>
      </c>
    </row>
    <row r="1609" spans="19:20">
      <c r="S1609" s="362" t="s">
        <v>793</v>
      </c>
      <c r="T1609" s="363">
        <v>1.3</v>
      </c>
    </row>
    <row r="1610" spans="19:20">
      <c r="S1610" s="362" t="s">
        <v>793</v>
      </c>
      <c r="T1610" s="364">
        <v>1.3</v>
      </c>
    </row>
    <row r="1611" spans="19:20">
      <c r="S1611" s="362" t="s">
        <v>795</v>
      </c>
      <c r="T1611" s="363">
        <v>1.6</v>
      </c>
    </row>
    <row r="1612" spans="19:20">
      <c r="S1612" s="362" t="s">
        <v>795</v>
      </c>
      <c r="T1612" s="364">
        <v>1.6</v>
      </c>
    </row>
    <row r="1613" spans="19:20">
      <c r="S1613" s="362" t="s">
        <v>794</v>
      </c>
      <c r="T1613" s="363">
        <v>2.8</v>
      </c>
    </row>
    <row r="1614" spans="19:20">
      <c r="S1614" s="362" t="s">
        <v>794</v>
      </c>
      <c r="T1614" s="364">
        <v>2.8</v>
      </c>
    </row>
    <row r="1615" spans="19:20">
      <c r="S1615" s="362" t="s">
        <v>794</v>
      </c>
      <c r="T1615" s="363">
        <v>2.8</v>
      </c>
    </row>
    <row r="1616" spans="19:20">
      <c r="S1616" s="362" t="s">
        <v>794</v>
      </c>
      <c r="T1616" s="364">
        <v>2.8</v>
      </c>
    </row>
    <row r="1617" spans="19:20">
      <c r="S1617" s="362" t="s">
        <v>796</v>
      </c>
      <c r="T1617" s="363">
        <v>1.9</v>
      </c>
    </row>
    <row r="1618" spans="19:20">
      <c r="S1618" s="362" t="s">
        <v>796</v>
      </c>
      <c r="T1618" s="364">
        <v>1.9</v>
      </c>
    </row>
    <row r="1619" spans="19:20">
      <c r="S1619" s="362" t="s">
        <v>797</v>
      </c>
      <c r="T1619" s="363">
        <v>2.2000000000000002</v>
      </c>
    </row>
    <row r="1620" spans="19:20">
      <c r="S1620" s="362" t="s">
        <v>797</v>
      </c>
      <c r="T1620" s="364">
        <v>2.2000000000000002</v>
      </c>
    </row>
    <row r="1621" spans="19:20">
      <c r="S1621" s="362" t="s">
        <v>797</v>
      </c>
      <c r="T1621" s="363">
        <v>2.2000000000000002</v>
      </c>
    </row>
    <row r="1622" spans="19:20">
      <c r="S1622" s="362" t="s">
        <v>797</v>
      </c>
      <c r="T1622" s="364">
        <v>2.2000000000000002</v>
      </c>
    </row>
    <row r="1623" spans="19:20">
      <c r="S1623" s="362" t="s">
        <v>1475</v>
      </c>
      <c r="T1623" s="363">
        <v>1</v>
      </c>
    </row>
    <row r="1624" spans="19:20">
      <c r="S1624" s="362" t="s">
        <v>1475</v>
      </c>
      <c r="T1624" s="364">
        <v>1</v>
      </c>
    </row>
    <row r="1625" spans="19:20">
      <c r="S1625" s="362" t="s">
        <v>798</v>
      </c>
      <c r="T1625" s="363">
        <v>1.3</v>
      </c>
    </row>
    <row r="1626" spans="19:20">
      <c r="S1626" s="362" t="s">
        <v>798</v>
      </c>
      <c r="T1626" s="364">
        <v>1.3</v>
      </c>
    </row>
    <row r="1627" spans="19:20">
      <c r="S1627" s="362" t="s">
        <v>800</v>
      </c>
      <c r="T1627" s="363">
        <v>1.6</v>
      </c>
    </row>
    <row r="1628" spans="19:20">
      <c r="S1628" s="362" t="s">
        <v>800</v>
      </c>
      <c r="T1628" s="364">
        <v>1.6</v>
      </c>
    </row>
    <row r="1629" spans="19:20">
      <c r="S1629" s="362" t="s">
        <v>799</v>
      </c>
      <c r="T1629" s="363">
        <v>2.8</v>
      </c>
    </row>
    <row r="1630" spans="19:20">
      <c r="S1630" s="362" t="s">
        <v>799</v>
      </c>
      <c r="T1630" s="364">
        <v>2.8</v>
      </c>
    </row>
    <row r="1631" spans="19:20">
      <c r="S1631" s="362" t="s">
        <v>801</v>
      </c>
      <c r="T1631" s="363">
        <v>1.9</v>
      </c>
    </row>
    <row r="1632" spans="19:20">
      <c r="S1632" s="362" t="s">
        <v>801</v>
      </c>
      <c r="T1632" s="364">
        <v>1.9</v>
      </c>
    </row>
    <row r="1633" spans="19:20">
      <c r="S1633" s="362" t="s">
        <v>802</v>
      </c>
      <c r="T1633" s="363">
        <v>2.2000000000000002</v>
      </c>
    </row>
    <row r="1634" spans="19:20">
      <c r="S1634" s="362" t="s">
        <v>802</v>
      </c>
      <c r="T1634" s="364">
        <v>2.2000000000000002</v>
      </c>
    </row>
    <row r="1635" spans="19:20">
      <c r="S1635" s="362" t="s">
        <v>1476</v>
      </c>
      <c r="T1635" s="363">
        <v>1</v>
      </c>
    </row>
    <row r="1636" spans="19:20">
      <c r="S1636" s="362" t="s">
        <v>1476</v>
      </c>
      <c r="T1636" s="364">
        <v>1</v>
      </c>
    </row>
    <row r="1637" spans="19:20">
      <c r="S1637" s="362" t="s">
        <v>803</v>
      </c>
      <c r="T1637" s="363">
        <v>1.1000000000000001</v>
      </c>
    </row>
    <row r="1638" spans="19:20">
      <c r="S1638" s="362" t="s">
        <v>803</v>
      </c>
      <c r="T1638" s="364">
        <v>1.1000000000000001</v>
      </c>
    </row>
    <row r="1639" spans="19:20">
      <c r="S1639" s="362" t="s">
        <v>805</v>
      </c>
      <c r="T1639" s="363">
        <v>1.4</v>
      </c>
    </row>
    <row r="1640" spans="19:20">
      <c r="S1640" s="362" t="s">
        <v>805</v>
      </c>
      <c r="T1640" s="364">
        <v>1.4</v>
      </c>
    </row>
    <row r="1641" spans="19:20">
      <c r="S1641" s="362" t="s">
        <v>804</v>
      </c>
      <c r="T1641" s="363">
        <v>2.2999999999999998</v>
      </c>
    </row>
    <row r="1642" spans="19:20">
      <c r="S1642" s="362" t="s">
        <v>804</v>
      </c>
      <c r="T1642" s="364">
        <v>2.2999999999999998</v>
      </c>
    </row>
    <row r="1643" spans="19:20">
      <c r="S1643" s="362" t="s">
        <v>806</v>
      </c>
      <c r="T1643" s="363">
        <v>1.8</v>
      </c>
    </row>
    <row r="1644" spans="19:20">
      <c r="S1644" s="362" t="s">
        <v>806</v>
      </c>
      <c r="T1644" s="364">
        <v>1.8</v>
      </c>
    </row>
    <row r="1645" spans="19:20">
      <c r="S1645" s="362" t="s">
        <v>807</v>
      </c>
      <c r="T1645" s="363">
        <v>2</v>
      </c>
    </row>
    <row r="1646" spans="19:20">
      <c r="S1646" s="362" t="s">
        <v>807</v>
      </c>
      <c r="T1646" s="364">
        <v>2</v>
      </c>
    </row>
    <row r="1647" spans="19:20">
      <c r="S1647" s="362" t="s">
        <v>1477</v>
      </c>
      <c r="T1647" s="363">
        <v>0.9</v>
      </c>
    </row>
    <row r="1648" spans="19:20">
      <c r="S1648" s="362" t="s">
        <v>1477</v>
      </c>
      <c r="T1648" s="364">
        <v>0.9</v>
      </c>
    </row>
    <row r="1649" spans="19:20">
      <c r="S1649" s="362" t="s">
        <v>808</v>
      </c>
      <c r="T1649" s="363">
        <v>1.1000000000000001</v>
      </c>
    </row>
    <row r="1650" spans="19:20">
      <c r="S1650" s="362" t="s">
        <v>808</v>
      </c>
      <c r="T1650" s="364">
        <v>1.1000000000000001</v>
      </c>
    </row>
    <row r="1651" spans="19:20">
      <c r="S1651" s="362" t="s">
        <v>810</v>
      </c>
      <c r="T1651" s="363">
        <v>1.4</v>
      </c>
    </row>
    <row r="1652" spans="19:20">
      <c r="S1652" s="362" t="s">
        <v>810</v>
      </c>
      <c r="T1652" s="364">
        <v>1.4</v>
      </c>
    </row>
    <row r="1653" spans="19:20">
      <c r="S1653" s="362" t="s">
        <v>809</v>
      </c>
      <c r="T1653" s="363">
        <v>2.2999999999999998</v>
      </c>
    </row>
    <row r="1654" spans="19:20">
      <c r="S1654" s="362" t="s">
        <v>809</v>
      </c>
      <c r="T1654" s="364">
        <v>2.2999999999999998</v>
      </c>
    </row>
    <row r="1655" spans="19:20">
      <c r="S1655" s="362" t="s">
        <v>811</v>
      </c>
      <c r="T1655" s="363">
        <v>1.8</v>
      </c>
    </row>
    <row r="1656" spans="19:20">
      <c r="S1656" s="362" t="s">
        <v>811</v>
      </c>
      <c r="T1656" s="364">
        <v>1.8</v>
      </c>
    </row>
    <row r="1657" spans="19:20">
      <c r="S1657" s="362" t="s">
        <v>812</v>
      </c>
      <c r="T1657" s="363">
        <v>2</v>
      </c>
    </row>
    <row r="1658" spans="19:20">
      <c r="S1658" s="362" t="s">
        <v>812</v>
      </c>
      <c r="T1658" s="364">
        <v>2</v>
      </c>
    </row>
    <row r="1659" spans="19:20">
      <c r="S1659" s="362" t="s">
        <v>1478</v>
      </c>
      <c r="T1659" s="363">
        <v>0.9</v>
      </c>
    </row>
    <row r="1660" spans="19:20">
      <c r="S1660" s="362" t="s">
        <v>1478</v>
      </c>
      <c r="T1660" s="364">
        <v>0.9</v>
      </c>
    </row>
    <row r="1661" spans="19:20">
      <c r="S1661" s="362" t="s">
        <v>813</v>
      </c>
      <c r="T1661" s="363">
        <v>1.1000000000000001</v>
      </c>
    </row>
    <row r="1662" spans="19:20">
      <c r="S1662" s="362" t="s">
        <v>813</v>
      </c>
      <c r="T1662" s="364">
        <v>1.1000000000000001</v>
      </c>
    </row>
    <row r="1663" spans="19:20">
      <c r="S1663" s="362" t="s">
        <v>815</v>
      </c>
      <c r="T1663" s="363">
        <v>1.4</v>
      </c>
    </row>
    <row r="1664" spans="19:20">
      <c r="S1664" s="362" t="s">
        <v>815</v>
      </c>
      <c r="T1664" s="364">
        <v>1.4</v>
      </c>
    </row>
    <row r="1665" spans="19:20">
      <c r="S1665" s="362" t="s">
        <v>814</v>
      </c>
      <c r="T1665" s="363">
        <v>2.2999999999999998</v>
      </c>
    </row>
    <row r="1666" spans="19:20">
      <c r="S1666" s="362" t="s">
        <v>814</v>
      </c>
      <c r="T1666" s="364">
        <v>2.2999999999999998</v>
      </c>
    </row>
    <row r="1667" spans="19:20">
      <c r="S1667" s="362" t="s">
        <v>816</v>
      </c>
      <c r="T1667" s="363">
        <v>1.8</v>
      </c>
    </row>
    <row r="1668" spans="19:20">
      <c r="S1668" s="362" t="s">
        <v>816</v>
      </c>
      <c r="T1668" s="364">
        <v>1.8</v>
      </c>
    </row>
    <row r="1669" spans="19:20">
      <c r="S1669" s="362" t="s">
        <v>817</v>
      </c>
      <c r="T1669" s="363">
        <v>2</v>
      </c>
    </row>
    <row r="1670" spans="19:20">
      <c r="S1670" s="362" t="s">
        <v>817</v>
      </c>
      <c r="T1670" s="364">
        <v>2</v>
      </c>
    </row>
    <row r="1671" spans="19:20">
      <c r="S1671" s="362" t="s">
        <v>817</v>
      </c>
      <c r="T1671" s="363">
        <v>2</v>
      </c>
    </row>
    <row r="1672" spans="19:20">
      <c r="S1672" s="362" t="s">
        <v>817</v>
      </c>
      <c r="T1672" s="364">
        <v>2</v>
      </c>
    </row>
    <row r="1673" spans="19:20">
      <c r="S1673" s="362" t="s">
        <v>1479</v>
      </c>
      <c r="T1673" s="363">
        <v>0.9</v>
      </c>
    </row>
    <row r="1674" spans="19:20">
      <c r="S1674" s="362" t="s">
        <v>1479</v>
      </c>
      <c r="T1674" s="364">
        <v>0.9</v>
      </c>
    </row>
    <row r="1675" spans="19:20">
      <c r="S1675" s="362" t="s">
        <v>1479</v>
      </c>
      <c r="T1675" s="363">
        <v>0.9</v>
      </c>
    </row>
    <row r="1676" spans="19:20">
      <c r="S1676" s="362" t="s">
        <v>1479</v>
      </c>
      <c r="T1676" s="364">
        <v>0.9</v>
      </c>
    </row>
    <row r="1677" spans="19:20">
      <c r="S1677" s="362" t="s">
        <v>818</v>
      </c>
      <c r="T1677" s="363">
        <v>1.4</v>
      </c>
    </row>
    <row r="1678" spans="19:20">
      <c r="S1678" s="362" t="s">
        <v>818</v>
      </c>
      <c r="T1678" s="364">
        <v>1.4</v>
      </c>
    </row>
    <row r="1679" spans="19:20">
      <c r="S1679" s="362" t="s">
        <v>819</v>
      </c>
      <c r="T1679" s="363">
        <v>1.1000000000000001</v>
      </c>
    </row>
    <row r="1680" spans="19:20">
      <c r="S1680" s="362" t="s">
        <v>819</v>
      </c>
      <c r="T1680" s="364">
        <v>1.1000000000000001</v>
      </c>
    </row>
    <row r="1681" spans="19:20">
      <c r="S1681" s="362" t="s">
        <v>821</v>
      </c>
      <c r="T1681" s="363">
        <v>1.4</v>
      </c>
    </row>
    <row r="1682" spans="19:20">
      <c r="S1682" s="362" t="s">
        <v>821</v>
      </c>
      <c r="T1682" s="364">
        <v>1.4</v>
      </c>
    </row>
    <row r="1683" spans="19:20">
      <c r="S1683" s="362" t="s">
        <v>820</v>
      </c>
      <c r="T1683" s="363">
        <v>2.2999999999999998</v>
      </c>
    </row>
    <row r="1684" spans="19:20">
      <c r="S1684" s="362" t="s">
        <v>820</v>
      </c>
      <c r="T1684" s="364">
        <v>2.2999999999999998</v>
      </c>
    </row>
    <row r="1685" spans="19:20">
      <c r="S1685" s="362" t="s">
        <v>822</v>
      </c>
      <c r="T1685" s="363">
        <v>1.8</v>
      </c>
    </row>
    <row r="1686" spans="19:20">
      <c r="S1686" s="362" t="s">
        <v>822</v>
      </c>
      <c r="T1686" s="364">
        <v>1.8</v>
      </c>
    </row>
    <row r="1687" spans="19:20">
      <c r="S1687" s="362" t="s">
        <v>822</v>
      </c>
      <c r="T1687" s="363">
        <v>1.8</v>
      </c>
    </row>
    <row r="1688" spans="19:20">
      <c r="S1688" s="362" t="s">
        <v>822</v>
      </c>
      <c r="T1688" s="364">
        <v>1.8</v>
      </c>
    </row>
    <row r="1689" spans="19:20">
      <c r="S1689" s="362" t="s">
        <v>822</v>
      </c>
      <c r="T1689" s="363">
        <v>1.8</v>
      </c>
    </row>
    <row r="1690" spans="19:20">
      <c r="S1690" s="362" t="s">
        <v>822</v>
      </c>
      <c r="T1690" s="364">
        <v>1.8</v>
      </c>
    </row>
    <row r="1691" spans="19:20">
      <c r="S1691" s="362" t="s">
        <v>823</v>
      </c>
      <c r="T1691" s="363">
        <v>2</v>
      </c>
    </row>
    <row r="1692" spans="19:20">
      <c r="S1692" s="362" t="s">
        <v>823</v>
      </c>
      <c r="T1692" s="364">
        <v>2</v>
      </c>
    </row>
    <row r="1693" spans="19:20">
      <c r="S1693" s="362" t="s">
        <v>1480</v>
      </c>
      <c r="T1693" s="363">
        <v>0.9</v>
      </c>
    </row>
    <row r="1694" spans="19:20">
      <c r="S1694" s="362" t="s">
        <v>1480</v>
      </c>
      <c r="T1694" s="364">
        <v>0.9</v>
      </c>
    </row>
    <row r="1695" spans="19:20">
      <c r="S1695" s="362" t="s">
        <v>824</v>
      </c>
      <c r="T1695" s="363">
        <v>1.1000000000000001</v>
      </c>
    </row>
    <row r="1696" spans="19:20">
      <c r="S1696" s="362" t="s">
        <v>824</v>
      </c>
      <c r="T1696" s="364">
        <v>1.1000000000000001</v>
      </c>
    </row>
    <row r="1697" spans="19:20">
      <c r="S1697" s="362" t="s">
        <v>826</v>
      </c>
      <c r="T1697" s="363">
        <v>1.4</v>
      </c>
    </row>
    <row r="1698" spans="19:20">
      <c r="S1698" s="362" t="s">
        <v>826</v>
      </c>
      <c r="T1698" s="364">
        <v>1.4</v>
      </c>
    </row>
    <row r="1699" spans="19:20">
      <c r="S1699" s="362" t="s">
        <v>825</v>
      </c>
      <c r="T1699" s="363">
        <v>2.2999999999999998</v>
      </c>
    </row>
    <row r="1700" spans="19:20">
      <c r="S1700" s="362" t="s">
        <v>825</v>
      </c>
      <c r="T1700" s="364">
        <v>2.2999999999999998</v>
      </c>
    </row>
    <row r="1701" spans="19:20">
      <c r="S1701" s="362" t="s">
        <v>827</v>
      </c>
      <c r="T1701" s="363">
        <v>1.8</v>
      </c>
    </row>
    <row r="1702" spans="19:20">
      <c r="S1702" s="362" t="s">
        <v>827</v>
      </c>
      <c r="T1702" s="364">
        <v>1.8</v>
      </c>
    </row>
    <row r="1703" spans="19:20">
      <c r="S1703" s="362" t="s">
        <v>828</v>
      </c>
      <c r="T1703" s="363">
        <v>2</v>
      </c>
    </row>
    <row r="1704" spans="19:20">
      <c r="S1704" s="362" t="s">
        <v>828</v>
      </c>
      <c r="T1704" s="364">
        <v>2</v>
      </c>
    </row>
    <row r="1705" spans="19:20">
      <c r="S1705" s="362" t="s">
        <v>1481</v>
      </c>
      <c r="T1705" s="363">
        <v>0.9</v>
      </c>
    </row>
    <row r="1706" spans="19:20">
      <c r="S1706" s="362" t="s">
        <v>1481</v>
      </c>
      <c r="T1706" s="364">
        <v>0.9</v>
      </c>
    </row>
    <row r="1707" spans="19:20">
      <c r="S1707" s="362" t="s">
        <v>1550</v>
      </c>
      <c r="T1707" s="363">
        <v>1.3</v>
      </c>
    </row>
    <row r="1708" spans="19:20">
      <c r="S1708" s="362" t="s">
        <v>1550</v>
      </c>
      <c r="T1708" s="364">
        <v>1.3</v>
      </c>
    </row>
    <row r="1709" spans="19:20">
      <c r="S1709" s="362" t="s">
        <v>1550</v>
      </c>
      <c r="T1709" s="363">
        <v>1.3</v>
      </c>
    </row>
    <row r="1710" spans="19:20">
      <c r="S1710" s="362" t="s">
        <v>1550</v>
      </c>
      <c r="T1710" s="364">
        <v>1.3</v>
      </c>
    </row>
    <row r="1711" spans="19:20">
      <c r="S1711" s="362" t="s">
        <v>1552</v>
      </c>
      <c r="T1711" s="363">
        <v>1.6</v>
      </c>
    </row>
    <row r="1712" spans="19:20">
      <c r="S1712" s="362" t="s">
        <v>1552</v>
      </c>
      <c r="T1712" s="364">
        <v>1.6</v>
      </c>
    </row>
    <row r="1713" spans="19:20">
      <c r="S1713" s="362" t="s">
        <v>1552</v>
      </c>
      <c r="T1713" s="363">
        <v>1.6</v>
      </c>
    </row>
    <row r="1714" spans="19:20">
      <c r="S1714" s="362" t="s">
        <v>1552</v>
      </c>
      <c r="T1714" s="364">
        <v>1.6</v>
      </c>
    </row>
    <row r="1715" spans="19:20">
      <c r="S1715" s="362" t="s">
        <v>1551</v>
      </c>
      <c r="T1715" s="363">
        <v>0</v>
      </c>
    </row>
    <row r="1716" spans="19:20">
      <c r="S1716" s="362" t="s">
        <v>1551</v>
      </c>
      <c r="T1716" s="364">
        <v>0</v>
      </c>
    </row>
    <row r="1717" spans="19:20">
      <c r="S1717" s="362" t="s">
        <v>1553</v>
      </c>
      <c r="T1717" s="363">
        <v>0</v>
      </c>
    </row>
    <row r="1718" spans="19:20">
      <c r="S1718" s="362" t="s">
        <v>1553</v>
      </c>
      <c r="T1718" s="364">
        <v>0</v>
      </c>
    </row>
    <row r="1719" spans="19:20">
      <c r="S1719" s="362" t="s">
        <v>1554</v>
      </c>
      <c r="T1719" s="363">
        <v>0</v>
      </c>
    </row>
    <row r="1720" spans="19:20">
      <c r="S1720" s="362" t="s">
        <v>1554</v>
      </c>
      <c r="T1720" s="364">
        <v>0</v>
      </c>
    </row>
    <row r="1721" spans="19:20">
      <c r="S1721" s="362" t="s">
        <v>1658</v>
      </c>
      <c r="T1721" s="363">
        <v>1.1000000000000001</v>
      </c>
    </row>
    <row r="1722" spans="19:20">
      <c r="S1722" s="362" t="s">
        <v>1658</v>
      </c>
      <c r="T1722" s="364">
        <v>1.1000000000000001</v>
      </c>
    </row>
    <row r="1723" spans="19:20">
      <c r="S1723" s="362" t="s">
        <v>1658</v>
      </c>
      <c r="T1723" s="363">
        <v>1.1000000000000001</v>
      </c>
    </row>
    <row r="1724" spans="19:20">
      <c r="S1724" s="362" t="s">
        <v>1658</v>
      </c>
      <c r="T1724" s="364">
        <v>1.1000000000000001</v>
      </c>
    </row>
    <row r="1725" spans="19:20">
      <c r="S1725" s="362" t="s">
        <v>1555</v>
      </c>
      <c r="T1725" s="363">
        <v>1</v>
      </c>
    </row>
    <row r="1726" spans="19:20">
      <c r="S1726" s="362" t="s">
        <v>1555</v>
      </c>
      <c r="T1726" s="364">
        <v>1</v>
      </c>
    </row>
    <row r="1727" spans="19:20">
      <c r="S1727" s="362" t="s">
        <v>1557</v>
      </c>
      <c r="T1727" s="363">
        <v>1.3</v>
      </c>
    </row>
    <row r="1728" spans="19:20">
      <c r="S1728" s="362" t="s">
        <v>1557</v>
      </c>
      <c r="T1728" s="364">
        <v>1.3</v>
      </c>
    </row>
    <row r="1729" spans="19:20">
      <c r="S1729" s="362" t="s">
        <v>1556</v>
      </c>
      <c r="T1729" s="363">
        <v>2.2000000000000002</v>
      </c>
    </row>
    <row r="1730" spans="19:20">
      <c r="S1730" s="362" t="s">
        <v>1556</v>
      </c>
      <c r="T1730" s="364">
        <v>2.2000000000000002</v>
      </c>
    </row>
    <row r="1731" spans="19:20">
      <c r="S1731" s="362" t="s">
        <v>1558</v>
      </c>
      <c r="T1731" s="363">
        <v>1.6</v>
      </c>
    </row>
    <row r="1732" spans="19:20">
      <c r="S1732" s="362" t="s">
        <v>1558</v>
      </c>
      <c r="T1732" s="364">
        <v>1.6</v>
      </c>
    </row>
    <row r="1733" spans="19:20">
      <c r="S1733" s="362" t="s">
        <v>1559</v>
      </c>
      <c r="T1733" s="363">
        <v>1.9</v>
      </c>
    </row>
    <row r="1734" spans="19:20">
      <c r="S1734" s="362" t="s">
        <v>1559</v>
      </c>
      <c r="T1734" s="364">
        <v>1.9</v>
      </c>
    </row>
    <row r="1735" spans="19:20">
      <c r="S1735" s="362" t="s">
        <v>1659</v>
      </c>
      <c r="T1735" s="363">
        <v>0.7</v>
      </c>
    </row>
    <row r="1736" spans="19:20">
      <c r="S1736" s="362" t="s">
        <v>1659</v>
      </c>
      <c r="T1736" s="364">
        <v>0.7</v>
      </c>
    </row>
    <row r="1737" spans="19:20">
      <c r="S1737" s="362" t="s">
        <v>1560</v>
      </c>
      <c r="T1737" s="363">
        <v>1</v>
      </c>
    </row>
    <row r="1738" spans="19:20">
      <c r="S1738" s="362" t="s">
        <v>1560</v>
      </c>
      <c r="T1738" s="364">
        <v>1</v>
      </c>
    </row>
    <row r="1739" spans="19:20">
      <c r="S1739" s="362" t="s">
        <v>1560</v>
      </c>
      <c r="T1739" s="363">
        <v>1</v>
      </c>
    </row>
    <row r="1740" spans="19:20">
      <c r="S1740" s="362" t="s">
        <v>1560</v>
      </c>
      <c r="T1740" s="364">
        <v>1</v>
      </c>
    </row>
    <row r="1741" spans="19:20">
      <c r="S1741" s="362" t="s">
        <v>1560</v>
      </c>
      <c r="T1741" s="363">
        <v>1</v>
      </c>
    </row>
    <row r="1742" spans="19:20">
      <c r="S1742" s="362" t="s">
        <v>1560</v>
      </c>
      <c r="T1742" s="364">
        <v>1</v>
      </c>
    </row>
    <row r="1743" spans="19:20">
      <c r="S1743" s="362" t="s">
        <v>1560</v>
      </c>
      <c r="T1743" s="363">
        <v>1</v>
      </c>
    </row>
    <row r="1744" spans="19:20">
      <c r="S1744" s="362" t="s">
        <v>1560</v>
      </c>
      <c r="T1744" s="364">
        <v>1</v>
      </c>
    </row>
    <row r="1745" spans="19:20">
      <c r="S1745" s="362" t="s">
        <v>1560</v>
      </c>
      <c r="T1745" s="363">
        <v>1</v>
      </c>
    </row>
    <row r="1746" spans="19:20">
      <c r="S1746" s="362" t="s">
        <v>1560</v>
      </c>
      <c r="T1746" s="364">
        <v>1</v>
      </c>
    </row>
    <row r="1747" spans="19:20">
      <c r="S1747" s="362" t="s">
        <v>1562</v>
      </c>
      <c r="T1747" s="363">
        <v>1.3</v>
      </c>
    </row>
    <row r="1748" spans="19:20">
      <c r="S1748" s="362" t="s">
        <v>1562</v>
      </c>
      <c r="T1748" s="364">
        <v>1.3</v>
      </c>
    </row>
    <row r="1749" spans="19:20">
      <c r="S1749" s="362" t="s">
        <v>1562</v>
      </c>
      <c r="T1749" s="363">
        <v>1.3</v>
      </c>
    </row>
    <row r="1750" spans="19:20">
      <c r="S1750" s="362" t="s">
        <v>1562</v>
      </c>
      <c r="T1750" s="364">
        <v>1.3</v>
      </c>
    </row>
    <row r="1751" spans="19:20">
      <c r="S1751" s="362" t="s">
        <v>1562</v>
      </c>
      <c r="T1751" s="363">
        <v>1.3</v>
      </c>
    </row>
    <row r="1752" spans="19:20">
      <c r="S1752" s="362" t="s">
        <v>1562</v>
      </c>
      <c r="T1752" s="364">
        <v>1.3</v>
      </c>
    </row>
    <row r="1753" spans="19:20">
      <c r="S1753" s="362" t="s">
        <v>1562</v>
      </c>
      <c r="T1753" s="363">
        <v>1.3</v>
      </c>
    </row>
    <row r="1754" spans="19:20">
      <c r="S1754" s="362" t="s">
        <v>1562</v>
      </c>
      <c r="T1754" s="364">
        <v>1.3</v>
      </c>
    </row>
    <row r="1755" spans="19:20">
      <c r="S1755" s="362" t="s">
        <v>1562</v>
      </c>
      <c r="T1755" s="363">
        <v>1.3</v>
      </c>
    </row>
    <row r="1756" spans="19:20">
      <c r="S1756" s="362" t="s">
        <v>1562</v>
      </c>
      <c r="T1756" s="364">
        <v>1.3</v>
      </c>
    </row>
    <row r="1757" spans="19:20">
      <c r="S1757" s="362" t="s">
        <v>1561</v>
      </c>
      <c r="T1757" s="363">
        <v>2.2000000000000002</v>
      </c>
    </row>
    <row r="1758" spans="19:20">
      <c r="S1758" s="362" t="s">
        <v>1561</v>
      </c>
      <c r="T1758" s="364">
        <v>2.2000000000000002</v>
      </c>
    </row>
    <row r="1759" spans="19:20">
      <c r="S1759" s="362" t="s">
        <v>1561</v>
      </c>
      <c r="T1759" s="363">
        <v>2.2000000000000002</v>
      </c>
    </row>
    <row r="1760" spans="19:20">
      <c r="S1760" s="362" t="s">
        <v>1561</v>
      </c>
      <c r="T1760" s="364">
        <v>2.2000000000000002</v>
      </c>
    </row>
    <row r="1761" spans="19:20">
      <c r="S1761" s="362" t="s">
        <v>1561</v>
      </c>
      <c r="T1761" s="363">
        <v>2.2000000000000002</v>
      </c>
    </row>
    <row r="1762" spans="19:20">
      <c r="S1762" s="362" t="s">
        <v>1561</v>
      </c>
      <c r="T1762" s="364">
        <v>2.2000000000000002</v>
      </c>
    </row>
    <row r="1763" spans="19:20">
      <c r="S1763" s="362" t="s">
        <v>1561</v>
      </c>
      <c r="T1763" s="363">
        <v>2.2000000000000002</v>
      </c>
    </row>
    <row r="1764" spans="19:20">
      <c r="S1764" s="362" t="s">
        <v>1561</v>
      </c>
      <c r="T1764" s="364">
        <v>2.2000000000000002</v>
      </c>
    </row>
    <row r="1765" spans="19:20">
      <c r="S1765" s="362" t="s">
        <v>1561</v>
      </c>
      <c r="T1765" s="363">
        <v>2.2000000000000002</v>
      </c>
    </row>
    <row r="1766" spans="19:20">
      <c r="S1766" s="362" t="s">
        <v>1561</v>
      </c>
      <c r="T1766" s="364">
        <v>2.2000000000000002</v>
      </c>
    </row>
    <row r="1767" spans="19:20">
      <c r="S1767" s="362" t="s">
        <v>1563</v>
      </c>
      <c r="T1767" s="363">
        <v>1.6</v>
      </c>
    </row>
    <row r="1768" spans="19:20">
      <c r="S1768" s="362" t="s">
        <v>1563</v>
      </c>
      <c r="T1768" s="364">
        <v>1.6</v>
      </c>
    </row>
    <row r="1769" spans="19:20">
      <c r="S1769" s="362" t="s">
        <v>1563</v>
      </c>
      <c r="T1769" s="363">
        <v>1.6</v>
      </c>
    </row>
    <row r="1770" spans="19:20">
      <c r="S1770" s="362" t="s">
        <v>1563</v>
      </c>
      <c r="T1770" s="364">
        <v>1.6</v>
      </c>
    </row>
    <row r="1771" spans="19:20">
      <c r="S1771" s="362" t="s">
        <v>1563</v>
      </c>
      <c r="T1771" s="363">
        <v>1.6</v>
      </c>
    </row>
    <row r="1772" spans="19:20">
      <c r="S1772" s="362" t="s">
        <v>1563</v>
      </c>
      <c r="T1772" s="364">
        <v>1.6</v>
      </c>
    </row>
    <row r="1773" spans="19:20">
      <c r="S1773" s="362" t="s">
        <v>1563</v>
      </c>
      <c r="T1773" s="363">
        <v>1.6</v>
      </c>
    </row>
    <row r="1774" spans="19:20">
      <c r="S1774" s="362" t="s">
        <v>1563</v>
      </c>
      <c r="T1774" s="364">
        <v>1.6</v>
      </c>
    </row>
    <row r="1775" spans="19:20">
      <c r="S1775" s="362" t="s">
        <v>1563</v>
      </c>
      <c r="T1775" s="363">
        <v>1.6</v>
      </c>
    </row>
    <row r="1776" spans="19:20">
      <c r="S1776" s="362" t="s">
        <v>1563</v>
      </c>
      <c r="T1776" s="364">
        <v>1.6</v>
      </c>
    </row>
    <row r="1777" spans="19:20">
      <c r="S1777" s="362" t="s">
        <v>1564</v>
      </c>
      <c r="T1777" s="363">
        <v>1.9</v>
      </c>
    </row>
    <row r="1778" spans="19:20">
      <c r="S1778" s="362" t="s">
        <v>1564</v>
      </c>
      <c r="T1778" s="364">
        <v>1.9</v>
      </c>
    </row>
    <row r="1779" spans="19:20">
      <c r="S1779" s="362" t="s">
        <v>1564</v>
      </c>
      <c r="T1779" s="363">
        <v>1.9</v>
      </c>
    </row>
    <row r="1780" spans="19:20">
      <c r="S1780" s="362" t="s">
        <v>1564</v>
      </c>
      <c r="T1780" s="364">
        <v>1.9</v>
      </c>
    </row>
    <row r="1781" spans="19:20">
      <c r="S1781" s="362" t="s">
        <v>1564</v>
      </c>
      <c r="T1781" s="363">
        <v>1.9</v>
      </c>
    </row>
    <row r="1782" spans="19:20">
      <c r="S1782" s="362" t="s">
        <v>1564</v>
      </c>
      <c r="T1782" s="364">
        <v>1.9</v>
      </c>
    </row>
    <row r="1783" spans="19:20">
      <c r="S1783" s="362" t="s">
        <v>1564</v>
      </c>
      <c r="T1783" s="363">
        <v>1.9</v>
      </c>
    </row>
    <row r="1784" spans="19:20">
      <c r="S1784" s="362" t="s">
        <v>1564</v>
      </c>
      <c r="T1784" s="364">
        <v>1.9</v>
      </c>
    </row>
    <row r="1785" spans="19:20">
      <c r="S1785" s="362" t="s">
        <v>1564</v>
      </c>
      <c r="T1785" s="363">
        <v>1.9</v>
      </c>
    </row>
    <row r="1786" spans="19:20">
      <c r="S1786" s="362" t="s">
        <v>1564</v>
      </c>
      <c r="T1786" s="364">
        <v>1.9</v>
      </c>
    </row>
    <row r="1787" spans="19:20">
      <c r="S1787" s="362" t="s">
        <v>1660</v>
      </c>
      <c r="T1787" s="363">
        <v>0.7</v>
      </c>
    </row>
    <row r="1788" spans="19:20">
      <c r="S1788" s="362" t="s">
        <v>1660</v>
      </c>
      <c r="T1788" s="364">
        <v>0.7</v>
      </c>
    </row>
    <row r="1789" spans="19:20">
      <c r="S1789" s="362" t="s">
        <v>1660</v>
      </c>
      <c r="T1789" s="363">
        <v>0.7</v>
      </c>
    </row>
    <row r="1790" spans="19:20">
      <c r="S1790" s="362" t="s">
        <v>1660</v>
      </c>
      <c r="T1790" s="364">
        <v>0.7</v>
      </c>
    </row>
    <row r="1791" spans="19:20">
      <c r="S1791" s="362" t="s">
        <v>1660</v>
      </c>
      <c r="T1791" s="363">
        <v>0.7</v>
      </c>
    </row>
    <row r="1792" spans="19:20">
      <c r="S1792" s="362" t="s">
        <v>1660</v>
      </c>
      <c r="T1792" s="364">
        <v>0.7</v>
      </c>
    </row>
    <row r="1793" spans="19:20">
      <c r="S1793" s="362" t="s">
        <v>1660</v>
      </c>
      <c r="T1793" s="363">
        <v>0.7</v>
      </c>
    </row>
    <row r="1794" spans="19:20">
      <c r="S1794" s="362" t="s">
        <v>1660</v>
      </c>
      <c r="T1794" s="364">
        <v>0.7</v>
      </c>
    </row>
    <row r="1795" spans="19:20">
      <c r="S1795" s="362" t="s">
        <v>1660</v>
      </c>
      <c r="T1795" s="363">
        <v>0.7</v>
      </c>
    </row>
    <row r="1796" spans="19:20">
      <c r="S1796" s="362" t="s">
        <v>1660</v>
      </c>
      <c r="T1796" s="364">
        <v>0.7</v>
      </c>
    </row>
    <row r="1797" spans="19:20">
      <c r="S1797" s="362" t="s">
        <v>1565</v>
      </c>
      <c r="T1797" s="363">
        <v>1.3</v>
      </c>
    </row>
    <row r="1798" spans="19:20">
      <c r="S1798" s="362" t="s">
        <v>1565</v>
      </c>
      <c r="T1798" s="364">
        <v>1.3</v>
      </c>
    </row>
    <row r="1799" spans="19:20">
      <c r="S1799" s="362" t="s">
        <v>1566</v>
      </c>
      <c r="T1799" s="363">
        <v>1.3</v>
      </c>
    </row>
    <row r="1800" spans="19:20">
      <c r="S1800" s="362" t="s">
        <v>1566</v>
      </c>
      <c r="T1800" s="364">
        <v>1.3</v>
      </c>
    </row>
    <row r="1801" spans="19:20">
      <c r="S1801" s="362" t="s">
        <v>1566</v>
      </c>
      <c r="T1801" s="363">
        <v>1.3</v>
      </c>
    </row>
    <row r="1802" spans="19:20">
      <c r="S1802" s="362" t="s">
        <v>1566</v>
      </c>
      <c r="T1802" s="364">
        <v>1.3</v>
      </c>
    </row>
    <row r="1803" spans="19:20">
      <c r="S1803" s="362" t="s">
        <v>1568</v>
      </c>
      <c r="T1803" s="363">
        <v>1.5</v>
      </c>
    </row>
    <row r="1804" spans="19:20">
      <c r="S1804" s="362" t="s">
        <v>1568</v>
      </c>
      <c r="T1804" s="364">
        <v>1.5</v>
      </c>
    </row>
    <row r="1805" spans="19:20">
      <c r="S1805" s="362" t="s">
        <v>1568</v>
      </c>
      <c r="T1805" s="363">
        <v>1.5</v>
      </c>
    </row>
    <row r="1806" spans="19:20">
      <c r="S1806" s="362" t="s">
        <v>1568</v>
      </c>
      <c r="T1806" s="364">
        <v>1.5</v>
      </c>
    </row>
    <row r="1807" spans="19:20">
      <c r="S1807" s="362" t="s">
        <v>1567</v>
      </c>
      <c r="T1807" s="363">
        <v>2.4</v>
      </c>
    </row>
    <row r="1808" spans="19:20">
      <c r="S1808" s="362" t="s">
        <v>1567</v>
      </c>
      <c r="T1808" s="364">
        <v>2.4</v>
      </c>
    </row>
    <row r="1809" spans="19:20">
      <c r="S1809" s="362" t="s">
        <v>1567</v>
      </c>
      <c r="T1809" s="363">
        <v>2.4</v>
      </c>
    </row>
    <row r="1810" spans="19:20">
      <c r="S1810" s="362" t="s">
        <v>1567</v>
      </c>
      <c r="T1810" s="364">
        <v>2.4</v>
      </c>
    </row>
    <row r="1811" spans="19:20">
      <c r="S1811" s="362" t="s">
        <v>1569</v>
      </c>
      <c r="T1811" s="363">
        <v>1.9</v>
      </c>
    </row>
    <row r="1812" spans="19:20">
      <c r="S1812" s="362" t="s">
        <v>1569</v>
      </c>
      <c r="T1812" s="364">
        <v>1.9</v>
      </c>
    </row>
    <row r="1813" spans="19:20">
      <c r="S1813" s="362" t="s">
        <v>1569</v>
      </c>
      <c r="T1813" s="363">
        <v>1.9</v>
      </c>
    </row>
    <row r="1814" spans="19:20">
      <c r="S1814" s="362" t="s">
        <v>1569</v>
      </c>
      <c r="T1814" s="364">
        <v>1.9</v>
      </c>
    </row>
    <row r="1815" spans="19:20">
      <c r="S1815" s="362" t="s">
        <v>1570</v>
      </c>
      <c r="T1815" s="363">
        <v>2.1</v>
      </c>
    </row>
    <row r="1816" spans="19:20">
      <c r="S1816" s="362" t="s">
        <v>1570</v>
      </c>
      <c r="T1816" s="364">
        <v>2.1</v>
      </c>
    </row>
    <row r="1817" spans="19:20">
      <c r="S1817" s="362" t="s">
        <v>1570</v>
      </c>
      <c r="T1817" s="363">
        <v>2.1</v>
      </c>
    </row>
    <row r="1818" spans="19:20">
      <c r="S1818" s="362" t="s">
        <v>1570</v>
      </c>
      <c r="T1818" s="364">
        <v>2.1</v>
      </c>
    </row>
    <row r="1819" spans="19:20">
      <c r="S1819" s="362" t="s">
        <v>1661</v>
      </c>
      <c r="T1819" s="363">
        <v>1</v>
      </c>
    </row>
    <row r="1820" spans="19:20">
      <c r="S1820" s="362" t="s">
        <v>1661</v>
      </c>
      <c r="T1820" s="364">
        <v>1</v>
      </c>
    </row>
    <row r="1821" spans="19:20">
      <c r="S1821" s="362" t="s">
        <v>1661</v>
      </c>
      <c r="T1821" s="363">
        <v>1</v>
      </c>
    </row>
    <row r="1822" spans="19:20">
      <c r="S1822" s="362" t="s">
        <v>1661</v>
      </c>
      <c r="T1822" s="364">
        <v>1</v>
      </c>
    </row>
    <row r="1823" spans="19:20">
      <c r="S1823" s="362" t="s">
        <v>1571</v>
      </c>
      <c r="T1823" s="363">
        <v>1</v>
      </c>
    </row>
    <row r="1824" spans="19:20">
      <c r="S1824" s="362" t="s">
        <v>1571</v>
      </c>
      <c r="T1824" s="364">
        <v>1</v>
      </c>
    </row>
    <row r="1825" spans="19:20">
      <c r="S1825" s="400" t="s">
        <v>1680</v>
      </c>
      <c r="T1825" s="364">
        <v>1</v>
      </c>
    </row>
    <row r="1826" spans="19:20">
      <c r="S1826" s="362" t="s">
        <v>1573</v>
      </c>
      <c r="T1826" s="363">
        <v>1.3</v>
      </c>
    </row>
    <row r="1827" spans="19:20">
      <c r="S1827" s="362" t="s">
        <v>1573</v>
      </c>
      <c r="T1827" s="364">
        <v>1.3</v>
      </c>
    </row>
    <row r="1828" spans="19:20">
      <c r="S1828" s="362" t="s">
        <v>1572</v>
      </c>
      <c r="T1828" s="363">
        <v>2.2000000000000002</v>
      </c>
    </row>
    <row r="1829" spans="19:20">
      <c r="S1829" s="362" t="s">
        <v>1572</v>
      </c>
      <c r="T1829" s="364">
        <v>2.2000000000000002</v>
      </c>
    </row>
    <row r="1830" spans="19:20">
      <c r="S1830" s="362" t="s">
        <v>1574</v>
      </c>
      <c r="T1830" s="363">
        <v>1.6</v>
      </c>
    </row>
    <row r="1831" spans="19:20">
      <c r="S1831" s="362" t="s">
        <v>1574</v>
      </c>
      <c r="T1831" s="364">
        <v>1.6</v>
      </c>
    </row>
    <row r="1832" spans="19:20">
      <c r="S1832" s="362" t="s">
        <v>1575</v>
      </c>
      <c r="T1832" s="363">
        <v>1.9</v>
      </c>
    </row>
    <row r="1833" spans="19:20">
      <c r="S1833" s="362" t="s">
        <v>1575</v>
      </c>
      <c r="T1833" s="364">
        <v>1.9</v>
      </c>
    </row>
    <row r="1834" spans="19:20">
      <c r="S1834" s="362" t="s">
        <v>1662</v>
      </c>
      <c r="T1834" s="363">
        <v>0.7</v>
      </c>
    </row>
    <row r="1835" spans="19:20">
      <c r="S1835" s="362" t="s">
        <v>1662</v>
      </c>
      <c r="T1835" s="364">
        <v>0.7</v>
      </c>
    </row>
    <row r="1836" spans="19:20">
      <c r="S1836" s="362" t="s">
        <v>1576</v>
      </c>
      <c r="T1836" s="363">
        <v>1.3</v>
      </c>
    </row>
    <row r="1837" spans="19:20">
      <c r="S1837" s="362" t="s">
        <v>1577</v>
      </c>
      <c r="T1837" s="364">
        <v>1.3</v>
      </c>
    </row>
    <row r="1838" spans="19:20">
      <c r="S1838" s="362" t="s">
        <v>1577</v>
      </c>
      <c r="T1838" s="363">
        <v>1.3</v>
      </c>
    </row>
    <row r="1839" spans="19:20">
      <c r="S1839" s="362" t="s">
        <v>1577</v>
      </c>
      <c r="T1839" s="364">
        <v>1.3</v>
      </c>
    </row>
    <row r="1840" spans="19:20">
      <c r="S1840" s="362" t="s">
        <v>1577</v>
      </c>
      <c r="T1840" s="363">
        <v>1.3</v>
      </c>
    </row>
    <row r="1841" spans="19:20">
      <c r="S1841" s="362" t="s">
        <v>1579</v>
      </c>
      <c r="T1841" s="364">
        <v>1.6</v>
      </c>
    </row>
    <row r="1842" spans="19:20">
      <c r="S1842" s="362" t="s">
        <v>1579</v>
      </c>
      <c r="T1842" s="363">
        <v>1.6</v>
      </c>
    </row>
    <row r="1843" spans="19:20">
      <c r="S1843" s="362" t="s">
        <v>1579</v>
      </c>
      <c r="T1843" s="364">
        <v>1.6</v>
      </c>
    </row>
    <row r="1844" spans="19:20">
      <c r="S1844" s="362" t="s">
        <v>1579</v>
      </c>
      <c r="T1844" s="363">
        <v>1.6</v>
      </c>
    </row>
    <row r="1845" spans="19:20">
      <c r="S1845" s="362" t="s">
        <v>1578</v>
      </c>
      <c r="T1845" s="364">
        <v>0</v>
      </c>
    </row>
    <row r="1846" spans="19:20">
      <c r="S1846" s="362" t="s">
        <v>1578</v>
      </c>
      <c r="T1846" s="363">
        <v>0</v>
      </c>
    </row>
    <row r="1847" spans="19:20">
      <c r="S1847" s="362" t="s">
        <v>1580</v>
      </c>
      <c r="T1847" s="364">
        <v>0</v>
      </c>
    </row>
    <row r="1848" spans="19:20">
      <c r="S1848" s="362" t="s">
        <v>1580</v>
      </c>
      <c r="T1848" s="363">
        <v>0</v>
      </c>
    </row>
    <row r="1849" spans="19:20">
      <c r="S1849" s="362" t="s">
        <v>1581</v>
      </c>
      <c r="T1849" s="364">
        <v>0</v>
      </c>
    </row>
    <row r="1850" spans="19:20">
      <c r="S1850" s="362" t="s">
        <v>1581</v>
      </c>
      <c r="T1850" s="363">
        <v>0</v>
      </c>
    </row>
    <row r="1851" spans="19:20">
      <c r="S1851" s="362" t="s">
        <v>1663</v>
      </c>
      <c r="T1851" s="364">
        <v>1.1000000000000001</v>
      </c>
    </row>
    <row r="1852" spans="19:20">
      <c r="S1852" s="362" t="s">
        <v>1663</v>
      </c>
      <c r="T1852" s="363">
        <v>1.1000000000000001</v>
      </c>
    </row>
    <row r="1853" spans="19:20">
      <c r="S1853" s="362" t="s">
        <v>1663</v>
      </c>
      <c r="T1853" s="364">
        <v>1.1000000000000001</v>
      </c>
    </row>
    <row r="1854" spans="19:20">
      <c r="S1854" s="362" t="s">
        <v>1663</v>
      </c>
      <c r="T1854" s="363">
        <v>1.1000000000000001</v>
      </c>
    </row>
    <row r="1855" spans="19:20">
      <c r="S1855" s="362" t="s">
        <v>1582</v>
      </c>
      <c r="T1855" s="364">
        <v>1</v>
      </c>
    </row>
    <row r="1856" spans="19:20">
      <c r="S1856" s="362" t="s">
        <v>1582</v>
      </c>
      <c r="T1856" s="363">
        <v>1</v>
      </c>
    </row>
    <row r="1857" spans="19:20">
      <c r="S1857" s="362" t="s">
        <v>1584</v>
      </c>
      <c r="T1857" s="364">
        <v>1.3</v>
      </c>
    </row>
    <row r="1858" spans="19:20">
      <c r="S1858" s="362" t="s">
        <v>1584</v>
      </c>
      <c r="T1858" s="363">
        <v>1.3</v>
      </c>
    </row>
    <row r="1859" spans="19:20">
      <c r="S1859" s="362" t="s">
        <v>1583</v>
      </c>
      <c r="T1859" s="364">
        <v>2.2000000000000002</v>
      </c>
    </row>
    <row r="1860" spans="19:20">
      <c r="S1860" s="362" t="s">
        <v>1583</v>
      </c>
      <c r="T1860" s="363">
        <v>2.2000000000000002</v>
      </c>
    </row>
    <row r="1861" spans="19:20">
      <c r="S1861" s="362" t="s">
        <v>1585</v>
      </c>
      <c r="T1861" s="364">
        <v>0</v>
      </c>
    </row>
    <row r="1862" spans="19:20">
      <c r="S1862" s="362" t="s">
        <v>1585</v>
      </c>
      <c r="T1862" s="363">
        <v>0</v>
      </c>
    </row>
    <row r="1863" spans="19:20">
      <c r="S1863" s="362" t="s">
        <v>1586</v>
      </c>
      <c r="T1863" s="364">
        <v>0</v>
      </c>
    </row>
    <row r="1864" spans="19:20">
      <c r="S1864" s="362" t="s">
        <v>1586</v>
      </c>
      <c r="T1864" s="363">
        <v>0</v>
      </c>
    </row>
    <row r="1865" spans="19:20">
      <c r="S1865" s="362" t="s">
        <v>1664</v>
      </c>
      <c r="T1865" s="364">
        <v>0.7</v>
      </c>
    </row>
    <row r="1866" spans="19:20">
      <c r="S1866" s="362" t="s">
        <v>1664</v>
      </c>
      <c r="T1866" s="363">
        <v>0.7</v>
      </c>
    </row>
    <row r="1867" spans="19:20">
      <c r="S1867" s="362" t="s">
        <v>1587</v>
      </c>
      <c r="T1867" s="364">
        <v>1</v>
      </c>
    </row>
    <row r="1868" spans="19:20">
      <c r="S1868" s="362" t="s">
        <v>1587</v>
      </c>
      <c r="T1868" s="363">
        <v>1</v>
      </c>
    </row>
    <row r="1869" spans="19:20">
      <c r="S1869" s="362" t="s">
        <v>1587</v>
      </c>
      <c r="T1869" s="364">
        <v>1</v>
      </c>
    </row>
    <row r="1870" spans="19:20">
      <c r="S1870" s="362" t="s">
        <v>1587</v>
      </c>
      <c r="T1870" s="363">
        <v>1</v>
      </c>
    </row>
    <row r="1871" spans="19:20">
      <c r="S1871" s="362" t="s">
        <v>1587</v>
      </c>
      <c r="T1871" s="364">
        <v>1</v>
      </c>
    </row>
    <row r="1872" spans="19:20">
      <c r="S1872" s="362" t="s">
        <v>1587</v>
      </c>
      <c r="T1872" s="363">
        <v>1</v>
      </c>
    </row>
    <row r="1873" spans="19:20">
      <c r="S1873" s="362" t="s">
        <v>1587</v>
      </c>
      <c r="T1873" s="364">
        <v>1</v>
      </c>
    </row>
    <row r="1874" spans="19:20">
      <c r="S1874" s="362" t="s">
        <v>1587</v>
      </c>
      <c r="T1874" s="363">
        <v>1</v>
      </c>
    </row>
    <row r="1875" spans="19:20">
      <c r="S1875" s="362" t="s">
        <v>1587</v>
      </c>
      <c r="T1875" s="364">
        <v>1</v>
      </c>
    </row>
    <row r="1876" spans="19:20">
      <c r="S1876" s="362" t="s">
        <v>1587</v>
      </c>
      <c r="T1876" s="363">
        <v>1</v>
      </c>
    </row>
    <row r="1877" spans="19:20">
      <c r="S1877" s="362" t="s">
        <v>1589</v>
      </c>
      <c r="T1877" s="364">
        <v>1.3</v>
      </c>
    </row>
    <row r="1878" spans="19:20">
      <c r="S1878" s="362" t="s">
        <v>1589</v>
      </c>
      <c r="T1878" s="363">
        <v>1.3</v>
      </c>
    </row>
    <row r="1879" spans="19:20">
      <c r="S1879" s="362" t="s">
        <v>1589</v>
      </c>
      <c r="T1879" s="364">
        <v>1.3</v>
      </c>
    </row>
    <row r="1880" spans="19:20">
      <c r="S1880" s="362" t="s">
        <v>1589</v>
      </c>
      <c r="T1880" s="363">
        <v>1.3</v>
      </c>
    </row>
    <row r="1881" spans="19:20">
      <c r="S1881" s="362" t="s">
        <v>1589</v>
      </c>
      <c r="T1881" s="364">
        <v>1.3</v>
      </c>
    </row>
    <row r="1882" spans="19:20">
      <c r="S1882" s="362" t="s">
        <v>1589</v>
      </c>
      <c r="T1882" s="363">
        <v>1.3</v>
      </c>
    </row>
    <row r="1883" spans="19:20">
      <c r="S1883" s="362" t="s">
        <v>1589</v>
      </c>
      <c r="T1883" s="364">
        <v>1.3</v>
      </c>
    </row>
    <row r="1884" spans="19:20">
      <c r="S1884" s="362" t="s">
        <v>1589</v>
      </c>
      <c r="T1884" s="363">
        <v>1.3</v>
      </c>
    </row>
    <row r="1885" spans="19:20">
      <c r="S1885" s="362" t="s">
        <v>1589</v>
      </c>
      <c r="T1885" s="364">
        <v>1.3</v>
      </c>
    </row>
    <row r="1886" spans="19:20">
      <c r="S1886" s="362" t="s">
        <v>1589</v>
      </c>
      <c r="T1886" s="363">
        <v>1.3</v>
      </c>
    </row>
    <row r="1887" spans="19:20">
      <c r="S1887" s="362" t="s">
        <v>1588</v>
      </c>
      <c r="T1887" s="364">
        <v>2.2000000000000002</v>
      </c>
    </row>
    <row r="1888" spans="19:20">
      <c r="S1888" s="362" t="s">
        <v>1588</v>
      </c>
      <c r="T1888" s="363">
        <v>2.2000000000000002</v>
      </c>
    </row>
    <row r="1889" spans="19:20">
      <c r="S1889" s="362" t="s">
        <v>1588</v>
      </c>
      <c r="T1889" s="364">
        <v>2.2000000000000002</v>
      </c>
    </row>
    <row r="1890" spans="19:20">
      <c r="S1890" s="362" t="s">
        <v>1588</v>
      </c>
      <c r="T1890" s="363">
        <v>2.2000000000000002</v>
      </c>
    </row>
    <row r="1891" spans="19:20">
      <c r="S1891" s="362" t="s">
        <v>1588</v>
      </c>
      <c r="T1891" s="364">
        <v>2.2000000000000002</v>
      </c>
    </row>
    <row r="1892" spans="19:20">
      <c r="S1892" s="362" t="s">
        <v>1588</v>
      </c>
      <c r="T1892" s="363">
        <v>2.2000000000000002</v>
      </c>
    </row>
    <row r="1893" spans="19:20">
      <c r="S1893" s="362" t="s">
        <v>1588</v>
      </c>
      <c r="T1893" s="364">
        <v>2.2000000000000002</v>
      </c>
    </row>
    <row r="1894" spans="19:20">
      <c r="S1894" s="362" t="s">
        <v>1588</v>
      </c>
      <c r="T1894" s="363">
        <v>2.2000000000000002</v>
      </c>
    </row>
    <row r="1895" spans="19:20">
      <c r="S1895" s="362" t="s">
        <v>1588</v>
      </c>
      <c r="T1895" s="364">
        <v>2.2000000000000002</v>
      </c>
    </row>
    <row r="1896" spans="19:20">
      <c r="S1896" s="362" t="s">
        <v>1588</v>
      </c>
      <c r="T1896" s="363">
        <v>2.2000000000000002</v>
      </c>
    </row>
    <row r="1897" spans="19:20">
      <c r="S1897" s="362" t="s">
        <v>1590</v>
      </c>
      <c r="T1897" s="364">
        <v>1.6</v>
      </c>
    </row>
    <row r="1898" spans="19:20">
      <c r="S1898" s="362" t="s">
        <v>1590</v>
      </c>
      <c r="T1898" s="363">
        <v>1.6</v>
      </c>
    </row>
    <row r="1899" spans="19:20">
      <c r="S1899" s="362" t="s">
        <v>1590</v>
      </c>
      <c r="T1899" s="364">
        <v>1.6</v>
      </c>
    </row>
    <row r="1900" spans="19:20">
      <c r="S1900" s="362" t="s">
        <v>1590</v>
      </c>
      <c r="T1900" s="363">
        <v>1.6</v>
      </c>
    </row>
    <row r="1901" spans="19:20">
      <c r="S1901" s="362" t="s">
        <v>1590</v>
      </c>
      <c r="T1901" s="364">
        <v>1.6</v>
      </c>
    </row>
    <row r="1902" spans="19:20">
      <c r="S1902" s="362" t="s">
        <v>1590</v>
      </c>
      <c r="T1902" s="363">
        <v>1.6</v>
      </c>
    </row>
    <row r="1903" spans="19:20">
      <c r="S1903" s="362" t="s">
        <v>1590</v>
      </c>
      <c r="T1903" s="364">
        <v>1.6</v>
      </c>
    </row>
    <row r="1904" spans="19:20">
      <c r="S1904" s="362" t="s">
        <v>1590</v>
      </c>
      <c r="T1904" s="363">
        <v>1.6</v>
      </c>
    </row>
    <row r="1905" spans="19:20">
      <c r="S1905" s="362" t="s">
        <v>1590</v>
      </c>
      <c r="T1905" s="364">
        <v>1.6</v>
      </c>
    </row>
    <row r="1906" spans="19:20">
      <c r="S1906" s="362" t="s">
        <v>1590</v>
      </c>
      <c r="T1906" s="363">
        <v>1.6</v>
      </c>
    </row>
    <row r="1907" spans="19:20">
      <c r="S1907" s="362" t="s">
        <v>1591</v>
      </c>
      <c r="T1907" s="364">
        <v>1.9</v>
      </c>
    </row>
    <row r="1908" spans="19:20">
      <c r="S1908" s="362" t="s">
        <v>1591</v>
      </c>
      <c r="T1908" s="363">
        <v>1.9</v>
      </c>
    </row>
    <row r="1909" spans="19:20">
      <c r="S1909" s="362" t="s">
        <v>1591</v>
      </c>
      <c r="T1909" s="364">
        <v>1.9</v>
      </c>
    </row>
    <row r="1910" spans="19:20">
      <c r="S1910" s="362" t="s">
        <v>1591</v>
      </c>
      <c r="T1910" s="363">
        <v>1.9</v>
      </c>
    </row>
    <row r="1911" spans="19:20">
      <c r="S1911" s="362" t="s">
        <v>1591</v>
      </c>
      <c r="T1911" s="364">
        <v>1.9</v>
      </c>
    </row>
    <row r="1912" spans="19:20">
      <c r="S1912" s="362" t="s">
        <v>1591</v>
      </c>
      <c r="T1912" s="363">
        <v>1.9</v>
      </c>
    </row>
    <row r="1913" spans="19:20">
      <c r="S1913" s="362" t="s">
        <v>1591</v>
      </c>
      <c r="T1913" s="364">
        <v>1.9</v>
      </c>
    </row>
    <row r="1914" spans="19:20">
      <c r="S1914" s="362" t="s">
        <v>1591</v>
      </c>
      <c r="T1914" s="363">
        <v>1.9</v>
      </c>
    </row>
    <row r="1915" spans="19:20">
      <c r="S1915" s="362" t="s">
        <v>1591</v>
      </c>
      <c r="T1915" s="364">
        <v>1.9</v>
      </c>
    </row>
    <row r="1916" spans="19:20">
      <c r="S1916" s="362" t="s">
        <v>1591</v>
      </c>
      <c r="T1916" s="363">
        <v>1.9</v>
      </c>
    </row>
    <row r="1917" spans="19:20">
      <c r="S1917" s="362" t="s">
        <v>1665</v>
      </c>
      <c r="T1917" s="364">
        <v>0.7</v>
      </c>
    </row>
    <row r="1918" spans="19:20">
      <c r="S1918" s="362" t="s">
        <v>1665</v>
      </c>
      <c r="T1918" s="363">
        <v>0.7</v>
      </c>
    </row>
    <row r="1919" spans="19:20">
      <c r="S1919" s="362" t="s">
        <v>1665</v>
      </c>
      <c r="T1919" s="364">
        <v>0.7</v>
      </c>
    </row>
    <row r="1920" spans="19:20">
      <c r="S1920" s="362" t="s">
        <v>1665</v>
      </c>
      <c r="T1920" s="363">
        <v>0.7</v>
      </c>
    </row>
    <row r="1921" spans="19:20">
      <c r="S1921" s="362" t="s">
        <v>1665</v>
      </c>
      <c r="T1921" s="364">
        <v>0.7</v>
      </c>
    </row>
    <row r="1922" spans="19:20">
      <c r="S1922" s="362" t="s">
        <v>1665</v>
      </c>
      <c r="T1922" s="363">
        <v>0.7</v>
      </c>
    </row>
    <row r="1923" spans="19:20">
      <c r="S1923" s="362" t="s">
        <v>1665</v>
      </c>
      <c r="T1923" s="364">
        <v>0.7</v>
      </c>
    </row>
    <row r="1924" spans="19:20">
      <c r="S1924" s="362" t="s">
        <v>1665</v>
      </c>
      <c r="T1924" s="363">
        <v>0.7</v>
      </c>
    </row>
    <row r="1925" spans="19:20">
      <c r="S1925" s="362" t="s">
        <v>1665</v>
      </c>
      <c r="T1925" s="364">
        <v>0.7</v>
      </c>
    </row>
    <row r="1926" spans="19:20">
      <c r="S1926" s="362" t="s">
        <v>1665</v>
      </c>
      <c r="T1926" s="363">
        <v>0.7</v>
      </c>
    </row>
    <row r="1927" spans="19:20">
      <c r="S1927" s="362" t="s">
        <v>1592</v>
      </c>
      <c r="T1927" s="364">
        <v>1.3</v>
      </c>
    </row>
    <row r="1928" spans="19:20">
      <c r="S1928" s="362" t="s">
        <v>1592</v>
      </c>
      <c r="T1928" s="363">
        <v>1.3</v>
      </c>
    </row>
    <row r="1929" spans="19:20">
      <c r="S1929" s="362" t="s">
        <v>1593</v>
      </c>
      <c r="T1929" s="364">
        <v>1.3</v>
      </c>
    </row>
    <row r="1930" spans="19:20">
      <c r="S1930" s="362" t="s">
        <v>1593</v>
      </c>
      <c r="T1930" s="363">
        <v>1.3</v>
      </c>
    </row>
    <row r="1931" spans="19:20">
      <c r="S1931" s="362" t="s">
        <v>1594</v>
      </c>
      <c r="T1931" s="364">
        <v>1.3</v>
      </c>
    </row>
    <row r="1932" spans="19:20">
      <c r="S1932" s="362" t="s">
        <v>1594</v>
      </c>
      <c r="T1932" s="363">
        <v>1.3</v>
      </c>
    </row>
    <row r="1933" spans="19:20">
      <c r="S1933" s="362" t="s">
        <v>1594</v>
      </c>
      <c r="T1933" s="364">
        <v>1.3</v>
      </c>
    </row>
    <row r="1934" spans="19:20">
      <c r="S1934" s="362" t="s">
        <v>1594</v>
      </c>
      <c r="T1934" s="363">
        <v>1.3</v>
      </c>
    </row>
    <row r="1935" spans="19:20">
      <c r="S1935" s="362" t="s">
        <v>1596</v>
      </c>
      <c r="T1935" s="364">
        <v>1.5</v>
      </c>
    </row>
    <row r="1936" spans="19:20">
      <c r="S1936" s="362" t="s">
        <v>1596</v>
      </c>
      <c r="T1936" s="363">
        <v>1.5</v>
      </c>
    </row>
    <row r="1937" spans="19:20">
      <c r="S1937" s="362" t="s">
        <v>1596</v>
      </c>
      <c r="T1937" s="364">
        <v>1.5</v>
      </c>
    </row>
    <row r="1938" spans="19:20">
      <c r="S1938" s="362" t="s">
        <v>1596</v>
      </c>
      <c r="T1938" s="363">
        <v>1.5</v>
      </c>
    </row>
    <row r="1939" spans="19:20">
      <c r="S1939" s="362" t="s">
        <v>1595</v>
      </c>
      <c r="T1939" s="364">
        <v>2.4</v>
      </c>
    </row>
    <row r="1940" spans="19:20">
      <c r="S1940" s="362" t="s">
        <v>1595</v>
      </c>
      <c r="T1940" s="363">
        <v>2.4</v>
      </c>
    </row>
    <row r="1941" spans="19:20">
      <c r="S1941" s="362" t="s">
        <v>1595</v>
      </c>
      <c r="T1941" s="364">
        <v>2.4</v>
      </c>
    </row>
    <row r="1942" spans="19:20">
      <c r="S1942" s="362" t="s">
        <v>1595</v>
      </c>
      <c r="T1942" s="363">
        <v>2.4</v>
      </c>
    </row>
    <row r="1943" spans="19:20">
      <c r="S1943" s="362" t="s">
        <v>1597</v>
      </c>
      <c r="T1943" s="364">
        <v>1.9</v>
      </c>
    </row>
    <row r="1944" spans="19:20">
      <c r="S1944" s="362" t="s">
        <v>1597</v>
      </c>
      <c r="T1944" s="363">
        <v>1.9</v>
      </c>
    </row>
    <row r="1945" spans="19:20">
      <c r="S1945" s="362" t="s">
        <v>1597</v>
      </c>
      <c r="T1945" s="364">
        <v>1.9</v>
      </c>
    </row>
    <row r="1946" spans="19:20">
      <c r="S1946" s="362" t="s">
        <v>1597</v>
      </c>
      <c r="T1946" s="363">
        <v>1.9</v>
      </c>
    </row>
    <row r="1947" spans="19:20">
      <c r="S1947" s="362" t="s">
        <v>1598</v>
      </c>
      <c r="T1947" s="364">
        <v>2.1</v>
      </c>
    </row>
    <row r="1948" spans="19:20">
      <c r="S1948" s="362" t="s">
        <v>1598</v>
      </c>
      <c r="T1948" s="363">
        <v>2.1</v>
      </c>
    </row>
    <row r="1949" spans="19:20">
      <c r="S1949" s="362" t="s">
        <v>1598</v>
      </c>
      <c r="T1949" s="364">
        <v>2.1</v>
      </c>
    </row>
    <row r="1950" spans="19:20">
      <c r="S1950" s="362" t="s">
        <v>1598</v>
      </c>
      <c r="T1950" s="363">
        <v>2.1</v>
      </c>
    </row>
    <row r="1951" spans="19:20">
      <c r="S1951" s="362" t="s">
        <v>1666</v>
      </c>
      <c r="T1951" s="364">
        <v>1</v>
      </c>
    </row>
    <row r="1952" spans="19:20">
      <c r="S1952" s="362" t="s">
        <v>1666</v>
      </c>
      <c r="T1952" s="363">
        <v>1</v>
      </c>
    </row>
    <row r="1953" spans="19:20">
      <c r="S1953" s="362" t="s">
        <v>1666</v>
      </c>
      <c r="T1953" s="364">
        <v>1</v>
      </c>
    </row>
    <row r="1954" spans="19:20">
      <c r="S1954" s="362" t="s">
        <v>1666</v>
      </c>
      <c r="T1954" s="363">
        <v>1</v>
      </c>
    </row>
    <row r="1955" spans="19:20">
      <c r="S1955" s="362" t="s">
        <v>1599</v>
      </c>
      <c r="T1955" s="364">
        <v>1</v>
      </c>
    </row>
    <row r="1956" spans="19:20">
      <c r="S1956" s="362" t="s">
        <v>1599</v>
      </c>
      <c r="T1956" s="363">
        <v>1</v>
      </c>
    </row>
    <row r="1957" spans="19:20">
      <c r="S1957" s="362" t="s">
        <v>1601</v>
      </c>
      <c r="T1957" s="364">
        <v>1.3</v>
      </c>
    </row>
    <row r="1958" spans="19:20">
      <c r="S1958" s="362" t="s">
        <v>1601</v>
      </c>
      <c r="T1958" s="363">
        <v>1.3</v>
      </c>
    </row>
    <row r="1959" spans="19:20">
      <c r="S1959" s="362" t="s">
        <v>1600</v>
      </c>
      <c r="T1959" s="364">
        <v>2.2000000000000002</v>
      </c>
    </row>
    <row r="1960" spans="19:20">
      <c r="S1960" s="362" t="s">
        <v>1600</v>
      </c>
      <c r="T1960" s="363">
        <v>2.2000000000000002</v>
      </c>
    </row>
    <row r="1961" spans="19:20">
      <c r="S1961" s="362" t="s">
        <v>1602</v>
      </c>
      <c r="T1961" s="364">
        <v>1.6</v>
      </c>
    </row>
    <row r="1962" spans="19:20">
      <c r="S1962" s="362" t="s">
        <v>1602</v>
      </c>
      <c r="T1962" s="363">
        <v>1.6</v>
      </c>
    </row>
    <row r="1963" spans="19:20">
      <c r="S1963" s="362" t="s">
        <v>1603</v>
      </c>
      <c r="T1963" s="364">
        <v>1.9</v>
      </c>
    </row>
    <row r="1964" spans="19:20">
      <c r="S1964" s="362" t="s">
        <v>1603</v>
      </c>
      <c r="T1964" s="363">
        <v>1.9</v>
      </c>
    </row>
    <row r="1965" spans="19:20">
      <c r="S1965" s="362" t="s">
        <v>1667</v>
      </c>
      <c r="T1965" s="364">
        <v>0.7</v>
      </c>
    </row>
    <row r="1966" spans="19:20">
      <c r="S1966" s="362" t="s">
        <v>1667</v>
      </c>
      <c r="T1966" s="363">
        <v>0.7</v>
      </c>
    </row>
    <row r="1967" spans="19:20">
      <c r="S1967" s="362" t="s">
        <v>1604</v>
      </c>
      <c r="T1967" s="364">
        <v>1.3</v>
      </c>
    </row>
    <row r="1968" spans="19:20">
      <c r="S1968" s="362" t="s">
        <v>1604</v>
      </c>
      <c r="T1968" s="363">
        <v>1.3</v>
      </c>
    </row>
    <row r="1969" spans="19:20">
      <c r="S1969" s="362" t="s">
        <v>1604</v>
      </c>
      <c r="T1969" s="364">
        <v>1.3</v>
      </c>
    </row>
    <row r="1970" spans="19:20">
      <c r="S1970" s="362" t="s">
        <v>1604</v>
      </c>
      <c r="T1970" s="363">
        <v>1.3</v>
      </c>
    </row>
    <row r="1971" spans="19:20">
      <c r="S1971" s="362" t="s">
        <v>1606</v>
      </c>
      <c r="T1971" s="364">
        <v>1.6</v>
      </c>
    </row>
    <row r="1972" spans="19:20">
      <c r="S1972" s="362" t="s">
        <v>1606</v>
      </c>
      <c r="T1972" s="363">
        <v>1.6</v>
      </c>
    </row>
    <row r="1973" spans="19:20">
      <c r="S1973" s="362" t="s">
        <v>1606</v>
      </c>
      <c r="T1973" s="364">
        <v>1.6</v>
      </c>
    </row>
    <row r="1974" spans="19:20">
      <c r="S1974" s="362" t="s">
        <v>1606</v>
      </c>
      <c r="T1974" s="363">
        <v>1.6</v>
      </c>
    </row>
    <row r="1975" spans="19:20">
      <c r="S1975" s="362" t="s">
        <v>1605</v>
      </c>
      <c r="T1975" s="364">
        <v>0</v>
      </c>
    </row>
    <row r="1976" spans="19:20">
      <c r="S1976" s="362" t="s">
        <v>1605</v>
      </c>
      <c r="T1976" s="363">
        <v>0</v>
      </c>
    </row>
    <row r="1977" spans="19:20">
      <c r="S1977" s="362" t="s">
        <v>1607</v>
      </c>
      <c r="T1977" s="364">
        <v>0</v>
      </c>
    </row>
    <row r="1978" spans="19:20">
      <c r="S1978" s="362" t="s">
        <v>1607</v>
      </c>
      <c r="T1978" s="363">
        <v>0</v>
      </c>
    </row>
    <row r="1979" spans="19:20">
      <c r="S1979" s="362" t="s">
        <v>1608</v>
      </c>
      <c r="T1979" s="364">
        <v>0</v>
      </c>
    </row>
    <row r="1980" spans="19:20">
      <c r="S1980" s="362" t="s">
        <v>1608</v>
      </c>
      <c r="T1980" s="363">
        <v>0</v>
      </c>
    </row>
    <row r="1981" spans="19:20">
      <c r="S1981" s="362" t="s">
        <v>1668</v>
      </c>
      <c r="T1981" s="364">
        <v>1.1000000000000001</v>
      </c>
    </row>
    <row r="1982" spans="19:20">
      <c r="S1982" s="362" t="s">
        <v>1668</v>
      </c>
      <c r="T1982" s="363">
        <v>1.1000000000000001</v>
      </c>
    </row>
    <row r="1983" spans="19:20">
      <c r="S1983" s="362" t="s">
        <v>1668</v>
      </c>
      <c r="T1983" s="364">
        <v>1.1000000000000001</v>
      </c>
    </row>
    <row r="1984" spans="19:20">
      <c r="S1984" s="362" t="s">
        <v>1668</v>
      </c>
      <c r="T1984" s="363">
        <v>1.1000000000000001</v>
      </c>
    </row>
    <row r="1985" spans="19:20">
      <c r="S1985" s="362" t="s">
        <v>1609</v>
      </c>
      <c r="T1985" s="364">
        <v>1.2</v>
      </c>
    </row>
    <row r="1986" spans="19:20">
      <c r="S1986" s="362" t="s">
        <v>1609</v>
      </c>
      <c r="T1986" s="363">
        <v>1.2</v>
      </c>
    </row>
    <row r="1987" spans="19:20">
      <c r="S1987" s="362" t="s">
        <v>1611</v>
      </c>
      <c r="T1987" s="364">
        <v>1.5</v>
      </c>
    </row>
    <row r="1988" spans="19:20">
      <c r="S1988" s="362" t="s">
        <v>1611</v>
      </c>
      <c r="T1988" s="363">
        <v>1.5</v>
      </c>
    </row>
    <row r="1989" spans="19:20">
      <c r="S1989" s="362" t="s">
        <v>1610</v>
      </c>
      <c r="T1989" s="364">
        <v>3</v>
      </c>
    </row>
    <row r="1990" spans="19:20">
      <c r="S1990" s="362" t="s">
        <v>1610</v>
      </c>
      <c r="T1990" s="363">
        <v>3</v>
      </c>
    </row>
    <row r="1991" spans="19:20">
      <c r="S1991" s="362" t="s">
        <v>1612</v>
      </c>
      <c r="T1991" s="364">
        <v>2.2000000000000002</v>
      </c>
    </row>
    <row r="1992" spans="19:20">
      <c r="S1992" s="362" t="s">
        <v>1612</v>
      </c>
      <c r="T1992" s="363">
        <v>2.2000000000000002</v>
      </c>
    </row>
    <row r="1993" spans="19:20">
      <c r="S1993" s="362" t="s">
        <v>1613</v>
      </c>
      <c r="T1993" s="364">
        <v>2.6</v>
      </c>
    </row>
    <row r="1994" spans="19:20">
      <c r="S1994" s="362" t="s">
        <v>1613</v>
      </c>
      <c r="T1994" s="363">
        <v>2.6</v>
      </c>
    </row>
    <row r="1995" spans="19:20">
      <c r="S1995" s="362" t="s">
        <v>1669</v>
      </c>
      <c r="T1995" s="364">
        <v>1</v>
      </c>
    </row>
    <row r="1996" spans="19:20">
      <c r="S1996" s="362" t="s">
        <v>1669</v>
      </c>
      <c r="T1996" s="363">
        <v>1</v>
      </c>
    </row>
    <row r="1997" spans="19:20">
      <c r="S1997" s="362" t="s">
        <v>1614</v>
      </c>
      <c r="T1997" s="364">
        <v>1.2</v>
      </c>
    </row>
    <row r="1998" spans="19:20">
      <c r="S1998" s="362" t="s">
        <v>1614</v>
      </c>
      <c r="T1998" s="363">
        <v>1.2</v>
      </c>
    </row>
    <row r="1999" spans="19:20">
      <c r="S1999" s="362" t="s">
        <v>1614</v>
      </c>
      <c r="T1999" s="364">
        <v>1.2</v>
      </c>
    </row>
    <row r="2000" spans="19:20">
      <c r="S2000" s="362" t="s">
        <v>1614</v>
      </c>
      <c r="T2000" s="363">
        <v>1.2</v>
      </c>
    </row>
    <row r="2001" spans="19:20">
      <c r="S2001" s="362" t="s">
        <v>1614</v>
      </c>
      <c r="T2001" s="364">
        <v>1.2</v>
      </c>
    </row>
    <row r="2002" spans="19:20">
      <c r="S2002" s="362" t="s">
        <v>1614</v>
      </c>
      <c r="T2002" s="363">
        <v>1.2</v>
      </c>
    </row>
    <row r="2003" spans="19:20">
      <c r="S2003" s="362" t="s">
        <v>1614</v>
      </c>
      <c r="T2003" s="364">
        <v>1.2</v>
      </c>
    </row>
    <row r="2004" spans="19:20">
      <c r="S2004" s="362" t="s">
        <v>1614</v>
      </c>
      <c r="T2004" s="363">
        <v>1.2</v>
      </c>
    </row>
    <row r="2005" spans="19:20">
      <c r="S2005" s="362" t="s">
        <v>1614</v>
      </c>
      <c r="T2005" s="364">
        <v>1.2</v>
      </c>
    </row>
    <row r="2006" spans="19:20">
      <c r="S2006" s="362" t="s">
        <v>1614</v>
      </c>
      <c r="T2006" s="363">
        <v>1.2</v>
      </c>
    </row>
    <row r="2007" spans="19:20">
      <c r="S2007" s="362" t="s">
        <v>1616</v>
      </c>
      <c r="T2007" s="364">
        <v>1.5</v>
      </c>
    </row>
    <row r="2008" spans="19:20">
      <c r="S2008" s="362" t="s">
        <v>1616</v>
      </c>
      <c r="T2008" s="363">
        <v>1.5</v>
      </c>
    </row>
    <row r="2009" spans="19:20">
      <c r="S2009" s="362" t="s">
        <v>1616</v>
      </c>
      <c r="T2009" s="364">
        <v>1.5</v>
      </c>
    </row>
    <row r="2010" spans="19:20">
      <c r="S2010" s="362" t="s">
        <v>1616</v>
      </c>
      <c r="T2010" s="363">
        <v>1.5</v>
      </c>
    </row>
    <row r="2011" spans="19:20">
      <c r="S2011" s="362" t="s">
        <v>1616</v>
      </c>
      <c r="T2011" s="364">
        <v>1.5</v>
      </c>
    </row>
    <row r="2012" spans="19:20">
      <c r="S2012" s="362" t="s">
        <v>1616</v>
      </c>
      <c r="T2012" s="363">
        <v>1.5</v>
      </c>
    </row>
    <row r="2013" spans="19:20">
      <c r="S2013" s="362" t="s">
        <v>1616</v>
      </c>
      <c r="T2013" s="364">
        <v>1.5</v>
      </c>
    </row>
    <row r="2014" spans="19:20">
      <c r="S2014" s="362" t="s">
        <v>1616</v>
      </c>
      <c r="T2014" s="363">
        <v>1.5</v>
      </c>
    </row>
    <row r="2015" spans="19:20">
      <c r="S2015" s="362" t="s">
        <v>1616</v>
      </c>
      <c r="T2015" s="364">
        <v>1.5</v>
      </c>
    </row>
    <row r="2016" spans="19:20">
      <c r="S2016" s="362" t="s">
        <v>1616</v>
      </c>
      <c r="T2016" s="363">
        <v>1.5</v>
      </c>
    </row>
    <row r="2017" spans="19:20">
      <c r="S2017" s="362" t="s">
        <v>1615</v>
      </c>
      <c r="T2017" s="364">
        <v>3</v>
      </c>
    </row>
    <row r="2018" spans="19:20">
      <c r="S2018" s="362" t="s">
        <v>1615</v>
      </c>
      <c r="T2018" s="363">
        <v>3</v>
      </c>
    </row>
    <row r="2019" spans="19:20">
      <c r="S2019" s="362" t="s">
        <v>1615</v>
      </c>
      <c r="T2019" s="364">
        <v>3</v>
      </c>
    </row>
    <row r="2020" spans="19:20">
      <c r="S2020" s="362" t="s">
        <v>1615</v>
      </c>
      <c r="T2020" s="363">
        <v>3</v>
      </c>
    </row>
    <row r="2021" spans="19:20">
      <c r="S2021" s="362" t="s">
        <v>1615</v>
      </c>
      <c r="T2021" s="364">
        <v>3</v>
      </c>
    </row>
    <row r="2022" spans="19:20">
      <c r="S2022" s="362" t="s">
        <v>1615</v>
      </c>
      <c r="T2022" s="363">
        <v>3</v>
      </c>
    </row>
    <row r="2023" spans="19:20">
      <c r="S2023" s="362" t="s">
        <v>1615</v>
      </c>
      <c r="T2023" s="364">
        <v>3</v>
      </c>
    </row>
    <row r="2024" spans="19:20">
      <c r="S2024" s="362" t="s">
        <v>1615</v>
      </c>
      <c r="T2024" s="363">
        <v>3</v>
      </c>
    </row>
    <row r="2025" spans="19:20">
      <c r="S2025" s="362" t="s">
        <v>1615</v>
      </c>
      <c r="T2025" s="364">
        <v>3</v>
      </c>
    </row>
    <row r="2026" spans="19:20">
      <c r="S2026" s="362" t="s">
        <v>1615</v>
      </c>
      <c r="T2026" s="363">
        <v>3</v>
      </c>
    </row>
    <row r="2027" spans="19:20">
      <c r="S2027" s="362" t="s">
        <v>1617</v>
      </c>
      <c r="T2027" s="364">
        <v>2.2000000000000002</v>
      </c>
    </row>
    <row r="2028" spans="19:20">
      <c r="S2028" s="362" t="s">
        <v>1617</v>
      </c>
      <c r="T2028" s="363">
        <v>2.2000000000000002</v>
      </c>
    </row>
    <row r="2029" spans="19:20">
      <c r="S2029" s="362" t="s">
        <v>1617</v>
      </c>
      <c r="T2029" s="364">
        <v>2.2000000000000002</v>
      </c>
    </row>
    <row r="2030" spans="19:20">
      <c r="S2030" s="362" t="s">
        <v>1617</v>
      </c>
      <c r="T2030" s="363">
        <v>2.2000000000000002</v>
      </c>
    </row>
    <row r="2031" spans="19:20">
      <c r="S2031" s="362" t="s">
        <v>1617</v>
      </c>
      <c r="T2031" s="364">
        <v>2.2000000000000002</v>
      </c>
    </row>
    <row r="2032" spans="19:20">
      <c r="S2032" s="362" t="s">
        <v>1617</v>
      </c>
      <c r="T2032" s="363">
        <v>2.2000000000000002</v>
      </c>
    </row>
    <row r="2033" spans="19:20">
      <c r="S2033" s="362" t="s">
        <v>1617</v>
      </c>
      <c r="T2033" s="364">
        <v>2.2000000000000002</v>
      </c>
    </row>
    <row r="2034" spans="19:20">
      <c r="S2034" s="362" t="s">
        <v>1617</v>
      </c>
      <c r="T2034" s="363">
        <v>2.2000000000000002</v>
      </c>
    </row>
    <row r="2035" spans="19:20">
      <c r="S2035" s="362" t="s">
        <v>1617</v>
      </c>
      <c r="T2035" s="364">
        <v>2.2000000000000002</v>
      </c>
    </row>
    <row r="2036" spans="19:20">
      <c r="S2036" s="362" t="s">
        <v>1617</v>
      </c>
      <c r="T2036" s="363">
        <v>2.2000000000000002</v>
      </c>
    </row>
    <row r="2037" spans="19:20">
      <c r="S2037" s="362" t="s">
        <v>1618</v>
      </c>
      <c r="T2037" s="364">
        <v>2.6</v>
      </c>
    </row>
    <row r="2038" spans="19:20">
      <c r="S2038" s="362" t="s">
        <v>1618</v>
      </c>
      <c r="T2038" s="363">
        <v>2.6</v>
      </c>
    </row>
    <row r="2039" spans="19:20">
      <c r="S2039" s="362" t="s">
        <v>1618</v>
      </c>
      <c r="T2039" s="364">
        <v>2.6</v>
      </c>
    </row>
    <row r="2040" spans="19:20">
      <c r="S2040" s="362" t="s">
        <v>1618</v>
      </c>
      <c r="T2040" s="363">
        <v>2.6</v>
      </c>
    </row>
    <row r="2041" spans="19:20">
      <c r="S2041" s="362" t="s">
        <v>1618</v>
      </c>
      <c r="T2041" s="364">
        <v>2.6</v>
      </c>
    </row>
    <row r="2042" spans="19:20">
      <c r="S2042" s="362" t="s">
        <v>1618</v>
      </c>
      <c r="T2042" s="363">
        <v>2.6</v>
      </c>
    </row>
    <row r="2043" spans="19:20">
      <c r="S2043" s="362" t="s">
        <v>1618</v>
      </c>
      <c r="T2043" s="364">
        <v>2.6</v>
      </c>
    </row>
    <row r="2044" spans="19:20">
      <c r="S2044" s="362" t="s">
        <v>1618</v>
      </c>
      <c r="T2044" s="363">
        <v>2.6</v>
      </c>
    </row>
    <row r="2045" spans="19:20">
      <c r="S2045" s="362" t="s">
        <v>1618</v>
      </c>
      <c r="T2045" s="364">
        <v>2.6</v>
      </c>
    </row>
    <row r="2046" spans="19:20">
      <c r="S2046" s="362" t="s">
        <v>1618</v>
      </c>
      <c r="T2046" s="363">
        <v>2.6</v>
      </c>
    </row>
    <row r="2047" spans="19:20">
      <c r="S2047" s="362" t="s">
        <v>1670</v>
      </c>
      <c r="T2047" s="364">
        <v>1</v>
      </c>
    </row>
    <row r="2048" spans="19:20">
      <c r="S2048" s="362" t="s">
        <v>1670</v>
      </c>
      <c r="T2048" s="363">
        <v>1</v>
      </c>
    </row>
    <row r="2049" spans="19:20">
      <c r="S2049" s="362" t="s">
        <v>1670</v>
      </c>
      <c r="T2049" s="364">
        <v>1</v>
      </c>
    </row>
    <row r="2050" spans="19:20">
      <c r="S2050" s="362" t="s">
        <v>1670</v>
      </c>
      <c r="T2050" s="363">
        <v>1</v>
      </c>
    </row>
    <row r="2051" spans="19:20">
      <c r="S2051" s="362" t="s">
        <v>1670</v>
      </c>
      <c r="T2051" s="364">
        <v>1</v>
      </c>
    </row>
    <row r="2052" spans="19:20">
      <c r="S2052" s="362" t="s">
        <v>1670</v>
      </c>
      <c r="T2052" s="363">
        <v>1</v>
      </c>
    </row>
    <row r="2053" spans="19:20">
      <c r="S2053" s="362" t="s">
        <v>1670</v>
      </c>
      <c r="T2053" s="364">
        <v>1</v>
      </c>
    </row>
    <row r="2054" spans="19:20">
      <c r="S2054" s="362" t="s">
        <v>1670</v>
      </c>
      <c r="T2054" s="363">
        <v>1</v>
      </c>
    </row>
    <row r="2055" spans="19:20">
      <c r="S2055" s="362" t="s">
        <v>1670</v>
      </c>
      <c r="T2055" s="364">
        <v>1</v>
      </c>
    </row>
    <row r="2056" spans="19:20">
      <c r="S2056" s="362" t="s">
        <v>1670</v>
      </c>
      <c r="T2056" s="363">
        <v>1</v>
      </c>
    </row>
    <row r="2057" spans="19:20">
      <c r="S2057" s="362" t="s">
        <v>1620</v>
      </c>
      <c r="T2057" s="364">
        <v>1.5</v>
      </c>
    </row>
    <row r="2058" spans="19:20">
      <c r="S2058" s="362" t="s">
        <v>1620</v>
      </c>
      <c r="T2058" s="363">
        <v>1.5</v>
      </c>
    </row>
    <row r="2059" spans="19:20">
      <c r="S2059" s="362" t="s">
        <v>1619</v>
      </c>
      <c r="T2059" s="364">
        <v>3</v>
      </c>
    </row>
    <row r="2060" spans="19:20">
      <c r="S2060" s="362" t="s">
        <v>1619</v>
      </c>
      <c r="T2060" s="363">
        <v>3</v>
      </c>
    </row>
    <row r="2061" spans="19:20">
      <c r="S2061" s="362" t="s">
        <v>1621</v>
      </c>
      <c r="T2061" s="364">
        <v>2.2000000000000002</v>
      </c>
    </row>
    <row r="2062" spans="19:20">
      <c r="S2062" s="362" t="s">
        <v>1621</v>
      </c>
      <c r="T2062" s="363">
        <v>2.2000000000000002</v>
      </c>
    </row>
    <row r="2063" spans="19:20">
      <c r="S2063" s="362" t="s">
        <v>1671</v>
      </c>
      <c r="T2063" s="364">
        <v>1</v>
      </c>
    </row>
    <row r="2064" spans="19:20">
      <c r="S2064" s="362" t="s">
        <v>1671</v>
      </c>
      <c r="T2064" s="363">
        <v>1</v>
      </c>
    </row>
    <row r="2065" spans="19:20">
      <c r="S2065" s="362" t="s">
        <v>1622</v>
      </c>
      <c r="T2065" s="364">
        <v>1.6</v>
      </c>
    </row>
    <row r="2066" spans="19:20">
      <c r="S2066" s="362" t="s">
        <v>1622</v>
      </c>
      <c r="T2066" s="363">
        <v>1.6</v>
      </c>
    </row>
    <row r="2067" spans="19:20">
      <c r="S2067" s="362" t="s">
        <v>1622</v>
      </c>
      <c r="T2067" s="364">
        <v>1.6</v>
      </c>
    </row>
    <row r="2068" spans="19:20">
      <c r="S2068" s="362" t="s">
        <v>1622</v>
      </c>
      <c r="T2068" s="363">
        <v>1.6</v>
      </c>
    </row>
    <row r="2069" spans="19:20">
      <c r="S2069" s="362" t="s">
        <v>1624</v>
      </c>
      <c r="T2069" s="364">
        <v>1.9</v>
      </c>
    </row>
    <row r="2070" spans="19:20">
      <c r="S2070" s="362" t="s">
        <v>1624</v>
      </c>
      <c r="T2070" s="363">
        <v>1.9</v>
      </c>
    </row>
    <row r="2071" spans="19:20">
      <c r="S2071" s="362" t="s">
        <v>1624</v>
      </c>
      <c r="T2071" s="364">
        <v>1.9</v>
      </c>
    </row>
    <row r="2072" spans="19:20">
      <c r="S2072" s="362" t="s">
        <v>1624</v>
      </c>
      <c r="T2072" s="363">
        <v>1.9</v>
      </c>
    </row>
    <row r="2073" spans="19:20">
      <c r="S2073" s="362" t="s">
        <v>1623</v>
      </c>
      <c r="T2073" s="364">
        <v>3.5</v>
      </c>
    </row>
    <row r="2074" spans="19:20">
      <c r="S2074" s="362" t="s">
        <v>1623</v>
      </c>
      <c r="T2074" s="363">
        <v>3.5</v>
      </c>
    </row>
    <row r="2075" spans="19:20">
      <c r="S2075" s="362" t="s">
        <v>1623</v>
      </c>
      <c r="T2075" s="364">
        <v>3.5</v>
      </c>
    </row>
    <row r="2076" spans="19:20">
      <c r="S2076" s="362" t="s">
        <v>1623</v>
      </c>
      <c r="T2076" s="363">
        <v>3.5</v>
      </c>
    </row>
    <row r="2077" spans="19:20">
      <c r="S2077" s="362" t="s">
        <v>1625</v>
      </c>
      <c r="T2077" s="364">
        <v>2.5</v>
      </c>
    </row>
    <row r="2078" spans="19:20">
      <c r="S2078" s="362" t="s">
        <v>1625</v>
      </c>
      <c r="T2078" s="363">
        <v>2.5</v>
      </c>
    </row>
    <row r="2079" spans="19:20">
      <c r="S2079" s="362" t="s">
        <v>1625</v>
      </c>
      <c r="T2079" s="364">
        <v>2.5</v>
      </c>
    </row>
    <row r="2080" spans="19:20">
      <c r="S2080" s="362" t="s">
        <v>1625</v>
      </c>
      <c r="T2080" s="363">
        <v>2.5</v>
      </c>
    </row>
    <row r="2081" spans="19:20">
      <c r="S2081" s="362" t="s">
        <v>1626</v>
      </c>
      <c r="T2081" s="364">
        <v>3</v>
      </c>
    </row>
    <row r="2082" spans="19:20">
      <c r="S2082" s="362" t="s">
        <v>1626</v>
      </c>
      <c r="T2082" s="363">
        <v>3</v>
      </c>
    </row>
    <row r="2083" spans="19:20">
      <c r="S2083" s="362" t="s">
        <v>1626</v>
      </c>
      <c r="T2083" s="364">
        <v>3</v>
      </c>
    </row>
    <row r="2084" spans="19:20">
      <c r="S2084" s="362" t="s">
        <v>1626</v>
      </c>
      <c r="T2084" s="363">
        <v>3</v>
      </c>
    </row>
    <row r="2085" spans="19:20">
      <c r="S2085" s="362" t="s">
        <v>1672</v>
      </c>
      <c r="T2085" s="364">
        <v>1.3</v>
      </c>
    </row>
    <row r="2086" spans="19:20">
      <c r="S2086" s="362" t="s">
        <v>1672</v>
      </c>
      <c r="T2086" s="363">
        <v>1.3</v>
      </c>
    </row>
    <row r="2087" spans="19:20">
      <c r="S2087" s="362" t="s">
        <v>1672</v>
      </c>
      <c r="T2087" s="364">
        <v>1.3</v>
      </c>
    </row>
    <row r="2088" spans="19:20">
      <c r="S2088" s="362" t="s">
        <v>1672</v>
      </c>
      <c r="T2088" s="363">
        <v>1.3</v>
      </c>
    </row>
    <row r="2089" spans="19:20">
      <c r="S2089" s="362" t="s">
        <v>1627</v>
      </c>
      <c r="T2089" s="364">
        <v>1.2</v>
      </c>
    </row>
    <row r="2090" spans="19:20">
      <c r="S2090" s="362" t="s">
        <v>1627</v>
      </c>
      <c r="T2090" s="363">
        <v>1.2</v>
      </c>
    </row>
    <row r="2091" spans="19:20">
      <c r="S2091" s="362" t="s">
        <v>1629</v>
      </c>
      <c r="T2091" s="364">
        <v>1.5</v>
      </c>
    </row>
    <row r="2092" spans="19:20">
      <c r="S2092" s="362" t="s">
        <v>1629</v>
      </c>
      <c r="T2092" s="363">
        <v>1.5</v>
      </c>
    </row>
    <row r="2093" spans="19:20">
      <c r="S2093" s="362" t="s">
        <v>1628</v>
      </c>
      <c r="T2093" s="364">
        <v>3</v>
      </c>
    </row>
    <row r="2094" spans="19:20">
      <c r="S2094" s="362" t="s">
        <v>1628</v>
      </c>
      <c r="T2094" s="363">
        <v>3</v>
      </c>
    </row>
    <row r="2095" spans="19:20">
      <c r="S2095" s="362" t="s">
        <v>1628</v>
      </c>
      <c r="T2095" s="364">
        <v>3</v>
      </c>
    </row>
    <row r="2096" spans="19:20">
      <c r="S2096" s="362" t="s">
        <v>1628</v>
      </c>
      <c r="T2096" s="363">
        <v>3</v>
      </c>
    </row>
    <row r="2097" spans="19:20">
      <c r="S2097" s="362" t="s">
        <v>1630</v>
      </c>
      <c r="T2097" s="364">
        <v>2.2000000000000002</v>
      </c>
    </row>
    <row r="2098" spans="19:20">
      <c r="S2098" s="362" t="s">
        <v>1630</v>
      </c>
      <c r="T2098" s="363">
        <v>2.2000000000000002</v>
      </c>
    </row>
    <row r="2099" spans="19:20">
      <c r="S2099" s="362" t="s">
        <v>1631</v>
      </c>
      <c r="T2099" s="364">
        <v>2.6</v>
      </c>
    </row>
    <row r="2100" spans="19:20">
      <c r="S2100" s="362" t="s">
        <v>1631</v>
      </c>
      <c r="T2100" s="363">
        <v>2.6</v>
      </c>
    </row>
    <row r="2101" spans="19:20">
      <c r="S2101" s="362" t="s">
        <v>1631</v>
      </c>
      <c r="T2101" s="364">
        <v>2.6</v>
      </c>
    </row>
    <row r="2102" spans="19:20">
      <c r="S2102" s="362" t="s">
        <v>1631</v>
      </c>
      <c r="T2102" s="363">
        <v>2.6</v>
      </c>
    </row>
    <row r="2103" spans="19:20">
      <c r="S2103" s="362" t="s">
        <v>1673</v>
      </c>
      <c r="T2103" s="364">
        <v>1</v>
      </c>
    </row>
    <row r="2104" spans="19:20">
      <c r="S2104" s="362" t="s">
        <v>1673</v>
      </c>
      <c r="T2104" s="363">
        <v>1</v>
      </c>
    </row>
    <row r="2105" spans="19:20">
      <c r="S2105" s="362" t="s">
        <v>1632</v>
      </c>
      <c r="T2105" s="364">
        <v>1.5</v>
      </c>
    </row>
    <row r="2106" spans="19:20">
      <c r="S2106" s="362" t="s">
        <v>1633</v>
      </c>
      <c r="T2106" s="363">
        <v>1.3</v>
      </c>
    </row>
    <row r="2107" spans="19:20">
      <c r="S2107" s="362" t="s">
        <v>1633</v>
      </c>
      <c r="T2107" s="364">
        <v>1.3</v>
      </c>
    </row>
    <row r="2108" spans="19:20">
      <c r="S2108" s="362" t="s">
        <v>1633</v>
      </c>
      <c r="T2108" s="363">
        <v>1.3</v>
      </c>
    </row>
    <row r="2109" spans="19:20">
      <c r="S2109" s="362" t="s">
        <v>1633</v>
      </c>
      <c r="T2109" s="364">
        <v>1.3</v>
      </c>
    </row>
    <row r="2110" spans="19:20">
      <c r="S2110" s="362" t="s">
        <v>1635</v>
      </c>
      <c r="T2110" s="363">
        <v>1.6</v>
      </c>
    </row>
    <row r="2111" spans="19:20">
      <c r="S2111" s="362" t="s">
        <v>1635</v>
      </c>
      <c r="T2111" s="364">
        <v>1.6</v>
      </c>
    </row>
    <row r="2112" spans="19:20">
      <c r="S2112" s="362" t="s">
        <v>1635</v>
      </c>
      <c r="T2112" s="363">
        <v>1.6</v>
      </c>
    </row>
    <row r="2113" spans="19:20">
      <c r="S2113" s="362" t="s">
        <v>1635</v>
      </c>
      <c r="T2113" s="364">
        <v>1.6</v>
      </c>
    </row>
    <row r="2114" spans="19:20">
      <c r="S2114" s="362" t="s">
        <v>1634</v>
      </c>
      <c r="T2114" s="363">
        <v>0</v>
      </c>
    </row>
    <row r="2115" spans="19:20">
      <c r="S2115" s="362" t="s">
        <v>1634</v>
      </c>
      <c r="T2115" s="364">
        <v>0</v>
      </c>
    </row>
    <row r="2116" spans="19:20">
      <c r="S2116" s="362" t="s">
        <v>1636</v>
      </c>
      <c r="T2116" s="363">
        <v>0</v>
      </c>
    </row>
    <row r="2117" spans="19:20">
      <c r="S2117" s="362" t="s">
        <v>1636</v>
      </c>
      <c r="T2117" s="364">
        <v>0</v>
      </c>
    </row>
    <row r="2118" spans="19:20">
      <c r="S2118" s="362" t="s">
        <v>1637</v>
      </c>
      <c r="T2118" s="363">
        <v>0</v>
      </c>
    </row>
    <row r="2119" spans="19:20">
      <c r="S2119" s="362" t="s">
        <v>1637</v>
      </c>
      <c r="T2119" s="364">
        <v>0</v>
      </c>
    </row>
    <row r="2120" spans="19:20">
      <c r="S2120" s="362" t="s">
        <v>1674</v>
      </c>
      <c r="T2120" s="363">
        <v>1.1000000000000001</v>
      </c>
    </row>
    <row r="2121" spans="19:20">
      <c r="S2121" s="362" t="s">
        <v>1674</v>
      </c>
      <c r="T2121" s="364">
        <v>1.1000000000000001</v>
      </c>
    </row>
    <row r="2122" spans="19:20">
      <c r="S2122" s="362" t="s">
        <v>1674</v>
      </c>
      <c r="T2122" s="363">
        <v>1.1000000000000001</v>
      </c>
    </row>
    <row r="2123" spans="19:20">
      <c r="S2123" s="362" t="s">
        <v>1674</v>
      </c>
      <c r="T2123" s="364">
        <v>1.1000000000000001</v>
      </c>
    </row>
    <row r="2124" spans="19:20">
      <c r="S2124" s="362" t="s">
        <v>1638</v>
      </c>
      <c r="T2124" s="363">
        <v>1</v>
      </c>
    </row>
    <row r="2125" spans="19:20">
      <c r="S2125" s="362" t="s">
        <v>1638</v>
      </c>
      <c r="T2125" s="364">
        <v>1</v>
      </c>
    </row>
    <row r="2126" spans="19:20">
      <c r="S2126" s="362" t="s">
        <v>1640</v>
      </c>
      <c r="T2126" s="363">
        <v>1.3</v>
      </c>
    </row>
    <row r="2127" spans="19:20">
      <c r="S2127" s="362" t="s">
        <v>1640</v>
      </c>
      <c r="T2127" s="364">
        <v>1.3</v>
      </c>
    </row>
    <row r="2128" spans="19:20">
      <c r="S2128" s="362" t="s">
        <v>1639</v>
      </c>
      <c r="T2128" s="363">
        <v>2.2000000000000002</v>
      </c>
    </row>
    <row r="2129" spans="19:20">
      <c r="S2129" s="362" t="s">
        <v>1639</v>
      </c>
      <c r="T2129" s="364">
        <v>2.2000000000000002</v>
      </c>
    </row>
    <row r="2130" spans="19:20">
      <c r="S2130" s="362" t="s">
        <v>1641</v>
      </c>
      <c r="T2130" s="363">
        <v>1.6</v>
      </c>
    </row>
    <row r="2131" spans="19:20">
      <c r="S2131" s="362" t="s">
        <v>1641</v>
      </c>
      <c r="T2131" s="364">
        <v>1.6</v>
      </c>
    </row>
    <row r="2132" spans="19:20">
      <c r="S2132" s="362" t="s">
        <v>1642</v>
      </c>
      <c r="T2132" s="363">
        <v>1.9</v>
      </c>
    </row>
    <row r="2133" spans="19:20">
      <c r="S2133" s="362" t="s">
        <v>1642</v>
      </c>
      <c r="T2133" s="364">
        <v>1.9</v>
      </c>
    </row>
    <row r="2134" spans="19:20">
      <c r="S2134" s="362" t="s">
        <v>1675</v>
      </c>
      <c r="T2134" s="363">
        <v>0.7</v>
      </c>
    </row>
    <row r="2135" spans="19:20">
      <c r="S2135" s="362" t="s">
        <v>1675</v>
      </c>
      <c r="T2135" s="364">
        <v>0.7</v>
      </c>
    </row>
    <row r="2136" spans="19:20">
      <c r="S2136" s="362" t="s">
        <v>1643</v>
      </c>
      <c r="T2136" s="363">
        <v>1</v>
      </c>
    </row>
    <row r="2137" spans="19:20">
      <c r="S2137" s="362" t="s">
        <v>1643</v>
      </c>
      <c r="T2137" s="364">
        <v>1</v>
      </c>
    </row>
    <row r="2138" spans="19:20">
      <c r="S2138" s="362" t="s">
        <v>1643</v>
      </c>
      <c r="T2138" s="363">
        <v>1</v>
      </c>
    </row>
    <row r="2139" spans="19:20">
      <c r="S2139" s="362" t="s">
        <v>1643</v>
      </c>
      <c r="T2139" s="364">
        <v>1</v>
      </c>
    </row>
    <row r="2140" spans="19:20">
      <c r="S2140" s="362" t="s">
        <v>1643</v>
      </c>
      <c r="T2140" s="363">
        <v>1</v>
      </c>
    </row>
    <row r="2141" spans="19:20">
      <c r="S2141" s="362" t="s">
        <v>1643</v>
      </c>
      <c r="T2141" s="364">
        <v>1</v>
      </c>
    </row>
    <row r="2142" spans="19:20">
      <c r="S2142" s="362" t="s">
        <v>1643</v>
      </c>
      <c r="T2142" s="363">
        <v>1</v>
      </c>
    </row>
    <row r="2143" spans="19:20">
      <c r="S2143" s="362" t="s">
        <v>1643</v>
      </c>
      <c r="T2143" s="364">
        <v>1</v>
      </c>
    </row>
    <row r="2144" spans="19:20">
      <c r="S2144" s="362" t="s">
        <v>1643</v>
      </c>
      <c r="T2144" s="363">
        <v>1</v>
      </c>
    </row>
    <row r="2145" spans="19:20">
      <c r="S2145" s="362" t="s">
        <v>1643</v>
      </c>
      <c r="T2145" s="364">
        <v>1</v>
      </c>
    </row>
    <row r="2146" spans="19:20">
      <c r="S2146" s="362" t="s">
        <v>1645</v>
      </c>
      <c r="T2146" s="363">
        <v>1.3</v>
      </c>
    </row>
    <row r="2147" spans="19:20">
      <c r="S2147" s="362" t="s">
        <v>1645</v>
      </c>
      <c r="T2147" s="364">
        <v>1.3</v>
      </c>
    </row>
    <row r="2148" spans="19:20">
      <c r="S2148" s="362" t="s">
        <v>1645</v>
      </c>
      <c r="T2148" s="363">
        <v>1.3</v>
      </c>
    </row>
    <row r="2149" spans="19:20">
      <c r="S2149" s="362" t="s">
        <v>1645</v>
      </c>
      <c r="T2149" s="364">
        <v>1.3</v>
      </c>
    </row>
    <row r="2150" spans="19:20">
      <c r="S2150" s="362" t="s">
        <v>1645</v>
      </c>
      <c r="T2150" s="363">
        <v>1.3</v>
      </c>
    </row>
    <row r="2151" spans="19:20">
      <c r="S2151" s="362" t="s">
        <v>1645</v>
      </c>
      <c r="T2151" s="364">
        <v>1.3</v>
      </c>
    </row>
    <row r="2152" spans="19:20">
      <c r="S2152" s="362" t="s">
        <v>1645</v>
      </c>
      <c r="T2152" s="363">
        <v>1.3</v>
      </c>
    </row>
    <row r="2153" spans="19:20">
      <c r="S2153" s="362" t="s">
        <v>1645</v>
      </c>
      <c r="T2153" s="364">
        <v>1.3</v>
      </c>
    </row>
    <row r="2154" spans="19:20">
      <c r="S2154" s="362" t="s">
        <v>1645</v>
      </c>
      <c r="T2154" s="363">
        <v>1.3</v>
      </c>
    </row>
    <row r="2155" spans="19:20">
      <c r="S2155" s="362" t="s">
        <v>1645</v>
      </c>
      <c r="T2155" s="364">
        <v>1.3</v>
      </c>
    </row>
    <row r="2156" spans="19:20">
      <c r="S2156" s="362" t="s">
        <v>1645</v>
      </c>
      <c r="T2156" s="363">
        <v>1.3</v>
      </c>
    </row>
    <row r="2157" spans="19:20">
      <c r="S2157" s="362" t="s">
        <v>1645</v>
      </c>
      <c r="T2157" s="364">
        <v>1.3</v>
      </c>
    </row>
    <row r="2158" spans="19:20">
      <c r="S2158" s="362" t="s">
        <v>1644</v>
      </c>
      <c r="T2158" s="363">
        <v>2.2000000000000002</v>
      </c>
    </row>
    <row r="2159" spans="19:20">
      <c r="S2159" s="362" t="s">
        <v>1644</v>
      </c>
      <c r="T2159" s="364">
        <v>2.2000000000000002</v>
      </c>
    </row>
    <row r="2160" spans="19:20">
      <c r="S2160" s="362" t="s">
        <v>1644</v>
      </c>
      <c r="T2160" s="363">
        <v>2.2000000000000002</v>
      </c>
    </row>
    <row r="2161" spans="19:20">
      <c r="S2161" s="362" t="s">
        <v>1644</v>
      </c>
      <c r="T2161" s="364">
        <v>2.2000000000000002</v>
      </c>
    </row>
    <row r="2162" spans="19:20">
      <c r="S2162" s="362" t="s">
        <v>1644</v>
      </c>
      <c r="T2162" s="363">
        <v>2.2000000000000002</v>
      </c>
    </row>
    <row r="2163" spans="19:20">
      <c r="S2163" s="362" t="s">
        <v>1644</v>
      </c>
      <c r="T2163" s="364">
        <v>2.2000000000000002</v>
      </c>
    </row>
    <row r="2164" spans="19:20">
      <c r="S2164" s="362" t="s">
        <v>1644</v>
      </c>
      <c r="T2164" s="363">
        <v>2.2000000000000002</v>
      </c>
    </row>
    <row r="2165" spans="19:20">
      <c r="S2165" s="362" t="s">
        <v>1644</v>
      </c>
      <c r="T2165" s="364">
        <v>2.2000000000000002</v>
      </c>
    </row>
    <row r="2166" spans="19:20">
      <c r="S2166" s="362" t="s">
        <v>1644</v>
      </c>
      <c r="T2166" s="363">
        <v>2.2000000000000002</v>
      </c>
    </row>
    <row r="2167" spans="19:20">
      <c r="S2167" s="362" t="s">
        <v>1644</v>
      </c>
      <c r="T2167" s="364">
        <v>2.2000000000000002</v>
      </c>
    </row>
    <row r="2168" spans="19:20">
      <c r="S2168" s="362" t="s">
        <v>1646</v>
      </c>
      <c r="T2168" s="363">
        <v>1.6</v>
      </c>
    </row>
    <row r="2169" spans="19:20">
      <c r="S2169" s="362" t="s">
        <v>1646</v>
      </c>
      <c r="T2169" s="364">
        <v>1.6</v>
      </c>
    </row>
    <row r="2170" spans="19:20">
      <c r="S2170" s="362" t="s">
        <v>1646</v>
      </c>
      <c r="T2170" s="363">
        <v>1.6</v>
      </c>
    </row>
    <row r="2171" spans="19:20">
      <c r="S2171" s="362" t="s">
        <v>1646</v>
      </c>
      <c r="T2171" s="364">
        <v>1.6</v>
      </c>
    </row>
    <row r="2172" spans="19:20">
      <c r="S2172" s="362" t="s">
        <v>1646</v>
      </c>
      <c r="T2172" s="363">
        <v>1.6</v>
      </c>
    </row>
    <row r="2173" spans="19:20">
      <c r="S2173" s="362" t="s">
        <v>1646</v>
      </c>
      <c r="T2173" s="364">
        <v>1.6</v>
      </c>
    </row>
    <row r="2174" spans="19:20">
      <c r="S2174" s="362" t="s">
        <v>1646</v>
      </c>
      <c r="T2174" s="363">
        <v>1.6</v>
      </c>
    </row>
    <row r="2175" spans="19:20">
      <c r="S2175" s="362" t="s">
        <v>1646</v>
      </c>
      <c r="T2175" s="364">
        <v>1.6</v>
      </c>
    </row>
    <row r="2176" spans="19:20">
      <c r="S2176" s="362" t="s">
        <v>1646</v>
      </c>
      <c r="T2176" s="363">
        <v>1.6</v>
      </c>
    </row>
    <row r="2177" spans="19:20">
      <c r="S2177" s="362" t="s">
        <v>1646</v>
      </c>
      <c r="T2177" s="364">
        <v>1.6</v>
      </c>
    </row>
    <row r="2178" spans="19:20">
      <c r="S2178" s="362" t="s">
        <v>1647</v>
      </c>
      <c r="T2178" s="363">
        <v>1.9</v>
      </c>
    </row>
    <row r="2179" spans="19:20">
      <c r="S2179" s="362" t="s">
        <v>1647</v>
      </c>
      <c r="T2179" s="364">
        <v>1.9</v>
      </c>
    </row>
    <row r="2180" spans="19:20">
      <c r="S2180" s="362" t="s">
        <v>1647</v>
      </c>
      <c r="T2180" s="363">
        <v>1.9</v>
      </c>
    </row>
    <row r="2181" spans="19:20">
      <c r="S2181" s="362" t="s">
        <v>1647</v>
      </c>
      <c r="T2181" s="364">
        <v>1.9</v>
      </c>
    </row>
    <row r="2182" spans="19:20">
      <c r="S2182" s="362" t="s">
        <v>1647</v>
      </c>
      <c r="T2182" s="363">
        <v>1.9</v>
      </c>
    </row>
    <row r="2183" spans="19:20">
      <c r="S2183" s="362" t="s">
        <v>1647</v>
      </c>
      <c r="T2183" s="364">
        <v>1.9</v>
      </c>
    </row>
    <row r="2184" spans="19:20">
      <c r="S2184" s="362" t="s">
        <v>1647</v>
      </c>
      <c r="T2184" s="363">
        <v>1.9</v>
      </c>
    </row>
    <row r="2185" spans="19:20">
      <c r="S2185" s="362" t="s">
        <v>1647</v>
      </c>
      <c r="T2185" s="364">
        <v>1.9</v>
      </c>
    </row>
    <row r="2186" spans="19:20">
      <c r="S2186" s="362" t="s">
        <v>1647</v>
      </c>
      <c r="T2186" s="363">
        <v>1.9</v>
      </c>
    </row>
    <row r="2187" spans="19:20">
      <c r="S2187" s="362" t="s">
        <v>1647</v>
      </c>
      <c r="T2187" s="364">
        <v>1.9</v>
      </c>
    </row>
    <row r="2188" spans="19:20">
      <c r="S2188" s="362" t="s">
        <v>1676</v>
      </c>
      <c r="T2188" s="363">
        <v>0.7</v>
      </c>
    </row>
    <row r="2189" spans="19:20">
      <c r="S2189" s="362" t="s">
        <v>1676</v>
      </c>
      <c r="T2189" s="364">
        <v>0.7</v>
      </c>
    </row>
    <row r="2190" spans="19:20">
      <c r="S2190" s="362" t="s">
        <v>1676</v>
      </c>
      <c r="T2190" s="363">
        <v>0.7</v>
      </c>
    </row>
    <row r="2191" spans="19:20">
      <c r="S2191" s="362" t="s">
        <v>1676</v>
      </c>
      <c r="T2191" s="364">
        <v>0.7</v>
      </c>
    </row>
    <row r="2192" spans="19:20">
      <c r="S2192" s="362" t="s">
        <v>1676</v>
      </c>
      <c r="T2192" s="363">
        <v>0.7</v>
      </c>
    </row>
    <row r="2193" spans="19:20">
      <c r="S2193" s="362" t="s">
        <v>1676</v>
      </c>
      <c r="T2193" s="364">
        <v>0.7</v>
      </c>
    </row>
    <row r="2194" spans="19:20">
      <c r="S2194" s="362" t="s">
        <v>1676</v>
      </c>
      <c r="T2194" s="363">
        <v>0.7</v>
      </c>
    </row>
    <row r="2195" spans="19:20">
      <c r="S2195" s="362" t="s">
        <v>1676</v>
      </c>
      <c r="T2195" s="364">
        <v>0.7</v>
      </c>
    </row>
    <row r="2196" spans="19:20">
      <c r="S2196" s="362" t="s">
        <v>1676</v>
      </c>
      <c r="T2196" s="363">
        <v>0.7</v>
      </c>
    </row>
    <row r="2197" spans="19:20">
      <c r="S2197" s="362" t="s">
        <v>1676</v>
      </c>
      <c r="T2197" s="364">
        <v>0.7</v>
      </c>
    </row>
    <row r="2198" spans="19:20">
      <c r="S2198" s="362" t="s">
        <v>1648</v>
      </c>
      <c r="T2198" s="363">
        <v>1.3</v>
      </c>
    </row>
    <row r="2199" spans="19:20">
      <c r="S2199" s="362" t="s">
        <v>1648</v>
      </c>
      <c r="T2199" s="364">
        <v>1.3</v>
      </c>
    </row>
    <row r="2200" spans="19:20">
      <c r="S2200" s="362" t="s">
        <v>1648</v>
      </c>
      <c r="T2200" s="363">
        <v>1.3</v>
      </c>
    </row>
    <row r="2201" spans="19:20">
      <c r="S2201" s="362" t="s">
        <v>1648</v>
      </c>
      <c r="T2201" s="364">
        <v>1.3</v>
      </c>
    </row>
    <row r="2202" spans="19:20">
      <c r="S2202" s="362" t="s">
        <v>1650</v>
      </c>
      <c r="T2202" s="363">
        <v>1.5</v>
      </c>
    </row>
    <row r="2203" spans="19:20">
      <c r="S2203" s="362" t="s">
        <v>1650</v>
      </c>
      <c r="T2203" s="364">
        <v>1.5</v>
      </c>
    </row>
    <row r="2204" spans="19:20">
      <c r="S2204" s="362" t="s">
        <v>1650</v>
      </c>
      <c r="T2204" s="363">
        <v>1.5</v>
      </c>
    </row>
    <row r="2205" spans="19:20">
      <c r="S2205" s="362" t="s">
        <v>1650</v>
      </c>
      <c r="T2205" s="364">
        <v>1.5</v>
      </c>
    </row>
    <row r="2206" spans="19:20">
      <c r="S2206" s="362" t="s">
        <v>1649</v>
      </c>
      <c r="T2206" s="363">
        <v>2.4</v>
      </c>
    </row>
    <row r="2207" spans="19:20">
      <c r="S2207" s="362" t="s">
        <v>1649</v>
      </c>
      <c r="T2207" s="364">
        <v>2.4</v>
      </c>
    </row>
    <row r="2208" spans="19:20">
      <c r="S2208" s="362" t="s">
        <v>1649</v>
      </c>
      <c r="T2208" s="363">
        <v>2.4</v>
      </c>
    </row>
    <row r="2209" spans="19:20">
      <c r="S2209" s="362" t="s">
        <v>1649</v>
      </c>
      <c r="T2209" s="364">
        <v>2.4</v>
      </c>
    </row>
    <row r="2210" spans="19:20">
      <c r="S2210" s="362" t="s">
        <v>1651</v>
      </c>
      <c r="T2210" s="363">
        <v>1.9</v>
      </c>
    </row>
    <row r="2211" spans="19:20">
      <c r="S2211" s="362" t="s">
        <v>1651</v>
      </c>
      <c r="T2211" s="364">
        <v>1.9</v>
      </c>
    </row>
    <row r="2212" spans="19:20">
      <c r="S2212" s="362" t="s">
        <v>1651</v>
      </c>
      <c r="T2212" s="363">
        <v>1.9</v>
      </c>
    </row>
    <row r="2213" spans="19:20">
      <c r="S2213" s="362" t="s">
        <v>1651</v>
      </c>
      <c r="T2213" s="364">
        <v>1.9</v>
      </c>
    </row>
    <row r="2214" spans="19:20">
      <c r="S2214" s="362" t="s">
        <v>1652</v>
      </c>
      <c r="T2214" s="363">
        <v>2.1</v>
      </c>
    </row>
    <row r="2215" spans="19:20">
      <c r="S2215" s="362" t="s">
        <v>1652</v>
      </c>
      <c r="T2215" s="364">
        <v>2.1</v>
      </c>
    </row>
    <row r="2216" spans="19:20">
      <c r="S2216" s="362" t="s">
        <v>1652</v>
      </c>
      <c r="T2216" s="363">
        <v>2.1</v>
      </c>
    </row>
    <row r="2217" spans="19:20">
      <c r="S2217" s="362" t="s">
        <v>1652</v>
      </c>
      <c r="T2217" s="364">
        <v>2.1</v>
      </c>
    </row>
    <row r="2218" spans="19:20">
      <c r="S2218" s="362" t="s">
        <v>1652</v>
      </c>
      <c r="T2218" s="363">
        <v>2.1</v>
      </c>
    </row>
    <row r="2219" spans="19:20">
      <c r="S2219" s="362" t="s">
        <v>1652</v>
      </c>
      <c r="T2219" s="364">
        <v>2.1</v>
      </c>
    </row>
    <row r="2220" spans="19:20">
      <c r="S2220" s="362" t="s">
        <v>1677</v>
      </c>
      <c r="T2220" s="363">
        <v>1</v>
      </c>
    </row>
    <row r="2221" spans="19:20">
      <c r="S2221" s="362" t="s">
        <v>1677</v>
      </c>
      <c r="T2221" s="364">
        <v>1</v>
      </c>
    </row>
    <row r="2222" spans="19:20">
      <c r="S2222" s="362" t="s">
        <v>1677</v>
      </c>
      <c r="T2222" s="363">
        <v>1</v>
      </c>
    </row>
    <row r="2223" spans="19:20">
      <c r="S2223" s="362" t="s">
        <v>1677</v>
      </c>
      <c r="T2223" s="364">
        <v>1</v>
      </c>
    </row>
    <row r="2224" spans="19:20">
      <c r="S2224" s="362" t="s">
        <v>1653</v>
      </c>
      <c r="T2224" s="363">
        <v>1</v>
      </c>
    </row>
    <row r="2225" spans="19:20">
      <c r="S2225" s="362" t="s">
        <v>1653</v>
      </c>
      <c r="T2225" s="364">
        <v>1</v>
      </c>
    </row>
    <row r="2226" spans="19:20">
      <c r="S2226" s="362" t="s">
        <v>1655</v>
      </c>
      <c r="T2226" s="363">
        <v>1.3</v>
      </c>
    </row>
    <row r="2227" spans="19:20">
      <c r="S2227" s="362" t="s">
        <v>1655</v>
      </c>
      <c r="T2227" s="364">
        <v>1.3</v>
      </c>
    </row>
    <row r="2228" spans="19:20">
      <c r="S2228" s="362" t="s">
        <v>1654</v>
      </c>
      <c r="T2228" s="363">
        <v>2.2000000000000002</v>
      </c>
    </row>
    <row r="2229" spans="19:20">
      <c r="S2229" s="362" t="s">
        <v>1654</v>
      </c>
      <c r="T2229" s="364">
        <v>2.2000000000000002</v>
      </c>
    </row>
    <row r="2230" spans="19:20">
      <c r="S2230" s="362" t="s">
        <v>1656</v>
      </c>
      <c r="T2230" s="363">
        <v>1.6</v>
      </c>
    </row>
    <row r="2231" spans="19:20">
      <c r="S2231" s="362" t="s">
        <v>1656</v>
      </c>
      <c r="T2231" s="364">
        <v>1.6</v>
      </c>
    </row>
    <row r="2232" spans="19:20">
      <c r="S2232" s="362" t="s">
        <v>1657</v>
      </c>
      <c r="T2232" s="363">
        <v>1.9</v>
      </c>
    </row>
    <row r="2233" spans="19:20">
      <c r="S2233" s="362" t="s">
        <v>1657</v>
      </c>
      <c r="T2233" s="364">
        <v>1.9</v>
      </c>
    </row>
    <row r="2234" spans="19:20">
      <c r="S2234" s="362" t="s">
        <v>1678</v>
      </c>
      <c r="T2234" s="363">
        <v>0.7</v>
      </c>
    </row>
    <row r="2235" spans="19:20">
      <c r="S2235" s="362" t="s">
        <v>1678</v>
      </c>
      <c r="T2235" s="364">
        <v>0.7</v>
      </c>
    </row>
    <row r="2236" spans="19:20">
      <c r="S2236" s="362" t="s">
        <v>1482</v>
      </c>
      <c r="T2236" s="363">
        <v>0</v>
      </c>
    </row>
    <row r="2237" spans="19:20">
      <c r="S2237" s="362" t="s">
        <v>1482</v>
      </c>
      <c r="T2237" s="364">
        <v>0</v>
      </c>
    </row>
    <row r="2238" spans="19:20">
      <c r="S2238" s="362" t="s">
        <v>1483</v>
      </c>
      <c r="T2238" s="363">
        <v>0</v>
      </c>
    </row>
    <row r="2239" spans="19:20">
      <c r="S2239" s="362" t="s">
        <v>1483</v>
      </c>
      <c r="T2239" s="364">
        <v>0</v>
      </c>
    </row>
    <row r="2240" spans="19:20">
      <c r="S2240" s="362" t="s">
        <v>1484</v>
      </c>
      <c r="T2240" s="363">
        <v>0</v>
      </c>
    </row>
    <row r="2241" spans="19:20">
      <c r="S2241" s="362" t="s">
        <v>1484</v>
      </c>
      <c r="T2241" s="364">
        <v>0</v>
      </c>
    </row>
    <row r="2242" spans="19:20">
      <c r="S2242" s="362" t="s">
        <v>1485</v>
      </c>
      <c r="T2242" s="363">
        <v>0</v>
      </c>
    </row>
    <row r="2243" spans="19:20">
      <c r="S2243" s="362" t="s">
        <v>1485</v>
      </c>
      <c r="T2243" s="364">
        <v>0</v>
      </c>
    </row>
    <row r="2244" spans="19:20">
      <c r="S2244" s="362" t="s">
        <v>1486</v>
      </c>
      <c r="T2244" s="363">
        <v>0</v>
      </c>
    </row>
    <row r="2245" spans="19:20">
      <c r="S2245" s="362" t="s">
        <v>1486</v>
      </c>
      <c r="T2245" s="364">
        <v>0</v>
      </c>
    </row>
    <row r="2246" spans="19:20">
      <c r="S2246" s="362" t="s">
        <v>1487</v>
      </c>
      <c r="T2246" s="363">
        <v>0</v>
      </c>
    </row>
    <row r="2247" spans="19:20">
      <c r="S2247" s="362" t="s">
        <v>1487</v>
      </c>
      <c r="T2247" s="364">
        <v>0</v>
      </c>
    </row>
    <row r="2248" spans="19:20">
      <c r="S2248" s="362" t="s">
        <v>1488</v>
      </c>
      <c r="T2248" s="363">
        <v>0</v>
      </c>
    </row>
    <row r="2249" spans="19:20">
      <c r="S2249" s="362" t="s">
        <v>1488</v>
      </c>
      <c r="T2249" s="364">
        <v>0</v>
      </c>
    </row>
    <row r="2250" spans="19:20">
      <c r="S2250" s="362" t="s">
        <v>1489</v>
      </c>
      <c r="T2250" s="363">
        <v>0</v>
      </c>
    </row>
    <row r="2251" spans="19:20">
      <c r="S2251" s="362" t="s">
        <v>1489</v>
      </c>
      <c r="T2251" s="364">
        <v>0</v>
      </c>
    </row>
    <row r="2252" spans="19:20">
      <c r="S2252" s="362" t="s">
        <v>1490</v>
      </c>
      <c r="T2252" s="363">
        <v>0.5</v>
      </c>
    </row>
    <row r="2253" spans="19:20">
      <c r="S2253" s="362" t="s">
        <v>1490</v>
      </c>
      <c r="T2253" s="364">
        <v>0.5</v>
      </c>
    </row>
    <row r="2254" spans="19:20">
      <c r="S2254" s="362" t="s">
        <v>1491</v>
      </c>
      <c r="T2254" s="363">
        <v>0.5</v>
      </c>
    </row>
    <row r="2255" spans="19:20">
      <c r="S2255" s="362" t="s">
        <v>1491</v>
      </c>
      <c r="T2255" s="364">
        <v>0.5</v>
      </c>
    </row>
    <row r="2256" spans="19:20">
      <c r="S2256" s="362" t="s">
        <v>1492</v>
      </c>
      <c r="T2256" s="363">
        <v>0.5</v>
      </c>
    </row>
    <row r="2257" spans="19:20">
      <c r="S2257" s="362" t="s">
        <v>1492</v>
      </c>
      <c r="T2257" s="364">
        <v>0.5</v>
      </c>
    </row>
    <row r="2258" spans="19:20">
      <c r="S2258" s="362" t="s">
        <v>1493</v>
      </c>
      <c r="T2258" s="363">
        <v>0.5</v>
      </c>
    </row>
    <row r="2259" spans="19:20">
      <c r="S2259" s="362" t="s">
        <v>1493</v>
      </c>
      <c r="T2259" s="364">
        <v>0.5</v>
      </c>
    </row>
    <row r="2260" spans="19:20">
      <c r="S2260" s="362" t="s">
        <v>1494</v>
      </c>
      <c r="T2260" s="363">
        <v>0.5</v>
      </c>
    </row>
    <row r="2261" spans="19:20">
      <c r="S2261" s="362" t="s">
        <v>1494</v>
      </c>
      <c r="T2261" s="364">
        <v>0.5</v>
      </c>
    </row>
    <row r="2262" spans="19:20">
      <c r="S2262" s="362" t="s">
        <v>1495</v>
      </c>
      <c r="T2262" s="363">
        <v>0.5</v>
      </c>
    </row>
    <row r="2263" spans="19:20">
      <c r="S2263" s="362" t="s">
        <v>1495</v>
      </c>
      <c r="T2263" s="364">
        <v>0.5</v>
      </c>
    </row>
    <row r="2264" spans="19:20">
      <c r="S2264" s="362" t="s">
        <v>1496</v>
      </c>
      <c r="T2264" s="363">
        <v>0.5</v>
      </c>
    </row>
    <row r="2265" spans="19:20">
      <c r="S2265" s="362" t="s">
        <v>1496</v>
      </c>
      <c r="T2265" s="364">
        <v>0.5</v>
      </c>
    </row>
    <row r="2266" spans="19:20">
      <c r="S2266" s="362" t="s">
        <v>1497</v>
      </c>
      <c r="T2266" s="363">
        <v>0.5</v>
      </c>
    </row>
    <row r="2267" spans="19:20">
      <c r="S2267" s="362" t="s">
        <v>1497</v>
      </c>
      <c r="T2267" s="364">
        <v>0.5</v>
      </c>
    </row>
    <row r="2268" spans="19:20">
      <c r="S2268" s="362" t="s">
        <v>701</v>
      </c>
      <c r="T2268" s="363">
        <v>0</v>
      </c>
    </row>
    <row r="2269" spans="19:20">
      <c r="S2269" s="388" t="s">
        <v>183</v>
      </c>
      <c r="T2269" s="383">
        <v>0</v>
      </c>
    </row>
    <row r="2270" spans="19:20">
      <c r="S2270" s="362" t="s">
        <v>702</v>
      </c>
      <c r="T2270" s="364">
        <v>0</v>
      </c>
    </row>
    <row r="2271" spans="19:20">
      <c r="S2271" s="388" t="s">
        <v>182</v>
      </c>
      <c r="T2271" s="383">
        <v>0</v>
      </c>
    </row>
    <row r="2272" spans="19:20">
      <c r="S2272" s="362" t="s">
        <v>1681</v>
      </c>
      <c r="T2272" s="363">
        <v>1.2</v>
      </c>
    </row>
    <row r="2273" spans="19:20">
      <c r="S2273" s="362" t="s">
        <v>1681</v>
      </c>
      <c r="T2273" s="364">
        <v>1.2</v>
      </c>
    </row>
    <row r="2274" spans="19:20">
      <c r="S2274" s="362" t="s">
        <v>1683</v>
      </c>
      <c r="T2274" s="363">
        <v>1.5</v>
      </c>
    </row>
    <row r="2275" spans="19:20" ht="15.75" thickBot="1">
      <c r="S2275" s="362" t="s">
        <v>1683</v>
      </c>
      <c r="T2275" s="364">
        <v>1.5</v>
      </c>
    </row>
    <row r="2276" spans="19:20" ht="15.75" thickBot="1">
      <c r="S2276" s="362" t="s">
        <v>1682</v>
      </c>
      <c r="T2276" s="366">
        <v>2.4</v>
      </c>
    </row>
    <row r="2277" spans="19:20" ht="15.75" thickBot="1">
      <c r="S2277" s="362" t="s">
        <v>1682</v>
      </c>
      <c r="T2277" s="365">
        <v>2.4</v>
      </c>
    </row>
    <row r="2278" spans="19:20" ht="15.75" thickBot="1">
      <c r="S2278" s="362" t="s">
        <v>1684</v>
      </c>
      <c r="T2278" s="366">
        <v>1.9</v>
      </c>
    </row>
    <row r="2279" spans="19:20" ht="15.75" thickBot="1">
      <c r="S2279" s="362" t="s">
        <v>1684</v>
      </c>
      <c r="T2279" s="365">
        <v>1.9</v>
      </c>
    </row>
    <row r="2280" spans="19:20" ht="15.75" thickBot="1">
      <c r="S2280" s="362" t="s">
        <v>1685</v>
      </c>
      <c r="T2280" s="366">
        <v>2.1</v>
      </c>
    </row>
    <row r="2281" spans="19:20" ht="15.75" thickBot="1">
      <c r="S2281" s="362" t="s">
        <v>1685</v>
      </c>
      <c r="T2281" s="365">
        <v>2.1</v>
      </c>
    </row>
    <row r="2282" spans="19:20" ht="15.75" thickBot="1">
      <c r="S2282" s="362" t="s">
        <v>1686</v>
      </c>
      <c r="T2282" s="366">
        <v>1</v>
      </c>
    </row>
    <row r="2283" spans="19:20" ht="15.75" thickBot="1">
      <c r="S2283" s="362" t="s">
        <v>1686</v>
      </c>
      <c r="T2283" s="365">
        <v>1</v>
      </c>
    </row>
    <row r="2284" spans="19:20" ht="15.75" thickBot="1">
      <c r="S2284" s="362" t="s">
        <v>1686</v>
      </c>
      <c r="T2284" s="366">
        <v>1</v>
      </c>
    </row>
    <row r="2285" spans="19:20" ht="15.75" thickBot="1">
      <c r="S2285" s="362" t="s">
        <v>1686</v>
      </c>
      <c r="T2285" s="365">
        <v>1</v>
      </c>
    </row>
    <row r="2286" spans="19:20" ht="15.75" thickBot="1">
      <c r="S2286" s="362" t="s">
        <v>1687</v>
      </c>
      <c r="T2286" s="366">
        <v>1.2</v>
      </c>
    </row>
    <row r="2287" spans="19:20" ht="15.75" thickBot="1">
      <c r="S2287" s="362" t="s">
        <v>1687</v>
      </c>
      <c r="T2287" s="365">
        <v>1.2</v>
      </c>
    </row>
    <row r="2288" spans="19:20" ht="15.75" thickBot="1">
      <c r="S2288" s="362" t="s">
        <v>1689</v>
      </c>
      <c r="T2288" s="366">
        <v>1.5</v>
      </c>
    </row>
    <row r="2289" spans="19:20" ht="15.75" thickBot="1">
      <c r="S2289" s="362" t="s">
        <v>1689</v>
      </c>
      <c r="T2289" s="365">
        <v>1.5</v>
      </c>
    </row>
    <row r="2290" spans="19:20" ht="15.75" thickBot="1">
      <c r="S2290" s="362" t="s">
        <v>1688</v>
      </c>
      <c r="T2290" s="366">
        <v>2.4</v>
      </c>
    </row>
    <row r="2291" spans="19:20" ht="15.75" thickBot="1">
      <c r="S2291" s="362" t="s">
        <v>1688</v>
      </c>
      <c r="T2291" s="365">
        <v>2.4</v>
      </c>
    </row>
    <row r="2292" spans="19:20" ht="15.75" thickBot="1">
      <c r="S2292" s="362" t="s">
        <v>1690</v>
      </c>
      <c r="T2292" s="366">
        <v>1.9</v>
      </c>
    </row>
    <row r="2293" spans="19:20" ht="15.75" thickBot="1">
      <c r="S2293" s="362" t="s">
        <v>1690</v>
      </c>
      <c r="T2293" s="365">
        <v>1.9</v>
      </c>
    </row>
    <row r="2294" spans="19:20" ht="15.75" thickBot="1">
      <c r="S2294" s="362" t="s">
        <v>1691</v>
      </c>
      <c r="T2294" s="366">
        <v>2.1</v>
      </c>
    </row>
    <row r="2295" spans="19:20" ht="15.75" thickBot="1">
      <c r="S2295" s="362" t="s">
        <v>1691</v>
      </c>
      <c r="T2295" s="365">
        <v>2.1</v>
      </c>
    </row>
    <row r="2296" spans="19:20" ht="15.75" thickBot="1">
      <c r="S2296" s="362" t="s">
        <v>1692</v>
      </c>
      <c r="T2296" s="366">
        <v>1</v>
      </c>
    </row>
    <row r="2297" spans="19:20" ht="15.75" thickBot="1">
      <c r="S2297" s="362" t="s">
        <v>1692</v>
      </c>
      <c r="T2297" s="365">
        <v>1</v>
      </c>
    </row>
    <row r="2298" spans="19:20" ht="15.75" thickBot="1">
      <c r="S2298" s="362" t="s">
        <v>1693</v>
      </c>
      <c r="T2298" s="366">
        <v>1.2</v>
      </c>
    </row>
    <row r="2299" spans="19:20" ht="15.75" thickBot="1">
      <c r="S2299" s="362" t="s">
        <v>1693</v>
      </c>
      <c r="T2299" s="365">
        <v>1.2</v>
      </c>
    </row>
    <row r="2300" spans="19:20" ht="15.75" thickBot="1">
      <c r="S2300" s="362" t="s">
        <v>1693</v>
      </c>
      <c r="T2300" s="366">
        <v>1.2</v>
      </c>
    </row>
    <row r="2301" spans="19:20" ht="15.75" thickBot="1">
      <c r="S2301" s="362" t="s">
        <v>1693</v>
      </c>
      <c r="T2301" s="365">
        <v>1.2</v>
      </c>
    </row>
    <row r="2302" spans="19:20" ht="15.75" thickBot="1">
      <c r="S2302" s="362" t="s">
        <v>1693</v>
      </c>
      <c r="T2302" s="366">
        <v>1.2</v>
      </c>
    </row>
    <row r="2303" spans="19:20" ht="15.75" thickBot="1">
      <c r="S2303" s="362" t="s">
        <v>1693</v>
      </c>
      <c r="T2303" s="365">
        <v>1.2</v>
      </c>
    </row>
    <row r="2304" spans="19:20" ht="15.75" thickBot="1">
      <c r="S2304" s="362" t="s">
        <v>1693</v>
      </c>
      <c r="T2304" s="366">
        <v>1.2</v>
      </c>
    </row>
    <row r="2305" spans="19:20" ht="15.75" thickBot="1">
      <c r="S2305" s="362" t="s">
        <v>1693</v>
      </c>
      <c r="T2305" s="365">
        <v>1.2</v>
      </c>
    </row>
    <row r="2306" spans="19:20" ht="15.75" thickBot="1">
      <c r="S2306" s="362" t="s">
        <v>1695</v>
      </c>
      <c r="T2306" s="366">
        <v>1.5</v>
      </c>
    </row>
    <row r="2307" spans="19:20" ht="15.75" thickBot="1">
      <c r="S2307" s="362" t="s">
        <v>1695</v>
      </c>
      <c r="T2307" s="365">
        <v>1.5</v>
      </c>
    </row>
    <row r="2308" spans="19:20" ht="15.75" thickBot="1">
      <c r="S2308" s="362" t="s">
        <v>1695</v>
      </c>
      <c r="T2308" s="366">
        <v>1.5</v>
      </c>
    </row>
    <row r="2309" spans="19:20">
      <c r="S2309" s="362" t="s">
        <v>1695</v>
      </c>
      <c r="T2309" s="365">
        <v>1.5</v>
      </c>
    </row>
    <row r="2310" spans="19:20">
      <c r="S2310" s="362" t="s">
        <v>1695</v>
      </c>
      <c r="T2310" s="363">
        <v>1.5</v>
      </c>
    </row>
    <row r="2311" spans="19:20">
      <c r="S2311" s="362" t="s">
        <v>1695</v>
      </c>
      <c r="T2311" s="364">
        <v>1.5</v>
      </c>
    </row>
    <row r="2312" spans="19:20">
      <c r="S2312" s="362" t="s">
        <v>1695</v>
      </c>
      <c r="T2312" s="363">
        <v>1.5</v>
      </c>
    </row>
    <row r="2313" spans="19:20">
      <c r="S2313" s="362" t="s">
        <v>1695</v>
      </c>
      <c r="T2313" s="364">
        <v>1.5</v>
      </c>
    </row>
    <row r="2314" spans="19:20" ht="15.75" thickBot="1">
      <c r="S2314" s="362" t="s">
        <v>1694</v>
      </c>
      <c r="T2314" s="363">
        <v>2.4</v>
      </c>
    </row>
    <row r="2315" spans="19:20" ht="15.75" thickBot="1">
      <c r="S2315" s="362" t="s">
        <v>1694</v>
      </c>
      <c r="T2315" s="365">
        <v>2.4</v>
      </c>
    </row>
    <row r="2316" spans="19:20" ht="15.75" thickBot="1">
      <c r="S2316" s="362" t="s">
        <v>1694</v>
      </c>
      <c r="T2316" s="366">
        <v>2.4</v>
      </c>
    </row>
    <row r="2317" spans="19:20" ht="15.75" thickBot="1">
      <c r="S2317" s="362" t="s">
        <v>1694</v>
      </c>
      <c r="T2317" s="365">
        <v>2.4</v>
      </c>
    </row>
    <row r="2318" spans="19:20" ht="15.75" thickBot="1">
      <c r="S2318" s="362" t="s">
        <v>1694</v>
      </c>
      <c r="T2318" s="366">
        <v>2.4</v>
      </c>
    </row>
    <row r="2319" spans="19:20" ht="15.75" thickBot="1">
      <c r="S2319" s="362" t="s">
        <v>1694</v>
      </c>
      <c r="T2319" s="365">
        <v>2.4</v>
      </c>
    </row>
    <row r="2320" spans="19:20" ht="15.75" thickBot="1">
      <c r="S2320" s="362" t="s">
        <v>1694</v>
      </c>
      <c r="T2320" s="366">
        <v>2.4</v>
      </c>
    </row>
    <row r="2321" spans="19:20" ht="15.75" thickBot="1">
      <c r="S2321" s="362" t="s">
        <v>1694</v>
      </c>
      <c r="T2321" s="365">
        <v>2.4</v>
      </c>
    </row>
    <row r="2322" spans="19:20" ht="15.75" thickBot="1">
      <c r="S2322" s="362" t="s">
        <v>1696</v>
      </c>
      <c r="T2322" s="366">
        <v>1.9</v>
      </c>
    </row>
    <row r="2323" spans="19:20" ht="15.75" thickBot="1">
      <c r="S2323" s="362" t="s">
        <v>1696</v>
      </c>
      <c r="T2323" s="365">
        <v>1.9</v>
      </c>
    </row>
    <row r="2324" spans="19:20">
      <c r="S2324" s="362" t="s">
        <v>1696</v>
      </c>
      <c r="T2324" s="366">
        <v>1.9</v>
      </c>
    </row>
    <row r="2325" spans="19:20">
      <c r="S2325" s="362" t="s">
        <v>1696</v>
      </c>
      <c r="T2325" s="364">
        <v>1.9</v>
      </c>
    </row>
    <row r="2326" spans="19:20">
      <c r="S2326" s="362" t="s">
        <v>1696</v>
      </c>
      <c r="T2326" s="363">
        <v>1.9</v>
      </c>
    </row>
    <row r="2327" spans="19:20">
      <c r="S2327" s="362" t="s">
        <v>1696</v>
      </c>
      <c r="T2327" s="364">
        <v>1.9</v>
      </c>
    </row>
    <row r="2328" spans="19:20">
      <c r="S2328" s="362" t="s">
        <v>1696</v>
      </c>
      <c r="T2328" s="363">
        <v>1.9</v>
      </c>
    </row>
    <row r="2329" spans="19:20">
      <c r="S2329" s="362" t="s">
        <v>1696</v>
      </c>
      <c r="T2329" s="364">
        <v>1.9</v>
      </c>
    </row>
    <row r="2330" spans="19:20">
      <c r="S2330" s="362" t="s">
        <v>1697</v>
      </c>
      <c r="T2330" s="363">
        <v>2.1</v>
      </c>
    </row>
    <row r="2331" spans="19:20" ht="15.75" thickBot="1">
      <c r="S2331" s="362" t="s">
        <v>1697</v>
      </c>
      <c r="T2331" s="364">
        <v>2.1</v>
      </c>
    </row>
    <row r="2332" spans="19:20" ht="15.75" thickBot="1">
      <c r="S2332" s="362" t="s">
        <v>1697</v>
      </c>
      <c r="T2332" s="366">
        <v>2.1</v>
      </c>
    </row>
    <row r="2333" spans="19:20" ht="15.75" thickBot="1">
      <c r="S2333" s="362" t="s">
        <v>1697</v>
      </c>
      <c r="T2333" s="365">
        <v>2.1</v>
      </c>
    </row>
    <row r="2334" spans="19:20" ht="15.75" thickBot="1">
      <c r="S2334" s="362" t="s">
        <v>1697</v>
      </c>
      <c r="T2334" s="366">
        <v>2.1</v>
      </c>
    </row>
    <row r="2335" spans="19:20">
      <c r="S2335" s="362" t="s">
        <v>1697</v>
      </c>
      <c r="T2335" s="365">
        <v>2.1</v>
      </c>
    </row>
    <row r="2336" spans="19:20">
      <c r="S2336" s="362" t="s">
        <v>1697</v>
      </c>
      <c r="T2336" s="363">
        <v>2.1</v>
      </c>
    </row>
    <row r="2337" spans="19:20">
      <c r="S2337" s="362" t="s">
        <v>1697</v>
      </c>
      <c r="T2337" s="364">
        <v>2.1</v>
      </c>
    </row>
    <row r="2338" spans="19:20">
      <c r="S2338" s="362" t="s">
        <v>1698</v>
      </c>
      <c r="T2338" s="363">
        <v>1</v>
      </c>
    </row>
    <row r="2339" spans="19:20">
      <c r="S2339" s="362" t="s">
        <v>1698</v>
      </c>
      <c r="T2339" s="364">
        <v>1</v>
      </c>
    </row>
    <row r="2340" spans="19:20">
      <c r="S2340" s="362" t="s">
        <v>1698</v>
      </c>
      <c r="T2340" s="363">
        <v>1</v>
      </c>
    </row>
    <row r="2341" spans="19:20">
      <c r="S2341" s="362" t="s">
        <v>1698</v>
      </c>
      <c r="T2341" s="364">
        <v>1</v>
      </c>
    </row>
    <row r="2342" spans="19:20">
      <c r="S2342" s="362" t="s">
        <v>1698</v>
      </c>
      <c r="T2342" s="363">
        <v>1</v>
      </c>
    </row>
    <row r="2343" spans="19:20">
      <c r="S2343" s="362" t="s">
        <v>1698</v>
      </c>
      <c r="T2343" s="364">
        <v>1</v>
      </c>
    </row>
    <row r="2344" spans="19:20">
      <c r="S2344" s="362" t="s">
        <v>1698</v>
      </c>
      <c r="T2344" s="363">
        <v>1</v>
      </c>
    </row>
    <row r="2345" spans="19:20">
      <c r="S2345" s="362" t="s">
        <v>1698</v>
      </c>
      <c r="T2345" s="364">
        <v>1</v>
      </c>
    </row>
    <row r="2346" spans="19:20">
      <c r="S2346" s="362" t="s">
        <v>1698</v>
      </c>
      <c r="T2346" s="363">
        <v>1</v>
      </c>
    </row>
    <row r="2347" spans="19:20">
      <c r="S2347" s="362" t="s">
        <v>1698</v>
      </c>
      <c r="T2347" s="364">
        <v>1</v>
      </c>
    </row>
    <row r="2348" spans="19:20">
      <c r="S2348" s="362" t="s">
        <v>1699</v>
      </c>
      <c r="T2348" s="363">
        <v>1.2</v>
      </c>
    </row>
    <row r="2349" spans="19:20" ht="15.75" thickBot="1">
      <c r="S2349" s="362" t="s">
        <v>1699</v>
      </c>
      <c r="T2349" s="364">
        <v>1.2</v>
      </c>
    </row>
    <row r="2350" spans="19:20" ht="15.75" thickBot="1">
      <c r="S2350" s="362" t="s">
        <v>1701</v>
      </c>
      <c r="T2350" s="366">
        <v>1.5</v>
      </c>
    </row>
    <row r="2351" spans="19:20" ht="15.75" thickBot="1">
      <c r="S2351" s="362" t="s">
        <v>1701</v>
      </c>
      <c r="T2351" s="365">
        <v>1.5</v>
      </c>
    </row>
    <row r="2352" spans="19:20" ht="15.75" thickBot="1">
      <c r="S2352" s="362" t="s">
        <v>1700</v>
      </c>
      <c r="T2352" s="366">
        <v>2.4</v>
      </c>
    </row>
    <row r="2353" spans="19:20" ht="15.75" thickBot="1">
      <c r="S2353" s="362" t="s">
        <v>1700</v>
      </c>
      <c r="T2353" s="365">
        <v>2.4</v>
      </c>
    </row>
    <row r="2354" spans="19:20">
      <c r="S2354" s="362" t="s">
        <v>1702</v>
      </c>
      <c r="T2354" s="366">
        <v>1.9</v>
      </c>
    </row>
    <row r="2355" spans="19:20">
      <c r="S2355" s="362" t="s">
        <v>1702</v>
      </c>
      <c r="T2355" s="364">
        <v>1.9</v>
      </c>
    </row>
    <row r="2356" spans="19:20">
      <c r="S2356" s="362" t="s">
        <v>1702</v>
      </c>
      <c r="T2356" s="363">
        <v>1.9</v>
      </c>
    </row>
    <row r="2357" spans="19:20">
      <c r="S2357" s="362" t="s">
        <v>1702</v>
      </c>
      <c r="T2357" s="364">
        <v>1.9</v>
      </c>
    </row>
    <row r="2358" spans="19:20">
      <c r="S2358" s="362" t="s">
        <v>1703</v>
      </c>
      <c r="T2358" s="363">
        <v>2.1</v>
      </c>
    </row>
    <row r="2359" spans="19:20">
      <c r="S2359" s="362" t="s">
        <v>1703</v>
      </c>
      <c r="T2359" s="364">
        <v>2.1</v>
      </c>
    </row>
    <row r="2360" spans="19:20">
      <c r="S2360" s="362" t="s">
        <v>1704</v>
      </c>
      <c r="T2360" s="363">
        <v>1</v>
      </c>
    </row>
    <row r="2361" spans="19:20">
      <c r="S2361" s="362" t="s">
        <v>1704</v>
      </c>
      <c r="T2361" s="364">
        <v>1</v>
      </c>
    </row>
    <row r="2362" spans="19:20">
      <c r="S2362" s="362" t="s">
        <v>1704</v>
      </c>
      <c r="T2362" s="363">
        <v>1</v>
      </c>
    </row>
    <row r="2363" spans="19:20">
      <c r="S2363" s="362" t="s">
        <v>1704</v>
      </c>
      <c r="T2363" s="364">
        <v>1</v>
      </c>
    </row>
    <row r="2364" spans="19:20">
      <c r="S2364" s="362" t="s">
        <v>1705</v>
      </c>
      <c r="T2364" s="363">
        <v>1.2</v>
      </c>
    </row>
    <row r="2365" spans="19:20">
      <c r="S2365" s="362" t="s">
        <v>1705</v>
      </c>
      <c r="T2365" s="364">
        <v>1.2</v>
      </c>
    </row>
    <row r="2366" spans="19:20">
      <c r="S2366" s="362" t="s">
        <v>1707</v>
      </c>
      <c r="T2366" s="363">
        <v>1.5</v>
      </c>
    </row>
    <row r="2367" spans="19:20">
      <c r="S2367" s="362" t="s">
        <v>1707</v>
      </c>
      <c r="T2367" s="364">
        <v>1.5</v>
      </c>
    </row>
    <row r="2368" spans="19:20">
      <c r="S2368" s="362" t="s">
        <v>1706</v>
      </c>
      <c r="T2368" s="363">
        <v>2.4</v>
      </c>
    </row>
    <row r="2369" spans="19:20">
      <c r="S2369" s="362" t="s">
        <v>1706</v>
      </c>
      <c r="T2369" s="364">
        <v>2.4</v>
      </c>
    </row>
    <row r="2370" spans="19:20">
      <c r="S2370" s="362" t="s">
        <v>1708</v>
      </c>
      <c r="T2370" s="363">
        <v>1.9</v>
      </c>
    </row>
    <row r="2371" spans="19:20">
      <c r="S2371" s="362" t="s">
        <v>1708</v>
      </c>
      <c r="T2371" s="364">
        <v>1.9</v>
      </c>
    </row>
    <row r="2372" spans="19:20">
      <c r="S2372" s="362" t="s">
        <v>1709</v>
      </c>
      <c r="T2372" s="363">
        <v>2.1</v>
      </c>
    </row>
    <row r="2373" spans="19:20">
      <c r="S2373" s="362" t="s">
        <v>1709</v>
      </c>
      <c r="T2373" s="364">
        <v>2.1</v>
      </c>
    </row>
    <row r="2374" spans="19:20">
      <c r="S2374" s="362" t="s">
        <v>1710</v>
      </c>
      <c r="T2374" s="363">
        <v>1</v>
      </c>
    </row>
    <row r="2375" spans="19:20" ht="15.75" thickBot="1">
      <c r="S2375" s="362" t="s">
        <v>1710</v>
      </c>
      <c r="T2375" s="364">
        <v>1</v>
      </c>
    </row>
    <row r="2376" spans="19:20" ht="15.75" thickBot="1">
      <c r="S2376" s="362" t="s">
        <v>1711</v>
      </c>
      <c r="T2376" s="366">
        <v>1.2</v>
      </c>
    </row>
    <row r="2377" spans="19:20" ht="15.75" thickBot="1">
      <c r="S2377" s="362" t="s">
        <v>1711</v>
      </c>
      <c r="T2377" s="365">
        <v>1.2</v>
      </c>
    </row>
    <row r="2378" spans="19:20" ht="15.75" thickBot="1">
      <c r="S2378" s="362" t="s">
        <v>1713</v>
      </c>
      <c r="T2378" s="366">
        <v>1.5</v>
      </c>
    </row>
    <row r="2379" spans="19:20" ht="15.75" thickBot="1">
      <c r="S2379" s="362" t="s">
        <v>1713</v>
      </c>
      <c r="T2379" s="365">
        <v>1.5</v>
      </c>
    </row>
    <row r="2380" spans="19:20" ht="15.75" thickBot="1">
      <c r="S2380" s="362" t="s">
        <v>1712</v>
      </c>
      <c r="T2380" s="366">
        <v>2.4</v>
      </c>
    </row>
    <row r="2381" spans="19:20" ht="15.75" thickBot="1">
      <c r="S2381" s="362" t="s">
        <v>1712</v>
      </c>
      <c r="T2381" s="365">
        <v>2.4</v>
      </c>
    </row>
    <row r="2382" spans="19:20" ht="15.75" thickBot="1">
      <c r="S2382" s="362" t="s">
        <v>1714</v>
      </c>
      <c r="T2382" s="366">
        <v>1.9</v>
      </c>
    </row>
    <row r="2383" spans="19:20" ht="15.75" thickBot="1">
      <c r="S2383" s="362" t="s">
        <v>1714</v>
      </c>
      <c r="T2383" s="365">
        <v>1.9</v>
      </c>
    </row>
    <row r="2384" spans="19:20" ht="15.75" thickBot="1">
      <c r="S2384" s="362" t="s">
        <v>1715</v>
      </c>
      <c r="T2384" s="366">
        <v>2.1</v>
      </c>
    </row>
    <row r="2385" spans="19:20" ht="15.75" thickBot="1">
      <c r="S2385" s="362" t="s">
        <v>1715</v>
      </c>
      <c r="T2385" s="365">
        <v>2.1</v>
      </c>
    </row>
    <row r="2386" spans="19:20">
      <c r="S2386" s="362" t="s">
        <v>1716</v>
      </c>
      <c r="T2386" s="366">
        <v>1</v>
      </c>
    </row>
    <row r="2387" spans="19:20">
      <c r="S2387" s="362" t="s">
        <v>1716</v>
      </c>
      <c r="T2387" s="364">
        <v>1</v>
      </c>
    </row>
    <row r="2388" spans="19:20">
      <c r="S2388" s="362" t="s">
        <v>1716</v>
      </c>
      <c r="T2388" s="363">
        <v>1</v>
      </c>
    </row>
    <row r="2389" spans="19:20">
      <c r="S2389" s="362" t="s">
        <v>1716</v>
      </c>
      <c r="T2389" s="364">
        <v>1</v>
      </c>
    </row>
    <row r="2390" spans="19:20">
      <c r="S2390" s="362" t="s">
        <v>1717</v>
      </c>
      <c r="T2390" s="363">
        <v>1.2</v>
      </c>
    </row>
    <row r="2391" spans="19:20">
      <c r="S2391" s="362" t="s">
        <v>1717</v>
      </c>
      <c r="T2391" s="364">
        <v>1.2</v>
      </c>
    </row>
    <row r="2392" spans="19:20">
      <c r="S2392" s="362" t="s">
        <v>1719</v>
      </c>
      <c r="T2392" s="363">
        <v>1.5</v>
      </c>
    </row>
    <row r="2393" spans="19:20">
      <c r="S2393" s="362" t="s">
        <v>1719</v>
      </c>
      <c r="T2393" s="364">
        <v>1.5</v>
      </c>
    </row>
    <row r="2394" spans="19:20">
      <c r="S2394" s="362" t="s">
        <v>1718</v>
      </c>
      <c r="T2394" s="363">
        <v>2.4</v>
      </c>
    </row>
    <row r="2395" spans="19:20">
      <c r="S2395" s="362" t="s">
        <v>1718</v>
      </c>
      <c r="T2395" s="364">
        <v>2.4</v>
      </c>
    </row>
    <row r="2396" spans="19:20">
      <c r="S2396" s="362" t="s">
        <v>1720</v>
      </c>
      <c r="T2396" s="363">
        <v>1.9</v>
      </c>
    </row>
    <row r="2397" spans="19:20">
      <c r="S2397" s="362" t="s">
        <v>1720</v>
      </c>
      <c r="T2397" s="364">
        <v>1.9</v>
      </c>
    </row>
    <row r="2398" spans="19:20">
      <c r="S2398" s="362" t="s">
        <v>1721</v>
      </c>
      <c r="T2398" s="363">
        <v>2.1</v>
      </c>
    </row>
    <row r="2399" spans="19:20">
      <c r="S2399" s="362" t="s">
        <v>1721</v>
      </c>
      <c r="T2399" s="364">
        <v>2.1</v>
      </c>
    </row>
    <row r="2400" spans="19:20">
      <c r="S2400" s="362" t="s">
        <v>1722</v>
      </c>
      <c r="T2400" s="363">
        <v>1</v>
      </c>
    </row>
    <row r="2401" spans="19:20">
      <c r="S2401" s="362" t="s">
        <v>1722</v>
      </c>
      <c r="T2401" s="364">
        <v>1</v>
      </c>
    </row>
    <row r="2402" spans="19:20">
      <c r="S2402" s="362" t="s">
        <v>1723</v>
      </c>
      <c r="T2402" s="363">
        <v>1.2</v>
      </c>
    </row>
    <row r="2403" spans="19:20">
      <c r="S2403" s="362" t="s">
        <v>1723</v>
      </c>
      <c r="T2403" s="364">
        <v>1.2</v>
      </c>
    </row>
    <row r="2404" spans="19:20">
      <c r="S2404" s="362" t="s">
        <v>1723</v>
      </c>
      <c r="T2404" s="363">
        <v>1.2</v>
      </c>
    </row>
    <row r="2405" spans="19:20" ht="15.75" thickBot="1">
      <c r="S2405" s="362" t="s">
        <v>1723</v>
      </c>
      <c r="T2405" s="364">
        <v>1.2</v>
      </c>
    </row>
    <row r="2406" spans="19:20" ht="15.75" thickBot="1">
      <c r="S2406" s="362" t="s">
        <v>1723</v>
      </c>
      <c r="T2406" s="366">
        <v>1.2</v>
      </c>
    </row>
    <row r="2407" spans="19:20" ht="15.75" thickBot="1">
      <c r="S2407" s="362" t="s">
        <v>1723</v>
      </c>
      <c r="T2407" s="365">
        <v>1.2</v>
      </c>
    </row>
    <row r="2408" spans="19:20" ht="15.75" thickBot="1">
      <c r="S2408" s="362" t="s">
        <v>1723</v>
      </c>
      <c r="T2408" s="366">
        <v>1.2</v>
      </c>
    </row>
    <row r="2409" spans="19:20" ht="15.75" thickBot="1">
      <c r="S2409" s="362" t="s">
        <v>1723</v>
      </c>
      <c r="T2409" s="365">
        <v>1.2</v>
      </c>
    </row>
    <row r="2410" spans="19:20">
      <c r="S2410" s="362" t="s">
        <v>1725</v>
      </c>
      <c r="T2410" s="366">
        <v>1.5</v>
      </c>
    </row>
    <row r="2411" spans="19:20">
      <c r="S2411" s="362" t="s">
        <v>1725</v>
      </c>
      <c r="T2411" s="364">
        <v>1.5</v>
      </c>
    </row>
    <row r="2412" spans="19:20">
      <c r="S2412" s="362" t="s">
        <v>1725</v>
      </c>
      <c r="T2412" s="363">
        <v>1.5</v>
      </c>
    </row>
    <row r="2413" spans="19:20">
      <c r="S2413" s="362" t="s">
        <v>1725</v>
      </c>
      <c r="T2413" s="364">
        <v>1.5</v>
      </c>
    </row>
    <row r="2414" spans="19:20">
      <c r="S2414" s="362" t="s">
        <v>1725</v>
      </c>
      <c r="T2414" s="363">
        <v>1.5</v>
      </c>
    </row>
    <row r="2415" spans="19:20">
      <c r="S2415" s="362" t="s">
        <v>1725</v>
      </c>
      <c r="T2415" s="364">
        <v>1.5</v>
      </c>
    </row>
    <row r="2416" spans="19:20">
      <c r="S2416" s="362" t="s">
        <v>1725</v>
      </c>
      <c r="T2416" s="363">
        <v>1.5</v>
      </c>
    </row>
    <row r="2417" spans="19:20">
      <c r="S2417" s="362" t="s">
        <v>1725</v>
      </c>
      <c r="T2417" s="364">
        <v>1.5</v>
      </c>
    </row>
    <row r="2418" spans="19:20">
      <c r="S2418" s="362" t="s">
        <v>1724</v>
      </c>
      <c r="T2418" s="363">
        <v>2.4</v>
      </c>
    </row>
    <row r="2419" spans="19:20">
      <c r="S2419" s="362" t="s">
        <v>1724</v>
      </c>
      <c r="T2419" s="364">
        <v>2.4</v>
      </c>
    </row>
    <row r="2420" spans="19:20">
      <c r="S2420" s="362" t="s">
        <v>1724</v>
      </c>
      <c r="T2420" s="363">
        <v>2.4</v>
      </c>
    </row>
    <row r="2421" spans="19:20" ht="15.75" thickBot="1">
      <c r="S2421" s="362" t="s">
        <v>1724</v>
      </c>
      <c r="T2421" s="364">
        <v>2.4</v>
      </c>
    </row>
    <row r="2422" spans="19:20" ht="15.75" thickBot="1">
      <c r="S2422" s="362" t="s">
        <v>1724</v>
      </c>
      <c r="T2422" s="366">
        <v>2.4</v>
      </c>
    </row>
    <row r="2423" spans="19:20" ht="15.75" thickBot="1">
      <c r="S2423" s="362" t="s">
        <v>1724</v>
      </c>
      <c r="T2423" s="365">
        <v>2.4</v>
      </c>
    </row>
    <row r="2424" spans="19:20" ht="15.75" thickBot="1">
      <c r="S2424" s="362" t="s">
        <v>1724</v>
      </c>
      <c r="T2424" s="366">
        <v>2.4</v>
      </c>
    </row>
    <row r="2425" spans="19:20" ht="15.75" thickBot="1">
      <c r="S2425" s="362" t="s">
        <v>1724</v>
      </c>
      <c r="T2425" s="365">
        <v>2.4</v>
      </c>
    </row>
    <row r="2426" spans="19:20">
      <c r="S2426" s="362" t="s">
        <v>1726</v>
      </c>
      <c r="T2426" s="366">
        <v>1.9</v>
      </c>
    </row>
    <row r="2427" spans="19:20">
      <c r="S2427" s="362" t="s">
        <v>1726</v>
      </c>
      <c r="T2427" s="364">
        <v>1.9</v>
      </c>
    </row>
    <row r="2428" spans="19:20">
      <c r="S2428" s="362" t="s">
        <v>1726</v>
      </c>
      <c r="T2428" s="363">
        <v>1.9</v>
      </c>
    </row>
    <row r="2429" spans="19:20" ht="15.75" thickBot="1">
      <c r="S2429" s="362" t="s">
        <v>1726</v>
      </c>
      <c r="T2429" s="364">
        <v>1.9</v>
      </c>
    </row>
    <row r="2430" spans="19:20" ht="15.75" thickBot="1">
      <c r="S2430" s="362" t="s">
        <v>1726</v>
      </c>
      <c r="T2430" s="366">
        <v>1.9</v>
      </c>
    </row>
    <row r="2431" spans="19:20" ht="15.75" thickBot="1">
      <c r="S2431" s="362" t="s">
        <v>1726</v>
      </c>
      <c r="T2431" s="365">
        <v>1.9</v>
      </c>
    </row>
    <row r="2432" spans="19:20" ht="15.75" thickBot="1">
      <c r="S2432" s="362" t="s">
        <v>1726</v>
      </c>
      <c r="T2432" s="366">
        <v>1.9</v>
      </c>
    </row>
    <row r="2433" spans="19:20" ht="15.75" thickBot="1">
      <c r="S2433" s="362" t="s">
        <v>1726</v>
      </c>
      <c r="T2433" s="365">
        <v>1.9</v>
      </c>
    </row>
    <row r="2434" spans="19:20" ht="15.75" thickBot="1">
      <c r="S2434" s="362" t="s">
        <v>1727</v>
      </c>
      <c r="T2434" s="366">
        <v>2.1</v>
      </c>
    </row>
    <row r="2435" spans="19:20" ht="15.75" thickBot="1">
      <c r="S2435" s="362" t="s">
        <v>1727</v>
      </c>
      <c r="T2435" s="365">
        <v>2.1</v>
      </c>
    </row>
    <row r="2436" spans="19:20" ht="15.75" thickBot="1">
      <c r="S2436" s="362" t="s">
        <v>1727</v>
      </c>
      <c r="T2436" s="366">
        <v>2.1</v>
      </c>
    </row>
    <row r="2437" spans="19:20" ht="15.75" thickBot="1">
      <c r="S2437" s="362" t="s">
        <v>1727</v>
      </c>
      <c r="T2437" s="365">
        <v>2.1</v>
      </c>
    </row>
    <row r="2438" spans="19:20" ht="15.75" thickBot="1">
      <c r="S2438" s="362" t="s">
        <v>1727</v>
      </c>
      <c r="T2438" s="366">
        <v>2.1</v>
      </c>
    </row>
    <row r="2439" spans="19:20" ht="15.75" thickBot="1">
      <c r="S2439" s="362" t="s">
        <v>1727</v>
      </c>
      <c r="T2439" s="365">
        <v>2.1</v>
      </c>
    </row>
    <row r="2440" spans="19:20" ht="15.75" thickBot="1">
      <c r="S2440" s="362" t="s">
        <v>1727</v>
      </c>
      <c r="T2440" s="366">
        <v>2.1</v>
      </c>
    </row>
    <row r="2441" spans="19:20" ht="15.75" thickBot="1">
      <c r="S2441" s="362" t="s">
        <v>1727</v>
      </c>
      <c r="T2441" s="365">
        <v>2.1</v>
      </c>
    </row>
    <row r="2442" spans="19:20" ht="15.75" thickBot="1">
      <c r="S2442" s="362" t="s">
        <v>1728</v>
      </c>
      <c r="T2442" s="366">
        <v>1</v>
      </c>
    </row>
    <row r="2443" spans="19:20" ht="15.75" thickBot="1">
      <c r="S2443" s="362" t="s">
        <v>1728</v>
      </c>
      <c r="T2443" s="365">
        <v>1</v>
      </c>
    </row>
    <row r="2444" spans="19:20" ht="15.75" thickBot="1">
      <c r="S2444" s="362" t="s">
        <v>1728</v>
      </c>
      <c r="T2444" s="366">
        <v>1</v>
      </c>
    </row>
    <row r="2445" spans="19:20" ht="15.75" thickBot="1">
      <c r="S2445" s="362" t="s">
        <v>1728</v>
      </c>
      <c r="T2445" s="365">
        <v>1</v>
      </c>
    </row>
    <row r="2446" spans="19:20" ht="15.75" thickBot="1">
      <c r="S2446" s="362" t="s">
        <v>1728</v>
      </c>
      <c r="T2446" s="366">
        <v>1</v>
      </c>
    </row>
    <row r="2447" spans="19:20" ht="15.75" thickBot="1">
      <c r="S2447" s="362" t="s">
        <v>1728</v>
      </c>
      <c r="T2447" s="365">
        <v>1</v>
      </c>
    </row>
    <row r="2448" spans="19:20" ht="15.75" thickBot="1">
      <c r="S2448" s="362" t="s">
        <v>1728</v>
      </c>
      <c r="T2448" s="366">
        <v>1</v>
      </c>
    </row>
    <row r="2449" spans="19:20" ht="15.75" thickBot="1">
      <c r="S2449" s="362" t="s">
        <v>1728</v>
      </c>
      <c r="T2449" s="365">
        <v>1</v>
      </c>
    </row>
    <row r="2450" spans="19:20" ht="15.75" thickBot="1">
      <c r="S2450" s="362" t="s">
        <v>1728</v>
      </c>
      <c r="T2450" s="366">
        <v>1</v>
      </c>
    </row>
    <row r="2451" spans="19:20" ht="15.75" thickBot="1">
      <c r="S2451" s="362" t="s">
        <v>1728</v>
      </c>
      <c r="T2451" s="365">
        <v>1</v>
      </c>
    </row>
    <row r="2452" spans="19:20" ht="15.75" thickBot="1">
      <c r="S2452" s="362" t="s">
        <v>1729</v>
      </c>
      <c r="T2452" s="366">
        <v>1.2</v>
      </c>
    </row>
    <row r="2453" spans="19:20" ht="15.75" thickBot="1">
      <c r="S2453" s="362" t="s">
        <v>1729</v>
      </c>
      <c r="T2453" s="365">
        <v>1.2</v>
      </c>
    </row>
    <row r="2454" spans="19:20" ht="15.75" thickBot="1">
      <c r="S2454" s="362" t="s">
        <v>1731</v>
      </c>
      <c r="T2454" s="366">
        <v>1.5</v>
      </c>
    </row>
    <row r="2455" spans="19:20" ht="15.75" thickBot="1">
      <c r="S2455" s="362" t="s">
        <v>1731</v>
      </c>
      <c r="T2455" s="365">
        <v>1.5</v>
      </c>
    </row>
    <row r="2456" spans="19:20" ht="15.75" thickBot="1">
      <c r="S2456" s="362" t="s">
        <v>1730</v>
      </c>
      <c r="T2456" s="366">
        <v>2.4</v>
      </c>
    </row>
    <row r="2457" spans="19:20" ht="15.75" thickBot="1">
      <c r="S2457" s="362" t="s">
        <v>1730</v>
      </c>
      <c r="T2457" s="365">
        <v>2.4</v>
      </c>
    </row>
    <row r="2458" spans="19:20" ht="15.75" thickBot="1">
      <c r="S2458" s="362" t="s">
        <v>1732</v>
      </c>
      <c r="T2458" s="366">
        <v>1.9</v>
      </c>
    </row>
    <row r="2459" spans="19:20" ht="15.75" thickBot="1">
      <c r="S2459" s="362" t="s">
        <v>1732</v>
      </c>
      <c r="T2459" s="365">
        <v>1.9</v>
      </c>
    </row>
    <row r="2460" spans="19:20" ht="15.75" thickBot="1">
      <c r="S2460" s="362" t="s">
        <v>1732</v>
      </c>
      <c r="T2460" s="366">
        <v>1.9</v>
      </c>
    </row>
    <row r="2461" spans="19:20" ht="15.75" thickBot="1">
      <c r="S2461" s="362" t="s">
        <v>1732</v>
      </c>
      <c r="T2461" s="365">
        <v>1.9</v>
      </c>
    </row>
    <row r="2462" spans="19:20" ht="15.75" thickBot="1">
      <c r="S2462" s="362" t="s">
        <v>1733</v>
      </c>
      <c r="T2462" s="366">
        <v>2.1</v>
      </c>
    </row>
    <row r="2463" spans="19:20" ht="15.75" thickBot="1">
      <c r="S2463" s="362" t="s">
        <v>1733</v>
      </c>
      <c r="T2463" s="365">
        <v>2.1</v>
      </c>
    </row>
    <row r="2464" spans="19:20" ht="15.75" thickBot="1">
      <c r="S2464" s="362" t="s">
        <v>1734</v>
      </c>
      <c r="T2464" s="366">
        <v>1</v>
      </c>
    </row>
    <row r="2465" spans="19:20" ht="15.75" thickBot="1">
      <c r="S2465" s="362" t="s">
        <v>1734</v>
      </c>
      <c r="T2465" s="365">
        <v>1</v>
      </c>
    </row>
    <row r="2466" spans="19:20" ht="15.75" thickBot="1">
      <c r="S2466" s="362" t="s">
        <v>1734</v>
      </c>
      <c r="T2466" s="366">
        <v>1</v>
      </c>
    </row>
    <row r="2467" spans="19:20" ht="15.75" thickBot="1">
      <c r="S2467" s="362" t="s">
        <v>1734</v>
      </c>
      <c r="T2467" s="365">
        <v>1</v>
      </c>
    </row>
    <row r="2468" spans="19:20" ht="15.75" thickBot="1">
      <c r="S2468" s="362" t="s">
        <v>1735</v>
      </c>
      <c r="T2468" s="366">
        <v>1.2</v>
      </c>
    </row>
    <row r="2469" spans="19:20" ht="15.75" thickBot="1">
      <c r="S2469" s="362" t="s">
        <v>1735</v>
      </c>
      <c r="T2469" s="365">
        <v>1.2</v>
      </c>
    </row>
    <row r="2470" spans="19:20" ht="15.75" thickBot="1">
      <c r="S2470" s="362" t="s">
        <v>1737</v>
      </c>
      <c r="T2470" s="366">
        <v>1.5</v>
      </c>
    </row>
    <row r="2471" spans="19:20" ht="15.75" thickBot="1">
      <c r="S2471" s="362" t="s">
        <v>1737</v>
      </c>
      <c r="T2471" s="365">
        <v>1.5</v>
      </c>
    </row>
    <row r="2472" spans="19:20" ht="15.75" thickBot="1">
      <c r="S2472" s="362" t="s">
        <v>1736</v>
      </c>
      <c r="T2472" s="366">
        <v>2.4</v>
      </c>
    </row>
    <row r="2473" spans="19:20" ht="15.75" thickBot="1">
      <c r="S2473" s="362" t="s">
        <v>1736</v>
      </c>
      <c r="T2473" s="365">
        <v>2.4</v>
      </c>
    </row>
    <row r="2474" spans="19:20" ht="15.75" thickBot="1">
      <c r="S2474" s="362" t="s">
        <v>1738</v>
      </c>
      <c r="T2474" s="366">
        <v>1.9</v>
      </c>
    </row>
    <row r="2475" spans="19:20" ht="15.75" thickBot="1">
      <c r="S2475" s="362" t="s">
        <v>1738</v>
      </c>
      <c r="T2475" s="365">
        <v>1.9</v>
      </c>
    </row>
    <row r="2476" spans="19:20" ht="15.75" thickBot="1">
      <c r="S2476" s="362" t="s">
        <v>1739</v>
      </c>
      <c r="T2476" s="366">
        <v>2.1</v>
      </c>
    </row>
    <row r="2477" spans="19:20" ht="15.75" thickBot="1">
      <c r="S2477" s="362" t="s">
        <v>1739</v>
      </c>
      <c r="T2477" s="365">
        <v>2.1</v>
      </c>
    </row>
    <row r="2478" spans="19:20" ht="15.75" thickBot="1">
      <c r="S2478" s="362" t="s">
        <v>1740</v>
      </c>
      <c r="T2478" s="366">
        <v>1</v>
      </c>
    </row>
    <row r="2479" spans="19:20" ht="15.75" thickBot="1">
      <c r="S2479" s="362" t="s">
        <v>1740</v>
      </c>
      <c r="T2479" s="365">
        <v>1</v>
      </c>
    </row>
    <row r="2480" spans="19:20" ht="15.75" thickBot="1">
      <c r="S2480" s="362" t="s">
        <v>1741</v>
      </c>
      <c r="T2480" s="366">
        <v>1.5</v>
      </c>
    </row>
    <row r="2481" spans="19:20" ht="15.75" thickBot="1">
      <c r="S2481" s="362" t="s">
        <v>1741</v>
      </c>
      <c r="T2481" s="365">
        <v>1.5</v>
      </c>
    </row>
    <row r="2482" spans="19:20" ht="15.75" thickBot="1">
      <c r="S2482" s="362" t="s">
        <v>1743</v>
      </c>
      <c r="T2482" s="366">
        <v>1.8</v>
      </c>
    </row>
    <row r="2483" spans="19:20" ht="15.75" thickBot="1">
      <c r="S2483" s="362" t="s">
        <v>1743</v>
      </c>
      <c r="T2483" s="365">
        <v>1.8</v>
      </c>
    </row>
    <row r="2484" spans="19:20" ht="15.75" thickBot="1">
      <c r="S2484" s="362" t="s">
        <v>1742</v>
      </c>
      <c r="T2484" s="370">
        <v>2.6</v>
      </c>
    </row>
    <row r="2485" spans="19:20" ht="15.75" thickBot="1">
      <c r="S2485" s="362" t="s">
        <v>1742</v>
      </c>
      <c r="T2485" s="371">
        <v>2.6</v>
      </c>
    </row>
    <row r="2486" spans="19:20" ht="15.75" thickBot="1">
      <c r="S2486" s="362" t="s">
        <v>1744</v>
      </c>
      <c r="T2486" s="366">
        <v>2.1</v>
      </c>
    </row>
    <row r="2487" spans="19:20" ht="15.75" thickBot="1">
      <c r="S2487" s="362" t="s">
        <v>1744</v>
      </c>
      <c r="T2487" s="365">
        <v>2.1</v>
      </c>
    </row>
    <row r="2488" spans="19:20" ht="15.75" thickBot="1">
      <c r="S2488" s="362" t="s">
        <v>1745</v>
      </c>
      <c r="T2488" s="366">
        <v>2.2999999999999998</v>
      </c>
    </row>
    <row r="2489" spans="19:20" ht="15.75" thickBot="1">
      <c r="S2489" s="362" t="s">
        <v>1745</v>
      </c>
      <c r="T2489" s="365">
        <v>2.2999999999999998</v>
      </c>
    </row>
    <row r="2490" spans="19:20" ht="15.75" thickBot="1">
      <c r="S2490" s="362" t="s">
        <v>1746</v>
      </c>
      <c r="T2490" s="366">
        <v>1.2</v>
      </c>
    </row>
    <row r="2491" spans="19:20" ht="15.75" thickBot="1">
      <c r="S2491" s="362" t="s">
        <v>1746</v>
      </c>
      <c r="T2491" s="365">
        <v>1.2</v>
      </c>
    </row>
    <row r="2492" spans="19:20" ht="15.75" thickBot="1">
      <c r="S2492" s="362" t="s">
        <v>1747</v>
      </c>
      <c r="T2492" s="366">
        <v>1.5</v>
      </c>
    </row>
    <row r="2493" spans="19:20" ht="15.75" thickBot="1">
      <c r="S2493" s="362" t="s">
        <v>1747</v>
      </c>
      <c r="T2493" s="365">
        <v>1.5</v>
      </c>
    </row>
    <row r="2494" spans="19:20" ht="15.75" thickBot="1">
      <c r="S2494" s="362" t="s">
        <v>1749</v>
      </c>
      <c r="T2494" s="366">
        <v>1.8</v>
      </c>
    </row>
    <row r="2495" spans="19:20" ht="15.75" thickBot="1">
      <c r="S2495" s="362" t="s">
        <v>1749</v>
      </c>
      <c r="T2495" s="365">
        <v>1.8</v>
      </c>
    </row>
    <row r="2496" spans="19:20" ht="15.75" thickBot="1">
      <c r="S2496" s="362" t="s">
        <v>1748</v>
      </c>
      <c r="T2496" s="370">
        <v>2.6</v>
      </c>
    </row>
    <row r="2497" spans="19:20" ht="15.75" thickBot="1">
      <c r="S2497" s="362" t="s">
        <v>1748</v>
      </c>
      <c r="T2497" s="371">
        <v>2.6</v>
      </c>
    </row>
    <row r="2498" spans="19:20" ht="15.75" thickBot="1">
      <c r="S2498" s="362" t="s">
        <v>1750</v>
      </c>
      <c r="T2498" s="366">
        <v>2.1</v>
      </c>
    </row>
    <row r="2499" spans="19:20" ht="15.75" thickBot="1">
      <c r="S2499" s="362" t="s">
        <v>1750</v>
      </c>
      <c r="T2499" s="365">
        <v>2.1</v>
      </c>
    </row>
    <row r="2500" spans="19:20" ht="15.75" thickBot="1">
      <c r="S2500" s="362" t="s">
        <v>1751</v>
      </c>
      <c r="T2500" s="366">
        <v>2.2999999999999998</v>
      </c>
    </row>
    <row r="2501" spans="19:20" ht="15.75" thickBot="1">
      <c r="S2501" s="362" t="s">
        <v>1751</v>
      </c>
      <c r="T2501" s="365">
        <v>2.2999999999999998</v>
      </c>
    </row>
    <row r="2502" spans="19:20" ht="15.75" thickBot="1">
      <c r="S2502" s="362" t="s">
        <v>1752</v>
      </c>
      <c r="T2502" s="366">
        <v>1.2</v>
      </c>
    </row>
    <row r="2503" spans="19:20" ht="15.75" thickBot="1">
      <c r="S2503" s="362" t="s">
        <v>1752</v>
      </c>
      <c r="T2503" s="365">
        <v>1.2</v>
      </c>
    </row>
    <row r="2504" spans="19:20" ht="15.75" thickBot="1">
      <c r="S2504" s="362" t="s">
        <v>1753</v>
      </c>
      <c r="T2504" s="366">
        <v>1.5</v>
      </c>
    </row>
    <row r="2505" spans="19:20" ht="15.75" thickBot="1">
      <c r="S2505" s="362" t="s">
        <v>1753</v>
      </c>
      <c r="T2505" s="365">
        <v>1.5</v>
      </c>
    </row>
    <row r="2506" spans="19:20" ht="15.75" thickBot="1">
      <c r="S2506" s="362" t="s">
        <v>1753</v>
      </c>
      <c r="T2506" s="366">
        <v>1.5</v>
      </c>
    </row>
    <row r="2507" spans="19:20" ht="15.75" thickBot="1">
      <c r="S2507" s="362" t="s">
        <v>1753</v>
      </c>
      <c r="T2507" s="365">
        <v>1.5</v>
      </c>
    </row>
    <row r="2508" spans="19:20" ht="15.75" thickBot="1">
      <c r="S2508" s="362" t="s">
        <v>1753</v>
      </c>
      <c r="T2508" s="366">
        <v>1.5</v>
      </c>
    </row>
    <row r="2509" spans="19:20" ht="15.75" thickBot="1">
      <c r="S2509" s="362" t="s">
        <v>1753</v>
      </c>
      <c r="T2509" s="365">
        <v>1.5</v>
      </c>
    </row>
    <row r="2510" spans="19:20" ht="15.75" thickBot="1">
      <c r="S2510" s="362" t="s">
        <v>1753</v>
      </c>
      <c r="T2510" s="366">
        <v>1.5</v>
      </c>
    </row>
    <row r="2511" spans="19:20" ht="15.75" thickBot="1">
      <c r="S2511" s="362" t="s">
        <v>1753</v>
      </c>
      <c r="T2511" s="365">
        <v>1.5</v>
      </c>
    </row>
    <row r="2512" spans="19:20" ht="15.75" thickBot="1">
      <c r="S2512" s="362" t="s">
        <v>1755</v>
      </c>
      <c r="T2512" s="366">
        <v>1.8</v>
      </c>
    </row>
    <row r="2513" spans="19:20" ht="15.75" thickBot="1">
      <c r="S2513" s="362" t="s">
        <v>1755</v>
      </c>
      <c r="T2513" s="365">
        <v>1.8</v>
      </c>
    </row>
    <row r="2514" spans="19:20" ht="15.75" thickBot="1">
      <c r="S2514" s="362" t="s">
        <v>1755</v>
      </c>
      <c r="T2514" s="366">
        <v>1.8</v>
      </c>
    </row>
    <row r="2515" spans="19:20" ht="15.75" thickBot="1">
      <c r="S2515" s="362" t="s">
        <v>1755</v>
      </c>
      <c r="T2515" s="365">
        <v>1.8</v>
      </c>
    </row>
    <row r="2516" spans="19:20" ht="15.75" thickBot="1">
      <c r="S2516" s="362" t="s">
        <v>1755</v>
      </c>
      <c r="T2516" s="366">
        <v>1.8</v>
      </c>
    </row>
    <row r="2517" spans="19:20" ht="15.75" thickBot="1">
      <c r="S2517" s="362" t="s">
        <v>1755</v>
      </c>
      <c r="T2517" s="365">
        <v>1.8</v>
      </c>
    </row>
    <row r="2518" spans="19:20" ht="15.75" thickBot="1">
      <c r="S2518" s="362" t="s">
        <v>1755</v>
      </c>
      <c r="T2518" s="366">
        <v>1.8</v>
      </c>
    </row>
    <row r="2519" spans="19:20" ht="15.75" thickBot="1">
      <c r="S2519" s="362" t="s">
        <v>1755</v>
      </c>
      <c r="T2519" s="365">
        <v>1.8</v>
      </c>
    </row>
    <row r="2520" spans="19:20" ht="15.75" thickBot="1">
      <c r="S2520" s="362" t="s">
        <v>1754</v>
      </c>
      <c r="T2520" s="370">
        <v>2.6</v>
      </c>
    </row>
    <row r="2521" spans="19:20" ht="15.75" thickBot="1">
      <c r="S2521" s="362" t="s">
        <v>1754</v>
      </c>
      <c r="T2521" s="371">
        <v>2.6</v>
      </c>
    </row>
    <row r="2522" spans="19:20" ht="15.75" thickBot="1">
      <c r="S2522" s="362" t="s">
        <v>1754</v>
      </c>
      <c r="T2522" s="370">
        <v>2.6</v>
      </c>
    </row>
    <row r="2523" spans="19:20" ht="15.75" thickBot="1">
      <c r="S2523" s="362" t="s">
        <v>1754</v>
      </c>
      <c r="T2523" s="371">
        <v>2.6</v>
      </c>
    </row>
    <row r="2524" spans="19:20" ht="15.75" thickBot="1">
      <c r="S2524" s="362" t="s">
        <v>1754</v>
      </c>
      <c r="T2524" s="370">
        <v>2.6</v>
      </c>
    </row>
    <row r="2525" spans="19:20" ht="15.75" thickBot="1">
      <c r="S2525" s="362" t="s">
        <v>1754</v>
      </c>
      <c r="T2525" s="371">
        <v>2.6</v>
      </c>
    </row>
    <row r="2526" spans="19:20" ht="15.75" thickBot="1">
      <c r="S2526" s="362" t="s">
        <v>1754</v>
      </c>
      <c r="T2526" s="370">
        <v>2.6</v>
      </c>
    </row>
    <row r="2527" spans="19:20" ht="15.75" thickBot="1">
      <c r="S2527" s="362" t="s">
        <v>1754</v>
      </c>
      <c r="T2527" s="371">
        <v>2.6</v>
      </c>
    </row>
    <row r="2528" spans="19:20" ht="15.75" thickBot="1">
      <c r="S2528" s="362" t="s">
        <v>1756</v>
      </c>
      <c r="T2528" s="366">
        <v>2.1</v>
      </c>
    </row>
    <row r="2529" spans="19:20" ht="15.75" thickBot="1">
      <c r="S2529" s="362" t="s">
        <v>1756</v>
      </c>
      <c r="T2529" s="365">
        <v>2.1</v>
      </c>
    </row>
    <row r="2530" spans="19:20" ht="15.75" thickBot="1">
      <c r="S2530" s="362" t="s">
        <v>1756</v>
      </c>
      <c r="T2530" s="366">
        <v>2.1</v>
      </c>
    </row>
    <row r="2531" spans="19:20" ht="15.75" thickBot="1">
      <c r="S2531" s="362" t="s">
        <v>1756</v>
      </c>
      <c r="T2531" s="365">
        <v>2.1</v>
      </c>
    </row>
    <row r="2532" spans="19:20" ht="15.75" thickBot="1">
      <c r="S2532" s="362" t="s">
        <v>1756</v>
      </c>
      <c r="T2532" s="366">
        <v>2.1</v>
      </c>
    </row>
    <row r="2533" spans="19:20" ht="15.75" thickBot="1">
      <c r="S2533" s="362" t="s">
        <v>1756</v>
      </c>
      <c r="T2533" s="365">
        <v>2.1</v>
      </c>
    </row>
    <row r="2534" spans="19:20" ht="15.75" thickBot="1">
      <c r="S2534" s="362" t="s">
        <v>1756</v>
      </c>
      <c r="T2534" s="366">
        <v>2.1</v>
      </c>
    </row>
    <row r="2535" spans="19:20" ht="15.75" thickBot="1">
      <c r="S2535" s="362" t="s">
        <v>1756</v>
      </c>
      <c r="T2535" s="365">
        <v>2.1</v>
      </c>
    </row>
    <row r="2536" spans="19:20" ht="15.75" thickBot="1">
      <c r="S2536" s="362" t="s">
        <v>1757</v>
      </c>
      <c r="T2536" s="366">
        <v>2.2999999999999998</v>
      </c>
    </row>
    <row r="2537" spans="19:20" ht="15.75" thickBot="1">
      <c r="S2537" s="362" t="s">
        <v>1757</v>
      </c>
      <c r="T2537" s="365">
        <v>2.2999999999999998</v>
      </c>
    </row>
    <row r="2538" spans="19:20" ht="15.75" thickBot="1">
      <c r="S2538" s="362" t="s">
        <v>1757</v>
      </c>
      <c r="T2538" s="366">
        <v>2.2999999999999998</v>
      </c>
    </row>
    <row r="2539" spans="19:20" ht="15.75" thickBot="1">
      <c r="S2539" s="362" t="s">
        <v>1757</v>
      </c>
      <c r="T2539" s="365">
        <v>2.2999999999999998</v>
      </c>
    </row>
    <row r="2540" spans="19:20" ht="15.75" thickBot="1">
      <c r="S2540" s="362" t="s">
        <v>1757</v>
      </c>
      <c r="T2540" s="366">
        <v>2.2999999999999998</v>
      </c>
    </row>
    <row r="2541" spans="19:20" ht="15.75" thickBot="1">
      <c r="S2541" s="362" t="s">
        <v>1757</v>
      </c>
      <c r="T2541" s="365">
        <v>2.2999999999999998</v>
      </c>
    </row>
    <row r="2542" spans="19:20" ht="15.75" thickBot="1">
      <c r="S2542" s="362" t="s">
        <v>1757</v>
      </c>
      <c r="T2542" s="366">
        <v>2.2999999999999998</v>
      </c>
    </row>
    <row r="2543" spans="19:20" ht="15.75" thickBot="1">
      <c r="S2543" s="362" t="s">
        <v>1757</v>
      </c>
      <c r="T2543" s="365">
        <v>2.2999999999999998</v>
      </c>
    </row>
    <row r="2544" spans="19:20" ht="15.75" thickBot="1">
      <c r="S2544" s="362" t="s">
        <v>1758</v>
      </c>
      <c r="T2544" s="366">
        <v>1.2</v>
      </c>
    </row>
    <row r="2545" spans="19:20" ht="15.75" thickBot="1">
      <c r="S2545" s="362" t="s">
        <v>1758</v>
      </c>
      <c r="T2545" s="365">
        <v>1.2</v>
      </c>
    </row>
    <row r="2546" spans="19:20" ht="15.75" thickBot="1">
      <c r="S2546" s="362" t="s">
        <v>1758</v>
      </c>
      <c r="T2546" s="366">
        <v>1.2</v>
      </c>
    </row>
    <row r="2547" spans="19:20" ht="15.75" thickBot="1">
      <c r="S2547" s="362" t="s">
        <v>1758</v>
      </c>
      <c r="T2547" s="365">
        <v>1.2</v>
      </c>
    </row>
    <row r="2548" spans="19:20" ht="15.75" thickBot="1">
      <c r="S2548" s="362" t="s">
        <v>1758</v>
      </c>
      <c r="T2548" s="366">
        <v>1.2</v>
      </c>
    </row>
    <row r="2549" spans="19:20" ht="15.75" thickBot="1">
      <c r="S2549" s="362" t="s">
        <v>1758</v>
      </c>
      <c r="T2549" s="365">
        <v>1.2</v>
      </c>
    </row>
    <row r="2550" spans="19:20" ht="15.75" thickBot="1">
      <c r="S2550" s="362" t="s">
        <v>1758</v>
      </c>
      <c r="T2550" s="366">
        <v>1.2</v>
      </c>
    </row>
    <row r="2551" spans="19:20" ht="15.75" thickBot="1">
      <c r="S2551" s="362" t="s">
        <v>1758</v>
      </c>
      <c r="T2551" s="365">
        <v>1.2</v>
      </c>
    </row>
    <row r="2552" spans="19:20" ht="15.75" thickBot="1">
      <c r="S2552" s="362" t="s">
        <v>1759</v>
      </c>
      <c r="T2552" s="366">
        <v>1.5</v>
      </c>
    </row>
    <row r="2553" spans="19:20" ht="15.75" thickBot="1">
      <c r="S2553" s="362" t="s">
        <v>1759</v>
      </c>
      <c r="T2553" s="365">
        <v>1.5</v>
      </c>
    </row>
    <row r="2554" spans="19:20" ht="15.75" thickBot="1">
      <c r="S2554" s="362" t="s">
        <v>1759</v>
      </c>
      <c r="T2554" s="366">
        <v>1.5</v>
      </c>
    </row>
    <row r="2555" spans="19:20" ht="15.75" thickBot="1">
      <c r="S2555" s="362" t="s">
        <v>1759</v>
      </c>
      <c r="T2555" s="365">
        <v>1.5</v>
      </c>
    </row>
    <row r="2556" spans="19:20" ht="15.75" thickBot="1">
      <c r="S2556" s="362" t="s">
        <v>1761</v>
      </c>
      <c r="T2556" s="366">
        <v>1.8</v>
      </c>
    </row>
    <row r="2557" spans="19:20" ht="15.75" thickBot="1">
      <c r="S2557" s="362" t="s">
        <v>1761</v>
      </c>
      <c r="T2557" s="365">
        <v>1.8</v>
      </c>
    </row>
    <row r="2558" spans="19:20" ht="15.75" thickBot="1">
      <c r="S2558" s="362" t="s">
        <v>1760</v>
      </c>
      <c r="T2558" s="370">
        <v>2.6</v>
      </c>
    </row>
    <row r="2559" spans="19:20" ht="15.75" thickBot="1">
      <c r="S2559" s="362" t="s">
        <v>1760</v>
      </c>
      <c r="T2559" s="371">
        <v>2.6</v>
      </c>
    </row>
    <row r="2560" spans="19:20" ht="15.75" thickBot="1">
      <c r="S2560" s="362" t="s">
        <v>1760</v>
      </c>
      <c r="T2560" s="370">
        <v>2.6</v>
      </c>
    </row>
    <row r="2561" spans="19:20" ht="15.75" thickBot="1">
      <c r="S2561" s="362" t="s">
        <v>1760</v>
      </c>
      <c r="T2561" s="371">
        <v>2.6</v>
      </c>
    </row>
    <row r="2562" spans="19:20" ht="15.75" thickBot="1">
      <c r="S2562" s="362" t="s">
        <v>1762</v>
      </c>
      <c r="T2562" s="366">
        <v>2.1</v>
      </c>
    </row>
    <row r="2563" spans="19:20" ht="15.75" thickBot="1">
      <c r="S2563" s="362" t="s">
        <v>1762</v>
      </c>
      <c r="T2563" s="365">
        <v>2.1</v>
      </c>
    </row>
    <row r="2564" spans="19:20" ht="15.75" thickBot="1">
      <c r="S2564" s="362" t="s">
        <v>1763</v>
      </c>
      <c r="T2564" s="366">
        <v>2.2999999999999998</v>
      </c>
    </row>
    <row r="2565" spans="19:20" ht="15.75" thickBot="1">
      <c r="S2565" s="362" t="s">
        <v>1763</v>
      </c>
      <c r="T2565" s="365">
        <v>2.2999999999999998</v>
      </c>
    </row>
    <row r="2566" spans="19:20" ht="15.75" thickBot="1">
      <c r="S2566" s="362" t="s">
        <v>1764</v>
      </c>
      <c r="T2566" s="366">
        <v>1.2</v>
      </c>
    </row>
    <row r="2567" spans="19:20" ht="15.75" thickBot="1">
      <c r="S2567" s="362" t="s">
        <v>1764</v>
      </c>
      <c r="T2567" s="365">
        <v>1.2</v>
      </c>
    </row>
    <row r="2568" spans="19:20" ht="15.75" thickBot="1">
      <c r="S2568" s="362" t="s">
        <v>1765</v>
      </c>
      <c r="T2568" s="366">
        <v>1.5</v>
      </c>
    </row>
    <row r="2569" spans="19:20" ht="15.75" thickBot="1">
      <c r="S2569" s="362" t="s">
        <v>1765</v>
      </c>
      <c r="T2569" s="365">
        <v>1.5</v>
      </c>
    </row>
    <row r="2570" spans="19:20" ht="15.75" thickBot="1">
      <c r="S2570" s="362" t="s">
        <v>1767</v>
      </c>
      <c r="T2570" s="366">
        <v>1.8</v>
      </c>
    </row>
    <row r="2571" spans="19:20" ht="15.75" thickBot="1">
      <c r="S2571" s="362" t="s">
        <v>1767</v>
      </c>
      <c r="T2571" s="365">
        <v>1.8</v>
      </c>
    </row>
    <row r="2572" spans="19:20" ht="15.75" thickBot="1">
      <c r="S2572" s="362" t="s">
        <v>1766</v>
      </c>
      <c r="T2572" s="370">
        <v>2.6</v>
      </c>
    </row>
    <row r="2573" spans="19:20" ht="15.75" thickBot="1">
      <c r="S2573" s="362" t="s">
        <v>1766</v>
      </c>
      <c r="T2573" s="371">
        <v>2.6</v>
      </c>
    </row>
    <row r="2574" spans="19:20" ht="15.75" thickBot="1">
      <c r="S2574" s="362" t="s">
        <v>1768</v>
      </c>
      <c r="T2574" s="366">
        <v>2.1</v>
      </c>
    </row>
    <row r="2575" spans="19:20" ht="15.75" thickBot="1">
      <c r="S2575" s="362" t="s">
        <v>1768</v>
      </c>
      <c r="T2575" s="365">
        <v>2.1</v>
      </c>
    </row>
    <row r="2576" spans="19:20" ht="15.75" thickBot="1">
      <c r="S2576" s="362" t="s">
        <v>1769</v>
      </c>
      <c r="T2576" s="366">
        <v>2.2999999999999998</v>
      </c>
    </row>
    <row r="2577" spans="19:20" ht="15.75" thickBot="1">
      <c r="S2577" s="362" t="s">
        <v>1769</v>
      </c>
      <c r="T2577" s="365">
        <v>2.2999999999999998</v>
      </c>
    </row>
    <row r="2578" spans="19:20" ht="15.75" thickBot="1">
      <c r="S2578" s="362" t="s">
        <v>1770</v>
      </c>
      <c r="T2578" s="366">
        <v>1.2</v>
      </c>
    </row>
    <row r="2579" spans="19:20" ht="15.75" thickBot="1">
      <c r="S2579" s="362" t="s">
        <v>1770</v>
      </c>
      <c r="T2579" s="365">
        <v>1.2</v>
      </c>
    </row>
    <row r="2580" spans="19:20" ht="15.75" thickBot="1">
      <c r="S2580" s="362" t="s">
        <v>1771</v>
      </c>
      <c r="T2580" s="366">
        <v>1.2</v>
      </c>
    </row>
    <row r="2581" spans="19:20" ht="15.75" thickBot="1">
      <c r="S2581" s="362" t="s">
        <v>1771</v>
      </c>
      <c r="T2581" s="365">
        <v>1.2</v>
      </c>
    </row>
    <row r="2582" spans="19:20" ht="15.75" thickBot="1">
      <c r="S2582" s="362" t="s">
        <v>1773</v>
      </c>
      <c r="T2582" s="366">
        <v>1.5</v>
      </c>
    </row>
    <row r="2583" spans="19:20" ht="15.75" thickBot="1">
      <c r="S2583" s="362" t="s">
        <v>1773</v>
      </c>
      <c r="T2583" s="365">
        <v>1.5</v>
      </c>
    </row>
    <row r="2584" spans="19:20" ht="15.75" thickBot="1">
      <c r="S2584" s="362" t="s">
        <v>1772</v>
      </c>
      <c r="T2584" s="373">
        <v>2.4</v>
      </c>
    </row>
    <row r="2585" spans="19:20" ht="15.75" thickBot="1">
      <c r="S2585" s="362" t="s">
        <v>1772</v>
      </c>
      <c r="T2585" s="374">
        <v>2.4</v>
      </c>
    </row>
    <row r="2586" spans="19:20" ht="15.75" thickBot="1">
      <c r="S2586" s="362" t="s">
        <v>1774</v>
      </c>
      <c r="T2586" s="373">
        <v>1.9</v>
      </c>
    </row>
    <row r="2587" spans="19:20" ht="15.75" thickBot="1">
      <c r="S2587" s="362" t="s">
        <v>1774</v>
      </c>
      <c r="T2587" s="374">
        <v>1.9</v>
      </c>
    </row>
    <row r="2588" spans="19:20" ht="15.75" thickBot="1">
      <c r="S2588" s="362" t="s">
        <v>1775</v>
      </c>
      <c r="T2588" s="373">
        <v>2.1</v>
      </c>
    </row>
    <row r="2589" spans="19:20" ht="15.75" thickBot="1">
      <c r="S2589" s="362" t="s">
        <v>1775</v>
      </c>
      <c r="T2589" s="374">
        <v>2.1</v>
      </c>
    </row>
    <row r="2590" spans="19:20" ht="15.75" thickBot="1">
      <c r="S2590" s="362" t="s">
        <v>1776</v>
      </c>
      <c r="T2590" s="373">
        <v>1</v>
      </c>
    </row>
    <row r="2591" spans="19:20" ht="15.75" thickBot="1">
      <c r="S2591" s="362" t="s">
        <v>1776</v>
      </c>
      <c r="T2591" s="374">
        <v>1</v>
      </c>
    </row>
    <row r="2592" spans="19:20" ht="15.75" thickBot="1">
      <c r="S2592" s="362" t="s">
        <v>1776</v>
      </c>
      <c r="T2592" s="373">
        <v>1</v>
      </c>
    </row>
    <row r="2593" spans="19:20" ht="15.75" thickBot="1">
      <c r="S2593" s="362" t="s">
        <v>1776</v>
      </c>
      <c r="T2593" s="374">
        <v>1</v>
      </c>
    </row>
    <row r="2594" spans="19:20" ht="15.75" thickBot="1">
      <c r="S2594" s="362" t="s">
        <v>1777</v>
      </c>
      <c r="T2594" s="373">
        <v>1.2</v>
      </c>
    </row>
    <row r="2595" spans="19:20" ht="15.75" thickBot="1">
      <c r="S2595" s="362" t="s">
        <v>1777</v>
      </c>
      <c r="T2595" s="374">
        <v>1.2</v>
      </c>
    </row>
    <row r="2596" spans="19:20" ht="15.75" thickBot="1">
      <c r="S2596" s="362" t="s">
        <v>1779</v>
      </c>
      <c r="T2596" s="373">
        <v>1.5</v>
      </c>
    </row>
    <row r="2597" spans="19:20" ht="15.75" thickBot="1">
      <c r="S2597" s="362" t="s">
        <v>1779</v>
      </c>
      <c r="T2597" s="374">
        <v>1.5</v>
      </c>
    </row>
    <row r="2598" spans="19:20" ht="15.75" thickBot="1">
      <c r="S2598" s="362" t="s">
        <v>1778</v>
      </c>
      <c r="T2598" s="373">
        <v>2.4</v>
      </c>
    </row>
    <row r="2599" spans="19:20" ht="15.75" thickBot="1">
      <c r="S2599" s="362" t="s">
        <v>1778</v>
      </c>
      <c r="T2599" s="374">
        <v>2.4</v>
      </c>
    </row>
    <row r="2600" spans="19:20" ht="15.75" thickBot="1">
      <c r="S2600" s="362" t="s">
        <v>1780</v>
      </c>
      <c r="T2600" s="373">
        <v>1.9</v>
      </c>
    </row>
    <row r="2601" spans="19:20" ht="15.75" thickBot="1">
      <c r="S2601" s="362" t="s">
        <v>1780</v>
      </c>
      <c r="T2601" s="374">
        <v>1.9</v>
      </c>
    </row>
    <row r="2602" spans="19:20" ht="15.75" thickBot="1">
      <c r="S2602" s="362" t="s">
        <v>1781</v>
      </c>
      <c r="T2602" s="373">
        <v>2.1</v>
      </c>
    </row>
    <row r="2603" spans="19:20" ht="15.75" thickBot="1">
      <c r="S2603" s="362" t="s">
        <v>1781</v>
      </c>
      <c r="T2603" s="374">
        <v>2.1</v>
      </c>
    </row>
    <row r="2604" spans="19:20" ht="15.75" thickBot="1">
      <c r="S2604" s="362" t="s">
        <v>1782</v>
      </c>
      <c r="T2604" s="373">
        <v>1</v>
      </c>
    </row>
    <row r="2605" spans="19:20" ht="15.75" thickBot="1">
      <c r="S2605" s="362" t="s">
        <v>1782</v>
      </c>
      <c r="T2605" s="374">
        <v>1</v>
      </c>
    </row>
    <row r="2606" spans="19:20" ht="15.75" thickBot="1">
      <c r="S2606" s="362" t="s">
        <v>1783</v>
      </c>
      <c r="T2606" s="373">
        <v>1.2</v>
      </c>
    </row>
    <row r="2607" spans="19:20" ht="15.75" thickBot="1">
      <c r="S2607" s="362" t="s">
        <v>1783</v>
      </c>
      <c r="T2607" s="374">
        <v>1.2</v>
      </c>
    </row>
    <row r="2608" spans="19:20" ht="15.75" thickBot="1">
      <c r="S2608" s="362" t="s">
        <v>1783</v>
      </c>
      <c r="T2608" s="373">
        <v>1.2</v>
      </c>
    </row>
    <row r="2609" spans="19:20" ht="15.75" thickBot="1">
      <c r="S2609" s="362" t="s">
        <v>1783</v>
      </c>
      <c r="T2609" s="374">
        <v>1.2</v>
      </c>
    </row>
    <row r="2610" spans="19:20" ht="15.75" thickBot="1">
      <c r="S2610" s="362" t="s">
        <v>1783</v>
      </c>
      <c r="T2610" s="373">
        <v>1.2</v>
      </c>
    </row>
    <row r="2611" spans="19:20" ht="15.75" thickBot="1">
      <c r="S2611" s="362" t="s">
        <v>1783</v>
      </c>
      <c r="T2611" s="374">
        <v>1.2</v>
      </c>
    </row>
    <row r="2612" spans="19:20" ht="15.75" thickBot="1">
      <c r="S2612" s="362" t="s">
        <v>1783</v>
      </c>
      <c r="T2612" s="373">
        <v>1.2</v>
      </c>
    </row>
    <row r="2613" spans="19:20" ht="15.75" thickBot="1">
      <c r="S2613" s="362" t="s">
        <v>1783</v>
      </c>
      <c r="T2613" s="374">
        <v>1.2</v>
      </c>
    </row>
    <row r="2614" spans="19:20" ht="15.75" thickBot="1">
      <c r="S2614" s="362" t="s">
        <v>1785</v>
      </c>
      <c r="T2614" s="373">
        <v>1.5</v>
      </c>
    </row>
    <row r="2615" spans="19:20" ht="15.75" thickBot="1">
      <c r="S2615" s="362" t="s">
        <v>1785</v>
      </c>
      <c r="T2615" s="374">
        <v>1.5</v>
      </c>
    </row>
    <row r="2616" spans="19:20" ht="15.75" thickBot="1">
      <c r="S2616" s="362" t="s">
        <v>1785</v>
      </c>
      <c r="T2616" s="373">
        <v>1.5</v>
      </c>
    </row>
    <row r="2617" spans="19:20" ht="15.75" thickBot="1">
      <c r="S2617" s="362" t="s">
        <v>1785</v>
      </c>
      <c r="T2617" s="374">
        <v>1.5</v>
      </c>
    </row>
    <row r="2618" spans="19:20" ht="15.75" thickBot="1">
      <c r="S2618" s="362" t="s">
        <v>1785</v>
      </c>
      <c r="T2618" s="373">
        <v>1.5</v>
      </c>
    </row>
    <row r="2619" spans="19:20" ht="15.75" thickBot="1">
      <c r="S2619" s="362" t="s">
        <v>1785</v>
      </c>
      <c r="T2619" s="374">
        <v>1.5</v>
      </c>
    </row>
    <row r="2620" spans="19:20" ht="15.75" thickBot="1">
      <c r="S2620" s="362" t="s">
        <v>1785</v>
      </c>
      <c r="T2620" s="373">
        <v>1.5</v>
      </c>
    </row>
    <row r="2621" spans="19:20" ht="15.75" thickBot="1">
      <c r="S2621" s="362" t="s">
        <v>1785</v>
      </c>
      <c r="T2621" s="374">
        <v>1.5</v>
      </c>
    </row>
    <row r="2622" spans="19:20" ht="15.75" thickBot="1">
      <c r="S2622" s="362" t="s">
        <v>1784</v>
      </c>
      <c r="T2622" s="373">
        <v>2.4</v>
      </c>
    </row>
    <row r="2623" spans="19:20" ht="15.75" thickBot="1">
      <c r="S2623" s="362" t="s">
        <v>1784</v>
      </c>
      <c r="T2623" s="374">
        <v>2.4</v>
      </c>
    </row>
    <row r="2624" spans="19:20" ht="15.75" thickBot="1">
      <c r="S2624" s="362" t="s">
        <v>1784</v>
      </c>
      <c r="T2624" s="373">
        <v>2.4</v>
      </c>
    </row>
    <row r="2625" spans="19:20" ht="15.75" thickBot="1">
      <c r="S2625" s="362" t="s">
        <v>1784</v>
      </c>
      <c r="T2625" s="374">
        <v>2.4</v>
      </c>
    </row>
    <row r="2626" spans="19:20" ht="15.75" thickBot="1">
      <c r="S2626" s="362" t="s">
        <v>1784</v>
      </c>
      <c r="T2626" s="373">
        <v>2.4</v>
      </c>
    </row>
    <row r="2627" spans="19:20" ht="15.75" thickBot="1">
      <c r="S2627" s="362" t="s">
        <v>1784</v>
      </c>
      <c r="T2627" s="374">
        <v>2.4</v>
      </c>
    </row>
    <row r="2628" spans="19:20" ht="15.75" thickBot="1">
      <c r="S2628" s="362" t="s">
        <v>1784</v>
      </c>
      <c r="T2628" s="373">
        <v>2.4</v>
      </c>
    </row>
    <row r="2629" spans="19:20" ht="15.75" thickBot="1">
      <c r="S2629" s="362" t="s">
        <v>1784</v>
      </c>
      <c r="T2629" s="374">
        <v>2.4</v>
      </c>
    </row>
    <row r="2630" spans="19:20" ht="15.75" thickBot="1">
      <c r="S2630" s="362" t="s">
        <v>1786</v>
      </c>
      <c r="T2630" s="373">
        <v>1.9</v>
      </c>
    </row>
    <row r="2631" spans="19:20" ht="15.75" thickBot="1">
      <c r="S2631" s="362" t="s">
        <v>1786</v>
      </c>
      <c r="T2631" s="374">
        <v>1.9</v>
      </c>
    </row>
    <row r="2632" spans="19:20" ht="15.75" thickBot="1">
      <c r="S2632" s="362" t="s">
        <v>1786</v>
      </c>
      <c r="T2632" s="373">
        <v>1.9</v>
      </c>
    </row>
    <row r="2633" spans="19:20" ht="15.75" thickBot="1">
      <c r="S2633" s="362" t="s">
        <v>1786</v>
      </c>
      <c r="T2633" s="374">
        <v>1.9</v>
      </c>
    </row>
    <row r="2634" spans="19:20" ht="15.75" thickBot="1">
      <c r="S2634" s="362" t="s">
        <v>1786</v>
      </c>
      <c r="T2634" s="373">
        <v>1.9</v>
      </c>
    </row>
    <row r="2635" spans="19:20" ht="15.75" thickBot="1">
      <c r="S2635" s="362" t="s">
        <v>1786</v>
      </c>
      <c r="T2635" s="374">
        <v>1.9</v>
      </c>
    </row>
    <row r="2636" spans="19:20" ht="15.75" thickBot="1">
      <c r="S2636" s="362" t="s">
        <v>1786</v>
      </c>
      <c r="T2636" s="373">
        <v>1.9</v>
      </c>
    </row>
    <row r="2637" spans="19:20" ht="15.75" thickBot="1">
      <c r="S2637" s="362" t="s">
        <v>1786</v>
      </c>
      <c r="T2637" s="374">
        <v>1.9</v>
      </c>
    </row>
    <row r="2638" spans="19:20" ht="15.75" thickBot="1">
      <c r="S2638" s="362" t="s">
        <v>1787</v>
      </c>
      <c r="T2638" s="373">
        <v>2.1</v>
      </c>
    </row>
    <row r="2639" spans="19:20" ht="15.75" thickBot="1">
      <c r="S2639" s="362" t="s">
        <v>1787</v>
      </c>
      <c r="T2639" s="374">
        <v>2.1</v>
      </c>
    </row>
    <row r="2640" spans="19:20" ht="15.75" thickBot="1">
      <c r="S2640" s="362" t="s">
        <v>1787</v>
      </c>
      <c r="T2640" s="373">
        <v>2.1</v>
      </c>
    </row>
    <row r="2641" spans="19:20" ht="15.75" thickBot="1">
      <c r="S2641" s="362" t="s">
        <v>1787</v>
      </c>
      <c r="T2641" s="374">
        <v>2.1</v>
      </c>
    </row>
    <row r="2642" spans="19:20" ht="15.75" thickBot="1">
      <c r="S2642" s="362" t="s">
        <v>1787</v>
      </c>
      <c r="T2642" s="373">
        <v>2.1</v>
      </c>
    </row>
    <row r="2643" spans="19:20" ht="15.75" thickBot="1">
      <c r="S2643" s="362" t="s">
        <v>1787</v>
      </c>
      <c r="T2643" s="374">
        <v>2.1</v>
      </c>
    </row>
    <row r="2644" spans="19:20" ht="15.75" thickBot="1">
      <c r="S2644" s="362" t="s">
        <v>1787</v>
      </c>
      <c r="T2644" s="373">
        <v>2.1</v>
      </c>
    </row>
    <row r="2645" spans="19:20" ht="15.75" thickBot="1">
      <c r="S2645" s="362" t="s">
        <v>1787</v>
      </c>
      <c r="T2645" s="374">
        <v>2.1</v>
      </c>
    </row>
    <row r="2646" spans="19:20" ht="15.75" thickBot="1">
      <c r="S2646" s="362" t="s">
        <v>1788</v>
      </c>
      <c r="T2646" s="373">
        <v>1</v>
      </c>
    </row>
    <row r="2647" spans="19:20" ht="15.75" thickBot="1">
      <c r="S2647" s="362" t="s">
        <v>1788</v>
      </c>
      <c r="T2647" s="374">
        <v>1</v>
      </c>
    </row>
    <row r="2648" spans="19:20" ht="15.75" thickBot="1">
      <c r="S2648" s="362" t="s">
        <v>1788</v>
      </c>
      <c r="T2648" s="373">
        <v>1</v>
      </c>
    </row>
    <row r="2649" spans="19:20" ht="15.75" thickBot="1">
      <c r="S2649" s="362" t="s">
        <v>1788</v>
      </c>
      <c r="T2649" s="374">
        <v>1</v>
      </c>
    </row>
    <row r="2650" spans="19:20" ht="15.75" thickBot="1">
      <c r="S2650" s="362" t="s">
        <v>1788</v>
      </c>
      <c r="T2650" s="373">
        <v>1</v>
      </c>
    </row>
    <row r="2651" spans="19:20" ht="15.75" thickBot="1">
      <c r="S2651" s="362" t="s">
        <v>1788</v>
      </c>
      <c r="T2651" s="374">
        <v>1</v>
      </c>
    </row>
    <row r="2652" spans="19:20" ht="15.75" thickBot="1">
      <c r="S2652" s="362" t="s">
        <v>1788</v>
      </c>
      <c r="T2652" s="373">
        <v>1</v>
      </c>
    </row>
    <row r="2653" spans="19:20" ht="15.75" thickBot="1">
      <c r="S2653" s="362" t="s">
        <v>1788</v>
      </c>
      <c r="T2653" s="374">
        <v>1</v>
      </c>
    </row>
    <row r="2654" spans="19:20" ht="15.75" thickBot="1">
      <c r="S2654" s="362" t="s">
        <v>1788</v>
      </c>
      <c r="T2654" s="373">
        <v>1</v>
      </c>
    </row>
    <row r="2655" spans="19:20" ht="15.75" thickBot="1">
      <c r="S2655" s="362" t="s">
        <v>1788</v>
      </c>
      <c r="T2655" s="374">
        <v>1</v>
      </c>
    </row>
    <row r="2656" spans="19:20" ht="15.75" thickBot="1">
      <c r="S2656" s="362" t="s">
        <v>1789</v>
      </c>
      <c r="T2656" s="373">
        <v>1.2</v>
      </c>
    </row>
    <row r="2657" spans="19:20" ht="15.75" thickBot="1">
      <c r="S2657" s="362" t="s">
        <v>1789</v>
      </c>
      <c r="T2657" s="374">
        <v>1.2</v>
      </c>
    </row>
    <row r="2658" spans="19:20" ht="15.75" thickBot="1">
      <c r="S2658" s="362" t="s">
        <v>1791</v>
      </c>
      <c r="T2658" s="373">
        <v>1.5</v>
      </c>
    </row>
    <row r="2659" spans="19:20" ht="15.75" thickBot="1">
      <c r="S2659" s="362" t="s">
        <v>1791</v>
      </c>
      <c r="T2659" s="374">
        <v>1.5</v>
      </c>
    </row>
    <row r="2660" spans="19:20" ht="15.75" thickBot="1">
      <c r="S2660" s="362" t="s">
        <v>1790</v>
      </c>
      <c r="T2660" s="373">
        <v>2.4</v>
      </c>
    </row>
    <row r="2661" spans="19:20" ht="15.75" thickBot="1">
      <c r="S2661" s="362" t="s">
        <v>1790</v>
      </c>
      <c r="T2661" s="374">
        <v>2.4</v>
      </c>
    </row>
    <row r="2662" spans="19:20" ht="15.75" thickBot="1">
      <c r="S2662" s="362" t="s">
        <v>1792</v>
      </c>
      <c r="T2662" s="373">
        <v>1.9</v>
      </c>
    </row>
    <row r="2663" spans="19:20" ht="15.75" thickBot="1">
      <c r="S2663" s="362" t="s">
        <v>1792</v>
      </c>
      <c r="T2663" s="374">
        <v>1.9</v>
      </c>
    </row>
    <row r="2664" spans="19:20" ht="15.75" thickBot="1">
      <c r="S2664" s="362" t="s">
        <v>1792</v>
      </c>
      <c r="T2664" s="373">
        <v>1.9</v>
      </c>
    </row>
    <row r="2665" spans="19:20" ht="15.75" thickBot="1">
      <c r="S2665" s="362" t="s">
        <v>1792</v>
      </c>
      <c r="T2665" s="374">
        <v>1.9</v>
      </c>
    </row>
    <row r="2666" spans="19:20" ht="15.75" thickBot="1">
      <c r="S2666" s="362" t="s">
        <v>1793</v>
      </c>
      <c r="T2666" s="373">
        <v>2.1</v>
      </c>
    </row>
    <row r="2667" spans="19:20" ht="15.75" thickBot="1">
      <c r="S2667" s="362" t="s">
        <v>1793</v>
      </c>
      <c r="T2667" s="374">
        <v>2.1</v>
      </c>
    </row>
    <row r="2668" spans="19:20" ht="15.75" thickBot="1">
      <c r="S2668" s="362" t="s">
        <v>1794</v>
      </c>
      <c r="T2668" s="373">
        <v>1</v>
      </c>
    </row>
    <row r="2669" spans="19:20" ht="15.75" thickBot="1">
      <c r="S2669" s="362" t="s">
        <v>1794</v>
      </c>
      <c r="T2669" s="374">
        <v>1</v>
      </c>
    </row>
    <row r="2670" spans="19:20" ht="15.75" thickBot="1">
      <c r="S2670" s="362" t="s">
        <v>1794</v>
      </c>
      <c r="T2670" s="373">
        <v>1</v>
      </c>
    </row>
    <row r="2671" spans="19:20" ht="15.75" thickBot="1">
      <c r="S2671" s="362" t="s">
        <v>1794</v>
      </c>
      <c r="T2671" s="374">
        <v>1</v>
      </c>
    </row>
    <row r="2672" spans="19:20" ht="15.75" thickBot="1">
      <c r="S2672" s="362" t="s">
        <v>1795</v>
      </c>
      <c r="T2672" s="373">
        <v>1.2</v>
      </c>
    </row>
    <row r="2673" spans="19:20" ht="15.75" thickBot="1">
      <c r="S2673" s="362" t="s">
        <v>1795</v>
      </c>
      <c r="T2673" s="374">
        <v>1.2</v>
      </c>
    </row>
    <row r="2674" spans="19:20" ht="15.75" thickBot="1">
      <c r="S2674" s="362" t="s">
        <v>1797</v>
      </c>
      <c r="T2674" s="373">
        <v>1.5</v>
      </c>
    </row>
    <row r="2675" spans="19:20" ht="15.75" thickBot="1">
      <c r="S2675" s="362" t="s">
        <v>1797</v>
      </c>
      <c r="T2675" s="374">
        <v>1.5</v>
      </c>
    </row>
    <row r="2676" spans="19:20">
      <c r="S2676" s="362" t="s">
        <v>1796</v>
      </c>
      <c r="T2676" s="373">
        <v>2.4</v>
      </c>
    </row>
    <row r="2677" spans="19:20">
      <c r="S2677" s="377" t="s">
        <v>1796</v>
      </c>
      <c r="T2677" s="381">
        <v>2.4</v>
      </c>
    </row>
    <row r="2678" spans="19:20">
      <c r="S2678" s="377" t="s">
        <v>1798</v>
      </c>
      <c r="T2678" s="382">
        <v>1.9</v>
      </c>
    </row>
    <row r="2679" spans="19:20">
      <c r="S2679" s="362" t="s">
        <v>1798</v>
      </c>
      <c r="T2679" s="364">
        <v>1.9</v>
      </c>
    </row>
    <row r="2680" spans="19:20">
      <c r="S2680" s="362" t="s">
        <v>1799</v>
      </c>
      <c r="T2680" s="363">
        <v>2.1</v>
      </c>
    </row>
    <row r="2681" spans="19:20">
      <c r="S2681" s="362" t="s">
        <v>1799</v>
      </c>
      <c r="T2681" s="364">
        <v>2.1</v>
      </c>
    </row>
    <row r="2682" spans="19:20">
      <c r="S2682" s="362" t="s">
        <v>1800</v>
      </c>
      <c r="T2682" s="363">
        <v>1</v>
      </c>
    </row>
    <row r="2683" spans="19:20">
      <c r="S2683" s="362" t="s">
        <v>1800</v>
      </c>
      <c r="T2683" s="364">
        <v>1</v>
      </c>
    </row>
    <row r="2684" spans="19:20">
      <c r="S2684" s="362" t="s">
        <v>829</v>
      </c>
      <c r="T2684" s="363">
        <v>1.2</v>
      </c>
    </row>
    <row r="2685" spans="19:20">
      <c r="S2685" s="362" t="s">
        <v>829</v>
      </c>
      <c r="T2685" s="364">
        <v>1.2</v>
      </c>
    </row>
    <row r="2686" spans="19:20">
      <c r="S2686" s="362" t="s">
        <v>831</v>
      </c>
      <c r="T2686" s="363">
        <v>1.5</v>
      </c>
    </row>
    <row r="2687" spans="19:20">
      <c r="S2687" s="362" t="s">
        <v>831</v>
      </c>
      <c r="T2687" s="364">
        <v>1.5</v>
      </c>
    </row>
    <row r="2688" spans="19:20">
      <c r="S2688" s="362" t="s">
        <v>830</v>
      </c>
      <c r="T2688" s="363">
        <v>2.4</v>
      </c>
    </row>
    <row r="2689" spans="19:20">
      <c r="S2689" s="362" t="s">
        <v>830</v>
      </c>
      <c r="T2689" s="364">
        <v>2.4</v>
      </c>
    </row>
    <row r="2690" spans="19:20">
      <c r="S2690" s="362" t="s">
        <v>832</v>
      </c>
      <c r="T2690" s="363">
        <v>1.9</v>
      </c>
    </row>
    <row r="2691" spans="19:20">
      <c r="S2691" s="362" t="s">
        <v>832</v>
      </c>
      <c r="T2691" s="364">
        <v>1.9</v>
      </c>
    </row>
    <row r="2692" spans="19:20">
      <c r="S2692" s="362" t="s">
        <v>833</v>
      </c>
      <c r="T2692" s="363">
        <v>2.1</v>
      </c>
    </row>
    <row r="2693" spans="19:20">
      <c r="S2693" s="362" t="s">
        <v>833</v>
      </c>
      <c r="T2693" s="364">
        <v>2.1</v>
      </c>
    </row>
    <row r="2694" spans="19:20">
      <c r="S2694" s="362" t="s">
        <v>1498</v>
      </c>
      <c r="T2694" s="363">
        <v>1</v>
      </c>
    </row>
    <row r="2695" spans="19:20">
      <c r="S2695" s="362" t="s">
        <v>1498</v>
      </c>
      <c r="T2695" s="364">
        <v>1</v>
      </c>
    </row>
    <row r="2696" spans="19:20">
      <c r="S2696" s="362" t="s">
        <v>1498</v>
      </c>
      <c r="T2696" s="363">
        <v>1</v>
      </c>
    </row>
    <row r="2697" spans="19:20">
      <c r="S2697" s="362" t="s">
        <v>1498</v>
      </c>
      <c r="T2697" s="364">
        <v>1</v>
      </c>
    </row>
    <row r="2698" spans="19:20">
      <c r="S2698" s="362" t="s">
        <v>834</v>
      </c>
      <c r="T2698" s="363">
        <v>1.2</v>
      </c>
    </row>
    <row r="2699" spans="19:20">
      <c r="S2699" s="362" t="s">
        <v>834</v>
      </c>
      <c r="T2699" s="364">
        <v>1.2</v>
      </c>
    </row>
    <row r="2700" spans="19:20">
      <c r="S2700" s="362" t="s">
        <v>836</v>
      </c>
      <c r="T2700" s="363">
        <v>1.5</v>
      </c>
    </row>
    <row r="2701" spans="19:20">
      <c r="S2701" s="362" t="s">
        <v>836</v>
      </c>
      <c r="T2701" s="364">
        <v>1.5</v>
      </c>
    </row>
    <row r="2702" spans="19:20">
      <c r="S2702" s="362" t="s">
        <v>835</v>
      </c>
      <c r="T2702" s="363">
        <v>2.4</v>
      </c>
    </row>
    <row r="2703" spans="19:20">
      <c r="S2703" s="362" t="s">
        <v>835</v>
      </c>
      <c r="T2703" s="364">
        <v>2.4</v>
      </c>
    </row>
    <row r="2704" spans="19:20">
      <c r="S2704" s="362" t="s">
        <v>837</v>
      </c>
      <c r="T2704" s="363">
        <v>1.9</v>
      </c>
    </row>
    <row r="2705" spans="19:20">
      <c r="S2705" s="362" t="s">
        <v>837</v>
      </c>
      <c r="T2705" s="364">
        <v>1.9</v>
      </c>
    </row>
    <row r="2706" spans="19:20">
      <c r="S2706" s="362" t="s">
        <v>838</v>
      </c>
      <c r="T2706" s="363">
        <v>2.1</v>
      </c>
    </row>
    <row r="2707" spans="19:20">
      <c r="S2707" s="362" t="s">
        <v>838</v>
      </c>
      <c r="T2707" s="364">
        <v>2.1</v>
      </c>
    </row>
    <row r="2708" spans="19:20">
      <c r="S2708" s="362" t="s">
        <v>1499</v>
      </c>
      <c r="T2708" s="363">
        <v>1</v>
      </c>
    </row>
    <row r="2709" spans="19:20">
      <c r="S2709" s="362" t="s">
        <v>1499</v>
      </c>
      <c r="T2709" s="364">
        <v>1</v>
      </c>
    </row>
    <row r="2710" spans="19:20">
      <c r="S2710" s="362" t="s">
        <v>839</v>
      </c>
      <c r="T2710" s="363">
        <v>1.2</v>
      </c>
    </row>
    <row r="2711" spans="19:20">
      <c r="S2711" s="362" t="s">
        <v>839</v>
      </c>
      <c r="T2711" s="364">
        <v>1.2</v>
      </c>
    </row>
    <row r="2712" spans="19:20">
      <c r="S2712" s="362" t="s">
        <v>839</v>
      </c>
      <c r="T2712" s="363">
        <v>1.2</v>
      </c>
    </row>
    <row r="2713" spans="19:20">
      <c r="S2713" s="362" t="s">
        <v>839</v>
      </c>
      <c r="T2713" s="364">
        <v>1.2</v>
      </c>
    </row>
    <row r="2714" spans="19:20">
      <c r="S2714" s="362" t="s">
        <v>839</v>
      </c>
      <c r="T2714" s="363">
        <v>1.2</v>
      </c>
    </row>
    <row r="2715" spans="19:20">
      <c r="S2715" s="362" t="s">
        <v>839</v>
      </c>
      <c r="T2715" s="364">
        <v>1.2</v>
      </c>
    </row>
    <row r="2716" spans="19:20">
      <c r="S2716" s="362" t="s">
        <v>839</v>
      </c>
      <c r="T2716" s="363">
        <v>1.2</v>
      </c>
    </row>
    <row r="2717" spans="19:20">
      <c r="S2717" s="362" t="s">
        <v>839</v>
      </c>
      <c r="T2717" s="364">
        <v>1.2</v>
      </c>
    </row>
    <row r="2718" spans="19:20">
      <c r="S2718" s="362" t="s">
        <v>841</v>
      </c>
      <c r="T2718" s="363">
        <v>1.5</v>
      </c>
    </row>
    <row r="2719" spans="19:20">
      <c r="S2719" s="362" t="s">
        <v>841</v>
      </c>
      <c r="T2719" s="364">
        <v>1.5</v>
      </c>
    </row>
    <row r="2720" spans="19:20">
      <c r="S2720" s="362" t="s">
        <v>841</v>
      </c>
      <c r="T2720" s="363">
        <v>1.5</v>
      </c>
    </row>
    <row r="2721" spans="19:20">
      <c r="S2721" s="362" t="s">
        <v>841</v>
      </c>
      <c r="T2721" s="364">
        <v>1.5</v>
      </c>
    </row>
    <row r="2722" spans="19:20">
      <c r="S2722" s="362" t="s">
        <v>841</v>
      </c>
      <c r="T2722" s="363">
        <v>1.5</v>
      </c>
    </row>
    <row r="2723" spans="19:20">
      <c r="S2723" s="362" t="s">
        <v>841</v>
      </c>
      <c r="T2723" s="364">
        <v>1.5</v>
      </c>
    </row>
    <row r="2724" spans="19:20">
      <c r="S2724" s="362" t="s">
        <v>841</v>
      </c>
      <c r="T2724" s="363">
        <v>1.5</v>
      </c>
    </row>
    <row r="2725" spans="19:20">
      <c r="S2725" s="362" t="s">
        <v>841</v>
      </c>
      <c r="T2725" s="364">
        <v>1.5</v>
      </c>
    </row>
    <row r="2726" spans="19:20">
      <c r="S2726" s="362" t="s">
        <v>840</v>
      </c>
      <c r="T2726" s="363">
        <v>2.4</v>
      </c>
    </row>
    <row r="2727" spans="19:20">
      <c r="S2727" s="362" t="s">
        <v>840</v>
      </c>
      <c r="T2727" s="364">
        <v>2.4</v>
      </c>
    </row>
    <row r="2728" spans="19:20">
      <c r="S2728" s="362" t="s">
        <v>840</v>
      </c>
      <c r="T2728" s="363">
        <v>2.4</v>
      </c>
    </row>
    <row r="2729" spans="19:20">
      <c r="S2729" s="362" t="s">
        <v>840</v>
      </c>
      <c r="T2729" s="364">
        <v>2.4</v>
      </c>
    </row>
    <row r="2730" spans="19:20">
      <c r="S2730" s="362" t="s">
        <v>840</v>
      </c>
      <c r="T2730" s="363">
        <v>2.4</v>
      </c>
    </row>
    <row r="2731" spans="19:20">
      <c r="S2731" s="362" t="s">
        <v>840</v>
      </c>
      <c r="T2731" s="364">
        <v>2.4</v>
      </c>
    </row>
    <row r="2732" spans="19:20">
      <c r="S2732" s="362" t="s">
        <v>840</v>
      </c>
      <c r="T2732" s="363">
        <v>2.4</v>
      </c>
    </row>
    <row r="2733" spans="19:20">
      <c r="S2733" s="362" t="s">
        <v>840</v>
      </c>
      <c r="T2733" s="364">
        <v>2.4</v>
      </c>
    </row>
    <row r="2734" spans="19:20">
      <c r="S2734" s="362" t="s">
        <v>842</v>
      </c>
      <c r="T2734" s="363">
        <v>1.9</v>
      </c>
    </row>
    <row r="2735" spans="19:20">
      <c r="S2735" s="362" t="s">
        <v>842</v>
      </c>
      <c r="T2735" s="364">
        <v>1.9</v>
      </c>
    </row>
    <row r="2736" spans="19:20">
      <c r="S2736" s="362" t="s">
        <v>842</v>
      </c>
      <c r="T2736" s="363">
        <v>1.9</v>
      </c>
    </row>
    <row r="2737" spans="19:20">
      <c r="S2737" s="362" t="s">
        <v>842</v>
      </c>
      <c r="T2737" s="364">
        <v>1.9</v>
      </c>
    </row>
    <row r="2738" spans="19:20">
      <c r="S2738" s="362" t="s">
        <v>842</v>
      </c>
      <c r="T2738" s="363">
        <v>1.9</v>
      </c>
    </row>
    <row r="2739" spans="19:20">
      <c r="S2739" s="362" t="s">
        <v>842</v>
      </c>
      <c r="T2739" s="364">
        <v>1.9</v>
      </c>
    </row>
    <row r="2740" spans="19:20">
      <c r="S2740" s="362" t="s">
        <v>842</v>
      </c>
      <c r="T2740" s="363">
        <v>1.9</v>
      </c>
    </row>
    <row r="2741" spans="19:20">
      <c r="S2741" s="362" t="s">
        <v>842</v>
      </c>
      <c r="T2741" s="364">
        <v>1.9</v>
      </c>
    </row>
    <row r="2742" spans="19:20">
      <c r="S2742" s="362" t="s">
        <v>843</v>
      </c>
      <c r="T2742" s="363">
        <v>2.1</v>
      </c>
    </row>
    <row r="2743" spans="19:20">
      <c r="S2743" s="362" t="s">
        <v>843</v>
      </c>
      <c r="T2743" s="364">
        <v>2.1</v>
      </c>
    </row>
    <row r="2744" spans="19:20">
      <c r="S2744" s="362" t="s">
        <v>843</v>
      </c>
      <c r="T2744" s="363">
        <v>2.1</v>
      </c>
    </row>
    <row r="2745" spans="19:20">
      <c r="S2745" s="362" t="s">
        <v>843</v>
      </c>
      <c r="T2745" s="364">
        <v>2.1</v>
      </c>
    </row>
    <row r="2746" spans="19:20">
      <c r="S2746" s="362" t="s">
        <v>843</v>
      </c>
      <c r="T2746" s="363">
        <v>2.1</v>
      </c>
    </row>
    <row r="2747" spans="19:20">
      <c r="S2747" s="362" t="s">
        <v>843</v>
      </c>
      <c r="T2747" s="364">
        <v>2.1</v>
      </c>
    </row>
    <row r="2748" spans="19:20">
      <c r="S2748" s="362" t="s">
        <v>843</v>
      </c>
      <c r="T2748" s="363">
        <v>2.1</v>
      </c>
    </row>
    <row r="2749" spans="19:20">
      <c r="S2749" s="362" t="s">
        <v>843</v>
      </c>
      <c r="T2749" s="364">
        <v>2.1</v>
      </c>
    </row>
    <row r="2750" spans="19:20">
      <c r="S2750" s="362" t="s">
        <v>1500</v>
      </c>
      <c r="T2750" s="363">
        <v>1</v>
      </c>
    </row>
    <row r="2751" spans="19:20">
      <c r="S2751" s="362" t="s">
        <v>1500</v>
      </c>
      <c r="T2751" s="364">
        <v>1</v>
      </c>
    </row>
    <row r="2752" spans="19:20">
      <c r="S2752" s="362" t="s">
        <v>1500</v>
      </c>
      <c r="T2752" s="363">
        <v>1</v>
      </c>
    </row>
    <row r="2753" spans="19:20">
      <c r="S2753" s="362" t="s">
        <v>1500</v>
      </c>
      <c r="T2753" s="364">
        <v>1</v>
      </c>
    </row>
    <row r="2754" spans="19:20">
      <c r="S2754" s="362" t="s">
        <v>1500</v>
      </c>
      <c r="T2754" s="363">
        <v>1</v>
      </c>
    </row>
    <row r="2755" spans="19:20">
      <c r="S2755" s="362" t="s">
        <v>1500</v>
      </c>
      <c r="T2755" s="364">
        <v>1</v>
      </c>
    </row>
    <row r="2756" spans="19:20">
      <c r="S2756" s="362" t="s">
        <v>1500</v>
      </c>
      <c r="T2756" s="363">
        <v>1</v>
      </c>
    </row>
    <row r="2757" spans="19:20">
      <c r="S2757" s="362" t="s">
        <v>1500</v>
      </c>
      <c r="T2757" s="364">
        <v>1</v>
      </c>
    </row>
    <row r="2758" spans="19:20">
      <c r="S2758" s="362" t="s">
        <v>1500</v>
      </c>
      <c r="T2758" s="363">
        <v>1</v>
      </c>
    </row>
    <row r="2759" spans="19:20">
      <c r="S2759" s="362" t="s">
        <v>1500</v>
      </c>
      <c r="T2759" s="364">
        <v>1</v>
      </c>
    </row>
    <row r="2760" spans="19:20">
      <c r="S2760" s="362" t="s">
        <v>844</v>
      </c>
      <c r="T2760" s="363">
        <v>1.2</v>
      </c>
    </row>
    <row r="2761" spans="19:20">
      <c r="S2761" s="362" t="s">
        <v>844</v>
      </c>
      <c r="T2761" s="364">
        <v>1.2</v>
      </c>
    </row>
    <row r="2762" spans="19:20">
      <c r="S2762" s="362" t="s">
        <v>846</v>
      </c>
      <c r="T2762" s="363">
        <v>1.5</v>
      </c>
    </row>
    <row r="2763" spans="19:20">
      <c r="S2763" s="362" t="s">
        <v>846</v>
      </c>
      <c r="T2763" s="364">
        <v>1.5</v>
      </c>
    </row>
    <row r="2764" spans="19:20">
      <c r="S2764" s="362" t="s">
        <v>845</v>
      </c>
      <c r="T2764" s="363">
        <v>2.4</v>
      </c>
    </row>
    <row r="2765" spans="19:20">
      <c r="S2765" s="362" t="s">
        <v>845</v>
      </c>
      <c r="T2765" s="364">
        <v>2.4</v>
      </c>
    </row>
    <row r="2766" spans="19:20">
      <c r="S2766" s="362" t="s">
        <v>847</v>
      </c>
      <c r="T2766" s="363">
        <v>1.9</v>
      </c>
    </row>
    <row r="2767" spans="19:20">
      <c r="S2767" s="362" t="s">
        <v>847</v>
      </c>
      <c r="T2767" s="364">
        <v>1.9</v>
      </c>
    </row>
    <row r="2768" spans="19:20">
      <c r="S2768" s="362" t="s">
        <v>847</v>
      </c>
      <c r="T2768" s="363">
        <v>1.9</v>
      </c>
    </row>
    <row r="2769" spans="19:20">
      <c r="S2769" s="362" t="s">
        <v>847</v>
      </c>
      <c r="T2769" s="364">
        <v>1.9</v>
      </c>
    </row>
    <row r="2770" spans="19:20">
      <c r="S2770" s="362" t="s">
        <v>848</v>
      </c>
      <c r="T2770" s="363">
        <v>2.1</v>
      </c>
    </row>
    <row r="2771" spans="19:20">
      <c r="S2771" s="362" t="s">
        <v>848</v>
      </c>
      <c r="T2771" s="364">
        <v>2.1</v>
      </c>
    </row>
    <row r="2772" spans="19:20">
      <c r="S2772" s="362" t="s">
        <v>1501</v>
      </c>
      <c r="T2772" s="363">
        <v>1</v>
      </c>
    </row>
    <row r="2773" spans="19:20">
      <c r="S2773" s="362" t="s">
        <v>1501</v>
      </c>
      <c r="T2773" s="364">
        <v>1</v>
      </c>
    </row>
    <row r="2774" spans="19:20">
      <c r="S2774" s="362" t="s">
        <v>1501</v>
      </c>
      <c r="T2774" s="363">
        <v>1</v>
      </c>
    </row>
    <row r="2775" spans="19:20">
      <c r="S2775" s="362" t="s">
        <v>1501</v>
      </c>
      <c r="T2775" s="364">
        <v>1</v>
      </c>
    </row>
    <row r="2776" spans="19:20">
      <c r="S2776" s="362" t="s">
        <v>849</v>
      </c>
      <c r="T2776" s="363">
        <v>1.2</v>
      </c>
    </row>
    <row r="2777" spans="19:20">
      <c r="S2777" s="362" t="s">
        <v>849</v>
      </c>
      <c r="T2777" s="364">
        <v>1.2</v>
      </c>
    </row>
    <row r="2778" spans="19:20">
      <c r="S2778" s="362" t="s">
        <v>851</v>
      </c>
      <c r="T2778" s="363">
        <v>1.5</v>
      </c>
    </row>
    <row r="2779" spans="19:20">
      <c r="S2779" s="362" t="s">
        <v>851</v>
      </c>
      <c r="T2779" s="364">
        <v>1.5</v>
      </c>
    </row>
    <row r="2780" spans="19:20">
      <c r="S2780" s="362" t="s">
        <v>850</v>
      </c>
      <c r="T2780" s="363">
        <v>2.4</v>
      </c>
    </row>
    <row r="2781" spans="19:20">
      <c r="S2781" s="362" t="s">
        <v>850</v>
      </c>
      <c r="T2781" s="364">
        <v>2.4</v>
      </c>
    </row>
    <row r="2782" spans="19:20">
      <c r="S2782" s="362" t="s">
        <v>852</v>
      </c>
      <c r="T2782" s="363">
        <v>1.9</v>
      </c>
    </row>
    <row r="2783" spans="19:20">
      <c r="S2783" s="362" t="s">
        <v>852</v>
      </c>
      <c r="T2783" s="364">
        <v>1.9</v>
      </c>
    </row>
    <row r="2784" spans="19:20" ht="15.75" thickBot="1">
      <c r="S2784" s="362" t="s">
        <v>853</v>
      </c>
      <c r="T2784" s="363">
        <v>2.1</v>
      </c>
    </row>
    <row r="2785" spans="19:20" ht="15.75" thickBot="1">
      <c r="S2785" s="362" t="s">
        <v>853</v>
      </c>
      <c r="T2785" s="365">
        <v>2.1</v>
      </c>
    </row>
    <row r="2786" spans="19:20" ht="15.75" thickBot="1">
      <c r="S2786" s="362" t="s">
        <v>1502</v>
      </c>
      <c r="T2786" s="366">
        <v>1</v>
      </c>
    </row>
    <row r="2787" spans="19:20" ht="15.75" thickBot="1">
      <c r="S2787" s="362" t="s">
        <v>1502</v>
      </c>
      <c r="T2787" s="365">
        <v>1</v>
      </c>
    </row>
    <row r="2788" spans="19:20" ht="15.75" thickBot="1">
      <c r="S2788" s="362" t="s">
        <v>854</v>
      </c>
      <c r="T2788" s="366">
        <v>1.2</v>
      </c>
    </row>
    <row r="2789" spans="19:20" ht="15.75" thickBot="1">
      <c r="S2789" s="362" t="s">
        <v>854</v>
      </c>
      <c r="T2789" s="365">
        <v>1.2</v>
      </c>
    </row>
    <row r="2790" spans="19:20" ht="15.75" thickBot="1">
      <c r="S2790" s="362" t="s">
        <v>856</v>
      </c>
      <c r="T2790" s="366">
        <v>1.5</v>
      </c>
    </row>
    <row r="2791" spans="19:20" ht="15.75" thickBot="1">
      <c r="S2791" s="362" t="s">
        <v>856</v>
      </c>
      <c r="T2791" s="365">
        <v>1.5</v>
      </c>
    </row>
    <row r="2792" spans="19:20" ht="15.75" thickBot="1">
      <c r="S2792" s="362" t="s">
        <v>855</v>
      </c>
      <c r="T2792" s="366">
        <v>2.4</v>
      </c>
    </row>
    <row r="2793" spans="19:20" ht="15.75" thickBot="1">
      <c r="S2793" s="362" t="s">
        <v>855</v>
      </c>
      <c r="T2793" s="365">
        <v>2.4</v>
      </c>
    </row>
    <row r="2794" spans="19:20" ht="15.75" thickBot="1">
      <c r="S2794" s="362" t="s">
        <v>857</v>
      </c>
      <c r="T2794" s="366">
        <v>1.9</v>
      </c>
    </row>
    <row r="2795" spans="19:20" ht="15.75" thickBot="1">
      <c r="S2795" s="362" t="s">
        <v>857</v>
      </c>
      <c r="T2795" s="365">
        <v>1.9</v>
      </c>
    </row>
    <row r="2796" spans="19:20" ht="15.75" thickBot="1">
      <c r="S2796" s="362" t="s">
        <v>858</v>
      </c>
      <c r="T2796" s="366">
        <v>2.1</v>
      </c>
    </row>
    <row r="2797" spans="19:20" ht="15.75" thickBot="1">
      <c r="S2797" s="362" t="s">
        <v>858</v>
      </c>
      <c r="T2797" s="365">
        <v>2.1</v>
      </c>
    </row>
    <row r="2798" spans="19:20" ht="15.75" thickBot="1">
      <c r="S2798" s="362" t="s">
        <v>1503</v>
      </c>
      <c r="T2798" s="366">
        <v>1</v>
      </c>
    </row>
    <row r="2799" spans="19:20" ht="15.75" thickBot="1">
      <c r="S2799" s="362" t="s">
        <v>1503</v>
      </c>
      <c r="T2799" s="365">
        <v>1</v>
      </c>
    </row>
    <row r="2800" spans="19:20" ht="15.75" thickBot="1">
      <c r="S2800" s="362" t="s">
        <v>1503</v>
      </c>
      <c r="T2800" s="366">
        <v>1</v>
      </c>
    </row>
    <row r="2801" spans="19:20" ht="15.75" thickBot="1">
      <c r="S2801" s="362" t="s">
        <v>1503</v>
      </c>
      <c r="T2801" s="365">
        <v>1</v>
      </c>
    </row>
    <row r="2802" spans="19:20" ht="15.75" thickBot="1">
      <c r="S2802" s="362" t="s">
        <v>859</v>
      </c>
      <c r="T2802" s="366">
        <v>1.2</v>
      </c>
    </row>
    <row r="2803" spans="19:20" ht="15.75" thickBot="1">
      <c r="S2803" s="362" t="s">
        <v>859</v>
      </c>
      <c r="T2803" s="365">
        <v>1.2</v>
      </c>
    </row>
    <row r="2804" spans="19:20" ht="15.75" thickBot="1">
      <c r="S2804" s="362" t="s">
        <v>861</v>
      </c>
      <c r="T2804" s="366">
        <v>1.5</v>
      </c>
    </row>
    <row r="2805" spans="19:20" ht="15.75" thickBot="1">
      <c r="S2805" s="362" t="s">
        <v>861</v>
      </c>
      <c r="T2805" s="365">
        <v>1.5</v>
      </c>
    </row>
    <row r="2806" spans="19:20" ht="15.75" thickBot="1">
      <c r="S2806" s="362" t="s">
        <v>860</v>
      </c>
      <c r="T2806" s="366">
        <v>2.4</v>
      </c>
    </row>
    <row r="2807" spans="19:20" ht="15.75" thickBot="1">
      <c r="S2807" s="362" t="s">
        <v>860</v>
      </c>
      <c r="T2807" s="365">
        <v>2.4</v>
      </c>
    </row>
    <row r="2808" spans="19:20" ht="15.75" thickBot="1">
      <c r="S2808" s="362" t="s">
        <v>862</v>
      </c>
      <c r="T2808" s="366">
        <v>1.9</v>
      </c>
    </row>
    <row r="2809" spans="19:20" ht="15.75" thickBot="1">
      <c r="S2809" s="362" t="s">
        <v>862</v>
      </c>
      <c r="T2809" s="365">
        <v>1.9</v>
      </c>
    </row>
    <row r="2810" spans="19:20" ht="15.75" thickBot="1">
      <c r="S2810" s="362" t="s">
        <v>863</v>
      </c>
      <c r="T2810" s="366">
        <v>2.1</v>
      </c>
    </row>
    <row r="2811" spans="19:20" ht="15.75" thickBot="1">
      <c r="S2811" s="362" t="s">
        <v>863</v>
      </c>
      <c r="T2811" s="365">
        <v>2.1</v>
      </c>
    </row>
    <row r="2812" spans="19:20" ht="15.75" thickBot="1">
      <c r="S2812" s="362" t="s">
        <v>1504</v>
      </c>
      <c r="T2812" s="366">
        <v>1</v>
      </c>
    </row>
    <row r="2813" spans="19:20" ht="15.75" thickBot="1">
      <c r="S2813" s="362" t="s">
        <v>1504</v>
      </c>
      <c r="T2813" s="365">
        <v>1</v>
      </c>
    </row>
    <row r="2814" spans="19:20" ht="15.75" thickBot="1">
      <c r="S2814" s="362" t="s">
        <v>864</v>
      </c>
      <c r="T2814" s="366">
        <v>1.2</v>
      </c>
    </row>
    <row r="2815" spans="19:20" ht="15.75" thickBot="1">
      <c r="S2815" s="362" t="s">
        <v>864</v>
      </c>
      <c r="T2815" s="365">
        <v>1.2</v>
      </c>
    </row>
    <row r="2816" spans="19:20" ht="15.75" thickBot="1">
      <c r="S2816" s="362" t="s">
        <v>864</v>
      </c>
      <c r="T2816" s="366">
        <v>1.2</v>
      </c>
    </row>
    <row r="2817" spans="19:20" ht="15.75" thickBot="1">
      <c r="S2817" s="362" t="s">
        <v>864</v>
      </c>
      <c r="T2817" s="365">
        <v>1.2</v>
      </c>
    </row>
    <row r="2818" spans="19:20">
      <c r="S2818" s="362" t="s">
        <v>864</v>
      </c>
      <c r="T2818" s="366">
        <v>1.2</v>
      </c>
    </row>
    <row r="2819" spans="19:20">
      <c r="S2819" s="362" t="s">
        <v>864</v>
      </c>
      <c r="T2819" s="364">
        <v>1.2</v>
      </c>
    </row>
    <row r="2820" spans="19:20">
      <c r="S2820" s="362" t="s">
        <v>864</v>
      </c>
      <c r="T2820" s="363">
        <v>1.2</v>
      </c>
    </row>
    <row r="2821" spans="19:20">
      <c r="S2821" s="362" t="s">
        <v>864</v>
      </c>
      <c r="T2821" s="364">
        <v>1.2</v>
      </c>
    </row>
    <row r="2822" spans="19:20">
      <c r="S2822" s="362" t="s">
        <v>866</v>
      </c>
      <c r="T2822" s="363">
        <v>1.5</v>
      </c>
    </row>
    <row r="2823" spans="19:20" ht="15.75" thickBot="1">
      <c r="S2823" s="362" t="s">
        <v>866</v>
      </c>
      <c r="T2823" s="364">
        <v>1.5</v>
      </c>
    </row>
    <row r="2824" spans="19:20" ht="15.75" thickBot="1">
      <c r="S2824" s="362" t="s">
        <v>866</v>
      </c>
      <c r="T2824" s="366">
        <v>1.5</v>
      </c>
    </row>
    <row r="2825" spans="19:20" ht="15.75" thickBot="1">
      <c r="S2825" s="362" t="s">
        <v>866</v>
      </c>
      <c r="T2825" s="365">
        <v>1.5</v>
      </c>
    </row>
    <row r="2826" spans="19:20" ht="15.75" thickBot="1">
      <c r="S2826" s="362" t="s">
        <v>866</v>
      </c>
      <c r="T2826" s="366">
        <v>1.5</v>
      </c>
    </row>
    <row r="2827" spans="19:20" ht="15.75" thickBot="1">
      <c r="S2827" s="362" t="s">
        <v>866</v>
      </c>
      <c r="T2827" s="365">
        <v>1.5</v>
      </c>
    </row>
    <row r="2828" spans="19:20" ht="15.75" thickBot="1">
      <c r="S2828" s="362" t="s">
        <v>866</v>
      </c>
      <c r="T2828" s="366">
        <v>1.5</v>
      </c>
    </row>
    <row r="2829" spans="19:20" ht="15.75" thickBot="1">
      <c r="S2829" s="362" t="s">
        <v>866</v>
      </c>
      <c r="T2829" s="365">
        <v>1.5</v>
      </c>
    </row>
    <row r="2830" spans="19:20" ht="15.75" thickBot="1">
      <c r="S2830" s="362" t="s">
        <v>865</v>
      </c>
      <c r="T2830" s="366">
        <v>2.4</v>
      </c>
    </row>
    <row r="2831" spans="19:20" ht="15.75" thickBot="1">
      <c r="S2831" s="362" t="s">
        <v>865</v>
      </c>
      <c r="T2831" s="365">
        <v>2.4</v>
      </c>
    </row>
    <row r="2832" spans="19:20" ht="15.75" thickBot="1">
      <c r="S2832" s="362" t="s">
        <v>865</v>
      </c>
      <c r="T2832" s="366">
        <v>2.4</v>
      </c>
    </row>
    <row r="2833" spans="19:20">
      <c r="S2833" s="362" t="s">
        <v>865</v>
      </c>
      <c r="T2833" s="365">
        <v>2.4</v>
      </c>
    </row>
    <row r="2834" spans="19:20">
      <c r="S2834" s="362" t="s">
        <v>865</v>
      </c>
      <c r="T2834" s="363">
        <v>2.4</v>
      </c>
    </row>
    <row r="2835" spans="19:20">
      <c r="S2835" s="362" t="s">
        <v>865</v>
      </c>
      <c r="T2835" s="364">
        <v>2.4</v>
      </c>
    </row>
    <row r="2836" spans="19:20">
      <c r="S2836" s="362" t="s">
        <v>865</v>
      </c>
      <c r="T2836" s="363">
        <v>2.4</v>
      </c>
    </row>
    <row r="2837" spans="19:20">
      <c r="S2837" s="362" t="s">
        <v>865</v>
      </c>
      <c r="T2837" s="364">
        <v>2.4</v>
      </c>
    </row>
    <row r="2838" spans="19:20">
      <c r="S2838" s="362" t="s">
        <v>867</v>
      </c>
      <c r="T2838" s="363">
        <v>1.9</v>
      </c>
    </row>
    <row r="2839" spans="19:20">
      <c r="S2839" s="362" t="s">
        <v>867</v>
      </c>
      <c r="T2839" s="364">
        <v>1.9</v>
      </c>
    </row>
    <row r="2840" spans="19:20" ht="15.75" thickBot="1">
      <c r="S2840" s="362" t="s">
        <v>867</v>
      </c>
      <c r="T2840" s="363">
        <v>1.9</v>
      </c>
    </row>
    <row r="2841" spans="19:20" ht="15.75" thickBot="1">
      <c r="S2841" s="362" t="s">
        <v>867</v>
      </c>
      <c r="T2841" s="365">
        <v>1.9</v>
      </c>
    </row>
    <row r="2842" spans="19:20" ht="15.75" thickBot="1">
      <c r="S2842" s="362" t="s">
        <v>867</v>
      </c>
      <c r="T2842" s="366">
        <v>1.9</v>
      </c>
    </row>
    <row r="2843" spans="19:20" ht="15.75" thickBot="1">
      <c r="S2843" s="362" t="s">
        <v>867</v>
      </c>
      <c r="T2843" s="365">
        <v>1.9</v>
      </c>
    </row>
    <row r="2844" spans="19:20">
      <c r="S2844" s="362" t="s">
        <v>867</v>
      </c>
      <c r="T2844" s="366">
        <v>1.9</v>
      </c>
    </row>
    <row r="2845" spans="19:20">
      <c r="S2845" s="362" t="s">
        <v>867</v>
      </c>
      <c r="T2845" s="364">
        <v>1.9</v>
      </c>
    </row>
    <row r="2846" spans="19:20">
      <c r="S2846" s="362" t="s">
        <v>868</v>
      </c>
      <c r="T2846" s="363">
        <v>2.1</v>
      </c>
    </row>
    <row r="2847" spans="19:20">
      <c r="S2847" s="362" t="s">
        <v>868</v>
      </c>
      <c r="T2847" s="364">
        <v>2.1</v>
      </c>
    </row>
    <row r="2848" spans="19:20">
      <c r="S2848" s="362" t="s">
        <v>868</v>
      </c>
      <c r="T2848" s="363">
        <v>2.1</v>
      </c>
    </row>
    <row r="2849" spans="19:20">
      <c r="S2849" s="362" t="s">
        <v>868</v>
      </c>
      <c r="T2849" s="364">
        <v>2.1</v>
      </c>
    </row>
    <row r="2850" spans="19:20">
      <c r="S2850" s="362" t="s">
        <v>868</v>
      </c>
      <c r="T2850" s="363">
        <v>2.1</v>
      </c>
    </row>
    <row r="2851" spans="19:20">
      <c r="S2851" s="362" t="s">
        <v>868</v>
      </c>
      <c r="T2851" s="364">
        <v>2.1</v>
      </c>
    </row>
    <row r="2852" spans="19:20">
      <c r="S2852" s="362" t="s">
        <v>868</v>
      </c>
      <c r="T2852" s="363">
        <v>2.1</v>
      </c>
    </row>
    <row r="2853" spans="19:20">
      <c r="S2853" s="362" t="s">
        <v>868</v>
      </c>
      <c r="T2853" s="364">
        <v>2.1</v>
      </c>
    </row>
    <row r="2854" spans="19:20">
      <c r="S2854" s="362" t="s">
        <v>1505</v>
      </c>
      <c r="T2854" s="363">
        <v>1</v>
      </c>
    </row>
    <row r="2855" spans="19:20">
      <c r="S2855" s="362" t="s">
        <v>1505</v>
      </c>
      <c r="T2855" s="364">
        <v>1</v>
      </c>
    </row>
    <row r="2856" spans="19:20">
      <c r="S2856" s="362" t="s">
        <v>1505</v>
      </c>
      <c r="T2856" s="363">
        <v>1</v>
      </c>
    </row>
    <row r="2857" spans="19:20">
      <c r="S2857" s="362" t="s">
        <v>1505</v>
      </c>
      <c r="T2857" s="364">
        <v>1</v>
      </c>
    </row>
    <row r="2858" spans="19:20" ht="15.75" thickBot="1">
      <c r="S2858" s="362" t="s">
        <v>1505</v>
      </c>
      <c r="T2858" s="363">
        <v>1</v>
      </c>
    </row>
    <row r="2859" spans="19:20" ht="15.75" thickBot="1">
      <c r="S2859" s="362" t="s">
        <v>1505</v>
      </c>
      <c r="T2859" s="365">
        <v>1</v>
      </c>
    </row>
    <row r="2860" spans="19:20" ht="15.75" thickBot="1">
      <c r="S2860" s="362" t="s">
        <v>1505</v>
      </c>
      <c r="T2860" s="366">
        <v>1</v>
      </c>
    </row>
    <row r="2861" spans="19:20" ht="15.75" thickBot="1">
      <c r="S2861" s="362" t="s">
        <v>1505</v>
      </c>
      <c r="T2861" s="365">
        <v>1</v>
      </c>
    </row>
    <row r="2862" spans="19:20" ht="15.75" thickBot="1">
      <c r="S2862" s="362" t="s">
        <v>1505</v>
      </c>
      <c r="T2862" s="366">
        <v>1</v>
      </c>
    </row>
    <row r="2863" spans="19:20">
      <c r="S2863" s="362" t="s">
        <v>1505</v>
      </c>
      <c r="T2863" s="365">
        <v>1</v>
      </c>
    </row>
    <row r="2864" spans="19:20">
      <c r="S2864" s="362" t="s">
        <v>869</v>
      </c>
      <c r="T2864" s="363">
        <v>1.2</v>
      </c>
    </row>
    <row r="2865" spans="19:20">
      <c r="S2865" s="362" t="s">
        <v>869</v>
      </c>
      <c r="T2865" s="364">
        <v>1.2</v>
      </c>
    </row>
    <row r="2866" spans="19:20">
      <c r="S2866" s="362" t="s">
        <v>871</v>
      </c>
      <c r="T2866" s="363">
        <v>1.5</v>
      </c>
    </row>
    <row r="2867" spans="19:20">
      <c r="S2867" s="362" t="s">
        <v>871</v>
      </c>
      <c r="T2867" s="364">
        <v>1.5</v>
      </c>
    </row>
    <row r="2868" spans="19:20">
      <c r="S2868" s="362" t="s">
        <v>870</v>
      </c>
      <c r="T2868" s="363">
        <v>2.4</v>
      </c>
    </row>
    <row r="2869" spans="19:20">
      <c r="S2869" s="362" t="s">
        <v>870</v>
      </c>
      <c r="T2869" s="364">
        <v>2.4</v>
      </c>
    </row>
    <row r="2870" spans="19:20">
      <c r="S2870" s="362" t="s">
        <v>872</v>
      </c>
      <c r="T2870" s="363">
        <v>1.9</v>
      </c>
    </row>
    <row r="2871" spans="19:20">
      <c r="S2871" s="362" t="s">
        <v>872</v>
      </c>
      <c r="T2871" s="364">
        <v>1.9</v>
      </c>
    </row>
    <row r="2872" spans="19:20">
      <c r="S2872" s="362" t="s">
        <v>872</v>
      </c>
      <c r="T2872" s="363">
        <v>1.9</v>
      </c>
    </row>
    <row r="2873" spans="19:20">
      <c r="S2873" s="362" t="s">
        <v>872</v>
      </c>
      <c r="T2873" s="364">
        <v>1.9</v>
      </c>
    </row>
    <row r="2874" spans="19:20">
      <c r="S2874" s="362" t="s">
        <v>873</v>
      </c>
      <c r="T2874" s="363">
        <v>2.1</v>
      </c>
    </row>
    <row r="2875" spans="19:20">
      <c r="S2875" s="362" t="s">
        <v>873</v>
      </c>
      <c r="T2875" s="364">
        <v>2.1</v>
      </c>
    </row>
    <row r="2876" spans="19:20">
      <c r="S2876" s="362" t="s">
        <v>1506</v>
      </c>
      <c r="T2876" s="363">
        <v>1</v>
      </c>
    </row>
    <row r="2877" spans="19:20">
      <c r="S2877" s="362" t="s">
        <v>1506</v>
      </c>
      <c r="T2877" s="364">
        <v>1</v>
      </c>
    </row>
    <row r="2878" spans="19:20">
      <c r="S2878" s="362" t="s">
        <v>1506</v>
      </c>
      <c r="T2878" s="363">
        <v>1</v>
      </c>
    </row>
    <row r="2879" spans="19:20">
      <c r="S2879" s="362" t="s">
        <v>1506</v>
      </c>
      <c r="T2879" s="364">
        <v>1</v>
      </c>
    </row>
    <row r="2880" spans="19:20">
      <c r="S2880" s="362" t="s">
        <v>874</v>
      </c>
      <c r="T2880" s="363">
        <v>1.2</v>
      </c>
    </row>
    <row r="2881" spans="19:20">
      <c r="S2881" s="362" t="s">
        <v>874</v>
      </c>
      <c r="T2881" s="364">
        <v>1.2</v>
      </c>
    </row>
    <row r="2882" spans="19:20">
      <c r="S2882" s="362" t="s">
        <v>876</v>
      </c>
      <c r="T2882" s="363">
        <v>1.5</v>
      </c>
    </row>
    <row r="2883" spans="19:20">
      <c r="S2883" s="362" t="s">
        <v>876</v>
      </c>
      <c r="T2883" s="364">
        <v>1.5</v>
      </c>
    </row>
    <row r="2884" spans="19:20" ht="15.75" thickBot="1">
      <c r="S2884" s="362" t="s">
        <v>875</v>
      </c>
      <c r="T2884" s="363">
        <v>2.4</v>
      </c>
    </row>
    <row r="2885" spans="19:20" ht="15.75" thickBot="1">
      <c r="S2885" s="362" t="s">
        <v>875</v>
      </c>
      <c r="T2885" s="365">
        <v>2.4</v>
      </c>
    </row>
    <row r="2886" spans="19:20" ht="15.75" thickBot="1">
      <c r="S2886" s="362" t="s">
        <v>877</v>
      </c>
      <c r="T2886" s="366">
        <v>1.9</v>
      </c>
    </row>
    <row r="2887" spans="19:20" ht="15.75" thickBot="1">
      <c r="S2887" s="362" t="s">
        <v>877</v>
      </c>
      <c r="T2887" s="365">
        <v>1.9</v>
      </c>
    </row>
    <row r="2888" spans="19:20" ht="15.75" thickBot="1">
      <c r="S2888" s="362" t="s">
        <v>878</v>
      </c>
      <c r="T2888" s="366">
        <v>2.1</v>
      </c>
    </row>
    <row r="2889" spans="19:20" ht="15.75" thickBot="1">
      <c r="S2889" s="362" t="s">
        <v>878</v>
      </c>
      <c r="T2889" s="365">
        <v>2.1</v>
      </c>
    </row>
    <row r="2890" spans="19:20" ht="15.75" thickBot="1">
      <c r="S2890" s="362" t="s">
        <v>1507</v>
      </c>
      <c r="T2890" s="366">
        <v>1</v>
      </c>
    </row>
    <row r="2891" spans="19:20" ht="15.75" thickBot="1">
      <c r="S2891" s="362" t="s">
        <v>1507</v>
      </c>
      <c r="T2891" s="365">
        <v>1</v>
      </c>
    </row>
    <row r="2892" spans="19:20" ht="15.75" thickBot="1">
      <c r="S2892" s="362" t="s">
        <v>879</v>
      </c>
      <c r="T2892" s="366">
        <v>1.5</v>
      </c>
    </row>
    <row r="2893" spans="19:20" ht="15.75" thickBot="1">
      <c r="S2893" s="362" t="s">
        <v>879</v>
      </c>
      <c r="T2893" s="365">
        <v>1.5</v>
      </c>
    </row>
    <row r="2894" spans="19:20" ht="15.75" thickBot="1">
      <c r="S2894" s="362" t="s">
        <v>881</v>
      </c>
      <c r="T2894" s="366">
        <v>1.8</v>
      </c>
    </row>
    <row r="2895" spans="19:20">
      <c r="S2895" s="362" t="s">
        <v>881</v>
      </c>
      <c r="T2895" s="365">
        <v>1.8</v>
      </c>
    </row>
    <row r="2896" spans="19:20">
      <c r="S2896" s="362" t="s">
        <v>880</v>
      </c>
      <c r="T2896" s="369">
        <v>2.6</v>
      </c>
    </row>
    <row r="2897" spans="19:20">
      <c r="S2897" s="362" t="s">
        <v>880</v>
      </c>
      <c r="T2897" s="372">
        <v>2.6</v>
      </c>
    </row>
    <row r="2898" spans="19:20">
      <c r="S2898" s="362" t="s">
        <v>882</v>
      </c>
      <c r="T2898" s="363">
        <v>2.1</v>
      </c>
    </row>
    <row r="2899" spans="19:20">
      <c r="S2899" s="362" t="s">
        <v>882</v>
      </c>
      <c r="T2899" s="364">
        <v>2.1</v>
      </c>
    </row>
    <row r="2900" spans="19:20">
      <c r="S2900" s="362" t="s">
        <v>883</v>
      </c>
      <c r="T2900" s="363">
        <v>2.2999999999999998</v>
      </c>
    </row>
    <row r="2901" spans="19:20">
      <c r="S2901" s="362" t="s">
        <v>883</v>
      </c>
      <c r="T2901" s="364">
        <v>2.2999999999999998</v>
      </c>
    </row>
    <row r="2902" spans="19:20">
      <c r="S2902" s="362" t="s">
        <v>1508</v>
      </c>
      <c r="T2902" s="363">
        <v>1.2</v>
      </c>
    </row>
    <row r="2903" spans="19:20">
      <c r="S2903" s="362" t="s">
        <v>1508</v>
      </c>
      <c r="T2903" s="364">
        <v>1.2</v>
      </c>
    </row>
    <row r="2904" spans="19:20">
      <c r="S2904" s="362" t="s">
        <v>884</v>
      </c>
      <c r="T2904" s="363">
        <v>1.5</v>
      </c>
    </row>
    <row r="2905" spans="19:20">
      <c r="S2905" s="362" t="s">
        <v>884</v>
      </c>
      <c r="T2905" s="364">
        <v>1.5</v>
      </c>
    </row>
    <row r="2906" spans="19:20">
      <c r="S2906" s="362" t="s">
        <v>886</v>
      </c>
      <c r="T2906" s="363">
        <v>1.8</v>
      </c>
    </row>
    <row r="2907" spans="19:20">
      <c r="S2907" s="362" t="s">
        <v>886</v>
      </c>
      <c r="T2907" s="364">
        <v>1.8</v>
      </c>
    </row>
    <row r="2908" spans="19:20">
      <c r="S2908" s="362" t="s">
        <v>885</v>
      </c>
      <c r="T2908" s="369">
        <v>2.6</v>
      </c>
    </row>
    <row r="2909" spans="19:20">
      <c r="S2909" s="362" t="s">
        <v>885</v>
      </c>
      <c r="T2909" s="372">
        <v>2.6</v>
      </c>
    </row>
    <row r="2910" spans="19:20">
      <c r="S2910" s="362" t="s">
        <v>887</v>
      </c>
      <c r="T2910" s="363">
        <v>2.1</v>
      </c>
    </row>
    <row r="2911" spans="19:20">
      <c r="S2911" s="362" t="s">
        <v>887</v>
      </c>
      <c r="T2911" s="364">
        <v>2.1</v>
      </c>
    </row>
    <row r="2912" spans="19:20">
      <c r="S2912" s="362" t="s">
        <v>888</v>
      </c>
      <c r="T2912" s="363">
        <v>2.2999999999999998</v>
      </c>
    </row>
    <row r="2913" spans="19:20">
      <c r="S2913" s="362" t="s">
        <v>888</v>
      </c>
      <c r="T2913" s="364">
        <v>2.2999999999999998</v>
      </c>
    </row>
    <row r="2914" spans="19:20" ht="15.75" thickBot="1">
      <c r="S2914" s="362" t="s">
        <v>1509</v>
      </c>
      <c r="T2914" s="363">
        <v>1.2</v>
      </c>
    </row>
    <row r="2915" spans="19:20" ht="15.75" thickBot="1">
      <c r="S2915" s="362" t="s">
        <v>1509</v>
      </c>
      <c r="T2915" s="365">
        <v>1.2</v>
      </c>
    </row>
    <row r="2916" spans="19:20" ht="15.75" thickBot="1">
      <c r="S2916" s="362" t="s">
        <v>889</v>
      </c>
      <c r="T2916" s="366">
        <v>1.5</v>
      </c>
    </row>
    <row r="2917" spans="19:20" ht="15.75" thickBot="1">
      <c r="S2917" s="362" t="s">
        <v>889</v>
      </c>
      <c r="T2917" s="365">
        <v>1.5</v>
      </c>
    </row>
    <row r="2918" spans="19:20" ht="15.75" thickBot="1">
      <c r="S2918" s="362" t="s">
        <v>889</v>
      </c>
      <c r="T2918" s="366">
        <v>1.5</v>
      </c>
    </row>
    <row r="2919" spans="19:20">
      <c r="S2919" s="362" t="s">
        <v>889</v>
      </c>
      <c r="T2919" s="365">
        <v>1.5</v>
      </c>
    </row>
    <row r="2920" spans="19:20">
      <c r="S2920" s="362" t="s">
        <v>889</v>
      </c>
      <c r="T2920" s="363">
        <v>1.5</v>
      </c>
    </row>
    <row r="2921" spans="19:20">
      <c r="S2921" s="362" t="s">
        <v>889</v>
      </c>
      <c r="T2921" s="364">
        <v>1.5</v>
      </c>
    </row>
    <row r="2922" spans="19:20">
      <c r="S2922" s="362" t="s">
        <v>889</v>
      </c>
      <c r="T2922" s="363">
        <v>1.5</v>
      </c>
    </row>
    <row r="2923" spans="19:20">
      <c r="S2923" s="362" t="s">
        <v>889</v>
      </c>
      <c r="T2923" s="364">
        <v>1.5</v>
      </c>
    </row>
    <row r="2924" spans="19:20">
      <c r="S2924" s="362" t="s">
        <v>891</v>
      </c>
      <c r="T2924" s="363">
        <v>1.8</v>
      </c>
    </row>
    <row r="2925" spans="19:20">
      <c r="S2925" s="362" t="s">
        <v>891</v>
      </c>
      <c r="T2925" s="364">
        <v>1.8</v>
      </c>
    </row>
    <row r="2926" spans="19:20">
      <c r="S2926" s="362" t="s">
        <v>891</v>
      </c>
      <c r="T2926" s="363">
        <v>1.8</v>
      </c>
    </row>
    <row r="2927" spans="19:20">
      <c r="S2927" s="362" t="s">
        <v>891</v>
      </c>
      <c r="T2927" s="364">
        <v>1.8</v>
      </c>
    </row>
    <row r="2928" spans="19:20">
      <c r="S2928" s="362" t="s">
        <v>891</v>
      </c>
      <c r="T2928" s="363">
        <v>1.8</v>
      </c>
    </row>
    <row r="2929" spans="19:20">
      <c r="S2929" s="362" t="s">
        <v>891</v>
      </c>
      <c r="T2929" s="364">
        <v>1.8</v>
      </c>
    </row>
    <row r="2930" spans="19:20" ht="15.75" thickBot="1">
      <c r="S2930" s="362" t="s">
        <v>891</v>
      </c>
      <c r="T2930" s="363">
        <v>1.8</v>
      </c>
    </row>
    <row r="2931" spans="19:20" ht="15.75" thickBot="1">
      <c r="S2931" s="362" t="s">
        <v>891</v>
      </c>
      <c r="T2931" s="365">
        <v>1.8</v>
      </c>
    </row>
    <row r="2932" spans="19:20" ht="15.75" thickBot="1">
      <c r="S2932" s="362" t="s">
        <v>890</v>
      </c>
      <c r="T2932" s="370">
        <v>2.6</v>
      </c>
    </row>
    <row r="2933" spans="19:20" ht="15.75" thickBot="1">
      <c r="S2933" s="362" t="s">
        <v>890</v>
      </c>
      <c r="T2933" s="371">
        <v>2.6</v>
      </c>
    </row>
    <row r="2934" spans="19:20" ht="15.75" thickBot="1">
      <c r="S2934" s="362" t="s">
        <v>890</v>
      </c>
      <c r="T2934" s="370">
        <v>2.6</v>
      </c>
    </row>
    <row r="2935" spans="19:20">
      <c r="S2935" s="362" t="s">
        <v>890</v>
      </c>
      <c r="T2935" s="371">
        <v>2.6</v>
      </c>
    </row>
    <row r="2936" spans="19:20">
      <c r="S2936" s="362" t="s">
        <v>890</v>
      </c>
      <c r="T2936" s="369">
        <v>2.6</v>
      </c>
    </row>
    <row r="2937" spans="19:20">
      <c r="S2937" s="362" t="s">
        <v>890</v>
      </c>
      <c r="T2937" s="372">
        <v>2.6</v>
      </c>
    </row>
    <row r="2938" spans="19:20" ht="15.75" thickBot="1">
      <c r="S2938" s="362" t="s">
        <v>890</v>
      </c>
      <c r="T2938" s="369">
        <v>2.6</v>
      </c>
    </row>
    <row r="2939" spans="19:20" ht="15.75" thickBot="1">
      <c r="S2939" s="362" t="s">
        <v>890</v>
      </c>
      <c r="T2939" s="371">
        <v>2.6</v>
      </c>
    </row>
    <row r="2940" spans="19:20" ht="15.75" thickBot="1">
      <c r="S2940" s="362" t="s">
        <v>892</v>
      </c>
      <c r="T2940" s="366">
        <v>2.1</v>
      </c>
    </row>
    <row r="2941" spans="19:20" ht="15.75" thickBot="1">
      <c r="S2941" s="362" t="s">
        <v>892</v>
      </c>
      <c r="T2941" s="365">
        <v>2.1</v>
      </c>
    </row>
    <row r="2942" spans="19:20" ht="15.75" thickBot="1">
      <c r="S2942" s="362" t="s">
        <v>892</v>
      </c>
      <c r="T2942" s="366">
        <v>2.1</v>
      </c>
    </row>
    <row r="2943" spans="19:20" ht="15.75" thickBot="1">
      <c r="S2943" s="362" t="s">
        <v>892</v>
      </c>
      <c r="T2943" s="365">
        <v>2.1</v>
      </c>
    </row>
    <row r="2944" spans="19:20" ht="15.75" thickBot="1">
      <c r="S2944" s="362" t="s">
        <v>892</v>
      </c>
      <c r="T2944" s="366">
        <v>2.1</v>
      </c>
    </row>
    <row r="2945" spans="19:20" ht="15.75" thickBot="1">
      <c r="S2945" s="362" t="s">
        <v>892</v>
      </c>
      <c r="T2945" s="365">
        <v>2.1</v>
      </c>
    </row>
    <row r="2946" spans="19:20" ht="15.75" thickBot="1">
      <c r="S2946" s="362" t="s">
        <v>892</v>
      </c>
      <c r="T2946" s="366">
        <v>2.1</v>
      </c>
    </row>
    <row r="2947" spans="19:20" ht="15.75" thickBot="1">
      <c r="S2947" s="362" t="s">
        <v>892</v>
      </c>
      <c r="T2947" s="365">
        <v>2.1</v>
      </c>
    </row>
    <row r="2948" spans="19:20" ht="15.75" thickBot="1">
      <c r="S2948" s="362" t="s">
        <v>893</v>
      </c>
      <c r="T2948" s="366">
        <v>2.2999999999999998</v>
      </c>
    </row>
    <row r="2949" spans="19:20" ht="15.75" thickBot="1">
      <c r="S2949" s="362" t="s">
        <v>893</v>
      </c>
      <c r="T2949" s="365">
        <v>2.2999999999999998</v>
      </c>
    </row>
    <row r="2950" spans="19:20" ht="15.75" thickBot="1">
      <c r="S2950" s="362" t="s">
        <v>893</v>
      </c>
      <c r="T2950" s="366">
        <v>2.2999999999999998</v>
      </c>
    </row>
    <row r="2951" spans="19:20" ht="15.75" thickBot="1">
      <c r="S2951" s="362" t="s">
        <v>893</v>
      </c>
      <c r="T2951" s="365">
        <v>2.2999999999999998</v>
      </c>
    </row>
    <row r="2952" spans="19:20" ht="15.75" thickBot="1">
      <c r="S2952" s="362" t="s">
        <v>893</v>
      </c>
      <c r="T2952" s="366">
        <v>2.2999999999999998</v>
      </c>
    </row>
    <row r="2953" spans="19:20" ht="15.75" thickBot="1">
      <c r="S2953" s="362" t="s">
        <v>893</v>
      </c>
      <c r="T2953" s="365">
        <v>2.2999999999999998</v>
      </c>
    </row>
    <row r="2954" spans="19:20" ht="15.75" thickBot="1">
      <c r="S2954" s="362" t="s">
        <v>893</v>
      </c>
      <c r="T2954" s="366">
        <v>2.2999999999999998</v>
      </c>
    </row>
    <row r="2955" spans="19:20" ht="15.75" thickBot="1">
      <c r="S2955" s="362" t="s">
        <v>893</v>
      </c>
      <c r="T2955" s="365">
        <v>2.2999999999999998</v>
      </c>
    </row>
    <row r="2956" spans="19:20" ht="15.75" thickBot="1">
      <c r="S2956" s="362" t="s">
        <v>1510</v>
      </c>
      <c r="T2956" s="366">
        <v>1.2</v>
      </c>
    </row>
    <row r="2957" spans="19:20" ht="15.75" thickBot="1">
      <c r="S2957" s="362" t="s">
        <v>1510</v>
      </c>
      <c r="T2957" s="365">
        <v>1.2</v>
      </c>
    </row>
    <row r="2958" spans="19:20" ht="15.75" thickBot="1">
      <c r="S2958" s="362" t="s">
        <v>1510</v>
      </c>
      <c r="T2958" s="366">
        <v>1.2</v>
      </c>
    </row>
    <row r="2959" spans="19:20" ht="15.75" thickBot="1">
      <c r="S2959" s="362" t="s">
        <v>1510</v>
      </c>
      <c r="T2959" s="365">
        <v>1.2</v>
      </c>
    </row>
    <row r="2960" spans="19:20" ht="15.75" thickBot="1">
      <c r="S2960" s="362" t="s">
        <v>1510</v>
      </c>
      <c r="T2960" s="366">
        <v>1.2</v>
      </c>
    </row>
    <row r="2961" spans="19:20" ht="15.75" thickBot="1">
      <c r="S2961" s="362" t="s">
        <v>1510</v>
      </c>
      <c r="T2961" s="365">
        <v>1.2</v>
      </c>
    </row>
    <row r="2962" spans="19:20" ht="15.75" thickBot="1">
      <c r="S2962" s="362" t="s">
        <v>1510</v>
      </c>
      <c r="T2962" s="366">
        <v>1.2</v>
      </c>
    </row>
    <row r="2963" spans="19:20" ht="15.75" thickBot="1">
      <c r="S2963" s="362" t="s">
        <v>1510</v>
      </c>
      <c r="T2963" s="365">
        <v>1.2</v>
      </c>
    </row>
    <row r="2964" spans="19:20" ht="15.75" thickBot="1">
      <c r="S2964" s="362" t="s">
        <v>894</v>
      </c>
      <c r="T2964" s="366">
        <v>1.5</v>
      </c>
    </row>
    <row r="2965" spans="19:20" ht="15.75" thickBot="1">
      <c r="S2965" s="362" t="s">
        <v>894</v>
      </c>
      <c r="T2965" s="365">
        <v>1.5</v>
      </c>
    </row>
    <row r="2966" spans="19:20" ht="15.75" thickBot="1">
      <c r="S2966" s="362" t="s">
        <v>894</v>
      </c>
      <c r="T2966" s="366">
        <v>1.5</v>
      </c>
    </row>
    <row r="2967" spans="19:20" ht="15.75" thickBot="1">
      <c r="S2967" s="362" t="s">
        <v>894</v>
      </c>
      <c r="T2967" s="365">
        <v>1.5</v>
      </c>
    </row>
    <row r="2968" spans="19:20" ht="15.75" thickBot="1">
      <c r="S2968" s="362" t="s">
        <v>896</v>
      </c>
      <c r="T2968" s="366">
        <v>1.8</v>
      </c>
    </row>
    <row r="2969" spans="19:20" ht="15.75" thickBot="1">
      <c r="S2969" s="362" t="s">
        <v>896</v>
      </c>
      <c r="T2969" s="365">
        <v>1.8</v>
      </c>
    </row>
    <row r="2970" spans="19:20" ht="15.75" thickBot="1">
      <c r="S2970" s="362" t="s">
        <v>895</v>
      </c>
      <c r="T2970" s="370">
        <v>2.6</v>
      </c>
    </row>
    <row r="2971" spans="19:20" ht="15.75" thickBot="1">
      <c r="S2971" s="362" t="s">
        <v>895</v>
      </c>
      <c r="T2971" s="371">
        <v>2.6</v>
      </c>
    </row>
    <row r="2972" spans="19:20" ht="15.75" thickBot="1">
      <c r="S2972" s="362" t="s">
        <v>895</v>
      </c>
      <c r="T2972" s="370">
        <v>2.6</v>
      </c>
    </row>
    <row r="2973" spans="19:20" ht="15.75" thickBot="1">
      <c r="S2973" s="362" t="s">
        <v>895</v>
      </c>
      <c r="T2973" s="371">
        <v>2.6</v>
      </c>
    </row>
    <row r="2974" spans="19:20" ht="15.75" thickBot="1">
      <c r="S2974" s="362" t="s">
        <v>897</v>
      </c>
      <c r="T2974" s="366">
        <v>2.1</v>
      </c>
    </row>
    <row r="2975" spans="19:20" ht="15.75" thickBot="1">
      <c r="S2975" s="362" t="s">
        <v>897</v>
      </c>
      <c r="T2975" s="365">
        <v>2.1</v>
      </c>
    </row>
    <row r="2976" spans="19:20" ht="15.75" thickBot="1">
      <c r="S2976" s="362" t="s">
        <v>898</v>
      </c>
      <c r="T2976" s="366">
        <v>2.2999999999999998</v>
      </c>
    </row>
    <row r="2977" spans="19:20" ht="15.75" thickBot="1">
      <c r="S2977" s="362" t="s">
        <v>898</v>
      </c>
      <c r="T2977" s="365">
        <v>2.2999999999999998</v>
      </c>
    </row>
    <row r="2978" spans="19:20" ht="15.75" thickBot="1">
      <c r="S2978" s="362" t="s">
        <v>1511</v>
      </c>
      <c r="T2978" s="366">
        <v>1.2</v>
      </c>
    </row>
    <row r="2979" spans="19:20" ht="15.75" thickBot="1">
      <c r="S2979" s="362" t="s">
        <v>1511</v>
      </c>
      <c r="T2979" s="365">
        <v>1.2</v>
      </c>
    </row>
    <row r="2980" spans="19:20" ht="15.75" thickBot="1">
      <c r="S2980" s="362" t="s">
        <v>899</v>
      </c>
      <c r="T2980" s="366">
        <v>1.5</v>
      </c>
    </row>
    <row r="2981" spans="19:20" ht="15.75" thickBot="1">
      <c r="S2981" s="362" t="s">
        <v>899</v>
      </c>
      <c r="T2981" s="365">
        <v>1.5</v>
      </c>
    </row>
    <row r="2982" spans="19:20" ht="15.75" thickBot="1">
      <c r="S2982" s="362" t="s">
        <v>901</v>
      </c>
      <c r="T2982" s="366">
        <v>1.8</v>
      </c>
    </row>
    <row r="2983" spans="19:20" ht="15.75" thickBot="1">
      <c r="S2983" s="362" t="s">
        <v>901</v>
      </c>
      <c r="T2983" s="365">
        <v>1.8</v>
      </c>
    </row>
    <row r="2984" spans="19:20" ht="15.75" thickBot="1">
      <c r="S2984" s="362" t="s">
        <v>900</v>
      </c>
      <c r="T2984" s="370">
        <v>2.6</v>
      </c>
    </row>
    <row r="2985" spans="19:20" ht="15.75" thickBot="1">
      <c r="S2985" s="362" t="s">
        <v>900</v>
      </c>
      <c r="T2985" s="371">
        <v>2.6</v>
      </c>
    </row>
    <row r="2986" spans="19:20" ht="15.75" thickBot="1">
      <c r="S2986" s="362" t="s">
        <v>902</v>
      </c>
      <c r="T2986" s="366">
        <v>2.1</v>
      </c>
    </row>
    <row r="2987" spans="19:20" ht="15.75" thickBot="1">
      <c r="S2987" s="362" t="s">
        <v>902</v>
      </c>
      <c r="T2987" s="365">
        <v>2.1</v>
      </c>
    </row>
    <row r="2988" spans="19:20" ht="15.75" thickBot="1">
      <c r="S2988" s="362" t="s">
        <v>903</v>
      </c>
      <c r="T2988" s="366">
        <v>2.2999999999999998</v>
      </c>
    </row>
    <row r="2989" spans="19:20" ht="15.75" thickBot="1">
      <c r="S2989" s="362" t="s">
        <v>903</v>
      </c>
      <c r="T2989" s="365">
        <v>2.2999999999999998</v>
      </c>
    </row>
    <row r="2990" spans="19:20" ht="15.75" thickBot="1">
      <c r="S2990" s="362" t="s">
        <v>1512</v>
      </c>
      <c r="T2990" s="366">
        <v>1.2</v>
      </c>
    </row>
    <row r="2991" spans="19:20" ht="15.75" thickBot="1">
      <c r="S2991" s="362" t="s">
        <v>1512</v>
      </c>
      <c r="T2991" s="365">
        <v>1.2</v>
      </c>
    </row>
    <row r="2992" spans="19:20" ht="15.75" thickBot="1">
      <c r="S2992" s="362" t="s">
        <v>904</v>
      </c>
      <c r="T2992" s="366">
        <v>1.2</v>
      </c>
    </row>
    <row r="2993" spans="19:20" ht="15.75" thickBot="1">
      <c r="S2993" s="362" t="s">
        <v>904</v>
      </c>
      <c r="T2993" s="365">
        <v>1.2</v>
      </c>
    </row>
    <row r="2994" spans="19:20" ht="15.75" thickBot="1">
      <c r="S2994" s="362" t="s">
        <v>906</v>
      </c>
      <c r="T2994" s="366">
        <v>1.5</v>
      </c>
    </row>
    <row r="2995" spans="19:20" ht="15.75" thickBot="1">
      <c r="S2995" s="362" t="s">
        <v>906</v>
      </c>
      <c r="T2995" s="365">
        <v>1.5</v>
      </c>
    </row>
    <row r="2996" spans="19:20" ht="15.75" thickBot="1">
      <c r="S2996" s="362" t="s">
        <v>905</v>
      </c>
      <c r="T2996" s="366">
        <v>2.4</v>
      </c>
    </row>
    <row r="2997" spans="19:20" ht="15.75" thickBot="1">
      <c r="S2997" s="362" t="s">
        <v>905</v>
      </c>
      <c r="T2997" s="365">
        <v>2.4</v>
      </c>
    </row>
    <row r="2998" spans="19:20" ht="15.75" thickBot="1">
      <c r="S2998" s="362" t="s">
        <v>907</v>
      </c>
      <c r="T2998" s="366">
        <v>1.9</v>
      </c>
    </row>
    <row r="2999" spans="19:20" ht="15.75" thickBot="1">
      <c r="S2999" s="362" t="s">
        <v>907</v>
      </c>
      <c r="T2999" s="365">
        <v>1.9</v>
      </c>
    </row>
    <row r="3000" spans="19:20" ht="15.75" thickBot="1">
      <c r="S3000" s="362" t="s">
        <v>908</v>
      </c>
      <c r="T3000" s="366">
        <v>2.1</v>
      </c>
    </row>
    <row r="3001" spans="19:20" ht="15.75" thickBot="1">
      <c r="S3001" s="362" t="s">
        <v>908</v>
      </c>
      <c r="T3001" s="365">
        <v>2.1</v>
      </c>
    </row>
    <row r="3002" spans="19:20" ht="15.75" thickBot="1">
      <c r="S3002" s="362" t="s">
        <v>1513</v>
      </c>
      <c r="T3002" s="366">
        <v>1</v>
      </c>
    </row>
    <row r="3003" spans="19:20" ht="15.75" thickBot="1">
      <c r="S3003" s="362" t="s">
        <v>1513</v>
      </c>
      <c r="T3003" s="365">
        <v>1</v>
      </c>
    </row>
    <row r="3004" spans="19:20" ht="15.75" thickBot="1">
      <c r="S3004" s="362" t="s">
        <v>1513</v>
      </c>
      <c r="T3004" s="366">
        <v>1</v>
      </c>
    </row>
    <row r="3005" spans="19:20" ht="15.75" thickBot="1">
      <c r="S3005" s="362" t="s">
        <v>1513</v>
      </c>
      <c r="T3005" s="365">
        <v>1</v>
      </c>
    </row>
    <row r="3006" spans="19:20" ht="15.75" thickBot="1">
      <c r="S3006" s="362" t="s">
        <v>909</v>
      </c>
      <c r="T3006" s="366">
        <v>1.2</v>
      </c>
    </row>
    <row r="3007" spans="19:20" ht="15.75" thickBot="1">
      <c r="S3007" s="362" t="s">
        <v>909</v>
      </c>
      <c r="T3007" s="365">
        <v>1.2</v>
      </c>
    </row>
    <row r="3008" spans="19:20" ht="15.75" thickBot="1">
      <c r="S3008" s="362" t="s">
        <v>911</v>
      </c>
      <c r="T3008" s="366">
        <v>1.5</v>
      </c>
    </row>
    <row r="3009" spans="19:20" ht="15.75" thickBot="1">
      <c r="S3009" s="362" t="s">
        <v>911</v>
      </c>
      <c r="T3009" s="365">
        <v>1.5</v>
      </c>
    </row>
    <row r="3010" spans="19:20" ht="15.75" thickBot="1">
      <c r="S3010" s="362" t="s">
        <v>910</v>
      </c>
      <c r="T3010" s="366">
        <v>2.4</v>
      </c>
    </row>
    <row r="3011" spans="19:20" ht="15.75" thickBot="1">
      <c r="S3011" s="362" t="s">
        <v>910</v>
      </c>
      <c r="T3011" s="365">
        <v>2.4</v>
      </c>
    </row>
    <row r="3012" spans="19:20" ht="15.75" thickBot="1">
      <c r="S3012" s="362" t="s">
        <v>912</v>
      </c>
      <c r="T3012" s="366">
        <v>1.9</v>
      </c>
    </row>
    <row r="3013" spans="19:20" ht="15.75" thickBot="1">
      <c r="S3013" s="362" t="s">
        <v>912</v>
      </c>
      <c r="T3013" s="365">
        <v>1.9</v>
      </c>
    </row>
    <row r="3014" spans="19:20" ht="15.75" thickBot="1">
      <c r="S3014" s="362" t="s">
        <v>913</v>
      </c>
      <c r="T3014" s="366">
        <v>2.1</v>
      </c>
    </row>
    <row r="3015" spans="19:20" ht="15.75" thickBot="1">
      <c r="S3015" s="362" t="s">
        <v>913</v>
      </c>
      <c r="T3015" s="365">
        <v>2.1</v>
      </c>
    </row>
    <row r="3016" spans="19:20" ht="15.75" thickBot="1">
      <c r="S3016" s="362" t="s">
        <v>1514</v>
      </c>
      <c r="T3016" s="366">
        <v>1</v>
      </c>
    </row>
    <row r="3017" spans="19:20" ht="15.75" thickBot="1">
      <c r="S3017" s="362" t="s">
        <v>1514</v>
      </c>
      <c r="T3017" s="365">
        <v>1</v>
      </c>
    </row>
    <row r="3018" spans="19:20" ht="15.75" thickBot="1">
      <c r="S3018" s="362" t="s">
        <v>914</v>
      </c>
      <c r="T3018" s="366">
        <v>1.2</v>
      </c>
    </row>
    <row r="3019" spans="19:20" ht="15.75" thickBot="1">
      <c r="S3019" s="362" t="s">
        <v>914</v>
      </c>
      <c r="T3019" s="365">
        <v>1.2</v>
      </c>
    </row>
    <row r="3020" spans="19:20" ht="15.75" thickBot="1">
      <c r="S3020" s="362" t="s">
        <v>914</v>
      </c>
      <c r="T3020" s="366">
        <v>1.2</v>
      </c>
    </row>
    <row r="3021" spans="19:20" ht="15.75" thickBot="1">
      <c r="S3021" s="362" t="s">
        <v>914</v>
      </c>
      <c r="T3021" s="365">
        <v>1.2</v>
      </c>
    </row>
    <row r="3022" spans="19:20" ht="15.75" thickBot="1">
      <c r="S3022" s="362" t="s">
        <v>914</v>
      </c>
      <c r="T3022" s="366">
        <v>1.2</v>
      </c>
    </row>
    <row r="3023" spans="19:20" ht="15.75" thickBot="1">
      <c r="S3023" s="362" t="s">
        <v>914</v>
      </c>
      <c r="T3023" s="365">
        <v>1.2</v>
      </c>
    </row>
    <row r="3024" spans="19:20" ht="15.75" thickBot="1">
      <c r="S3024" s="362" t="s">
        <v>914</v>
      </c>
      <c r="T3024" s="366">
        <v>1.2</v>
      </c>
    </row>
    <row r="3025" spans="19:20" ht="15.75" thickBot="1">
      <c r="S3025" s="362" t="s">
        <v>914</v>
      </c>
      <c r="T3025" s="365">
        <v>1.2</v>
      </c>
    </row>
    <row r="3026" spans="19:20" ht="15.75" thickBot="1">
      <c r="S3026" s="362" t="s">
        <v>916</v>
      </c>
      <c r="T3026" s="366">
        <v>1.5</v>
      </c>
    </row>
    <row r="3027" spans="19:20" ht="15.75" thickBot="1">
      <c r="S3027" s="362" t="s">
        <v>916</v>
      </c>
      <c r="T3027" s="365">
        <v>1.5</v>
      </c>
    </row>
    <row r="3028" spans="19:20" ht="15.75" thickBot="1">
      <c r="S3028" s="362" t="s">
        <v>916</v>
      </c>
      <c r="T3028" s="366">
        <v>1.5</v>
      </c>
    </row>
    <row r="3029" spans="19:20" ht="15.75" thickBot="1">
      <c r="S3029" s="362" t="s">
        <v>916</v>
      </c>
      <c r="T3029" s="365">
        <v>1.5</v>
      </c>
    </row>
    <row r="3030" spans="19:20" ht="15.75" thickBot="1">
      <c r="S3030" s="362" t="s">
        <v>916</v>
      </c>
      <c r="T3030" s="366">
        <v>1.5</v>
      </c>
    </row>
    <row r="3031" spans="19:20" ht="15.75" thickBot="1">
      <c r="S3031" s="362" t="s">
        <v>916</v>
      </c>
      <c r="T3031" s="365">
        <v>1.5</v>
      </c>
    </row>
    <row r="3032" spans="19:20" ht="15.75" thickBot="1">
      <c r="S3032" s="362" t="s">
        <v>916</v>
      </c>
      <c r="T3032" s="366">
        <v>1.5</v>
      </c>
    </row>
    <row r="3033" spans="19:20" ht="15.75" thickBot="1">
      <c r="S3033" s="362" t="s">
        <v>916</v>
      </c>
      <c r="T3033" s="365">
        <v>1.5</v>
      </c>
    </row>
    <row r="3034" spans="19:20" ht="15.75" thickBot="1">
      <c r="S3034" s="362" t="s">
        <v>915</v>
      </c>
      <c r="T3034" s="366">
        <v>2.4</v>
      </c>
    </row>
    <row r="3035" spans="19:20" ht="15.75" thickBot="1">
      <c r="S3035" s="362" t="s">
        <v>915</v>
      </c>
      <c r="T3035" s="365">
        <v>2.4</v>
      </c>
    </row>
    <row r="3036" spans="19:20" ht="15.75" thickBot="1">
      <c r="S3036" s="362" t="s">
        <v>915</v>
      </c>
      <c r="T3036" s="366">
        <v>2.4</v>
      </c>
    </row>
    <row r="3037" spans="19:20" ht="15.75" thickBot="1">
      <c r="S3037" s="362" t="s">
        <v>915</v>
      </c>
      <c r="T3037" s="365">
        <v>2.4</v>
      </c>
    </row>
    <row r="3038" spans="19:20" ht="15.75" thickBot="1">
      <c r="S3038" s="362" t="s">
        <v>915</v>
      </c>
      <c r="T3038" s="366">
        <v>2.4</v>
      </c>
    </row>
    <row r="3039" spans="19:20" ht="15.75" thickBot="1">
      <c r="S3039" s="362" t="s">
        <v>915</v>
      </c>
      <c r="T3039" s="365">
        <v>2.4</v>
      </c>
    </row>
    <row r="3040" spans="19:20" ht="15.75" thickBot="1">
      <c r="S3040" s="362" t="s">
        <v>915</v>
      </c>
      <c r="T3040" s="366">
        <v>2.4</v>
      </c>
    </row>
    <row r="3041" spans="19:20" ht="15.75" thickBot="1">
      <c r="S3041" s="362" t="s">
        <v>915</v>
      </c>
      <c r="T3041" s="365">
        <v>2.4</v>
      </c>
    </row>
    <row r="3042" spans="19:20" ht="15.75" thickBot="1">
      <c r="S3042" s="362" t="s">
        <v>917</v>
      </c>
      <c r="T3042" s="366">
        <v>1.9</v>
      </c>
    </row>
    <row r="3043" spans="19:20" ht="15.75" thickBot="1">
      <c r="S3043" s="362" t="s">
        <v>917</v>
      </c>
      <c r="T3043" s="365">
        <v>1.9</v>
      </c>
    </row>
    <row r="3044" spans="19:20" ht="15.75" thickBot="1">
      <c r="S3044" s="362" t="s">
        <v>917</v>
      </c>
      <c r="T3044" s="366">
        <v>1.9</v>
      </c>
    </row>
    <row r="3045" spans="19:20" ht="15.75" thickBot="1">
      <c r="S3045" s="362" t="s">
        <v>917</v>
      </c>
      <c r="T3045" s="365">
        <v>1.9</v>
      </c>
    </row>
    <row r="3046" spans="19:20" ht="15.75" thickBot="1">
      <c r="S3046" s="362" t="s">
        <v>917</v>
      </c>
      <c r="T3046" s="366">
        <v>1.9</v>
      </c>
    </row>
    <row r="3047" spans="19:20" ht="15.75" thickBot="1">
      <c r="S3047" s="362" t="s">
        <v>917</v>
      </c>
      <c r="T3047" s="365">
        <v>1.9</v>
      </c>
    </row>
    <row r="3048" spans="19:20" ht="15.75" thickBot="1">
      <c r="S3048" s="362" t="s">
        <v>917</v>
      </c>
      <c r="T3048" s="366">
        <v>1.9</v>
      </c>
    </row>
    <row r="3049" spans="19:20" ht="15.75" thickBot="1">
      <c r="S3049" s="362" t="s">
        <v>917</v>
      </c>
      <c r="T3049" s="365">
        <v>1.9</v>
      </c>
    </row>
    <row r="3050" spans="19:20" ht="15.75" thickBot="1">
      <c r="S3050" s="362" t="s">
        <v>918</v>
      </c>
      <c r="T3050" s="366">
        <v>2.1</v>
      </c>
    </row>
    <row r="3051" spans="19:20" ht="15.75" thickBot="1">
      <c r="S3051" s="362" t="s">
        <v>918</v>
      </c>
      <c r="T3051" s="365">
        <v>2.1</v>
      </c>
    </row>
    <row r="3052" spans="19:20" ht="15.75" thickBot="1">
      <c r="S3052" s="362" t="s">
        <v>918</v>
      </c>
      <c r="T3052" s="366">
        <v>2.1</v>
      </c>
    </row>
    <row r="3053" spans="19:20" ht="15.75" thickBot="1">
      <c r="S3053" s="362" t="s">
        <v>918</v>
      </c>
      <c r="T3053" s="365">
        <v>2.1</v>
      </c>
    </row>
    <row r="3054" spans="19:20" ht="15.75" thickBot="1">
      <c r="S3054" s="362" t="s">
        <v>918</v>
      </c>
      <c r="T3054" s="366">
        <v>2.1</v>
      </c>
    </row>
    <row r="3055" spans="19:20" ht="15.75" thickBot="1">
      <c r="S3055" s="362" t="s">
        <v>918</v>
      </c>
      <c r="T3055" s="365">
        <v>2.1</v>
      </c>
    </row>
    <row r="3056" spans="19:20" ht="15.75" thickBot="1">
      <c r="S3056" s="362" t="s">
        <v>918</v>
      </c>
      <c r="T3056" s="366">
        <v>2.1</v>
      </c>
    </row>
    <row r="3057" spans="19:20" ht="15.75" thickBot="1">
      <c r="S3057" s="362" t="s">
        <v>918</v>
      </c>
      <c r="T3057" s="365">
        <v>2.1</v>
      </c>
    </row>
    <row r="3058" spans="19:20" ht="15.75" thickBot="1">
      <c r="S3058" s="362" t="s">
        <v>1515</v>
      </c>
      <c r="T3058" s="366">
        <v>1</v>
      </c>
    </row>
    <row r="3059" spans="19:20" ht="15.75" thickBot="1">
      <c r="S3059" s="362" t="s">
        <v>1515</v>
      </c>
      <c r="T3059" s="365">
        <v>1</v>
      </c>
    </row>
    <row r="3060" spans="19:20" ht="15.75" thickBot="1">
      <c r="S3060" s="362" t="s">
        <v>1515</v>
      </c>
      <c r="T3060" s="366">
        <v>1</v>
      </c>
    </row>
    <row r="3061" spans="19:20" ht="15.75" thickBot="1">
      <c r="S3061" s="362" t="s">
        <v>1515</v>
      </c>
      <c r="T3061" s="365">
        <v>1</v>
      </c>
    </row>
    <row r="3062" spans="19:20" ht="15.75" thickBot="1">
      <c r="S3062" s="362" t="s">
        <v>1515</v>
      </c>
      <c r="T3062" s="366">
        <v>1</v>
      </c>
    </row>
    <row r="3063" spans="19:20" ht="15.75" thickBot="1">
      <c r="S3063" s="362" t="s">
        <v>1515</v>
      </c>
      <c r="T3063" s="365">
        <v>1</v>
      </c>
    </row>
    <row r="3064" spans="19:20" ht="15.75" thickBot="1">
      <c r="S3064" s="362" t="s">
        <v>1515</v>
      </c>
      <c r="T3064" s="366">
        <v>1</v>
      </c>
    </row>
    <row r="3065" spans="19:20" ht="15.75" thickBot="1">
      <c r="S3065" s="362" t="s">
        <v>1515</v>
      </c>
      <c r="T3065" s="365">
        <v>1</v>
      </c>
    </row>
    <row r="3066" spans="19:20" ht="15.75" thickBot="1">
      <c r="S3066" s="362" t="s">
        <v>1515</v>
      </c>
      <c r="T3066" s="366">
        <v>1</v>
      </c>
    </row>
    <row r="3067" spans="19:20" ht="15.75" thickBot="1">
      <c r="S3067" s="362" t="s">
        <v>1515</v>
      </c>
      <c r="T3067" s="365">
        <v>1</v>
      </c>
    </row>
    <row r="3068" spans="19:20" ht="15.75" thickBot="1">
      <c r="S3068" s="362" t="s">
        <v>919</v>
      </c>
      <c r="T3068" s="366">
        <v>1.2</v>
      </c>
    </row>
    <row r="3069" spans="19:20" ht="15.75" thickBot="1">
      <c r="S3069" s="362" t="s">
        <v>919</v>
      </c>
      <c r="T3069" s="365">
        <v>1.2</v>
      </c>
    </row>
    <row r="3070" spans="19:20" ht="15.75" thickBot="1">
      <c r="S3070" s="362" t="s">
        <v>921</v>
      </c>
      <c r="T3070" s="366">
        <v>1.5</v>
      </c>
    </row>
    <row r="3071" spans="19:20" ht="15.75" thickBot="1">
      <c r="S3071" s="362" t="s">
        <v>921</v>
      </c>
      <c r="T3071" s="365">
        <v>1.5</v>
      </c>
    </row>
    <row r="3072" spans="19:20" ht="15.75" thickBot="1">
      <c r="S3072" s="362" t="s">
        <v>920</v>
      </c>
      <c r="T3072" s="366">
        <v>2.4</v>
      </c>
    </row>
    <row r="3073" spans="19:20" ht="15.75" thickBot="1">
      <c r="S3073" s="362" t="s">
        <v>920</v>
      </c>
      <c r="T3073" s="365">
        <v>2.4</v>
      </c>
    </row>
    <row r="3074" spans="19:20" ht="15.75" thickBot="1">
      <c r="S3074" s="362" t="s">
        <v>922</v>
      </c>
      <c r="T3074" s="366">
        <v>1.9</v>
      </c>
    </row>
    <row r="3075" spans="19:20" ht="15.75" thickBot="1">
      <c r="S3075" s="362" t="s">
        <v>922</v>
      </c>
      <c r="T3075" s="365">
        <v>1.9</v>
      </c>
    </row>
    <row r="3076" spans="19:20" ht="15.75" thickBot="1">
      <c r="S3076" s="362" t="s">
        <v>922</v>
      </c>
      <c r="T3076" s="366">
        <v>1.9</v>
      </c>
    </row>
    <row r="3077" spans="19:20" ht="15.75" thickBot="1">
      <c r="S3077" s="362" t="s">
        <v>922</v>
      </c>
      <c r="T3077" s="365">
        <v>1.9</v>
      </c>
    </row>
    <row r="3078" spans="19:20" ht="15.75" thickBot="1">
      <c r="S3078" s="362" t="s">
        <v>923</v>
      </c>
      <c r="T3078" s="366">
        <v>2.1</v>
      </c>
    </row>
    <row r="3079" spans="19:20" ht="15.75" thickBot="1">
      <c r="S3079" s="362" t="s">
        <v>923</v>
      </c>
      <c r="T3079" s="365">
        <v>2.1</v>
      </c>
    </row>
    <row r="3080" spans="19:20" ht="15.75" thickBot="1">
      <c r="S3080" s="362" t="s">
        <v>1516</v>
      </c>
      <c r="T3080" s="366">
        <v>1</v>
      </c>
    </row>
    <row r="3081" spans="19:20" ht="15.75" thickBot="1">
      <c r="S3081" s="362" t="s">
        <v>1516</v>
      </c>
      <c r="T3081" s="365">
        <v>1</v>
      </c>
    </row>
    <row r="3082" spans="19:20" ht="15.75" thickBot="1">
      <c r="S3082" s="362" t="s">
        <v>1516</v>
      </c>
      <c r="T3082" s="366">
        <v>1</v>
      </c>
    </row>
    <row r="3083" spans="19:20" ht="15.75" thickBot="1">
      <c r="S3083" s="362" t="s">
        <v>1516</v>
      </c>
      <c r="T3083" s="365">
        <v>1</v>
      </c>
    </row>
    <row r="3084" spans="19:20" ht="15.75" thickBot="1">
      <c r="S3084" s="362" t="s">
        <v>924</v>
      </c>
      <c r="T3084" s="366">
        <v>1.2</v>
      </c>
    </row>
    <row r="3085" spans="19:20" ht="15.75" thickBot="1">
      <c r="S3085" s="362" t="s">
        <v>924</v>
      </c>
      <c r="T3085" s="365">
        <v>1.2</v>
      </c>
    </row>
    <row r="3086" spans="19:20" ht="15.75" thickBot="1">
      <c r="S3086" s="362" t="s">
        <v>926</v>
      </c>
      <c r="T3086" s="366">
        <v>1.5</v>
      </c>
    </row>
    <row r="3087" spans="19:20" ht="15.75" thickBot="1">
      <c r="S3087" s="362" t="s">
        <v>926</v>
      </c>
      <c r="T3087" s="365">
        <v>1.5</v>
      </c>
    </row>
    <row r="3088" spans="19:20" ht="15.75" thickBot="1">
      <c r="S3088" s="362" t="s">
        <v>925</v>
      </c>
      <c r="T3088" s="366">
        <v>2.4</v>
      </c>
    </row>
    <row r="3089" spans="19:20" ht="15.75" thickBot="1">
      <c r="S3089" s="362" t="s">
        <v>925</v>
      </c>
      <c r="T3089" s="365">
        <v>2.4</v>
      </c>
    </row>
    <row r="3090" spans="19:20">
      <c r="S3090" s="362" t="s">
        <v>927</v>
      </c>
      <c r="T3090" s="366">
        <v>1.9</v>
      </c>
    </row>
    <row r="3091" spans="19:20">
      <c r="S3091" s="377" t="s">
        <v>927</v>
      </c>
      <c r="T3091" s="381">
        <v>1.9</v>
      </c>
    </row>
    <row r="3092" spans="19:20">
      <c r="S3092" s="377" t="s">
        <v>928</v>
      </c>
      <c r="T3092" s="382">
        <v>2.1</v>
      </c>
    </row>
    <row r="3093" spans="19:20">
      <c r="S3093" s="377" t="s">
        <v>928</v>
      </c>
      <c r="T3093" s="381">
        <v>2.1</v>
      </c>
    </row>
    <row r="3094" spans="19:20">
      <c r="S3094" s="377" t="s">
        <v>1517</v>
      </c>
      <c r="T3094" s="382">
        <v>1</v>
      </c>
    </row>
    <row r="3095" spans="19:20">
      <c r="S3095" s="362" t="s">
        <v>1517</v>
      </c>
      <c r="T3095" s="364">
        <v>1</v>
      </c>
    </row>
    <row r="3096" spans="19:20">
      <c r="S3096" s="362" t="s">
        <v>929</v>
      </c>
      <c r="T3096" s="363">
        <v>1.5</v>
      </c>
    </row>
    <row r="3097" spans="19:20">
      <c r="S3097" s="362" t="s">
        <v>1518</v>
      </c>
      <c r="T3097" s="364">
        <v>1</v>
      </c>
    </row>
    <row r="3098" spans="19:20">
      <c r="S3098" s="362" t="s">
        <v>1518</v>
      </c>
      <c r="T3098" s="363">
        <v>1</v>
      </c>
    </row>
    <row r="3099" spans="19:20">
      <c r="S3099" s="362" t="s">
        <v>930</v>
      </c>
      <c r="T3099" s="364">
        <v>1.2</v>
      </c>
    </row>
    <row r="3100" spans="19:20">
      <c r="S3100" s="362" t="s">
        <v>1519</v>
      </c>
      <c r="T3100" s="363">
        <v>1</v>
      </c>
    </row>
    <row r="3101" spans="19:20">
      <c r="S3101" s="362" t="s">
        <v>1519</v>
      </c>
      <c r="T3101" s="364">
        <v>1</v>
      </c>
    </row>
    <row r="3102" spans="19:20">
      <c r="S3102" s="362" t="s">
        <v>932</v>
      </c>
      <c r="T3102" s="363">
        <v>1.5</v>
      </c>
    </row>
    <row r="3103" spans="19:20">
      <c r="S3103" s="362" t="s">
        <v>932</v>
      </c>
      <c r="T3103" s="364">
        <v>1.5</v>
      </c>
    </row>
    <row r="3104" spans="19:20">
      <c r="S3104" s="362" t="s">
        <v>931</v>
      </c>
      <c r="T3104" s="363">
        <v>2.4</v>
      </c>
    </row>
    <row r="3105" spans="19:20">
      <c r="S3105" s="362" t="s">
        <v>931</v>
      </c>
      <c r="T3105" s="364">
        <v>2.4</v>
      </c>
    </row>
    <row r="3106" spans="19:20">
      <c r="S3106" s="362" t="s">
        <v>933</v>
      </c>
      <c r="T3106" s="363">
        <v>1.9</v>
      </c>
    </row>
    <row r="3107" spans="19:20">
      <c r="S3107" s="362" t="s">
        <v>933</v>
      </c>
      <c r="T3107" s="364">
        <v>1.9</v>
      </c>
    </row>
    <row r="3108" spans="19:20">
      <c r="S3108" s="362" t="s">
        <v>1520</v>
      </c>
      <c r="T3108" s="363">
        <v>1</v>
      </c>
    </row>
    <row r="3109" spans="19:20">
      <c r="S3109" s="362" t="s">
        <v>1520</v>
      </c>
      <c r="T3109" s="364">
        <v>1</v>
      </c>
    </row>
    <row r="3110" spans="19:20">
      <c r="S3110" s="362" t="s">
        <v>1521</v>
      </c>
      <c r="T3110" s="363">
        <v>1</v>
      </c>
    </row>
    <row r="3111" spans="19:20">
      <c r="S3111" s="362" t="s">
        <v>1521</v>
      </c>
      <c r="T3111" s="364">
        <v>1</v>
      </c>
    </row>
    <row r="3112" spans="19:20">
      <c r="S3112" s="362" t="s">
        <v>1522</v>
      </c>
      <c r="T3112" s="363">
        <v>1</v>
      </c>
    </row>
    <row r="3113" spans="19:20">
      <c r="S3113" s="362" t="s">
        <v>1522</v>
      </c>
      <c r="T3113" s="364">
        <v>1</v>
      </c>
    </row>
    <row r="3114" spans="19:20">
      <c r="S3114" s="362" t="s">
        <v>935</v>
      </c>
      <c r="T3114" s="363">
        <v>1.5</v>
      </c>
    </row>
    <row r="3115" spans="19:20">
      <c r="S3115" s="362" t="s">
        <v>935</v>
      </c>
      <c r="T3115" s="364">
        <v>1.5</v>
      </c>
    </row>
    <row r="3116" spans="19:20">
      <c r="S3116" s="362" t="s">
        <v>934</v>
      </c>
      <c r="T3116" s="363">
        <v>2.4</v>
      </c>
    </row>
    <row r="3117" spans="19:20">
      <c r="S3117" s="362" t="s">
        <v>934</v>
      </c>
      <c r="T3117" s="364">
        <v>2.4</v>
      </c>
    </row>
    <row r="3118" spans="19:20">
      <c r="S3118" s="362" t="s">
        <v>936</v>
      </c>
      <c r="T3118" s="363">
        <v>1.9</v>
      </c>
    </row>
    <row r="3119" spans="19:20">
      <c r="S3119" s="362" t="s">
        <v>936</v>
      </c>
      <c r="T3119" s="364">
        <v>1.9</v>
      </c>
    </row>
    <row r="3120" spans="19:20">
      <c r="S3120" s="362" t="s">
        <v>1523</v>
      </c>
      <c r="T3120" s="363">
        <v>1</v>
      </c>
    </row>
    <row r="3121" spans="19:20">
      <c r="S3121" s="362" t="s">
        <v>1523</v>
      </c>
      <c r="T3121" s="364">
        <v>1</v>
      </c>
    </row>
    <row r="3122" spans="19:20">
      <c r="S3122" s="362" t="s">
        <v>937</v>
      </c>
      <c r="T3122" s="363">
        <v>1.5</v>
      </c>
    </row>
    <row r="3123" spans="19:20">
      <c r="S3123" s="362" t="s">
        <v>938</v>
      </c>
      <c r="T3123" s="364">
        <v>1.5</v>
      </c>
    </row>
    <row r="3124" spans="19:20">
      <c r="S3124" s="362" t="s">
        <v>938</v>
      </c>
      <c r="T3124" s="363">
        <v>1.5</v>
      </c>
    </row>
    <row r="3125" spans="19:20">
      <c r="S3125" s="362" t="s">
        <v>940</v>
      </c>
      <c r="T3125" s="378">
        <v>1.8</v>
      </c>
    </row>
    <row r="3126" spans="19:20">
      <c r="S3126" s="362" t="s">
        <v>939</v>
      </c>
      <c r="T3126" s="372">
        <v>2.6</v>
      </c>
    </row>
    <row r="3127" spans="19:20">
      <c r="S3127" s="362" t="s">
        <v>939</v>
      </c>
      <c r="T3127" s="369">
        <v>2.6</v>
      </c>
    </row>
    <row r="3128" spans="19:20">
      <c r="S3128" s="362" t="s">
        <v>941</v>
      </c>
      <c r="T3128" s="378">
        <v>2.1</v>
      </c>
    </row>
    <row r="3129" spans="19:20">
      <c r="S3129" s="362" t="s">
        <v>942</v>
      </c>
      <c r="T3129" s="378">
        <v>2.2999999999999998</v>
      </c>
    </row>
    <row r="3130" spans="19:20">
      <c r="S3130" s="362" t="s">
        <v>1524</v>
      </c>
      <c r="T3130" s="363">
        <v>1</v>
      </c>
    </row>
    <row r="3131" spans="19:20">
      <c r="S3131" s="362" t="s">
        <v>1524</v>
      </c>
      <c r="T3131" s="364">
        <v>1</v>
      </c>
    </row>
    <row r="3132" spans="19:20">
      <c r="S3132" s="362" t="s">
        <v>1525</v>
      </c>
      <c r="T3132" s="363">
        <v>1</v>
      </c>
    </row>
    <row r="3133" spans="19:20">
      <c r="S3133" s="362" t="s">
        <v>1525</v>
      </c>
      <c r="T3133" s="364">
        <v>1</v>
      </c>
    </row>
    <row r="3134" spans="19:20">
      <c r="S3134" s="362" t="s">
        <v>943</v>
      </c>
      <c r="T3134" s="363">
        <v>1.5</v>
      </c>
    </row>
    <row r="3135" spans="19:20">
      <c r="S3135" s="362" t="s">
        <v>943</v>
      </c>
      <c r="T3135" s="364">
        <v>1.5</v>
      </c>
    </row>
    <row r="3136" spans="19:20">
      <c r="S3136" s="362" t="s">
        <v>944</v>
      </c>
      <c r="T3136" s="363">
        <v>1.9</v>
      </c>
    </row>
    <row r="3137" spans="19:20">
      <c r="S3137" s="362" t="s">
        <v>944</v>
      </c>
      <c r="T3137" s="364">
        <v>1.9</v>
      </c>
    </row>
    <row r="3138" spans="19:20">
      <c r="S3138" s="362" t="s">
        <v>1526</v>
      </c>
      <c r="T3138" s="363">
        <v>1</v>
      </c>
    </row>
    <row r="3139" spans="19:20">
      <c r="S3139" s="362" t="s">
        <v>1526</v>
      </c>
      <c r="T3139" s="364">
        <v>1</v>
      </c>
    </row>
    <row r="3140" spans="19:20">
      <c r="S3140" s="362" t="s">
        <v>1527</v>
      </c>
      <c r="T3140" s="363">
        <v>0</v>
      </c>
    </row>
    <row r="3141" spans="19:20">
      <c r="S3141" s="362" t="s">
        <v>1527</v>
      </c>
      <c r="T3141" s="363">
        <v>0</v>
      </c>
    </row>
    <row r="3142" spans="19:20">
      <c r="S3142" s="362" t="s">
        <v>1528</v>
      </c>
      <c r="T3142" s="364">
        <v>0</v>
      </c>
    </row>
    <row r="3143" spans="19:20">
      <c r="S3143" s="362" t="s">
        <v>1528</v>
      </c>
      <c r="T3143" s="381">
        <v>0</v>
      </c>
    </row>
    <row r="3144" spans="19:20" ht="15.75" thickBot="1">
      <c r="S3144" s="389" t="s">
        <v>1529</v>
      </c>
      <c r="T3144" s="395">
        <v>0</v>
      </c>
    </row>
    <row r="3145" spans="19:20" ht="15.75" thickBot="1">
      <c r="S3145" s="389" t="s">
        <v>1529</v>
      </c>
      <c r="T3145" s="361">
        <v>0</v>
      </c>
    </row>
    <row r="3146" spans="19:20" ht="15.75" thickBot="1">
      <c r="S3146" s="389" t="s">
        <v>1530</v>
      </c>
      <c r="T3146" s="386">
        <v>0</v>
      </c>
    </row>
    <row r="3147" spans="19:20" ht="15.75" thickBot="1">
      <c r="S3147" s="389" t="s">
        <v>1530</v>
      </c>
      <c r="T3147" s="360">
        <v>0</v>
      </c>
    </row>
    <row r="3148" spans="19:20" ht="15.75" thickBot="1">
      <c r="S3148" s="389" t="s">
        <v>1531</v>
      </c>
      <c r="T3148" s="361">
        <v>0</v>
      </c>
    </row>
    <row r="3149" spans="19:20" ht="15.75" thickBot="1">
      <c r="S3149" s="389" t="s">
        <v>1531</v>
      </c>
      <c r="T3149" s="361">
        <v>0</v>
      </c>
    </row>
    <row r="3150" spans="19:20" ht="15.75" thickBot="1">
      <c r="S3150" s="389" t="s">
        <v>1532</v>
      </c>
      <c r="T3150" s="386">
        <v>0</v>
      </c>
    </row>
    <row r="3151" spans="19:20" ht="15.75" thickBot="1">
      <c r="S3151" s="389" t="s">
        <v>1532</v>
      </c>
      <c r="T3151" s="398">
        <v>0</v>
      </c>
    </row>
    <row r="3152" spans="19:20" ht="15.75" thickBot="1">
      <c r="S3152" s="389" t="s">
        <v>1533</v>
      </c>
      <c r="T3152" s="395">
        <v>0</v>
      </c>
    </row>
    <row r="3153" spans="19:20" ht="15.75" thickBot="1">
      <c r="S3153" s="389" t="s">
        <v>1533</v>
      </c>
      <c r="T3153" s="390">
        <v>0</v>
      </c>
    </row>
    <row r="3154" spans="19:20" ht="15.75" thickBot="1">
      <c r="S3154" s="389" t="s">
        <v>1534</v>
      </c>
      <c r="T3154" s="399">
        <v>0</v>
      </c>
    </row>
    <row r="3155" spans="19:20" ht="15.75" thickBot="1">
      <c r="S3155" s="393" t="s">
        <v>1534</v>
      </c>
      <c r="T3155" s="360">
        <v>0</v>
      </c>
    </row>
    <row r="3156" spans="19:20" ht="15.75" thickBot="1">
      <c r="S3156" s="396" t="s">
        <v>1535</v>
      </c>
      <c r="T3156" s="361">
        <v>0</v>
      </c>
    </row>
    <row r="3157" spans="19:20" ht="15.75" thickBot="1">
      <c r="S3157" s="393" t="s">
        <v>1535</v>
      </c>
      <c r="T3157" s="401">
        <v>0</v>
      </c>
    </row>
    <row r="3158" spans="19:20" ht="15.75" thickBot="1">
      <c r="S3158" s="393" t="s">
        <v>1536</v>
      </c>
      <c r="T3158" s="360">
        <v>0</v>
      </c>
    </row>
    <row r="3159" spans="19:20" ht="15.75" thickBot="1">
      <c r="S3159" s="396" t="s">
        <v>1536</v>
      </c>
      <c r="T3159" s="399">
        <v>0</v>
      </c>
    </row>
    <row r="3160" spans="19:20" ht="15.75" thickBot="1">
      <c r="S3160" s="396" t="s">
        <v>1537</v>
      </c>
      <c r="T3160" s="401">
        <v>0</v>
      </c>
    </row>
    <row r="3161" spans="19:20" ht="15.75" thickBot="1">
      <c r="S3161" s="393" t="s">
        <v>1537</v>
      </c>
      <c r="T3161" s="401">
        <v>0</v>
      </c>
    </row>
    <row r="3162" spans="19:20" ht="15.75" thickBot="1">
      <c r="S3162" s="393" t="s">
        <v>1538</v>
      </c>
      <c r="T3162" s="360">
        <v>0</v>
      </c>
    </row>
    <row r="3163" spans="19:20">
      <c r="S3163" s="362" t="s">
        <v>1538</v>
      </c>
      <c r="T3163" s="381">
        <v>0</v>
      </c>
    </row>
    <row r="3164" spans="19:20">
      <c r="S3164" s="362" t="s">
        <v>1539</v>
      </c>
      <c r="T3164" s="382">
        <v>0</v>
      </c>
    </row>
    <row r="3165" spans="19:20">
      <c r="S3165" s="362" t="s">
        <v>1539</v>
      </c>
      <c r="T3165" s="381">
        <v>0</v>
      </c>
    </row>
    <row r="3166" spans="19:20">
      <c r="S3166" s="362" t="s">
        <v>1540</v>
      </c>
      <c r="T3166" s="381">
        <v>0</v>
      </c>
    </row>
    <row r="3167" spans="19:20">
      <c r="S3167" s="362" t="s">
        <v>1540</v>
      </c>
      <c r="T3167" s="382">
        <v>0</v>
      </c>
    </row>
    <row r="3168" spans="19:20">
      <c r="S3168" s="362" t="s">
        <v>1540</v>
      </c>
      <c r="T3168" s="382">
        <v>0</v>
      </c>
    </row>
    <row r="3169" spans="19:20">
      <c r="S3169" s="362" t="s">
        <v>1540</v>
      </c>
      <c r="T3169" s="381">
        <v>0</v>
      </c>
    </row>
    <row r="3170" spans="19:20">
      <c r="S3170" s="362" t="s">
        <v>1541</v>
      </c>
      <c r="T3170" s="382">
        <v>0</v>
      </c>
    </row>
    <row r="3171" spans="19:20">
      <c r="S3171" s="362" t="s">
        <v>1541</v>
      </c>
      <c r="T3171" s="382">
        <v>0</v>
      </c>
    </row>
    <row r="3172" spans="19:20">
      <c r="S3172" s="362" t="s">
        <v>1542</v>
      </c>
      <c r="T3172" s="381">
        <v>0</v>
      </c>
    </row>
    <row r="3173" spans="19:20">
      <c r="S3173" s="362" t="s">
        <v>1542</v>
      </c>
      <c r="T3173" s="381">
        <v>0</v>
      </c>
    </row>
    <row r="3174" spans="19:20">
      <c r="S3174" s="362" t="s">
        <v>703</v>
      </c>
      <c r="T3174" s="382">
        <v>0.1</v>
      </c>
    </row>
    <row r="3175" spans="19:20">
      <c r="S3175" s="394" t="s">
        <v>162</v>
      </c>
      <c r="T3175" s="403">
        <v>0.3</v>
      </c>
    </row>
    <row r="3176" spans="19:20">
      <c r="S3176" s="362" t="s">
        <v>1543</v>
      </c>
      <c r="T3176" s="381">
        <v>0.1</v>
      </c>
    </row>
    <row r="3177" spans="19:20">
      <c r="S3177" s="362" t="s">
        <v>1544</v>
      </c>
      <c r="T3177" s="382">
        <v>0.1</v>
      </c>
    </row>
    <row r="3178" spans="19:20">
      <c r="S3178" s="362" t="s">
        <v>1544</v>
      </c>
      <c r="T3178" s="381">
        <v>0.1</v>
      </c>
    </row>
    <row r="3179" spans="19:20">
      <c r="S3179" s="362" t="s">
        <v>704</v>
      </c>
      <c r="T3179" s="382">
        <v>0.1</v>
      </c>
    </row>
    <row r="3180" spans="19:20">
      <c r="S3180" s="394" t="s">
        <v>170</v>
      </c>
      <c r="T3180" s="402">
        <v>0.1</v>
      </c>
    </row>
    <row r="3181" spans="19:20">
      <c r="S3181" s="362" t="s">
        <v>1545</v>
      </c>
      <c r="T3181" s="381">
        <v>0.1</v>
      </c>
    </row>
    <row r="3182" spans="19:20">
      <c r="S3182" s="362" t="s">
        <v>1545</v>
      </c>
      <c r="T3182" s="382">
        <v>0.1</v>
      </c>
    </row>
    <row r="3183" spans="19:20">
      <c r="S3183" s="362" t="s">
        <v>705</v>
      </c>
      <c r="T3183" s="381">
        <v>0.7</v>
      </c>
    </row>
    <row r="3184" spans="19:20">
      <c r="S3184" s="394" t="s">
        <v>164</v>
      </c>
      <c r="T3184" s="403">
        <v>0.9</v>
      </c>
    </row>
    <row r="3185" spans="19:20">
      <c r="S3185" s="362" t="s">
        <v>1546</v>
      </c>
      <c r="T3185" s="382">
        <v>0.7</v>
      </c>
    </row>
    <row r="3186" spans="19:20">
      <c r="S3186" s="362" t="s">
        <v>1546</v>
      </c>
      <c r="T3186" s="381">
        <v>0.7</v>
      </c>
    </row>
    <row r="3187" spans="19:20">
      <c r="S3187" s="362" t="s">
        <v>1547</v>
      </c>
      <c r="T3187" s="382">
        <v>0.7</v>
      </c>
    </row>
    <row r="3188" spans="19:20">
      <c r="S3188" s="362" t="s">
        <v>1547</v>
      </c>
      <c r="T3188" s="381">
        <v>0.7</v>
      </c>
    </row>
    <row r="3189" spans="19:20">
      <c r="S3189" s="362" t="s">
        <v>706</v>
      </c>
      <c r="T3189" s="382">
        <v>0.7</v>
      </c>
    </row>
    <row r="3190" spans="19:20">
      <c r="S3190" s="394" t="s">
        <v>171</v>
      </c>
      <c r="T3190" s="402">
        <v>0.7</v>
      </c>
    </row>
    <row r="3191" spans="19:20">
      <c r="S3191" s="362" t="s">
        <v>1548</v>
      </c>
      <c r="T3191" s="381">
        <v>0.7</v>
      </c>
    </row>
    <row r="3192" spans="19:20">
      <c r="S3192" s="362" t="s">
        <v>1548</v>
      </c>
      <c r="T3192" s="382">
        <v>0.7</v>
      </c>
    </row>
    <row r="3193" spans="19:20">
      <c r="S3193" s="362" t="s">
        <v>1549</v>
      </c>
      <c r="T3193" s="381">
        <v>0.7</v>
      </c>
    </row>
    <row r="3194" spans="19:20">
      <c r="S3194" s="377" t="s">
        <v>1549</v>
      </c>
      <c r="T3194" s="382">
        <v>0.7</v>
      </c>
    </row>
  </sheetData>
  <sheetProtection password="FE6B" sheet="1" objects="1" scenarios="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sheetPr codeName="Hoja6"/>
  <dimension ref="B3:M130"/>
  <sheetViews>
    <sheetView showGridLines="0" view="pageBreakPreview" topLeftCell="A31" zoomScaleNormal="160" zoomScaleSheetLayoutView="100" workbookViewId="0">
      <selection activeCell="C45" sqref="C45:D45"/>
    </sheetView>
  </sheetViews>
  <sheetFormatPr baseColWidth="10" defaultRowHeight="15"/>
  <cols>
    <col min="1" max="1" width="1.28515625" customWidth="1"/>
    <col min="2" max="2" width="3" customWidth="1"/>
    <col min="3" max="3" width="10.85546875" customWidth="1"/>
    <col min="4" max="4" width="5.42578125" customWidth="1"/>
    <col min="11" max="11" width="7.42578125" customWidth="1"/>
    <col min="12" max="12" width="3.85546875" customWidth="1"/>
    <col min="13" max="13" width="9.5703125" customWidth="1"/>
  </cols>
  <sheetData>
    <row r="3" spans="2:13" ht="27">
      <c r="E3" s="254" t="s">
        <v>439</v>
      </c>
    </row>
    <row r="4" spans="2:13" ht="27">
      <c r="E4" s="255" t="s">
        <v>440</v>
      </c>
    </row>
    <row r="6" spans="2:13" ht="7.5" customHeight="1"/>
    <row r="7" spans="2:13" s="22" customFormat="1"/>
    <row r="9" spans="2:13">
      <c r="B9" s="240" t="s">
        <v>441</v>
      </c>
    </row>
    <row r="10" spans="2:13" ht="9.75" customHeight="1"/>
    <row r="11" spans="2:13" ht="6.75" customHeight="1">
      <c r="B11" s="241"/>
      <c r="C11" s="241"/>
      <c r="D11" s="241"/>
      <c r="E11" s="241"/>
      <c r="F11" s="241"/>
      <c r="G11" s="241"/>
      <c r="H11" s="241"/>
      <c r="I11" s="241"/>
      <c r="J11" s="241"/>
      <c r="K11" s="241"/>
      <c r="L11" s="241"/>
      <c r="M11" s="241"/>
    </row>
    <row r="12" spans="2:13" ht="15" customHeight="1">
      <c r="B12" s="241"/>
      <c r="C12" s="259" t="s">
        <v>467</v>
      </c>
      <c r="D12" s="241"/>
      <c r="E12" s="241"/>
      <c r="F12" s="241"/>
      <c r="G12" s="241"/>
      <c r="H12" s="241"/>
      <c r="I12" s="241"/>
      <c r="J12" s="241"/>
      <c r="K12" s="241"/>
      <c r="L12" s="241"/>
      <c r="M12" s="241"/>
    </row>
    <row r="13" spans="2:13" ht="15" customHeight="1">
      <c r="B13" s="241"/>
      <c r="C13" s="260"/>
      <c r="D13" s="243"/>
      <c r="E13" s="243"/>
      <c r="F13" s="243"/>
      <c r="G13" s="243"/>
      <c r="H13" s="243"/>
      <c r="I13" s="243"/>
      <c r="J13" s="243"/>
      <c r="K13" s="243"/>
      <c r="L13" s="243"/>
      <c r="M13" s="241"/>
    </row>
    <row r="14" spans="2:13" ht="15" customHeight="1">
      <c r="B14" s="241"/>
      <c r="C14" s="259" t="s">
        <v>468</v>
      </c>
      <c r="D14" s="241"/>
      <c r="E14" s="241"/>
      <c r="F14" s="241"/>
      <c r="G14" s="241"/>
      <c r="H14" s="241"/>
      <c r="I14" s="241"/>
      <c r="J14" s="241"/>
      <c r="K14" s="241"/>
      <c r="L14" s="241"/>
      <c r="M14" s="241"/>
    </row>
    <row r="15" spans="2:13" ht="15" customHeight="1">
      <c r="B15" s="241"/>
      <c r="C15" s="260" t="s">
        <v>442</v>
      </c>
      <c r="D15" s="243"/>
      <c r="E15" s="243"/>
      <c r="F15" s="243"/>
      <c r="G15" s="243"/>
      <c r="H15" s="243"/>
      <c r="I15" s="243"/>
      <c r="J15" s="243"/>
      <c r="K15" s="243"/>
      <c r="L15" s="243"/>
      <c r="M15" s="241"/>
    </row>
    <row r="16" spans="2:13" ht="15" customHeight="1">
      <c r="B16" s="241"/>
      <c r="C16" s="259" t="s">
        <v>469</v>
      </c>
      <c r="D16" s="241"/>
      <c r="E16" s="241"/>
      <c r="F16" s="241"/>
      <c r="G16" s="241"/>
      <c r="H16" s="241"/>
      <c r="I16" s="241"/>
      <c r="J16" s="241"/>
      <c r="K16" s="241"/>
      <c r="L16" s="241"/>
      <c r="M16" s="241"/>
    </row>
    <row r="17" spans="2:13" ht="15" customHeight="1">
      <c r="B17" s="241"/>
      <c r="C17" s="261" t="s">
        <v>308</v>
      </c>
      <c r="D17" s="243"/>
      <c r="E17" s="243"/>
      <c r="F17" s="243"/>
      <c r="G17" s="243"/>
      <c r="H17" s="243"/>
      <c r="I17" s="243"/>
      <c r="J17" s="243"/>
      <c r="K17" s="243"/>
      <c r="L17" s="243"/>
      <c r="M17" s="241"/>
    </row>
    <row r="18" spans="2:13" ht="15" customHeight="1">
      <c r="B18" s="241"/>
      <c r="C18" s="259" t="s">
        <v>470</v>
      </c>
      <c r="D18" s="241"/>
      <c r="E18" s="241"/>
      <c r="F18" s="241"/>
      <c r="G18" s="241"/>
      <c r="H18" s="241"/>
      <c r="I18" s="241"/>
      <c r="J18" s="241"/>
      <c r="K18" s="241"/>
      <c r="L18" s="241"/>
      <c r="M18" s="241"/>
    </row>
    <row r="19" spans="2:13" ht="15" customHeight="1">
      <c r="B19" s="241"/>
      <c r="C19" s="260" t="s">
        <v>443</v>
      </c>
      <c r="D19" s="243"/>
      <c r="E19" s="243"/>
      <c r="F19" s="243"/>
      <c r="G19" s="243"/>
      <c r="H19" s="243"/>
      <c r="I19" s="243"/>
      <c r="J19" s="243"/>
      <c r="K19" s="243"/>
      <c r="L19" s="243"/>
      <c r="M19" s="241"/>
    </row>
    <row r="20" spans="2:13" ht="15" customHeight="1">
      <c r="B20" s="241"/>
      <c r="C20" s="259" t="s">
        <v>471</v>
      </c>
      <c r="D20" s="241"/>
      <c r="E20" s="241"/>
      <c r="F20" s="241"/>
      <c r="G20" s="241"/>
      <c r="H20" s="241"/>
      <c r="I20" s="241"/>
      <c r="J20" s="241"/>
      <c r="K20" s="241"/>
      <c r="L20" s="241"/>
      <c r="M20" s="241"/>
    </row>
    <row r="21" spans="2:13" ht="15" customHeight="1">
      <c r="B21" s="241"/>
      <c r="C21" s="262" t="s">
        <v>472</v>
      </c>
      <c r="D21" s="243"/>
      <c r="E21" s="243"/>
      <c r="F21" s="243"/>
      <c r="G21" s="243"/>
      <c r="H21" s="243"/>
      <c r="I21" s="243"/>
      <c r="J21" s="243"/>
      <c r="K21" s="243"/>
      <c r="L21" s="243"/>
      <c r="M21" s="241"/>
    </row>
    <row r="22" spans="2:13" ht="15" customHeight="1">
      <c r="B22" s="241"/>
      <c r="C22" s="259" t="s">
        <v>473</v>
      </c>
      <c r="D22" s="241"/>
      <c r="E22" s="241"/>
      <c r="F22" s="241"/>
      <c r="G22" s="241"/>
      <c r="H22" s="241"/>
      <c r="I22" s="241"/>
      <c r="J22" s="241"/>
      <c r="K22" s="241"/>
      <c r="L22" s="241"/>
      <c r="M22" s="241"/>
    </row>
    <row r="23" spans="2:13" ht="15" customHeight="1">
      <c r="B23" s="241"/>
      <c r="C23" s="262" t="s">
        <v>444</v>
      </c>
      <c r="D23" s="243"/>
      <c r="E23" s="243"/>
      <c r="F23" s="243"/>
      <c r="G23" s="243"/>
      <c r="H23" s="243"/>
      <c r="I23" s="243"/>
      <c r="J23" s="243"/>
      <c r="K23" s="243"/>
      <c r="L23" s="243"/>
      <c r="M23" s="241"/>
    </row>
    <row r="24" spans="2:13">
      <c r="B24" s="241"/>
      <c r="C24" s="241"/>
      <c r="D24" s="241"/>
      <c r="E24" s="241"/>
      <c r="F24" s="241"/>
      <c r="G24" s="241"/>
      <c r="H24" s="241"/>
      <c r="I24" s="241"/>
      <c r="J24" s="241"/>
      <c r="K24" s="241"/>
      <c r="L24" s="241"/>
      <c r="M24" s="241"/>
    </row>
    <row r="25" spans="2:13" ht="3" customHeight="1">
      <c r="B25" s="241"/>
      <c r="C25" s="241"/>
      <c r="D25" s="241"/>
      <c r="E25" s="241"/>
      <c r="F25" s="241"/>
      <c r="G25" s="241"/>
      <c r="H25" s="241"/>
      <c r="I25" s="241"/>
      <c r="J25" s="241"/>
      <c r="K25" s="241"/>
      <c r="L25" s="241"/>
    </row>
    <row r="26" spans="2:13" ht="45" customHeight="1">
      <c r="C26" s="785" t="s">
        <v>445</v>
      </c>
      <c r="D26" s="785"/>
      <c r="E26" s="785"/>
      <c r="F26" s="785"/>
      <c r="G26" s="785"/>
      <c r="H26" s="785"/>
      <c r="I26" s="785"/>
      <c r="J26" s="785"/>
      <c r="K26" s="785"/>
      <c r="L26" s="785"/>
    </row>
    <row r="27" spans="2:13" ht="46.5" customHeight="1">
      <c r="C27" s="784" t="s">
        <v>446</v>
      </c>
      <c r="D27" s="784"/>
      <c r="E27" s="784"/>
      <c r="F27" s="784"/>
      <c r="G27" s="784"/>
      <c r="H27" s="784"/>
      <c r="I27" s="784"/>
      <c r="J27" s="784"/>
      <c r="K27" s="784"/>
      <c r="L27" s="784"/>
    </row>
    <row r="28" spans="2:13">
      <c r="B28" s="240" t="s">
        <v>447</v>
      </c>
    </row>
    <row r="30" spans="2:13" ht="10.5" customHeight="1">
      <c r="C30" s="246" t="s">
        <v>448</v>
      </c>
    </row>
    <row r="31" spans="2:13" s="245" customFormat="1" ht="10.5" customHeight="1">
      <c r="C31" s="244" t="s">
        <v>449</v>
      </c>
    </row>
    <row r="32" spans="2:13">
      <c r="C32" s="243" t="str">
        <f>+IF('RESUMEN OPERACION'!J19&lt;&gt;"",'RESUMEN OPERACION'!J19,'RESUMEN OPERACION'!J31)</f>
        <v>MERSANT VIGILANCIA SL</v>
      </c>
      <c r="D32" s="243"/>
      <c r="E32" s="243"/>
      <c r="F32" s="243"/>
      <c r="G32" s="243"/>
      <c r="H32" s="243"/>
      <c r="I32" s="243"/>
      <c r="J32" s="243"/>
      <c r="K32" s="243"/>
      <c r="L32" s="243"/>
    </row>
    <row r="33" spans="3:12">
      <c r="C33" s="246" t="s">
        <v>256</v>
      </c>
    </row>
    <row r="34" spans="3:12">
      <c r="C34" s="263" t="str">
        <f>+IF('RESUMEN OPERACION'!AW19&lt;&gt;"",'RESUMEN OPERACION'!AW19,"")</f>
        <v>B90229790</v>
      </c>
      <c r="D34" s="263"/>
      <c r="E34" s="263"/>
      <c r="F34" s="263"/>
    </row>
    <row r="35" spans="3:12">
      <c r="C35" s="246" t="s">
        <v>450</v>
      </c>
    </row>
    <row r="36" spans="3:12">
      <c r="C36" s="243" t="str">
        <f>+IF('RESUMEN OPERACION'!AW31&lt;&gt;"",'RESUMEN OPERACION'!AW31,"")</f>
        <v/>
      </c>
      <c r="D36" s="243"/>
      <c r="E36" s="243"/>
      <c r="F36" s="243"/>
      <c r="G36" s="243"/>
      <c r="H36" s="243"/>
      <c r="I36" s="243"/>
      <c r="J36" s="243"/>
      <c r="K36" s="243"/>
      <c r="L36" s="243"/>
    </row>
    <row r="37" spans="3:12" s="22" customFormat="1">
      <c r="C37" s="246" t="s">
        <v>475</v>
      </c>
    </row>
    <row r="38" spans="3:12" s="22" customFormat="1">
      <c r="C38" s="243" t="str">
        <f>+IF('RESUMEN OPERACION'!J34&lt;&gt;"",'RESUMEN OPERACION'!J34,"")</f>
        <v>CALLE ASTRONOMIA Nº1, ESC. 1, PLANTA 9, PUERTA 13</v>
      </c>
      <c r="D38" s="243"/>
      <c r="E38" s="243"/>
      <c r="F38" s="243"/>
      <c r="G38" s="243"/>
      <c r="H38" s="243"/>
      <c r="I38" s="243"/>
      <c r="J38" s="243"/>
      <c r="K38" s="243"/>
      <c r="L38" s="243"/>
    </row>
    <row r="39" spans="3:12">
      <c r="C39" s="246" t="s">
        <v>476</v>
      </c>
    </row>
    <row r="40" spans="3:12">
      <c r="C40" s="243" t="str">
        <f>CONCATENATE(IF('RESUMEN OPERACION'!AW34&lt;&gt;"",'RESUMEN OPERACION'!AW34,"")," - ",IF('RESUMEN OPERACION'!J37&lt;&gt;"",'RESUMEN OPERACION'!J37,"")," - ",IF('RESUMEN OPERACION'!AW37&lt;&gt;"",'RESUMEN OPERACION'!AW37,""))</f>
        <v>41015 - SEVILLA - SEVILLA</v>
      </c>
      <c r="D40" s="243"/>
      <c r="E40" s="243"/>
      <c r="F40" s="243"/>
      <c r="G40" s="243"/>
      <c r="H40" s="243"/>
      <c r="I40" s="243"/>
      <c r="J40" s="243"/>
      <c r="K40" s="243"/>
      <c r="L40" s="243"/>
    </row>
    <row r="41" spans="3:12" s="22" customFormat="1">
      <c r="C41" s="246" t="s">
        <v>477</v>
      </c>
    </row>
    <row r="42" spans="3:12" s="22" customFormat="1">
      <c r="C42" s="243"/>
      <c r="D42" s="243"/>
      <c r="E42" s="243"/>
      <c r="F42" s="243"/>
      <c r="G42" s="243"/>
      <c r="H42" s="243"/>
      <c r="I42" s="243"/>
      <c r="J42" s="243"/>
      <c r="K42" s="243"/>
      <c r="L42" s="243"/>
    </row>
    <row r="43" spans="3:12">
      <c r="C43" s="246" t="s">
        <v>451</v>
      </c>
    </row>
    <row r="44" spans="3:12">
      <c r="C44" s="263"/>
      <c r="D44" s="263"/>
      <c r="E44" s="263"/>
      <c r="F44" s="263"/>
    </row>
    <row r="46" spans="3:12">
      <c r="C46" s="242" t="s">
        <v>452</v>
      </c>
    </row>
    <row r="47" spans="3:12">
      <c r="C47" s="263" t="str">
        <f>+CONCATENATE('RESUMEN OPERACION'!J49,'RESUMEN OPERACION'!O49,'RESUMEN OPERACION'!T49,'RESUMEN OPERACION'!W49)</f>
        <v>ES69 0049 3255202914025127</v>
      </c>
      <c r="D47" s="263"/>
      <c r="E47" s="263"/>
      <c r="F47" s="263"/>
      <c r="G47" s="263"/>
      <c r="H47" s="263"/>
      <c r="I47" s="263"/>
      <c r="J47" s="263"/>
      <c r="K47" s="263"/>
      <c r="L47" s="263"/>
    </row>
    <row r="48" spans="3:12">
      <c r="C48" s="247" t="s">
        <v>461</v>
      </c>
    </row>
    <row r="49" spans="2:12" ht="9.75" customHeight="1">
      <c r="C49" s="250" t="s">
        <v>462</v>
      </c>
    </row>
    <row r="50" spans="2:12" ht="6" customHeight="1">
      <c r="D50" s="242"/>
    </row>
    <row r="51" spans="2:12">
      <c r="C51" s="242" t="s">
        <v>453</v>
      </c>
      <c r="F51" s="242" t="s">
        <v>455</v>
      </c>
      <c r="I51" s="242" t="s">
        <v>457</v>
      </c>
      <c r="K51" s="251" t="s">
        <v>465</v>
      </c>
    </row>
    <row r="52" spans="2:12" ht="11.25" customHeight="1">
      <c r="C52" s="248" t="s">
        <v>454</v>
      </c>
      <c r="F52" s="248" t="s">
        <v>456</v>
      </c>
      <c r="I52" s="248" t="s">
        <v>458</v>
      </c>
      <c r="K52" s="257" t="s">
        <v>474</v>
      </c>
    </row>
    <row r="53" spans="2:12" s="22" customFormat="1" ht="11.25" customHeight="1">
      <c r="C53" s="248"/>
      <c r="F53" s="248"/>
      <c r="I53" s="248"/>
      <c r="K53" s="257"/>
    </row>
    <row r="54" spans="2:12" s="22" customFormat="1" ht="11.25" customHeight="1">
      <c r="C54" s="248"/>
      <c r="F54" s="248"/>
      <c r="I54" s="248"/>
      <c r="K54" s="257"/>
    </row>
    <row r="55" spans="2:12" ht="9" customHeight="1"/>
    <row r="56" spans="2:12">
      <c r="C56" s="242" t="s">
        <v>459</v>
      </c>
    </row>
    <row r="57" spans="2:12">
      <c r="C57" s="258">
        <f ca="1">+TODAY()</f>
        <v>43004</v>
      </c>
      <c r="D57" s="243"/>
      <c r="E57" s="243"/>
      <c r="F57" s="243"/>
      <c r="G57" s="243"/>
      <c r="H57" s="243"/>
      <c r="I57" s="243"/>
      <c r="J57" s="243"/>
      <c r="K57" s="243"/>
      <c r="L57" s="243"/>
    </row>
    <row r="59" spans="2:12">
      <c r="C59" s="242" t="s">
        <v>460</v>
      </c>
    </row>
    <row r="60" spans="2:12">
      <c r="C60" s="243"/>
      <c r="D60" s="243"/>
      <c r="E60" s="243"/>
      <c r="F60" s="243"/>
      <c r="G60" s="243"/>
      <c r="H60" s="243"/>
      <c r="I60" s="243"/>
      <c r="J60" s="243"/>
      <c r="K60" s="243"/>
      <c r="L60" s="243"/>
    </row>
    <row r="62" spans="2:12">
      <c r="C62" s="256" t="s">
        <v>466</v>
      </c>
      <c r="D62" s="263"/>
      <c r="E62" s="263"/>
      <c r="K62" s="252" t="s">
        <v>433</v>
      </c>
    </row>
    <row r="63" spans="2:12" s="22" customFormat="1">
      <c r="C63" s="256"/>
      <c r="K63" s="252"/>
    </row>
    <row r="64" spans="2:12">
      <c r="B64" s="253" t="s">
        <v>463</v>
      </c>
    </row>
    <row r="65" spans="2:13" ht="10.5" customHeight="1">
      <c r="B65" s="249" t="s">
        <v>464</v>
      </c>
    </row>
    <row r="66" spans="2:13" s="22" customFormat="1"/>
    <row r="67" spans="2:13" s="22" customFormat="1"/>
    <row r="68" spans="2:13" s="22" customFormat="1" ht="27">
      <c r="E68" s="254" t="s">
        <v>439</v>
      </c>
    </row>
    <row r="69" spans="2:13" s="22" customFormat="1" ht="27">
      <c r="E69" s="255" t="s">
        <v>440</v>
      </c>
    </row>
    <row r="70" spans="2:13" s="22" customFormat="1"/>
    <row r="71" spans="2:13" s="22" customFormat="1" ht="7.5" customHeight="1"/>
    <row r="72" spans="2:13" s="22" customFormat="1"/>
    <row r="73" spans="2:13" s="22" customFormat="1"/>
    <row r="74" spans="2:13" s="22" customFormat="1">
      <c r="B74" s="240" t="s">
        <v>441</v>
      </c>
    </row>
    <row r="75" spans="2:13" s="22" customFormat="1" ht="9.75" customHeight="1"/>
    <row r="76" spans="2:13" s="22" customFormat="1" ht="6.75" customHeight="1">
      <c r="B76" s="241"/>
      <c r="C76" s="241"/>
      <c r="D76" s="241"/>
      <c r="E76" s="241"/>
      <c r="F76" s="241"/>
      <c r="G76" s="241"/>
      <c r="H76" s="241"/>
      <c r="I76" s="241"/>
      <c r="J76" s="241"/>
      <c r="K76" s="241"/>
      <c r="L76" s="241"/>
      <c r="M76" s="241"/>
    </row>
    <row r="77" spans="2:13" s="22" customFormat="1" ht="15" customHeight="1">
      <c r="B77" s="241"/>
      <c r="C77" s="259" t="s">
        <v>467</v>
      </c>
      <c r="D77" s="241"/>
      <c r="E77" s="241"/>
      <c r="F77" s="241"/>
      <c r="G77" s="241"/>
      <c r="H77" s="241"/>
      <c r="I77" s="241"/>
      <c r="J77" s="241"/>
      <c r="K77" s="241"/>
      <c r="L77" s="241"/>
      <c r="M77" s="241"/>
    </row>
    <row r="78" spans="2:13" s="22" customFormat="1" ht="15" customHeight="1">
      <c r="B78" s="241"/>
      <c r="C78" s="260"/>
      <c r="D78" s="243"/>
      <c r="E78" s="243"/>
      <c r="F78" s="243"/>
      <c r="G78" s="243"/>
      <c r="H78" s="243"/>
      <c r="I78" s="243"/>
      <c r="J78" s="243"/>
      <c r="K78" s="243"/>
      <c r="L78" s="243"/>
      <c r="M78" s="241"/>
    </row>
    <row r="79" spans="2:13" s="22" customFormat="1" ht="15" customHeight="1">
      <c r="B79" s="241"/>
      <c r="C79" s="259" t="s">
        <v>468</v>
      </c>
      <c r="D79" s="241"/>
      <c r="E79" s="241"/>
      <c r="F79" s="241"/>
      <c r="G79" s="241"/>
      <c r="H79" s="241"/>
      <c r="I79" s="241"/>
      <c r="J79" s="241"/>
      <c r="K79" s="241"/>
      <c r="L79" s="241"/>
      <c r="M79" s="241"/>
    </row>
    <row r="80" spans="2:13" s="22" customFormat="1" ht="15" customHeight="1">
      <c r="B80" s="241"/>
      <c r="C80" s="260" t="s">
        <v>442</v>
      </c>
      <c r="D80" s="243"/>
      <c r="E80" s="243"/>
      <c r="F80" s="243"/>
      <c r="G80" s="243"/>
      <c r="H80" s="243"/>
      <c r="I80" s="243"/>
      <c r="J80" s="243"/>
      <c r="K80" s="243"/>
      <c r="L80" s="243"/>
      <c r="M80" s="241"/>
    </row>
    <row r="81" spans="2:13" s="22" customFormat="1" ht="15" customHeight="1">
      <c r="B81" s="241"/>
      <c r="C81" s="259" t="s">
        <v>469</v>
      </c>
      <c r="D81" s="241"/>
      <c r="E81" s="241"/>
      <c r="F81" s="241"/>
      <c r="G81" s="241"/>
      <c r="H81" s="241"/>
      <c r="I81" s="241"/>
      <c r="J81" s="241"/>
      <c r="K81" s="241"/>
      <c r="L81" s="241"/>
      <c r="M81" s="241"/>
    </row>
    <row r="82" spans="2:13" s="22" customFormat="1" ht="15" customHeight="1">
      <c r="B82" s="241"/>
      <c r="C82" s="261" t="s">
        <v>308</v>
      </c>
      <c r="D82" s="243"/>
      <c r="E82" s="243"/>
      <c r="F82" s="243"/>
      <c r="G82" s="243"/>
      <c r="H82" s="243"/>
      <c r="I82" s="243"/>
      <c r="J82" s="243"/>
      <c r="K82" s="243"/>
      <c r="L82" s="243"/>
      <c r="M82" s="241"/>
    </row>
    <row r="83" spans="2:13" s="22" customFormat="1" ht="15" customHeight="1">
      <c r="B83" s="241"/>
      <c r="C83" s="259" t="s">
        <v>470</v>
      </c>
      <c r="D83" s="241"/>
      <c r="E83" s="241"/>
      <c r="F83" s="241"/>
      <c r="G83" s="241"/>
      <c r="H83" s="241"/>
      <c r="I83" s="241"/>
      <c r="J83" s="241"/>
      <c r="K83" s="241"/>
      <c r="L83" s="241"/>
      <c r="M83" s="241"/>
    </row>
    <row r="84" spans="2:13" s="22" customFormat="1" ht="15" customHeight="1">
      <c r="B84" s="241"/>
      <c r="C84" s="260" t="s">
        <v>443</v>
      </c>
      <c r="D84" s="243"/>
      <c r="E84" s="243"/>
      <c r="F84" s="243"/>
      <c r="G84" s="243"/>
      <c r="H84" s="243"/>
      <c r="I84" s="243"/>
      <c r="J84" s="243"/>
      <c r="K84" s="243"/>
      <c r="L84" s="243"/>
      <c r="M84" s="241"/>
    </row>
    <row r="85" spans="2:13" s="22" customFormat="1" ht="15" customHeight="1">
      <c r="B85" s="241"/>
      <c r="C85" s="259" t="s">
        <v>471</v>
      </c>
      <c r="D85" s="241"/>
      <c r="E85" s="241"/>
      <c r="F85" s="241"/>
      <c r="G85" s="241"/>
      <c r="H85" s="241"/>
      <c r="I85" s="241"/>
      <c r="J85" s="241"/>
      <c r="K85" s="241"/>
      <c r="L85" s="241"/>
      <c r="M85" s="241"/>
    </row>
    <row r="86" spans="2:13" s="22" customFormat="1" ht="15" customHeight="1">
      <c r="B86" s="241"/>
      <c r="C86" s="262" t="s">
        <v>472</v>
      </c>
      <c r="D86" s="243"/>
      <c r="E86" s="243"/>
      <c r="F86" s="243"/>
      <c r="G86" s="243"/>
      <c r="H86" s="243"/>
      <c r="I86" s="243"/>
      <c r="J86" s="243"/>
      <c r="K86" s="243"/>
      <c r="L86" s="243"/>
      <c r="M86" s="241"/>
    </row>
    <row r="87" spans="2:13" s="22" customFormat="1" ht="15" customHeight="1">
      <c r="B87" s="241"/>
      <c r="C87" s="259" t="s">
        <v>473</v>
      </c>
      <c r="D87" s="241"/>
      <c r="E87" s="241"/>
      <c r="F87" s="241"/>
      <c r="G87" s="241"/>
      <c r="H87" s="241"/>
      <c r="I87" s="241"/>
      <c r="J87" s="241"/>
      <c r="K87" s="241"/>
      <c r="L87" s="241"/>
      <c r="M87" s="241"/>
    </row>
    <row r="88" spans="2:13" s="22" customFormat="1" ht="15" customHeight="1">
      <c r="B88" s="241"/>
      <c r="C88" s="262" t="s">
        <v>444</v>
      </c>
      <c r="D88" s="243"/>
      <c r="E88" s="243"/>
      <c r="F88" s="243"/>
      <c r="G88" s="243"/>
      <c r="H88" s="243"/>
      <c r="I88" s="243"/>
      <c r="J88" s="243"/>
      <c r="K88" s="243"/>
      <c r="L88" s="243"/>
      <c r="M88" s="241"/>
    </row>
    <row r="89" spans="2:13" s="22" customFormat="1">
      <c r="B89" s="241"/>
      <c r="C89" s="241"/>
      <c r="D89" s="241"/>
      <c r="E89" s="241"/>
      <c r="F89" s="241"/>
      <c r="G89" s="241"/>
      <c r="H89" s="241"/>
      <c r="I89" s="241"/>
      <c r="J89" s="241"/>
      <c r="K89" s="241"/>
      <c r="L89" s="241"/>
      <c r="M89" s="241"/>
    </row>
    <row r="90" spans="2:13" s="22" customFormat="1" ht="3" customHeight="1">
      <c r="B90" s="241"/>
      <c r="C90" s="241"/>
      <c r="D90" s="241"/>
      <c r="E90" s="241"/>
      <c r="F90" s="241"/>
      <c r="G90" s="241"/>
      <c r="H90" s="241"/>
      <c r="I90" s="241"/>
      <c r="J90" s="241"/>
      <c r="K90" s="241"/>
      <c r="L90" s="241"/>
    </row>
    <row r="91" spans="2:13" s="22" customFormat="1" ht="45" customHeight="1">
      <c r="C91" s="785" t="s">
        <v>445</v>
      </c>
      <c r="D91" s="785"/>
      <c r="E91" s="785"/>
      <c r="F91" s="785"/>
      <c r="G91" s="785"/>
      <c r="H91" s="785"/>
      <c r="I91" s="785"/>
      <c r="J91" s="785"/>
      <c r="K91" s="785"/>
      <c r="L91" s="785"/>
    </row>
    <row r="92" spans="2:13" s="22" customFormat="1" ht="46.5" customHeight="1">
      <c r="C92" s="784" t="s">
        <v>446</v>
      </c>
      <c r="D92" s="784"/>
      <c r="E92" s="784"/>
      <c r="F92" s="784"/>
      <c r="G92" s="784"/>
      <c r="H92" s="784"/>
      <c r="I92" s="784"/>
      <c r="J92" s="784"/>
      <c r="K92" s="784"/>
      <c r="L92" s="784"/>
    </row>
    <row r="93" spans="2:13" s="22" customFormat="1">
      <c r="B93" s="240" t="s">
        <v>447</v>
      </c>
    </row>
    <row r="94" spans="2:13" s="22" customFormat="1"/>
    <row r="95" spans="2:13" s="22" customFormat="1" ht="10.5" customHeight="1">
      <c r="C95" s="246" t="s">
        <v>448</v>
      </c>
    </row>
    <row r="96" spans="2:13" s="245" customFormat="1" ht="10.5" customHeight="1">
      <c r="C96" s="244" t="s">
        <v>449</v>
      </c>
    </row>
    <row r="97" spans="3:12" s="22" customFormat="1">
      <c r="C97" s="243" t="str">
        <f>+IF('RESUMEN OPERACION'!J19&lt;&gt;"",'RESUMEN OPERACION'!J19,'RESUMEN OPERACION'!J31)</f>
        <v>MERSANT VIGILANCIA SL</v>
      </c>
      <c r="D97" s="243"/>
      <c r="E97" s="243"/>
      <c r="F97" s="243"/>
      <c r="G97" s="243"/>
      <c r="H97" s="243"/>
      <c r="I97" s="243"/>
      <c r="J97" s="243"/>
      <c r="K97" s="243"/>
      <c r="L97" s="243"/>
    </row>
    <row r="98" spans="3:12" s="22" customFormat="1">
      <c r="C98" s="246" t="s">
        <v>256</v>
      </c>
    </row>
    <row r="99" spans="3:12" s="22" customFormat="1">
      <c r="C99" s="263" t="str">
        <f>+IF('RESUMEN OPERACION'!AW19&lt;&gt;"",'RESUMEN OPERACION'!AW19,"")</f>
        <v>B90229790</v>
      </c>
      <c r="D99" s="263"/>
      <c r="E99" s="263"/>
      <c r="F99" s="263"/>
    </row>
    <row r="100" spans="3:12" s="22" customFormat="1">
      <c r="C100" s="246" t="s">
        <v>450</v>
      </c>
    </row>
    <row r="101" spans="3:12" s="22" customFormat="1">
      <c r="C101" s="243" t="str">
        <f>+IF('RESUMEN OPERACION'!AW31&lt;&gt;"",'RESUMEN OPERACION'!AW31,"")</f>
        <v/>
      </c>
      <c r="D101" s="243"/>
      <c r="E101" s="243"/>
      <c r="F101" s="243"/>
      <c r="G101" s="243"/>
      <c r="H101" s="243"/>
      <c r="I101" s="243"/>
      <c r="J101" s="243"/>
      <c r="K101" s="243"/>
      <c r="L101" s="243"/>
    </row>
    <row r="102" spans="3:12" s="22" customFormat="1">
      <c r="C102" s="246" t="s">
        <v>475</v>
      </c>
    </row>
    <row r="103" spans="3:12" s="22" customFormat="1">
      <c r="C103" s="243" t="str">
        <f>+IF('RESUMEN OPERACION'!J34&lt;&gt;"",'RESUMEN OPERACION'!J34,"")</f>
        <v>CALLE ASTRONOMIA Nº1, ESC. 1, PLANTA 9, PUERTA 13</v>
      </c>
      <c r="D103" s="243"/>
      <c r="E103" s="243"/>
      <c r="F103" s="243"/>
      <c r="G103" s="243"/>
      <c r="H103" s="243"/>
      <c r="I103" s="243"/>
      <c r="J103" s="243"/>
      <c r="K103" s="243"/>
      <c r="L103" s="243"/>
    </row>
    <row r="104" spans="3:12" s="22" customFormat="1">
      <c r="C104" s="246" t="s">
        <v>476</v>
      </c>
    </row>
    <row r="105" spans="3:12" s="22" customFormat="1">
      <c r="C105" s="243" t="str">
        <f>CONCATENATE(IF('RESUMEN OPERACION'!AW34&lt;&gt;"",'RESUMEN OPERACION'!AW34,"")," - ",IF('RESUMEN OPERACION'!J37&lt;&gt;"",'RESUMEN OPERACION'!J37,"")," - ",IF('RESUMEN OPERACION'!AW37&lt;&gt;"",'RESUMEN OPERACION'!AW37,""))</f>
        <v>41015 - SEVILLA - SEVILLA</v>
      </c>
      <c r="D105" s="243"/>
      <c r="E105" s="243"/>
      <c r="F105" s="243"/>
      <c r="G105" s="243"/>
      <c r="H105" s="243"/>
      <c r="I105" s="243"/>
      <c r="J105" s="243"/>
      <c r="K105" s="243"/>
      <c r="L105" s="243"/>
    </row>
    <row r="106" spans="3:12" s="22" customFormat="1">
      <c r="C106" s="246" t="s">
        <v>477</v>
      </c>
    </row>
    <row r="107" spans="3:12" s="22" customFormat="1">
      <c r="C107" s="243"/>
      <c r="D107" s="243"/>
      <c r="E107" s="243"/>
      <c r="F107" s="243"/>
      <c r="G107" s="243"/>
      <c r="H107" s="243"/>
      <c r="I107" s="243"/>
      <c r="J107" s="243"/>
      <c r="K107" s="243"/>
      <c r="L107" s="243"/>
    </row>
    <row r="108" spans="3:12" s="22" customFormat="1">
      <c r="C108" s="246" t="s">
        <v>451</v>
      </c>
    </row>
    <row r="109" spans="3:12" s="22" customFormat="1">
      <c r="C109" s="263"/>
      <c r="D109" s="263"/>
      <c r="E109" s="263"/>
      <c r="F109" s="263"/>
    </row>
    <row r="110" spans="3:12" s="22" customFormat="1"/>
    <row r="111" spans="3:12" s="22" customFormat="1">
      <c r="C111" s="242" t="s">
        <v>452</v>
      </c>
    </row>
    <row r="112" spans="3:12" s="22" customFormat="1">
      <c r="C112" s="263" t="str">
        <f>+CONCATENATE('RESUMEN OPERACION'!J49,'RESUMEN OPERACION'!O49,'RESUMEN OPERACION'!T49,'RESUMEN OPERACION'!W49)</f>
        <v>ES69 0049 3255202914025127</v>
      </c>
      <c r="D112" s="263"/>
      <c r="E112" s="263"/>
      <c r="F112" s="263"/>
      <c r="G112" s="263"/>
      <c r="H112" s="263"/>
      <c r="I112" s="263"/>
      <c r="J112" s="263"/>
      <c r="K112" s="263"/>
      <c r="L112" s="263"/>
    </row>
    <row r="113" spans="3:12" s="22" customFormat="1">
      <c r="C113" s="247" t="s">
        <v>461</v>
      </c>
    </row>
    <row r="114" spans="3:12" s="22" customFormat="1" ht="9.75" customHeight="1">
      <c r="C114" s="250" t="s">
        <v>462</v>
      </c>
    </row>
    <row r="115" spans="3:12" s="22" customFormat="1" ht="6" customHeight="1">
      <c r="D115" s="242"/>
    </row>
    <row r="116" spans="3:12" s="22" customFormat="1">
      <c r="C116" s="242" t="s">
        <v>453</v>
      </c>
      <c r="F116" s="242" t="s">
        <v>455</v>
      </c>
      <c r="I116" s="242" t="s">
        <v>457</v>
      </c>
      <c r="K116" s="251" t="s">
        <v>465</v>
      </c>
    </row>
    <row r="117" spans="3:12" s="22" customFormat="1" ht="11.25" customHeight="1">
      <c r="C117" s="248" t="s">
        <v>454</v>
      </c>
      <c r="F117" s="248" t="s">
        <v>456</v>
      </c>
      <c r="I117" s="248" t="s">
        <v>458</v>
      </c>
      <c r="K117" s="257" t="s">
        <v>474</v>
      </c>
    </row>
    <row r="118" spans="3:12" s="22" customFormat="1" ht="11.25" customHeight="1">
      <c r="C118" s="248"/>
      <c r="F118" s="248"/>
      <c r="I118" s="248"/>
      <c r="K118" s="257"/>
    </row>
    <row r="119" spans="3:12" s="22" customFormat="1" ht="11.25" customHeight="1">
      <c r="C119" s="248"/>
      <c r="F119" s="248"/>
      <c r="I119" s="248"/>
      <c r="K119" s="257"/>
    </row>
    <row r="120" spans="3:12" s="22" customFormat="1" ht="9" customHeight="1"/>
    <row r="121" spans="3:12" s="22" customFormat="1">
      <c r="C121" s="242" t="s">
        <v>459</v>
      </c>
    </row>
    <row r="122" spans="3:12" s="22" customFormat="1">
      <c r="C122" s="258">
        <f ca="1">+TODAY()</f>
        <v>43004</v>
      </c>
      <c r="D122" s="243"/>
      <c r="E122" s="243"/>
      <c r="F122" s="243"/>
      <c r="G122" s="243"/>
      <c r="H122" s="243"/>
      <c r="I122" s="243"/>
      <c r="J122" s="243"/>
      <c r="K122" s="243"/>
      <c r="L122" s="243"/>
    </row>
    <row r="123" spans="3:12" s="22" customFormat="1"/>
    <row r="124" spans="3:12" s="22" customFormat="1">
      <c r="C124" s="242" t="s">
        <v>460</v>
      </c>
    </row>
    <row r="125" spans="3:12" s="22" customFormat="1">
      <c r="C125" s="243"/>
      <c r="D125" s="243"/>
      <c r="E125" s="243"/>
      <c r="F125" s="243"/>
      <c r="G125" s="243"/>
      <c r="H125" s="243"/>
      <c r="I125" s="243"/>
      <c r="J125" s="243"/>
      <c r="K125" s="243"/>
      <c r="L125" s="243"/>
    </row>
    <row r="126" spans="3:12" s="22" customFormat="1"/>
    <row r="127" spans="3:12" s="22" customFormat="1">
      <c r="C127" s="256" t="s">
        <v>466</v>
      </c>
      <c r="D127" s="263"/>
      <c r="E127" s="263"/>
      <c r="K127" s="252" t="s">
        <v>479</v>
      </c>
    </row>
    <row r="128" spans="3:12" s="22" customFormat="1">
      <c r="C128" s="256"/>
      <c r="K128" s="252"/>
    </row>
    <row r="129" spans="2:2" s="22" customFormat="1">
      <c r="B129" s="253" t="s">
        <v>463</v>
      </c>
    </row>
    <row r="130" spans="2:2" s="22" customFormat="1" ht="10.5" customHeight="1">
      <c r="B130" s="249" t="s">
        <v>464</v>
      </c>
    </row>
  </sheetData>
  <mergeCells count="4">
    <mergeCell ref="C92:L92"/>
    <mergeCell ref="C26:L26"/>
    <mergeCell ref="C27:L27"/>
    <mergeCell ref="C91:L91"/>
  </mergeCells>
  <printOptions horizontalCentered="1"/>
  <pageMargins left="0" right="0" top="0.15748031496062992" bottom="0.15748031496062992" header="0.19685039370078741" footer="0.19685039370078741"/>
  <pageSetup paperSize="9" scale="85" orientation="portrait" r:id="rId1"/>
  <drawing r:id="rId2"/>
</worksheet>
</file>

<file path=xl/worksheets/sheet8.xml><?xml version="1.0" encoding="utf-8"?>
<worksheet xmlns="http://schemas.openxmlformats.org/spreadsheetml/2006/main" xmlns:r="http://schemas.openxmlformats.org/officeDocument/2006/relationships">
  <sheetPr codeName="Hoja7"/>
  <dimension ref="A1:O76"/>
  <sheetViews>
    <sheetView view="pageBreakPreview" topLeftCell="A10" zoomScaleNormal="100" zoomScaleSheetLayoutView="100" workbookViewId="0">
      <selection activeCell="C45" sqref="C45:D45"/>
    </sheetView>
  </sheetViews>
  <sheetFormatPr baseColWidth="10" defaultColWidth="0" defaultRowHeight="15" zeroHeight="1"/>
  <cols>
    <col min="1" max="7" width="7.28515625" style="265" customWidth="1"/>
    <col min="8" max="8" width="3.42578125" style="265" customWidth="1"/>
    <col min="9" max="9" width="7.140625" style="265" customWidth="1"/>
    <col min="10" max="10" width="3.5703125" style="265" customWidth="1"/>
    <col min="11" max="11" width="7.85546875" style="265" customWidth="1"/>
    <col min="12" max="12" width="7.28515625" style="265" customWidth="1"/>
    <col min="13" max="13" width="11.42578125" style="265" customWidth="1"/>
    <col min="14" max="14" width="11.28515625" style="265" customWidth="1"/>
    <col min="15" max="15" width="11.42578125" style="265" customWidth="1"/>
    <col min="16" max="16384" width="11.42578125" style="265" hidden="1"/>
  </cols>
  <sheetData>
    <row r="1" spans="1:13">
      <c r="A1" s="266" t="s">
        <v>492</v>
      </c>
    </row>
    <row r="2" spans="1:13">
      <c r="A2" s="266" t="s">
        <v>493</v>
      </c>
    </row>
    <row r="3" spans="1:13">
      <c r="A3" s="266" t="s">
        <v>495</v>
      </c>
    </row>
    <row r="4" spans="1:13">
      <c r="A4" s="266"/>
    </row>
    <row r="5" spans="1:13">
      <c r="A5" s="266"/>
    </row>
    <row r="6" spans="1:13" ht="21">
      <c r="C6" s="267" t="s">
        <v>489</v>
      </c>
    </row>
    <row r="7" spans="1:13" ht="21">
      <c r="C7" s="267"/>
    </row>
    <row r="8" spans="1:13" ht="21" customHeight="1">
      <c r="A8" s="787" t="str">
        <f>"La empresa PROYECTOS MÓVILES SANTA CLARA SL con CIF B49196538 se hace cargo del pago de  " &amp; ABS(TEXT('RESUMEN OPERACION'!AZ67,"#.##0.00")) &amp; "€ en concepto de penalizaciones por imcumplimiento del contrato de permanencia que la empresa " &amp; UPPER('RESUMEN OPERACION'!J19) &amp; " con CIF " &amp; UPPER('RESUMEN OPERACION'!AW19)&amp; " tiene con el operador " &amp; UPPER('DETALLE DE LINEAS'!N5) &amp;"."</f>
        <v>La empresa PROYECTOS MÓVILES SANTA CLARA SL con CIF B49196538 se hace cargo del pago de  0€ en concepto de penalizaciones por imcumplimiento del contrato de permanencia que la empresa MERSANT VIGILANCIA SL con CIF B90229790 tiene con el operador VODAFONE.</v>
      </c>
      <c r="B8" s="787"/>
      <c r="C8" s="787"/>
      <c r="D8" s="787"/>
      <c r="E8" s="787"/>
      <c r="F8" s="787"/>
      <c r="G8" s="787"/>
      <c r="H8" s="787"/>
      <c r="I8" s="787"/>
      <c r="J8" s="787"/>
      <c r="K8" s="787"/>
      <c r="L8" s="787"/>
      <c r="M8" s="787"/>
    </row>
    <row r="9" spans="1:13" ht="21" customHeight="1">
      <c r="A9" s="787"/>
      <c r="B9" s="787"/>
      <c r="C9" s="787"/>
      <c r="D9" s="787"/>
      <c r="E9" s="787"/>
      <c r="F9" s="787"/>
      <c r="G9" s="787"/>
      <c r="H9" s="787"/>
      <c r="I9" s="787"/>
      <c r="J9" s="787"/>
      <c r="K9" s="787"/>
      <c r="L9" s="787"/>
      <c r="M9" s="787"/>
    </row>
    <row r="10" spans="1:13" ht="21" customHeight="1">
      <c r="A10" s="787"/>
      <c r="B10" s="787"/>
      <c r="C10" s="787"/>
      <c r="D10" s="787"/>
      <c r="E10" s="787"/>
      <c r="F10" s="787"/>
      <c r="G10" s="787"/>
      <c r="H10" s="787"/>
      <c r="I10" s="787"/>
      <c r="J10" s="787"/>
      <c r="K10" s="787"/>
      <c r="L10" s="787"/>
      <c r="M10" s="787"/>
    </row>
    <row r="11" spans="1:13" ht="21" customHeight="1">
      <c r="A11" s="787" t="str">
        <f>"La empresa France Telecom España S.A. se hace cargo del pago de " &amp; ABS(TEXT('RESUMEN OPERACION'!AZ68,"#.##0.00")) &amp; "€ en concepto de penalizaciones por incumplimiento del contrato de permanencia que la empresa " &amp; UPPER('RESUMEN OPERACION'!J19) &amp; " con CIF " &amp;UPPER('RESUMEN OPERACION'!AW19) &amp; " tiene con el operador " &amp; UPPER('DETALLE DE LINEAS'!N5) &amp;" a través de descuentos directos en factura."</f>
        <v>La empresa France Telecom España S.A. se hace cargo del pago de 679€ en concepto de penalizaciones por incumplimiento del contrato de permanencia que la empresa MERSANT VIGILANCIA SL con CIF B90229790 tiene con el operador VODAFONE a través de descuentos directos en factura.</v>
      </c>
      <c r="B11" s="787"/>
      <c r="C11" s="787"/>
      <c r="D11" s="787"/>
      <c r="E11" s="787"/>
      <c r="F11" s="787"/>
      <c r="G11" s="787"/>
      <c r="H11" s="787"/>
      <c r="I11" s="787"/>
      <c r="J11" s="787"/>
      <c r="K11" s="787"/>
      <c r="L11" s="787"/>
      <c r="M11" s="787"/>
    </row>
    <row r="12" spans="1:13" ht="21" customHeight="1">
      <c r="A12" s="787"/>
      <c r="B12" s="787"/>
      <c r="C12" s="787"/>
      <c r="D12" s="787"/>
      <c r="E12" s="787"/>
      <c r="F12" s="787"/>
      <c r="G12" s="787"/>
      <c r="H12" s="787"/>
      <c r="I12" s="787"/>
      <c r="J12" s="787"/>
      <c r="K12" s="787"/>
      <c r="L12" s="787"/>
      <c r="M12" s="787"/>
    </row>
    <row r="13" spans="1:13" ht="21" customHeight="1">
      <c r="A13" s="787"/>
      <c r="B13" s="787"/>
      <c r="C13" s="787"/>
      <c r="D13" s="787"/>
      <c r="E13" s="787"/>
      <c r="F13" s="787"/>
      <c r="G13" s="787"/>
      <c r="H13" s="787"/>
      <c r="I13" s="787"/>
      <c r="J13" s="787"/>
      <c r="K13" s="787"/>
      <c r="L13" s="787"/>
      <c r="M13" s="787"/>
    </row>
    <row r="14" spans="1:13" ht="21" customHeight="1">
      <c r="A14" s="787" t="str">
        <f>"El cliente " &amp; UPPER('RESUMEN OPERACION'!J19) &amp; " deberá presentar a PROYECTOS MÓVILES SANTA CLARA SL la factura del operador " &amp; UPPER('DETALLE DE LINEAS'!N5) &amp; ", donde quede detallado el importe de la penalización en concepto de contratos de permanencias así como un documento bancario en el cual vaya reflejado el pago por incumplimiento de contrato con el operador "  &amp; UPPER('DETALLE DE LINEAS'!N5) &amp;"."</f>
        <v>El cliente MERSANT VIGILANCIA SL deberá presentar a PROYECTOS MÓVILES SANTA CLARA SL la factura del operador VODAFONE, donde quede detallado el importe de la penalización en concepto de contratos de permanencias así como un documento bancario en el cual vaya reflejado el pago por incumplimiento de contrato con el operador VODAFONE.</v>
      </c>
      <c r="B14" s="787"/>
      <c r="C14" s="787"/>
      <c r="D14" s="787"/>
      <c r="E14" s="787"/>
      <c r="F14" s="787"/>
      <c r="G14" s="787"/>
      <c r="H14" s="787"/>
      <c r="I14" s="787"/>
      <c r="J14" s="787"/>
      <c r="K14" s="787"/>
      <c r="L14" s="787"/>
      <c r="M14" s="787"/>
    </row>
    <row r="15" spans="1:13" ht="21" customHeight="1">
      <c r="A15" s="787"/>
      <c r="B15" s="787"/>
      <c r="C15" s="787"/>
      <c r="D15" s="787"/>
      <c r="E15" s="787"/>
      <c r="F15" s="787"/>
      <c r="G15" s="787"/>
      <c r="H15" s="787"/>
      <c r="I15" s="787"/>
      <c r="J15" s="787"/>
      <c r="K15" s="787"/>
      <c r="L15" s="787"/>
      <c r="M15" s="787"/>
    </row>
    <row r="16" spans="1:13" ht="26.25" customHeight="1">
      <c r="A16" s="787"/>
      <c r="B16" s="787"/>
      <c r="C16" s="787"/>
      <c r="D16" s="787"/>
      <c r="E16" s="787"/>
      <c r="F16" s="787"/>
      <c r="G16" s="787"/>
      <c r="H16" s="787"/>
      <c r="I16" s="787"/>
      <c r="J16" s="787"/>
      <c r="K16" s="787"/>
      <c r="L16" s="787"/>
      <c r="M16" s="787"/>
    </row>
    <row r="17" spans="1:13" ht="25.5" customHeight="1">
      <c r="A17" s="787" t="str">
        <f>"Se abonará a la empresa " &amp; UPPER('RESUMEN OPERACION'!J19) &amp; " el importe acordado en el caso de que éste fuera igual a la cantidad arriba mencionada. "  &amp; "Si dicho importe fuera mayor al indicado anteriormente, será el cliente el que asuma la diferencia. En ningún caso, la cantidad a abonar será mayor que el importe total en concepto de penalización que tuviera el cliente"</f>
        <v>Se abonará a la empresa MERSANT VIGILANCIA SL el importe acordado en el caso de que éste fuera igual a la cantidad arriba mencionada. Si dicho importe fuera mayor al indicado anteriormente, será el cliente el que asuma la diferencia. En ningún caso, la cantidad a abonar será mayor que el importe total en concepto de penalización que tuviera el cliente</v>
      </c>
      <c r="B17" s="787"/>
      <c r="C17" s="787"/>
      <c r="D17" s="787"/>
      <c r="E17" s="787"/>
      <c r="F17" s="787"/>
      <c r="G17" s="787"/>
      <c r="H17" s="787"/>
      <c r="I17" s="787"/>
      <c r="J17" s="787"/>
      <c r="K17" s="787"/>
      <c r="L17" s="787"/>
      <c r="M17" s="787"/>
    </row>
    <row r="18" spans="1:13" ht="25.5" customHeight="1">
      <c r="A18" s="787"/>
      <c r="B18" s="787"/>
      <c r="C18" s="787"/>
      <c r="D18" s="787"/>
      <c r="E18" s="787"/>
      <c r="F18" s="787"/>
      <c r="G18" s="787"/>
      <c r="H18" s="787"/>
      <c r="I18" s="787"/>
      <c r="J18" s="787"/>
      <c r="K18" s="787"/>
      <c r="L18" s="787"/>
      <c r="M18" s="787"/>
    </row>
    <row r="19" spans="1:13" ht="25.5" customHeight="1">
      <c r="A19" s="787"/>
      <c r="B19" s="787"/>
      <c r="C19" s="787"/>
      <c r="D19" s="787"/>
      <c r="E19" s="787"/>
      <c r="F19" s="787"/>
      <c r="G19" s="787"/>
      <c r="H19" s="787"/>
      <c r="I19" s="787"/>
      <c r="J19" s="787"/>
      <c r="K19" s="787"/>
      <c r="L19" s="787"/>
      <c r="M19" s="787"/>
    </row>
    <row r="20" spans="1:13" ht="25.5" customHeight="1">
      <c r="A20" s="787" t="str">
        <f>"Si la empresa GRUPO PROMOVIL SL finalmente se hace cargo de la penalización, el cliente " &amp; UPPER('RESUMEN OPERACION'!J19) &amp; " deberá emitir una factura a la misma en concepto de servicios de mediación, en el cual se indique una cuenta bancaria para realizar el pago."</f>
        <v>Si la empresa GRUPO PROMOVIL SL finalmente se hace cargo de la penalización, el cliente MERSANT VIGILANCIA SL deberá emitir una factura a la misma en concepto de servicios de mediación, en el cual se indique una cuenta bancaria para realizar el pago.</v>
      </c>
      <c r="B20" s="787"/>
      <c r="C20" s="787"/>
      <c r="D20" s="787"/>
      <c r="E20" s="787"/>
      <c r="F20" s="787"/>
      <c r="G20" s="787"/>
      <c r="H20" s="787"/>
      <c r="I20" s="787"/>
      <c r="J20" s="787"/>
      <c r="K20" s="787"/>
      <c r="L20" s="787"/>
      <c r="M20" s="787"/>
    </row>
    <row r="21" spans="1:13" ht="21" customHeight="1">
      <c r="A21" s="787"/>
      <c r="B21" s="787"/>
      <c r="C21" s="787"/>
      <c r="D21" s="787"/>
      <c r="E21" s="787"/>
      <c r="F21" s="787"/>
      <c r="G21" s="787"/>
      <c r="H21" s="787"/>
      <c r="I21" s="787"/>
      <c r="J21" s="787"/>
      <c r="K21" s="787"/>
      <c r="L21" s="787"/>
      <c r="M21" s="787"/>
    </row>
    <row r="22" spans="1:13">
      <c r="A22" s="787"/>
      <c r="B22" s="787"/>
      <c r="C22" s="787"/>
      <c r="D22" s="787"/>
      <c r="E22" s="787"/>
      <c r="F22" s="787"/>
      <c r="G22" s="787"/>
      <c r="H22" s="787"/>
      <c r="I22" s="787"/>
      <c r="J22" s="787"/>
      <c r="K22" s="787"/>
      <c r="L22" s="787"/>
      <c r="M22" s="787"/>
    </row>
    <row r="23" spans="1:13">
      <c r="A23" s="787" t="str">
        <f>UPPER('RESUMEN OPERACION'!J19) &amp; " se compromete con PROYECTOS MÓVILES SANTA CLARA SL  a no dar de baja ni hacer ninguna modificación en tarifas en las líneas que se activen con Orange durante un periodo de 7 meses." &amp; "En caso de incumplimiento, el daño que realmente se causa será el reintregro de las cantidades que esta hubiese abonado."</f>
        <v>MERSANT VIGILANCIA SL se compromete con PROYECTOS MÓVILES SANTA CLARA SL  a no dar de baja ni hacer ninguna modificación en tarifas en las líneas que se activen con Orange durante un periodo de 7 meses.En caso de incumplimiento, el daño que realmente se causa será el reintregro de las cantidades que esta hubiese abonado.</v>
      </c>
      <c r="B23" s="787"/>
      <c r="C23" s="787"/>
      <c r="D23" s="787"/>
      <c r="E23" s="787"/>
      <c r="F23" s="787"/>
      <c r="G23" s="787"/>
      <c r="H23" s="787"/>
      <c r="I23" s="787"/>
      <c r="J23" s="787"/>
      <c r="K23" s="787"/>
      <c r="L23" s="787"/>
      <c r="M23" s="787"/>
    </row>
    <row r="24" spans="1:13">
      <c r="A24" s="787"/>
      <c r="B24" s="787"/>
      <c r="C24" s="787"/>
      <c r="D24" s="787"/>
      <c r="E24" s="787"/>
      <c r="F24" s="787"/>
      <c r="G24" s="787"/>
      <c r="H24" s="787"/>
      <c r="I24" s="787"/>
      <c r="J24" s="787"/>
      <c r="K24" s="787"/>
      <c r="L24" s="787"/>
      <c r="M24" s="787"/>
    </row>
    <row r="25" spans="1:13" ht="32.25" customHeight="1">
      <c r="A25" s="787"/>
      <c r="B25" s="787"/>
      <c r="C25" s="787"/>
      <c r="D25" s="787"/>
      <c r="E25" s="787"/>
      <c r="F25" s="787"/>
      <c r="G25" s="787"/>
      <c r="H25" s="787"/>
      <c r="I25" s="787"/>
      <c r="J25" s="787"/>
      <c r="K25" s="787"/>
      <c r="L25" s="787"/>
      <c r="M25" s="787"/>
    </row>
    <row r="26" spans="1:13"/>
    <row r="27" spans="1:13">
      <c r="C27" s="266" t="str">
        <f xml:space="preserve"> "Penalización Total del cliente:  " &amp; TEXT(ABS('RESUMEN OPERACION'!AZ67)+ABS('RESUMEN OPERACION'!AZ68),"#.##0.00") &amp; "€"</f>
        <v>Penalización Total del cliente:  679€</v>
      </c>
    </row>
    <row r="28" spans="1:13">
      <c r="C28" s="266" t="str">
        <f>"Penalización que asume GRUPO PROMOVIL SL:  "&amp; ABS(TEXT('RESUMEN OPERACION'!AZ67,"#.##0.00")) &amp; "€"</f>
        <v>Penalización que asume GRUPO PROMOVIL SL:  0€</v>
      </c>
    </row>
    <row r="29" spans="1:13">
      <c r="C29" s="266" t="str">
        <f>"Penalización que asume France Telecom España S.A: " &amp; ABS(TEXT('RESUMEN OPERACION'!AZ68,"#.##0.00")) &amp; "€"</f>
        <v>Penalización que asume France Telecom España S.A: 679€</v>
      </c>
    </row>
    <row r="30" spans="1:13">
      <c r="C30" s="266"/>
    </row>
    <row r="31" spans="1:13">
      <c r="A31" s="788" t="s">
        <v>494</v>
      </c>
      <c r="B31" s="788"/>
      <c r="C31" s="788"/>
      <c r="D31" s="788"/>
      <c r="E31" s="788"/>
      <c r="F31" s="788"/>
      <c r="G31" s="788"/>
      <c r="H31" s="788"/>
      <c r="I31" s="788"/>
      <c r="J31" s="788"/>
      <c r="K31" s="788"/>
      <c r="L31" s="788"/>
      <c r="M31" s="788"/>
    </row>
    <row r="32" spans="1:13">
      <c r="A32" s="788"/>
      <c r="B32" s="788"/>
      <c r="C32" s="788"/>
      <c r="D32" s="788"/>
      <c r="E32" s="788"/>
      <c r="F32" s="788"/>
      <c r="G32" s="788"/>
      <c r="H32" s="788"/>
      <c r="I32" s="788"/>
      <c r="J32" s="788"/>
      <c r="K32" s="788"/>
      <c r="L32" s="788"/>
      <c r="M32" s="788"/>
    </row>
    <row r="33" spans="1:13">
      <c r="A33" s="788"/>
      <c r="B33" s="788"/>
      <c r="C33" s="788"/>
      <c r="D33" s="788"/>
      <c r="E33" s="788"/>
      <c r="F33" s="788"/>
      <c r="G33" s="788"/>
      <c r="H33" s="788"/>
      <c r="I33" s="788"/>
      <c r="J33" s="788"/>
      <c r="K33" s="788"/>
      <c r="L33" s="788"/>
      <c r="M33" s="788"/>
    </row>
    <row r="34" spans="1:13">
      <c r="A34" s="788"/>
      <c r="B34" s="788"/>
      <c r="C34" s="788"/>
      <c r="D34" s="788"/>
      <c r="E34" s="788"/>
      <c r="F34" s="788"/>
      <c r="G34" s="788"/>
      <c r="H34" s="788"/>
      <c r="I34" s="788"/>
      <c r="J34" s="788"/>
      <c r="K34" s="788"/>
      <c r="L34" s="788"/>
      <c r="M34" s="788"/>
    </row>
    <row r="35" spans="1:13"/>
    <row r="36" spans="1:13">
      <c r="A36" s="265" t="s">
        <v>490</v>
      </c>
      <c r="I36" s="265" t="s">
        <v>491</v>
      </c>
    </row>
    <row r="37" spans="1:13"/>
    <row r="38" spans="1:13"/>
    <row r="39" spans="1:13"/>
    <row r="40" spans="1:13"/>
    <row r="41" spans="1:13">
      <c r="I41" s="786"/>
      <c r="J41" s="786"/>
      <c r="K41" s="786"/>
      <c r="L41" s="786"/>
      <c r="M41" s="786"/>
    </row>
    <row r="42" spans="1:13"/>
    <row r="43" spans="1:13"/>
    <row r="44" spans="1:13"/>
    <row r="45" spans="1:13"/>
    <row r="46" spans="1:13"/>
    <row r="47" spans="1:13"/>
    <row r="48" spans="1:13"/>
    <row r="49"/>
    <row r="50"/>
    <row r="51"/>
    <row r="52"/>
    <row r="53"/>
    <row r="54"/>
    <row r="55"/>
    <row r="56"/>
    <row r="57"/>
    <row r="58"/>
    <row r="59"/>
    <row r="60"/>
    <row r="61"/>
    <row r="62"/>
    <row r="63"/>
    <row r="64"/>
    <row r="65"/>
    <row r="66"/>
    <row r="67"/>
    <row r="68"/>
    <row r="69"/>
    <row r="70"/>
    <row r="71"/>
    <row r="72"/>
    <row r="73"/>
    <row r="74"/>
    <row r="75"/>
    <row r="76"/>
  </sheetData>
  <sheetProtection password="FE6B" sheet="1" objects="1" scenarios="1"/>
  <mergeCells count="8">
    <mergeCell ref="I41:M41"/>
    <mergeCell ref="A8:M10"/>
    <mergeCell ref="A11:M13"/>
    <mergeCell ref="A14:M16"/>
    <mergeCell ref="A17:M19"/>
    <mergeCell ref="A20:M22"/>
    <mergeCell ref="A23:M25"/>
    <mergeCell ref="A31:M34"/>
  </mergeCells>
  <pageMargins left="0.51181102362204722" right="0.51181102362204722" top="0.78740157480314965" bottom="0.74803149606299213" header="0" footer="0.31496062992125984"/>
  <pageSetup paperSize="9" orientation="portrait" r:id="rId1"/>
  <headerFooter>
    <oddHeader>&amp;R&amp;G</oddHeader>
    <oddFooter>&amp;R&amp;D</oddFooter>
  </headerFooter>
  <legacyDrawingHF r:id="rId2"/>
</worksheet>
</file>

<file path=xl/worksheets/sheet9.xml><?xml version="1.0" encoding="utf-8"?>
<worksheet xmlns="http://schemas.openxmlformats.org/spreadsheetml/2006/main" xmlns:r="http://schemas.openxmlformats.org/officeDocument/2006/relationships">
  <sheetPr codeName="Hoja8"/>
  <dimension ref="A1:U146"/>
  <sheetViews>
    <sheetView showGridLines="0" view="pageBreakPreview" topLeftCell="A58" zoomScale="175" zoomScaleNormal="100" zoomScaleSheetLayoutView="175" workbookViewId="0">
      <selection activeCell="B39" sqref="B39:T46"/>
    </sheetView>
  </sheetViews>
  <sheetFormatPr baseColWidth="10" defaultRowHeight="11.25"/>
  <cols>
    <col min="1" max="1" width="2.42578125" style="280" customWidth="1"/>
    <col min="2" max="19" width="4.140625" style="280" customWidth="1"/>
    <col min="20" max="16384" width="11.42578125" style="280"/>
  </cols>
  <sheetData>
    <row r="1" spans="1:20" ht="12.75">
      <c r="E1" s="290" t="s">
        <v>521</v>
      </c>
      <c r="N1" s="797">
        <f ca="1">TODAY()</f>
        <v>43004</v>
      </c>
      <c r="O1" s="797"/>
      <c r="P1" s="797"/>
      <c r="Q1" s="797"/>
      <c r="R1" s="797"/>
      <c r="S1" s="797"/>
      <c r="T1" s="797"/>
    </row>
    <row r="2" spans="1:20">
      <c r="E2" s="802" t="s">
        <v>522</v>
      </c>
      <c r="F2" s="802"/>
      <c r="G2" s="802"/>
      <c r="H2" s="802"/>
      <c r="I2" s="802"/>
      <c r="J2" s="802"/>
      <c r="K2" s="802"/>
      <c r="L2" s="802"/>
      <c r="M2" s="802"/>
      <c r="N2" s="802"/>
      <c r="O2" s="802"/>
      <c r="P2" s="802"/>
      <c r="Q2" s="802"/>
      <c r="R2" s="802"/>
      <c r="S2" s="802"/>
      <c r="T2" s="802"/>
    </row>
    <row r="3" spans="1:20">
      <c r="E3" s="802"/>
      <c r="F3" s="802"/>
      <c r="G3" s="802"/>
      <c r="H3" s="802"/>
      <c r="I3" s="802"/>
      <c r="J3" s="802"/>
      <c r="K3" s="802"/>
      <c r="L3" s="802"/>
      <c r="M3" s="802"/>
      <c r="N3" s="802"/>
      <c r="O3" s="802"/>
      <c r="P3" s="802"/>
      <c r="Q3" s="802"/>
      <c r="R3" s="802"/>
      <c r="S3" s="802"/>
      <c r="T3" s="802"/>
    </row>
    <row r="4" spans="1:20" ht="6.75" customHeight="1">
      <c r="E4" s="802"/>
      <c r="F4" s="802"/>
      <c r="G4" s="802"/>
      <c r="H4" s="802"/>
      <c r="I4" s="802"/>
      <c r="J4" s="802"/>
      <c r="K4" s="802"/>
      <c r="L4" s="802"/>
      <c r="M4" s="802"/>
      <c r="N4" s="802"/>
      <c r="O4" s="802"/>
      <c r="P4" s="802"/>
      <c r="Q4" s="802"/>
      <c r="R4" s="802"/>
      <c r="S4" s="802"/>
      <c r="T4" s="802"/>
    </row>
    <row r="5" spans="1:20" ht="7.5" customHeight="1">
      <c r="F5" s="289"/>
      <c r="G5" s="288" t="s">
        <v>518</v>
      </c>
      <c r="H5" s="298" t="str">
        <f>+IF('RESUMEN OPERACION'!AW19&lt;&gt;"","X","")</f>
        <v>X</v>
      </c>
      <c r="J5" s="280" t="s">
        <v>519</v>
      </c>
      <c r="L5" s="299" t="str">
        <f>+IF('RESUMEN OPERACION'!AW31&lt;&gt;"","X","")</f>
        <v/>
      </c>
      <c r="N5" s="280" t="s">
        <v>520</v>
      </c>
      <c r="P5" s="300"/>
      <c r="Q5" s="280" t="s">
        <v>532</v>
      </c>
    </row>
    <row r="6" spans="1:20" ht="3.75" customHeight="1">
      <c r="H6" s="295"/>
      <c r="L6" s="296"/>
      <c r="P6" s="281"/>
    </row>
    <row r="7" spans="1:20" ht="12.75">
      <c r="A7" s="297" t="s">
        <v>499</v>
      </c>
      <c r="B7" s="294"/>
      <c r="C7" s="294"/>
      <c r="D7" s="294"/>
      <c r="E7" s="294"/>
      <c r="F7" s="294"/>
      <c r="G7" s="294"/>
      <c r="H7" s="294"/>
      <c r="I7" s="294"/>
      <c r="J7" s="294"/>
      <c r="K7" s="294"/>
      <c r="L7" s="294"/>
      <c r="M7" s="294"/>
      <c r="N7" s="294"/>
      <c r="O7" s="294"/>
      <c r="P7" s="294"/>
      <c r="Q7" s="294"/>
      <c r="R7" s="294"/>
      <c r="S7" s="294"/>
      <c r="T7" s="294"/>
    </row>
    <row r="8" spans="1:20" ht="6.75" customHeight="1">
      <c r="A8" s="279"/>
    </row>
    <row r="9" spans="1:20" ht="13.5" customHeight="1">
      <c r="B9" s="282" t="s">
        <v>500</v>
      </c>
      <c r="F9" s="804" t="str">
        <f>+IF('RESUMEN OPERACION'!J19&lt;&gt;"",'RESUMEN OPERACION'!J19,'RESUMEN OPERACION'!J31)</f>
        <v>MERSANT VIGILANCIA SL</v>
      </c>
      <c r="G9" s="804"/>
      <c r="H9" s="804"/>
      <c r="I9" s="804"/>
      <c r="J9" s="804"/>
      <c r="K9" s="804"/>
      <c r="L9" s="804"/>
      <c r="M9" s="804"/>
      <c r="N9" s="809" t="s">
        <v>30</v>
      </c>
      <c r="O9" s="809"/>
      <c r="P9" s="810" t="str">
        <f>+IF('RESUMEN OPERACION'!AW19&lt;&gt;"",'RESUMEN OPERACION'!AW19,'RESUMEN OPERACION'!AW31)</f>
        <v>B90229790</v>
      </c>
      <c r="Q9" s="810"/>
      <c r="R9" s="810"/>
      <c r="S9" s="810"/>
    </row>
    <row r="10" spans="1:20" ht="13.5" customHeight="1">
      <c r="B10" s="282" t="s">
        <v>501</v>
      </c>
      <c r="D10" s="810" t="str">
        <f>+'RESUMEN OPERACION'!J34</f>
        <v>CALLE ASTRONOMIA Nº1, ESC. 1, PLANTA 9, PUERTA 13</v>
      </c>
      <c r="E10" s="810"/>
      <c r="F10" s="810"/>
      <c r="G10" s="810"/>
      <c r="H10" s="810"/>
      <c r="I10" s="810"/>
      <c r="J10" s="810"/>
      <c r="K10" s="810"/>
      <c r="L10" s="283" t="s">
        <v>502</v>
      </c>
      <c r="M10" s="286">
        <f>+'RESUMEN OPERACION'!AW34</f>
        <v>41015</v>
      </c>
      <c r="O10" s="283" t="s">
        <v>503</v>
      </c>
      <c r="R10" s="810" t="str">
        <f>+'RESUMEN OPERACION'!J37 &amp;"/" &amp;'RESUMEN OPERACION'!AW37</f>
        <v>SEVILLA/SEVILLA</v>
      </c>
      <c r="S10" s="810"/>
      <c r="T10" s="810"/>
    </row>
    <row r="11" spans="1:20" ht="13.5" customHeight="1">
      <c r="B11" s="284" t="s">
        <v>504</v>
      </c>
      <c r="G11" s="285" t="str">
        <f>+'RESUMEN OPERACION'!AW25 &amp; " " &amp;'RESUMEN OPERACION'!J28</f>
        <v xml:space="preserve"> 955549376</v>
      </c>
      <c r="H11" s="285"/>
      <c r="I11" s="285"/>
      <c r="J11" s="285"/>
      <c r="K11" s="285"/>
      <c r="M11" s="283" t="s">
        <v>505</v>
      </c>
      <c r="R11" s="285"/>
      <c r="S11" s="285"/>
      <c r="T11" s="285"/>
    </row>
    <row r="12" spans="1:20" ht="6.75" customHeight="1"/>
    <row r="13" spans="1:20" ht="13.5" customHeight="1">
      <c r="A13" s="297" t="s">
        <v>506</v>
      </c>
      <c r="B13" s="294"/>
      <c r="C13" s="294"/>
      <c r="D13" s="294"/>
      <c r="E13" s="294"/>
      <c r="F13" s="294"/>
      <c r="G13" s="294"/>
      <c r="H13" s="294"/>
      <c r="I13" s="294"/>
      <c r="J13" s="294"/>
      <c r="K13" s="294"/>
      <c r="L13" s="294"/>
      <c r="M13" s="294"/>
      <c r="N13" s="294"/>
      <c r="O13" s="294"/>
      <c r="P13" s="294"/>
      <c r="Q13" s="294"/>
      <c r="R13" s="294"/>
      <c r="S13" s="294"/>
      <c r="T13" s="294"/>
    </row>
    <row r="14" spans="1:20" ht="5.25" customHeight="1"/>
    <row r="15" spans="1:20" ht="13.5" customHeight="1">
      <c r="B15" s="806" t="s">
        <v>508</v>
      </c>
      <c r="C15" s="806"/>
      <c r="D15" s="806"/>
      <c r="E15" s="806"/>
      <c r="F15" s="806"/>
      <c r="G15" s="806"/>
      <c r="H15" s="806"/>
      <c r="I15" s="806"/>
      <c r="J15" s="806"/>
      <c r="K15" s="806"/>
      <c r="L15" s="806"/>
      <c r="M15" s="806"/>
      <c r="N15" s="806"/>
      <c r="O15" s="806"/>
      <c r="P15" s="806"/>
      <c r="Q15" s="806"/>
      <c r="R15" s="806"/>
      <c r="S15" s="806"/>
      <c r="T15" s="806"/>
    </row>
    <row r="16" spans="1:20" ht="13.5" customHeight="1">
      <c r="B16" s="806"/>
      <c r="C16" s="806"/>
      <c r="D16" s="806"/>
      <c r="E16" s="806"/>
      <c r="F16" s="806"/>
      <c r="G16" s="806"/>
      <c r="H16" s="806"/>
      <c r="I16" s="806"/>
      <c r="J16" s="806"/>
      <c r="K16" s="806"/>
      <c r="L16" s="806"/>
      <c r="M16" s="806"/>
      <c r="N16" s="806"/>
      <c r="O16" s="806"/>
      <c r="P16" s="806"/>
      <c r="Q16" s="806"/>
      <c r="R16" s="806"/>
      <c r="S16" s="806"/>
      <c r="T16" s="806"/>
    </row>
    <row r="17" spans="2:20" ht="13.5" customHeight="1">
      <c r="B17" s="806"/>
      <c r="C17" s="806"/>
      <c r="D17" s="806"/>
      <c r="E17" s="806"/>
      <c r="F17" s="806"/>
      <c r="G17" s="806"/>
      <c r="H17" s="806"/>
      <c r="I17" s="806"/>
      <c r="J17" s="806"/>
      <c r="K17" s="806"/>
      <c r="L17" s="806"/>
      <c r="M17" s="806"/>
      <c r="N17" s="806"/>
      <c r="O17" s="806"/>
      <c r="P17" s="806"/>
      <c r="Q17" s="806"/>
      <c r="R17" s="806"/>
      <c r="S17" s="806"/>
      <c r="T17" s="806"/>
    </row>
    <row r="18" spans="2:20" ht="13.5" customHeight="1">
      <c r="B18" s="806"/>
      <c r="C18" s="806"/>
      <c r="D18" s="806"/>
      <c r="E18" s="806"/>
      <c r="F18" s="806"/>
      <c r="G18" s="806"/>
      <c r="H18" s="806"/>
      <c r="I18" s="806"/>
      <c r="J18" s="806"/>
      <c r="K18" s="806"/>
      <c r="L18" s="806"/>
      <c r="M18" s="806"/>
      <c r="N18" s="806"/>
      <c r="O18" s="806"/>
      <c r="P18" s="806"/>
      <c r="Q18" s="806"/>
      <c r="R18" s="806"/>
      <c r="S18" s="806"/>
      <c r="T18" s="806"/>
    </row>
    <row r="19" spans="2:20">
      <c r="B19" s="806"/>
      <c r="C19" s="806"/>
      <c r="D19" s="806"/>
      <c r="E19" s="806"/>
      <c r="F19" s="806"/>
      <c r="G19" s="806"/>
      <c r="H19" s="806"/>
      <c r="I19" s="806"/>
      <c r="J19" s="806"/>
      <c r="K19" s="806"/>
      <c r="L19" s="806"/>
      <c r="M19" s="806"/>
      <c r="N19" s="806"/>
      <c r="O19" s="806"/>
      <c r="P19" s="806"/>
      <c r="Q19" s="806"/>
      <c r="R19" s="806"/>
      <c r="S19" s="806"/>
      <c r="T19" s="806"/>
    </row>
    <row r="20" spans="2:20" ht="6" customHeight="1"/>
    <row r="21" spans="2:20" ht="11.25" customHeight="1">
      <c r="B21" s="806" t="s">
        <v>509</v>
      </c>
      <c r="C21" s="806"/>
      <c r="D21" s="806"/>
      <c r="E21" s="806"/>
      <c r="F21" s="806"/>
      <c r="G21" s="806"/>
      <c r="H21" s="806"/>
      <c r="I21" s="806"/>
      <c r="J21" s="806"/>
      <c r="K21" s="806"/>
      <c r="L21" s="806"/>
      <c r="M21" s="806"/>
      <c r="N21" s="806"/>
      <c r="O21" s="806"/>
      <c r="P21" s="806"/>
      <c r="Q21" s="806"/>
      <c r="R21" s="806"/>
      <c r="S21" s="806"/>
      <c r="T21" s="806"/>
    </row>
    <row r="22" spans="2:20">
      <c r="B22" s="806"/>
      <c r="C22" s="806"/>
      <c r="D22" s="806"/>
      <c r="E22" s="806"/>
      <c r="F22" s="806"/>
      <c r="G22" s="806"/>
      <c r="H22" s="806"/>
      <c r="I22" s="806"/>
      <c r="J22" s="806"/>
      <c r="K22" s="806"/>
      <c r="L22" s="806"/>
      <c r="M22" s="806"/>
      <c r="N22" s="806"/>
      <c r="O22" s="806"/>
      <c r="P22" s="806"/>
      <c r="Q22" s="806"/>
      <c r="R22" s="806"/>
      <c r="S22" s="806"/>
      <c r="T22" s="806"/>
    </row>
    <row r="23" spans="2:20">
      <c r="B23" s="806"/>
      <c r="C23" s="806"/>
      <c r="D23" s="806"/>
      <c r="E23" s="806"/>
      <c r="F23" s="806"/>
      <c r="G23" s="806"/>
      <c r="H23" s="806"/>
      <c r="I23" s="806"/>
      <c r="J23" s="806"/>
      <c r="K23" s="806"/>
      <c r="L23" s="806"/>
      <c r="M23" s="806"/>
      <c r="N23" s="806"/>
      <c r="O23" s="806"/>
      <c r="P23" s="806"/>
      <c r="Q23" s="806"/>
      <c r="R23" s="806"/>
      <c r="S23" s="806"/>
      <c r="T23" s="806"/>
    </row>
    <row r="24" spans="2:20" ht="4.5" customHeight="1"/>
    <row r="25" spans="2:20">
      <c r="B25" s="806" t="s">
        <v>507</v>
      </c>
      <c r="C25" s="806"/>
      <c r="D25" s="806"/>
      <c r="E25" s="806"/>
      <c r="F25" s="806"/>
      <c r="G25" s="806"/>
      <c r="H25" s="806"/>
      <c r="I25" s="806"/>
      <c r="J25" s="806"/>
      <c r="K25" s="806"/>
      <c r="L25" s="806"/>
      <c r="M25" s="806"/>
      <c r="N25" s="806"/>
      <c r="O25" s="806"/>
      <c r="P25" s="806"/>
      <c r="Q25" s="806"/>
      <c r="R25" s="806"/>
      <c r="S25" s="806"/>
      <c r="T25" s="806"/>
    </row>
    <row r="26" spans="2:20">
      <c r="B26" s="806"/>
      <c r="C26" s="806"/>
      <c r="D26" s="806"/>
      <c r="E26" s="806"/>
      <c r="F26" s="806"/>
      <c r="G26" s="806"/>
      <c r="H26" s="806"/>
      <c r="I26" s="806"/>
      <c r="J26" s="806"/>
      <c r="K26" s="806"/>
      <c r="L26" s="806"/>
      <c r="M26" s="806"/>
      <c r="N26" s="806"/>
      <c r="O26" s="806"/>
      <c r="P26" s="806"/>
      <c r="Q26" s="806"/>
      <c r="R26" s="806"/>
      <c r="S26" s="806"/>
      <c r="T26" s="806"/>
    </row>
    <row r="27" spans="2:20" ht="4.5" customHeight="1"/>
    <row r="28" spans="2:20" ht="11.25" customHeight="1">
      <c r="B28" s="806" t="s">
        <v>510</v>
      </c>
      <c r="C28" s="806"/>
      <c r="D28" s="806"/>
      <c r="E28" s="806"/>
      <c r="F28" s="806"/>
      <c r="G28" s="806"/>
      <c r="H28" s="806"/>
      <c r="I28" s="806"/>
      <c r="J28" s="806"/>
      <c r="K28" s="806"/>
      <c r="L28" s="806"/>
      <c r="M28" s="806"/>
      <c r="N28" s="806"/>
      <c r="O28" s="806"/>
      <c r="P28" s="806"/>
      <c r="Q28" s="806"/>
      <c r="R28" s="806"/>
      <c r="S28" s="806"/>
      <c r="T28" s="806"/>
    </row>
    <row r="29" spans="2:20">
      <c r="B29" s="806"/>
      <c r="C29" s="806"/>
      <c r="D29" s="806"/>
      <c r="E29" s="806"/>
      <c r="F29" s="806"/>
      <c r="G29" s="806"/>
      <c r="H29" s="806"/>
      <c r="I29" s="806"/>
      <c r="J29" s="806"/>
      <c r="K29" s="806"/>
      <c r="L29" s="806"/>
      <c r="M29" s="806"/>
      <c r="N29" s="806"/>
      <c r="O29" s="806"/>
      <c r="P29" s="806"/>
      <c r="Q29" s="806"/>
      <c r="R29" s="806"/>
      <c r="S29" s="806"/>
      <c r="T29" s="806"/>
    </row>
    <row r="30" spans="2:20">
      <c r="B30" s="806"/>
      <c r="C30" s="806"/>
      <c r="D30" s="806"/>
      <c r="E30" s="806"/>
      <c r="F30" s="806"/>
      <c r="G30" s="806"/>
      <c r="H30" s="806"/>
      <c r="I30" s="806"/>
      <c r="J30" s="806"/>
      <c r="K30" s="806"/>
      <c r="L30" s="806"/>
      <c r="M30" s="806"/>
      <c r="N30" s="806"/>
      <c r="O30" s="806"/>
      <c r="P30" s="806"/>
      <c r="Q30" s="806"/>
      <c r="R30" s="806"/>
      <c r="S30" s="806"/>
      <c r="T30" s="806"/>
    </row>
    <row r="31" spans="2:20">
      <c r="B31" s="806"/>
      <c r="C31" s="806"/>
      <c r="D31" s="806"/>
      <c r="E31" s="806"/>
      <c r="F31" s="806"/>
      <c r="G31" s="806"/>
      <c r="H31" s="806"/>
      <c r="I31" s="806"/>
      <c r="J31" s="806"/>
      <c r="K31" s="806"/>
      <c r="L31" s="806"/>
      <c r="M31" s="806"/>
      <c r="N31" s="806"/>
      <c r="O31" s="806"/>
      <c r="P31" s="806"/>
      <c r="Q31" s="806"/>
      <c r="R31" s="806"/>
      <c r="S31" s="806"/>
      <c r="T31" s="806"/>
    </row>
    <row r="32" spans="2:20">
      <c r="B32" s="806"/>
      <c r="C32" s="806"/>
      <c r="D32" s="806"/>
      <c r="E32" s="806"/>
      <c r="F32" s="806"/>
      <c r="G32" s="806"/>
      <c r="H32" s="806"/>
      <c r="I32" s="806"/>
      <c r="J32" s="806"/>
      <c r="K32" s="806"/>
      <c r="L32" s="806"/>
      <c r="M32" s="806"/>
      <c r="N32" s="806"/>
      <c r="O32" s="806"/>
      <c r="P32" s="806"/>
      <c r="Q32" s="806"/>
      <c r="R32" s="806"/>
      <c r="S32" s="806"/>
      <c r="T32" s="806"/>
    </row>
    <row r="33" spans="2:20">
      <c r="B33" s="806"/>
      <c r="C33" s="806"/>
      <c r="D33" s="806"/>
      <c r="E33" s="806"/>
      <c r="F33" s="806"/>
      <c r="G33" s="806"/>
      <c r="H33" s="806"/>
      <c r="I33" s="806"/>
      <c r="J33" s="806"/>
      <c r="K33" s="806"/>
      <c r="L33" s="806"/>
      <c r="M33" s="806"/>
      <c r="N33" s="806"/>
      <c r="O33" s="806"/>
      <c r="P33" s="806"/>
      <c r="Q33" s="806"/>
      <c r="R33" s="806"/>
      <c r="S33" s="806"/>
      <c r="T33" s="806"/>
    </row>
    <row r="34" spans="2:20">
      <c r="B34" s="806"/>
      <c r="C34" s="806"/>
      <c r="D34" s="806"/>
      <c r="E34" s="806"/>
      <c r="F34" s="806"/>
      <c r="G34" s="806"/>
      <c r="H34" s="806"/>
      <c r="I34" s="806"/>
      <c r="J34" s="806"/>
      <c r="K34" s="806"/>
      <c r="L34" s="806"/>
      <c r="M34" s="806"/>
      <c r="N34" s="806"/>
      <c r="O34" s="806"/>
      <c r="P34" s="806"/>
      <c r="Q34" s="806"/>
      <c r="R34" s="806"/>
      <c r="S34" s="806"/>
      <c r="T34" s="806"/>
    </row>
    <row r="35" spans="2:20">
      <c r="B35" s="806"/>
      <c r="C35" s="806"/>
      <c r="D35" s="806"/>
      <c r="E35" s="806"/>
      <c r="F35" s="806"/>
      <c r="G35" s="806"/>
      <c r="H35" s="806"/>
      <c r="I35" s="806"/>
      <c r="J35" s="806"/>
      <c r="K35" s="806"/>
      <c r="L35" s="806"/>
      <c r="M35" s="806"/>
      <c r="N35" s="806"/>
      <c r="O35" s="806"/>
      <c r="P35" s="806"/>
      <c r="Q35" s="806"/>
      <c r="R35" s="806"/>
      <c r="S35" s="806"/>
      <c r="T35" s="806"/>
    </row>
    <row r="36" spans="2:20">
      <c r="B36" s="806"/>
      <c r="C36" s="806"/>
      <c r="D36" s="806"/>
      <c r="E36" s="806"/>
      <c r="F36" s="806"/>
      <c r="G36" s="806"/>
      <c r="H36" s="806"/>
      <c r="I36" s="806"/>
      <c r="J36" s="806"/>
      <c r="K36" s="806"/>
      <c r="L36" s="806"/>
      <c r="M36" s="806"/>
      <c r="N36" s="806"/>
      <c r="O36" s="806"/>
      <c r="P36" s="806"/>
      <c r="Q36" s="806"/>
      <c r="R36" s="806"/>
      <c r="S36" s="806"/>
      <c r="T36" s="806"/>
    </row>
    <row r="37" spans="2:20">
      <c r="B37" s="806"/>
      <c r="C37" s="806"/>
      <c r="D37" s="806"/>
      <c r="E37" s="806"/>
      <c r="F37" s="806"/>
      <c r="G37" s="806"/>
      <c r="H37" s="806"/>
      <c r="I37" s="806"/>
      <c r="J37" s="806"/>
      <c r="K37" s="806"/>
      <c r="L37" s="806"/>
      <c r="M37" s="806"/>
      <c r="N37" s="806"/>
      <c r="O37" s="806"/>
      <c r="P37" s="806"/>
      <c r="Q37" s="806"/>
      <c r="R37" s="806"/>
      <c r="S37" s="806"/>
      <c r="T37" s="806"/>
    </row>
    <row r="38" spans="2:20">
      <c r="B38" s="283" t="s">
        <v>511</v>
      </c>
    </row>
    <row r="39" spans="2:20">
      <c r="B39" s="807" t="s">
        <v>512</v>
      </c>
      <c r="C39" s="807"/>
      <c r="D39" s="807"/>
      <c r="E39" s="807"/>
      <c r="F39" s="807"/>
      <c r="G39" s="807"/>
      <c r="H39" s="807"/>
      <c r="I39" s="807"/>
      <c r="J39" s="807"/>
      <c r="K39" s="807"/>
      <c r="L39" s="807"/>
      <c r="M39" s="807"/>
      <c r="N39" s="807"/>
      <c r="O39" s="807"/>
      <c r="P39" s="807"/>
      <c r="Q39" s="807"/>
      <c r="R39" s="807"/>
      <c r="S39" s="807"/>
      <c r="T39" s="807"/>
    </row>
    <row r="40" spans="2:20">
      <c r="B40" s="807"/>
      <c r="C40" s="807"/>
      <c r="D40" s="807"/>
      <c r="E40" s="807"/>
      <c r="F40" s="807"/>
      <c r="G40" s="807"/>
      <c r="H40" s="807"/>
      <c r="I40" s="807"/>
      <c r="J40" s="807"/>
      <c r="K40" s="807"/>
      <c r="L40" s="807"/>
      <c r="M40" s="807"/>
      <c r="N40" s="807"/>
      <c r="O40" s="807"/>
      <c r="P40" s="807"/>
      <c r="Q40" s="807"/>
      <c r="R40" s="807"/>
      <c r="S40" s="807"/>
      <c r="T40" s="807"/>
    </row>
    <row r="41" spans="2:20">
      <c r="B41" s="807"/>
      <c r="C41" s="807"/>
      <c r="D41" s="807"/>
      <c r="E41" s="807"/>
      <c r="F41" s="807"/>
      <c r="G41" s="807"/>
      <c r="H41" s="807"/>
      <c r="I41" s="807"/>
      <c r="J41" s="807"/>
      <c r="K41" s="807"/>
      <c r="L41" s="807"/>
      <c r="M41" s="807"/>
      <c r="N41" s="807"/>
      <c r="O41" s="807"/>
      <c r="P41" s="807"/>
      <c r="Q41" s="807"/>
      <c r="R41" s="807"/>
      <c r="S41" s="807"/>
      <c r="T41" s="807"/>
    </row>
    <row r="42" spans="2:20">
      <c r="B42" s="807"/>
      <c r="C42" s="807"/>
      <c r="D42" s="807"/>
      <c r="E42" s="807"/>
      <c r="F42" s="807"/>
      <c r="G42" s="807"/>
      <c r="H42" s="807"/>
      <c r="I42" s="807"/>
      <c r="J42" s="807"/>
      <c r="K42" s="807"/>
      <c r="L42" s="807"/>
      <c r="M42" s="807"/>
      <c r="N42" s="807"/>
      <c r="O42" s="807"/>
      <c r="P42" s="807"/>
      <c r="Q42" s="807"/>
      <c r="R42" s="807"/>
      <c r="S42" s="807"/>
      <c r="T42" s="807"/>
    </row>
    <row r="43" spans="2:20">
      <c r="B43" s="807"/>
      <c r="C43" s="807"/>
      <c r="D43" s="807"/>
      <c r="E43" s="807"/>
      <c r="F43" s="807"/>
      <c r="G43" s="807"/>
      <c r="H43" s="807"/>
      <c r="I43" s="807"/>
      <c r="J43" s="807"/>
      <c r="K43" s="807"/>
      <c r="L43" s="807"/>
      <c r="M43" s="807"/>
      <c r="N43" s="807"/>
      <c r="O43" s="807"/>
      <c r="P43" s="807"/>
      <c r="Q43" s="807"/>
      <c r="R43" s="807"/>
      <c r="S43" s="807"/>
      <c r="T43" s="807"/>
    </row>
    <row r="44" spans="2:20">
      <c r="B44" s="807"/>
      <c r="C44" s="807"/>
      <c r="D44" s="807"/>
      <c r="E44" s="807"/>
      <c r="F44" s="807"/>
      <c r="G44" s="807"/>
      <c r="H44" s="807"/>
      <c r="I44" s="807"/>
      <c r="J44" s="807"/>
      <c r="K44" s="807"/>
      <c r="L44" s="807"/>
      <c r="M44" s="807"/>
      <c r="N44" s="807"/>
      <c r="O44" s="807"/>
      <c r="P44" s="807"/>
      <c r="Q44" s="807"/>
      <c r="R44" s="807"/>
      <c r="S44" s="807"/>
      <c r="T44" s="807"/>
    </row>
    <row r="45" spans="2:20" ht="5.25" customHeight="1">
      <c r="B45" s="807"/>
      <c r="C45" s="807"/>
      <c r="D45" s="807"/>
      <c r="E45" s="807"/>
      <c r="F45" s="807"/>
      <c r="G45" s="807"/>
      <c r="H45" s="807"/>
      <c r="I45" s="807"/>
      <c r="J45" s="807"/>
      <c r="K45" s="807"/>
      <c r="L45" s="807"/>
      <c r="M45" s="807"/>
      <c r="N45" s="807"/>
      <c r="O45" s="807"/>
      <c r="P45" s="807"/>
      <c r="Q45" s="807"/>
      <c r="R45" s="807"/>
      <c r="S45" s="807"/>
      <c r="T45" s="807"/>
    </row>
    <row r="46" spans="2:20" ht="3" customHeight="1">
      <c r="B46" s="807"/>
      <c r="C46" s="807"/>
      <c r="D46" s="807"/>
      <c r="E46" s="807"/>
      <c r="F46" s="807"/>
      <c r="G46" s="807"/>
      <c r="H46" s="807"/>
      <c r="I46" s="807"/>
      <c r="J46" s="807"/>
      <c r="K46" s="807"/>
      <c r="L46" s="807"/>
      <c r="M46" s="807"/>
      <c r="N46" s="807"/>
      <c r="O46" s="807"/>
      <c r="P46" s="807"/>
      <c r="Q46" s="807"/>
      <c r="R46" s="807"/>
      <c r="S46" s="807"/>
      <c r="T46" s="807"/>
    </row>
    <row r="47" spans="2:20">
      <c r="B47" s="794" t="s">
        <v>514</v>
      </c>
      <c r="C47" s="794"/>
      <c r="D47" s="794"/>
      <c r="E47" s="794"/>
      <c r="F47" s="794"/>
      <c r="H47" s="808" t="s">
        <v>515</v>
      </c>
      <c r="I47" s="808"/>
      <c r="K47" s="794" t="s">
        <v>516</v>
      </c>
      <c r="L47" s="794"/>
      <c r="M47" s="794"/>
      <c r="N47" s="794"/>
      <c r="P47" s="291" t="s">
        <v>517</v>
      </c>
      <c r="Q47" s="291"/>
      <c r="S47" s="280" t="s">
        <v>513</v>
      </c>
    </row>
    <row r="48" spans="2:20">
      <c r="B48" s="804" t="str">
        <f>IF('DETALLE DE LINEAS'!F5&lt;&gt;"",'DETALLE DE LINEAS'!F5,"")</f>
        <v>Orange Rise 31 3G</v>
      </c>
      <c r="C48" s="804"/>
      <c r="D48" s="804"/>
      <c r="E48" s="804"/>
      <c r="F48" s="804"/>
      <c r="H48" s="805"/>
      <c r="I48" s="805"/>
      <c r="K48" s="804">
        <f>+IF('DETALLE DE LINEAS'!C5&lt;&gt;"",'DETALLE DE LINEAS'!C5,"")</f>
        <v>672623934</v>
      </c>
      <c r="L48" s="804"/>
      <c r="M48" s="804"/>
      <c r="N48" s="804"/>
      <c r="P48" s="805"/>
      <c r="Q48" s="805"/>
      <c r="S48" s="805"/>
      <c r="T48" s="805"/>
    </row>
    <row r="49" spans="2:20">
      <c r="B49" s="804" t="str">
        <f>IF('DETALLE DE LINEAS'!F6&lt;&gt;"",'DETALLE DE LINEAS'!F6,"")</f>
        <v>Orange Rise 31 3G</v>
      </c>
      <c r="C49" s="804"/>
      <c r="D49" s="804"/>
      <c r="E49" s="804"/>
      <c r="F49" s="804"/>
      <c r="H49" s="805"/>
      <c r="I49" s="805"/>
      <c r="K49" s="804">
        <f>+IF('DETALLE DE LINEAS'!C6&lt;&gt;"",'DETALLE DE LINEAS'!C6,"")</f>
        <v>672623941</v>
      </c>
      <c r="L49" s="804"/>
      <c r="M49" s="804"/>
      <c r="N49" s="804"/>
      <c r="P49" s="805"/>
      <c r="Q49" s="805"/>
      <c r="S49" s="805"/>
      <c r="T49" s="805"/>
    </row>
    <row r="50" spans="2:20">
      <c r="B50" s="804" t="str">
        <f>IF('DETALLE DE LINEAS'!F7&lt;&gt;"",'DETALLE DE LINEAS'!F7,"")</f>
        <v>Orange Rise 31 3G</v>
      </c>
      <c r="C50" s="804"/>
      <c r="D50" s="804"/>
      <c r="E50" s="804"/>
      <c r="F50" s="804"/>
      <c r="H50" s="805"/>
      <c r="I50" s="805"/>
      <c r="K50" s="804">
        <f>+IF('DETALLE DE LINEAS'!C7&lt;&gt;"",'DETALLE DE LINEAS'!C7,"")</f>
        <v>647620924</v>
      </c>
      <c r="L50" s="804"/>
      <c r="M50" s="804"/>
      <c r="N50" s="804"/>
      <c r="P50" s="805"/>
      <c r="Q50" s="805"/>
      <c r="S50" s="805"/>
      <c r="T50" s="805"/>
    </row>
    <row r="51" spans="2:20">
      <c r="B51" s="804" t="str">
        <f>IF('DETALLE DE LINEAS'!F8&lt;&gt;"",'DETALLE DE LINEAS'!F8,"")</f>
        <v>Orange Rise 31 3G</v>
      </c>
      <c r="C51" s="804"/>
      <c r="D51" s="804"/>
      <c r="E51" s="804"/>
      <c r="F51" s="804"/>
      <c r="H51" s="805"/>
      <c r="I51" s="805"/>
      <c r="K51" s="804">
        <f>+IF('DETALLE DE LINEAS'!C8&lt;&gt;"",'DETALLE DE LINEAS'!C8,"")</f>
        <v>647620927</v>
      </c>
      <c r="L51" s="804"/>
      <c r="M51" s="804"/>
      <c r="N51" s="804"/>
      <c r="P51" s="805"/>
      <c r="Q51" s="805"/>
      <c r="S51" s="805"/>
      <c r="T51" s="805"/>
    </row>
    <row r="52" spans="2:20">
      <c r="B52" s="804" t="str">
        <f>IF('DETALLE DE LINEAS'!F9&lt;&gt;"",'DETALLE DE LINEAS'!F9,"")</f>
        <v>Orange Rise 31 3G</v>
      </c>
      <c r="C52" s="804"/>
      <c r="D52" s="804"/>
      <c r="E52" s="804"/>
      <c r="F52" s="804"/>
      <c r="H52" s="805"/>
      <c r="I52" s="805"/>
      <c r="K52" s="804">
        <f>+IF('DETALLE DE LINEAS'!C9&lt;&gt;"",'DETALLE DE LINEAS'!C9,"")</f>
        <v>672623928</v>
      </c>
      <c r="L52" s="804"/>
      <c r="M52" s="804"/>
      <c r="N52" s="804"/>
      <c r="P52" s="805"/>
      <c r="Q52" s="805"/>
      <c r="S52" s="805"/>
      <c r="T52" s="805"/>
    </row>
    <row r="53" spans="2:20">
      <c r="B53" s="804" t="str">
        <f>IF('DETALLE DE LINEAS'!F10&lt;&gt;"",'DETALLE DE LINEAS'!F10,"")</f>
        <v/>
      </c>
      <c r="C53" s="804"/>
      <c r="D53" s="804"/>
      <c r="E53" s="804"/>
      <c r="F53" s="804"/>
      <c r="H53" s="805"/>
      <c r="I53" s="805"/>
      <c r="K53" s="804">
        <f>+IF('DETALLE DE LINEAS'!C10&lt;&gt;"",'DETALLE DE LINEAS'!C10,"")</f>
        <v>607077396</v>
      </c>
      <c r="L53" s="804"/>
      <c r="M53" s="804"/>
      <c r="N53" s="804"/>
      <c r="P53" s="805"/>
      <c r="Q53" s="805"/>
      <c r="S53" s="805"/>
      <c r="T53" s="805"/>
    </row>
    <row r="54" spans="2:20">
      <c r="B54" s="804" t="str">
        <f>IF('DETALLE DE LINEAS'!F11&lt;&gt;"",'DETALLE DE LINEAS'!F11,"")</f>
        <v/>
      </c>
      <c r="C54" s="804"/>
      <c r="D54" s="804"/>
      <c r="E54" s="804"/>
      <c r="F54" s="804"/>
      <c r="H54" s="805"/>
      <c r="I54" s="805"/>
      <c r="K54" s="804">
        <f>+IF('DETALLE DE LINEAS'!C11&lt;&gt;"",'DETALLE DE LINEAS'!C11,"")</f>
        <v>647620912</v>
      </c>
      <c r="L54" s="804"/>
      <c r="M54" s="804"/>
      <c r="N54" s="804"/>
      <c r="P54" s="805"/>
      <c r="Q54" s="805"/>
      <c r="S54" s="805"/>
      <c r="T54" s="805"/>
    </row>
    <row r="55" spans="2:20">
      <c r="B55" s="804" t="str">
        <f>IF('DETALLE DE LINEAS'!F12&lt;&gt;"",'DETALLE DE LINEAS'!F12,"")</f>
        <v/>
      </c>
      <c r="C55" s="804"/>
      <c r="D55" s="804"/>
      <c r="E55" s="804"/>
      <c r="F55" s="804"/>
      <c r="H55" s="805"/>
      <c r="I55" s="805"/>
      <c r="K55" s="804">
        <f>+IF('DETALLE DE LINEAS'!C12&lt;&gt;"",'DETALLE DE LINEAS'!C12,"")</f>
        <v>647620914</v>
      </c>
      <c r="L55" s="804"/>
      <c r="M55" s="804"/>
      <c r="N55" s="804"/>
      <c r="P55" s="805"/>
      <c r="Q55" s="805"/>
      <c r="S55" s="805"/>
      <c r="T55" s="805"/>
    </row>
    <row r="56" spans="2:20">
      <c r="B56" s="804" t="str">
        <f>IF('DETALLE DE LINEAS'!F13&lt;&gt;"",'DETALLE DE LINEAS'!F13,"")</f>
        <v/>
      </c>
      <c r="C56" s="804"/>
      <c r="D56" s="804"/>
      <c r="E56" s="804"/>
      <c r="F56" s="804"/>
      <c r="H56" s="805"/>
      <c r="I56" s="805"/>
      <c r="K56" s="804">
        <f>+IF('DETALLE DE LINEAS'!C13&lt;&gt;"",'DETALLE DE LINEAS'!C13,"")</f>
        <v>672623933</v>
      </c>
      <c r="L56" s="804"/>
      <c r="M56" s="804"/>
      <c r="N56" s="804"/>
      <c r="P56" s="805"/>
      <c r="Q56" s="805"/>
      <c r="S56" s="805"/>
      <c r="T56" s="805"/>
    </row>
    <row r="57" spans="2:20">
      <c r="B57" s="799" t="str">
        <f>IF('DETALLE DE LINEAS'!F14&lt;&gt;"",'DETALLE DE LINEAS'!F14,"")</f>
        <v/>
      </c>
      <c r="C57" s="799"/>
      <c r="D57" s="799"/>
      <c r="E57" s="799"/>
      <c r="F57" s="799"/>
      <c r="H57" s="800"/>
      <c r="I57" s="800"/>
      <c r="K57" s="799">
        <f>+IF('DETALLE DE LINEAS'!C14&lt;&gt;"",'DETALLE DE LINEAS'!C14,"")</f>
        <v>664665462</v>
      </c>
      <c r="L57" s="799"/>
      <c r="M57" s="799"/>
      <c r="N57" s="799"/>
      <c r="P57" s="800"/>
      <c r="Q57" s="800"/>
      <c r="S57" s="800"/>
      <c r="T57" s="800"/>
    </row>
    <row r="58" spans="2:20">
      <c r="B58" s="799" t="str">
        <f>IF('DETALLE DE LINEAS'!F15&lt;&gt;"",'DETALLE DE LINEAS'!F15,"")</f>
        <v/>
      </c>
      <c r="C58" s="799"/>
      <c r="D58" s="799"/>
      <c r="E58" s="799"/>
      <c r="F58" s="799"/>
      <c r="H58" s="800"/>
      <c r="I58" s="800"/>
      <c r="K58" s="799">
        <f>+IF('DETALLE DE LINEAS'!C15&lt;&gt;"",'DETALLE DE LINEAS'!C15,"")</f>
        <v>664665459</v>
      </c>
      <c r="L58" s="799"/>
      <c r="M58" s="799"/>
      <c r="N58" s="799"/>
      <c r="P58" s="800"/>
      <c r="Q58" s="800"/>
      <c r="S58" s="800"/>
      <c r="T58" s="800"/>
    </row>
    <row r="59" spans="2:20">
      <c r="B59" s="798" t="str">
        <f>IF('DETALLE DE LINEAS'!F16&lt;&gt;"",'DETALLE DE LINEAS'!F16,"")</f>
        <v/>
      </c>
      <c r="C59" s="798"/>
      <c r="D59" s="798"/>
      <c r="E59" s="798"/>
      <c r="F59" s="798"/>
      <c r="H59" s="803"/>
      <c r="I59" s="803"/>
      <c r="K59" s="798">
        <f>+IF('DETALLE DE LINEAS'!C16&lt;&gt;"",'DETALLE DE LINEAS'!C16,"")</f>
        <v>0</v>
      </c>
      <c r="L59" s="798"/>
      <c r="M59" s="798"/>
      <c r="N59" s="798"/>
      <c r="P59" s="803"/>
      <c r="Q59" s="803"/>
      <c r="S59" s="803"/>
      <c r="T59" s="803"/>
    </row>
    <row r="60" spans="2:20" ht="6" customHeight="1"/>
    <row r="61" spans="2:20">
      <c r="B61" s="283" t="s">
        <v>523</v>
      </c>
    </row>
    <row r="62" spans="2:20">
      <c r="C62" s="287"/>
      <c r="D62" s="280" t="s">
        <v>524</v>
      </c>
    </row>
    <row r="63" spans="2:20" ht="5.25" customHeight="1"/>
    <row r="64" spans="2:20" ht="12.75" customHeight="1">
      <c r="C64" s="292" t="s">
        <v>359</v>
      </c>
      <c r="D64" s="801" t="s">
        <v>525</v>
      </c>
      <c r="E64" s="801"/>
      <c r="F64" s="801"/>
      <c r="G64" s="801"/>
      <c r="H64" s="801"/>
      <c r="I64" s="801"/>
      <c r="J64" s="801"/>
      <c r="K64" s="801"/>
      <c r="L64" s="801"/>
      <c r="M64" s="801"/>
      <c r="N64" s="801"/>
      <c r="O64" s="801"/>
      <c r="P64" s="801"/>
      <c r="Q64" s="801"/>
      <c r="R64" s="801"/>
      <c r="S64" s="801"/>
      <c r="T64" s="801"/>
    </row>
    <row r="65" spans="2:21">
      <c r="D65" s="801"/>
      <c r="E65" s="801"/>
      <c r="F65" s="801"/>
      <c r="G65" s="801"/>
      <c r="H65" s="801"/>
      <c r="I65" s="801"/>
      <c r="J65" s="801"/>
      <c r="K65" s="801"/>
      <c r="L65" s="801"/>
      <c r="M65" s="801"/>
      <c r="N65" s="801"/>
      <c r="O65" s="801"/>
      <c r="P65" s="801"/>
      <c r="Q65" s="801"/>
      <c r="R65" s="801"/>
      <c r="S65" s="801"/>
      <c r="T65" s="801"/>
    </row>
    <row r="66" spans="2:21">
      <c r="D66" s="801"/>
      <c r="E66" s="801"/>
      <c r="F66" s="801"/>
      <c r="G66" s="801"/>
      <c r="H66" s="801"/>
      <c r="I66" s="801"/>
      <c r="J66" s="801"/>
      <c r="K66" s="801"/>
      <c r="L66" s="801"/>
      <c r="M66" s="801"/>
      <c r="N66" s="801"/>
      <c r="O66" s="801"/>
      <c r="P66" s="801"/>
      <c r="Q66" s="801"/>
      <c r="R66" s="801"/>
      <c r="S66" s="801"/>
      <c r="T66" s="801"/>
    </row>
    <row r="67" spans="2:21">
      <c r="D67" s="801"/>
      <c r="E67" s="801"/>
      <c r="F67" s="801"/>
      <c r="G67" s="801"/>
      <c r="H67" s="801"/>
      <c r="I67" s="801"/>
      <c r="J67" s="801"/>
      <c r="K67" s="801"/>
      <c r="L67" s="801"/>
      <c r="M67" s="801"/>
      <c r="N67" s="801"/>
      <c r="O67" s="801"/>
      <c r="P67" s="801"/>
      <c r="Q67" s="801"/>
      <c r="R67" s="801"/>
      <c r="S67" s="801"/>
      <c r="T67" s="801"/>
    </row>
    <row r="68" spans="2:21" ht="3.75" customHeight="1">
      <c r="D68" s="801"/>
      <c r="E68" s="801"/>
      <c r="F68" s="801"/>
      <c r="G68" s="801"/>
      <c r="H68" s="801"/>
      <c r="I68" s="801"/>
      <c r="J68" s="801"/>
      <c r="K68" s="801"/>
      <c r="L68" s="801"/>
      <c r="M68" s="801"/>
      <c r="N68" s="801"/>
      <c r="O68" s="801"/>
      <c r="P68" s="801"/>
      <c r="Q68" s="801"/>
      <c r="R68" s="801"/>
      <c r="S68" s="801"/>
      <c r="T68" s="801"/>
    </row>
    <row r="69" spans="2:21" ht="6.75" customHeight="1">
      <c r="B69" s="792" t="s">
        <v>526</v>
      </c>
      <c r="C69" s="792"/>
      <c r="D69" s="792"/>
      <c r="E69" s="792"/>
      <c r="F69" s="792"/>
      <c r="G69" s="792"/>
      <c r="H69" s="792"/>
      <c r="I69" s="792"/>
      <c r="J69" s="792"/>
      <c r="K69" s="792"/>
      <c r="L69" s="792"/>
      <c r="M69" s="792"/>
      <c r="N69" s="792"/>
      <c r="O69" s="792"/>
      <c r="P69" s="792"/>
      <c r="Q69" s="792"/>
      <c r="R69" s="792"/>
      <c r="S69" s="792"/>
      <c r="T69" s="792"/>
    </row>
    <row r="70" spans="2:21">
      <c r="B70" s="792"/>
      <c r="C70" s="792"/>
      <c r="D70" s="792"/>
      <c r="E70" s="792"/>
      <c r="F70" s="792"/>
      <c r="G70" s="792"/>
      <c r="H70" s="792"/>
      <c r="I70" s="792"/>
      <c r="J70" s="792"/>
      <c r="K70" s="792"/>
      <c r="L70" s="792"/>
      <c r="M70" s="792"/>
      <c r="N70" s="792"/>
      <c r="O70" s="792"/>
      <c r="P70" s="792"/>
      <c r="Q70" s="792"/>
      <c r="R70" s="792"/>
      <c r="S70" s="792"/>
      <c r="T70" s="792"/>
    </row>
    <row r="71" spans="2:21" ht="6" customHeight="1"/>
    <row r="72" spans="2:21">
      <c r="C72" s="280" t="s">
        <v>527</v>
      </c>
      <c r="M72" s="280" t="s">
        <v>528</v>
      </c>
    </row>
    <row r="75" spans="2:21">
      <c r="B75" s="793" t="s">
        <v>529</v>
      </c>
      <c r="C75" s="793"/>
      <c r="D75" s="793"/>
      <c r="E75" s="793"/>
      <c r="F75" s="793"/>
      <c r="G75" s="793"/>
      <c r="H75" s="793"/>
      <c r="I75" s="793"/>
      <c r="J75" s="793"/>
      <c r="K75" s="793"/>
      <c r="L75" s="793"/>
      <c r="M75" s="793"/>
      <c r="N75" s="793"/>
      <c r="O75" s="793"/>
      <c r="P75" s="793"/>
      <c r="Q75" s="793"/>
      <c r="R75" s="793"/>
      <c r="S75" s="793"/>
      <c r="T75" s="793"/>
    </row>
    <row r="76" spans="2:21">
      <c r="B76" s="793"/>
      <c r="C76" s="793"/>
      <c r="D76" s="793"/>
      <c r="E76" s="793"/>
      <c r="F76" s="793"/>
      <c r="G76" s="793"/>
      <c r="H76" s="793"/>
      <c r="I76" s="793"/>
      <c r="J76" s="793"/>
      <c r="K76" s="793"/>
      <c r="L76" s="793"/>
      <c r="M76" s="793"/>
      <c r="N76" s="793"/>
      <c r="O76" s="793"/>
      <c r="P76" s="793"/>
      <c r="Q76" s="793"/>
      <c r="R76" s="793"/>
      <c r="S76" s="793"/>
      <c r="T76" s="793"/>
    </row>
    <row r="77" spans="2:21">
      <c r="B77" s="793"/>
      <c r="C77" s="793"/>
      <c r="D77" s="793"/>
      <c r="E77" s="793"/>
      <c r="F77" s="793"/>
      <c r="G77" s="793"/>
      <c r="H77" s="793"/>
      <c r="I77" s="793"/>
      <c r="J77" s="793"/>
      <c r="K77" s="793"/>
      <c r="L77" s="793"/>
      <c r="M77" s="793"/>
      <c r="N77" s="793"/>
      <c r="O77" s="793"/>
      <c r="P77" s="793"/>
      <c r="Q77" s="793"/>
      <c r="R77" s="793"/>
      <c r="S77" s="793"/>
      <c r="T77" s="793"/>
    </row>
    <row r="79" spans="2:21" ht="12.75">
      <c r="F79" s="290" t="s">
        <v>521</v>
      </c>
      <c r="O79" s="797">
        <f ca="1">TODAY()</f>
        <v>43004</v>
      </c>
      <c r="P79" s="797"/>
      <c r="Q79" s="797"/>
      <c r="R79" s="797"/>
      <c r="S79" s="797"/>
      <c r="T79" s="797"/>
      <c r="U79" s="797"/>
    </row>
    <row r="80" spans="2:21">
      <c r="H80" s="280" t="s">
        <v>530</v>
      </c>
    </row>
    <row r="82" spans="2:20">
      <c r="C82" s="291" t="s">
        <v>531</v>
      </c>
    </row>
    <row r="84" spans="2:20">
      <c r="B84" s="794" t="s">
        <v>514</v>
      </c>
      <c r="C84" s="794"/>
      <c r="D84" s="794"/>
      <c r="E84" s="794"/>
      <c r="F84" s="794"/>
      <c r="H84" s="795" t="s">
        <v>515</v>
      </c>
      <c r="I84" s="795"/>
      <c r="J84" s="281"/>
      <c r="K84" s="796" t="s">
        <v>516</v>
      </c>
      <c r="L84" s="796"/>
      <c r="M84" s="796"/>
      <c r="N84" s="796"/>
      <c r="O84" s="281"/>
      <c r="P84" s="293" t="s">
        <v>517</v>
      </c>
      <c r="Q84" s="293"/>
      <c r="R84" s="281"/>
      <c r="S84" s="281" t="s">
        <v>513</v>
      </c>
      <c r="T84" s="281"/>
    </row>
    <row r="85" spans="2:20">
      <c r="B85" s="789" t="str">
        <f>IF('DETALLE DE LINEAS'!F17&lt;&gt;"",'DETALLE DE LINEAS'!F17,"")</f>
        <v/>
      </c>
      <c r="C85" s="789"/>
      <c r="D85" s="789"/>
      <c r="E85" s="789"/>
      <c r="F85" s="789"/>
      <c r="H85" s="790"/>
      <c r="I85" s="790"/>
      <c r="K85" s="791">
        <f>+IF('DETALLE DE LINEAS'!C17&lt;&gt;"",'DETALLE DE LINEAS'!C17,"")</f>
        <v>0</v>
      </c>
      <c r="L85" s="791"/>
      <c r="M85" s="791"/>
      <c r="N85" s="791"/>
      <c r="P85" s="790"/>
      <c r="Q85" s="790"/>
      <c r="S85" s="790"/>
      <c r="T85" s="790"/>
    </row>
    <row r="86" spans="2:20">
      <c r="B86" s="789" t="str">
        <f>IF('DETALLE DE LINEAS'!F18&lt;&gt;"",'DETALLE DE LINEAS'!F18,"")</f>
        <v/>
      </c>
      <c r="C86" s="789"/>
      <c r="D86" s="789"/>
      <c r="E86" s="789"/>
      <c r="F86" s="789"/>
      <c r="H86" s="790"/>
      <c r="I86" s="790"/>
      <c r="K86" s="791" t="str">
        <f>+IF('DETALLE DE LINEAS'!C18&lt;&gt;"",'DETALLE DE LINEAS'!C18,"")</f>
        <v/>
      </c>
      <c r="L86" s="791"/>
      <c r="M86" s="791"/>
      <c r="N86" s="791"/>
      <c r="P86" s="790"/>
      <c r="Q86" s="790"/>
      <c r="S86" s="790"/>
      <c r="T86" s="790"/>
    </row>
    <row r="87" spans="2:20">
      <c r="B87" s="789" t="str">
        <f>IF('DETALLE DE LINEAS'!F19&lt;&gt;"",'DETALLE DE LINEAS'!F19,"")</f>
        <v/>
      </c>
      <c r="C87" s="789"/>
      <c r="D87" s="789"/>
      <c r="E87" s="789"/>
      <c r="F87" s="789"/>
      <c r="H87" s="790"/>
      <c r="I87" s="790"/>
      <c r="K87" s="791" t="str">
        <f>+IF('DETALLE DE LINEAS'!C19&lt;&gt;"",'DETALLE DE LINEAS'!C19,"")</f>
        <v/>
      </c>
      <c r="L87" s="791"/>
      <c r="M87" s="791"/>
      <c r="N87" s="791"/>
      <c r="P87" s="790"/>
      <c r="Q87" s="790"/>
      <c r="S87" s="790"/>
      <c r="T87" s="790"/>
    </row>
    <row r="88" spans="2:20">
      <c r="B88" s="789" t="str">
        <f>IF('DETALLE DE LINEAS'!F20&lt;&gt;"",'DETALLE DE LINEAS'!F20,"")</f>
        <v/>
      </c>
      <c r="C88" s="789"/>
      <c r="D88" s="789"/>
      <c r="E88" s="789"/>
      <c r="F88" s="789"/>
      <c r="H88" s="790"/>
      <c r="I88" s="790"/>
      <c r="K88" s="791" t="str">
        <f>+IF('DETALLE DE LINEAS'!C20&lt;&gt;"",'DETALLE DE LINEAS'!C20,"")</f>
        <v/>
      </c>
      <c r="L88" s="791"/>
      <c r="M88" s="791"/>
      <c r="N88" s="791"/>
      <c r="P88" s="790"/>
      <c r="Q88" s="790"/>
      <c r="S88" s="790"/>
      <c r="T88" s="790"/>
    </row>
    <row r="89" spans="2:20">
      <c r="B89" s="789" t="str">
        <f>IF('DETALLE DE LINEAS'!F21&lt;&gt;"",'DETALLE DE LINEAS'!F21,"")</f>
        <v/>
      </c>
      <c r="C89" s="789"/>
      <c r="D89" s="789"/>
      <c r="E89" s="789"/>
      <c r="F89" s="789"/>
      <c r="H89" s="790"/>
      <c r="I89" s="790"/>
      <c r="K89" s="791" t="str">
        <f>+IF('DETALLE DE LINEAS'!C21&lt;&gt;"",'DETALLE DE LINEAS'!C21,"")</f>
        <v/>
      </c>
      <c r="L89" s="791"/>
      <c r="M89" s="791"/>
      <c r="N89" s="791"/>
      <c r="P89" s="790"/>
      <c r="Q89" s="790"/>
      <c r="S89" s="790"/>
      <c r="T89" s="790"/>
    </row>
    <row r="90" spans="2:20">
      <c r="B90" s="789" t="str">
        <f>IF('DETALLE DE LINEAS'!F22&lt;&gt;"",'DETALLE DE LINEAS'!F22,"")</f>
        <v/>
      </c>
      <c r="C90" s="789"/>
      <c r="D90" s="789"/>
      <c r="E90" s="789"/>
      <c r="F90" s="789"/>
      <c r="H90" s="790"/>
      <c r="I90" s="790"/>
      <c r="K90" s="791" t="str">
        <f>+IF('DETALLE DE LINEAS'!C22&lt;&gt;"",'DETALLE DE LINEAS'!C22,"")</f>
        <v/>
      </c>
      <c r="L90" s="791"/>
      <c r="M90" s="791"/>
      <c r="N90" s="791"/>
      <c r="P90" s="790"/>
      <c r="Q90" s="790"/>
      <c r="S90" s="790"/>
      <c r="T90" s="790"/>
    </row>
    <row r="91" spans="2:20">
      <c r="B91" s="789" t="str">
        <f>IF('DETALLE DE LINEAS'!F23&lt;&gt;"",'DETALLE DE LINEAS'!F23,"")</f>
        <v/>
      </c>
      <c r="C91" s="789"/>
      <c r="D91" s="789"/>
      <c r="E91" s="789"/>
      <c r="F91" s="789"/>
      <c r="H91" s="790"/>
      <c r="I91" s="790"/>
      <c r="K91" s="791" t="str">
        <f>+IF('DETALLE DE LINEAS'!C23&lt;&gt;"",'DETALLE DE LINEAS'!C23,"")</f>
        <v/>
      </c>
      <c r="L91" s="791"/>
      <c r="M91" s="791"/>
      <c r="N91" s="791"/>
      <c r="P91" s="790"/>
      <c r="Q91" s="790"/>
      <c r="S91" s="790"/>
      <c r="T91" s="790"/>
    </row>
    <row r="92" spans="2:20">
      <c r="B92" s="789" t="str">
        <f>IF('DETALLE DE LINEAS'!F24&lt;&gt;"",'DETALLE DE LINEAS'!F24,"")</f>
        <v/>
      </c>
      <c r="C92" s="789"/>
      <c r="D92" s="789"/>
      <c r="E92" s="789"/>
      <c r="F92" s="789"/>
      <c r="H92" s="790"/>
      <c r="I92" s="790"/>
      <c r="K92" s="791" t="str">
        <f>+IF('DETALLE DE LINEAS'!C24&lt;&gt;"",'DETALLE DE LINEAS'!C24,"")</f>
        <v/>
      </c>
      <c r="L92" s="791"/>
      <c r="M92" s="791"/>
      <c r="N92" s="791"/>
      <c r="P92" s="790"/>
      <c r="Q92" s="790"/>
      <c r="S92" s="790"/>
      <c r="T92" s="790"/>
    </row>
    <row r="93" spans="2:20">
      <c r="B93" s="789" t="str">
        <f>IF('DETALLE DE LINEAS'!F25&lt;&gt;"",'DETALLE DE LINEAS'!F25,"")</f>
        <v/>
      </c>
      <c r="C93" s="789"/>
      <c r="D93" s="789"/>
      <c r="E93" s="789"/>
      <c r="F93" s="789"/>
      <c r="H93" s="790"/>
      <c r="I93" s="790"/>
      <c r="K93" s="791" t="str">
        <f>+IF('DETALLE DE LINEAS'!C25&lt;&gt;"",'DETALLE DE LINEAS'!C25,"")</f>
        <v/>
      </c>
      <c r="L93" s="791"/>
      <c r="M93" s="791"/>
      <c r="N93" s="791"/>
      <c r="P93" s="790"/>
      <c r="Q93" s="790"/>
      <c r="S93" s="790"/>
      <c r="T93" s="790"/>
    </row>
    <row r="94" spans="2:20">
      <c r="B94" s="789" t="str">
        <f>IF('DETALLE DE LINEAS'!F26&lt;&gt;"",'DETALLE DE LINEAS'!F26,"")</f>
        <v/>
      </c>
      <c r="C94" s="789"/>
      <c r="D94" s="789"/>
      <c r="E94" s="789"/>
      <c r="F94" s="789"/>
      <c r="H94" s="790"/>
      <c r="I94" s="790"/>
      <c r="K94" s="791" t="str">
        <f>+IF('DETALLE DE LINEAS'!C26&lt;&gt;"",'DETALLE DE LINEAS'!C26,"")</f>
        <v/>
      </c>
      <c r="L94" s="791"/>
      <c r="M94" s="791"/>
      <c r="N94" s="791"/>
      <c r="P94" s="790"/>
      <c r="Q94" s="790"/>
      <c r="S94" s="790"/>
      <c r="T94" s="790"/>
    </row>
    <row r="95" spans="2:20">
      <c r="B95" s="789" t="str">
        <f>IF('DETALLE DE LINEAS'!F27&lt;&gt;"",'DETALLE DE LINEAS'!F27,"")</f>
        <v/>
      </c>
      <c r="C95" s="789"/>
      <c r="D95" s="789"/>
      <c r="E95" s="789"/>
      <c r="F95" s="789"/>
      <c r="H95" s="790"/>
      <c r="I95" s="790"/>
      <c r="K95" s="791" t="str">
        <f>+IF('DETALLE DE LINEAS'!C27&lt;&gt;"",'DETALLE DE LINEAS'!C27,"")</f>
        <v/>
      </c>
      <c r="L95" s="791"/>
      <c r="M95" s="791"/>
      <c r="N95" s="791"/>
      <c r="P95" s="790"/>
      <c r="Q95" s="790"/>
      <c r="S95" s="790"/>
      <c r="T95" s="790"/>
    </row>
    <row r="96" spans="2:20">
      <c r="B96" s="789" t="str">
        <f>IF('DETALLE DE LINEAS'!F28&lt;&gt;"",'DETALLE DE LINEAS'!F28,"")</f>
        <v/>
      </c>
      <c r="C96" s="789"/>
      <c r="D96" s="789"/>
      <c r="E96" s="789"/>
      <c r="F96" s="789"/>
      <c r="H96" s="790"/>
      <c r="I96" s="790"/>
      <c r="K96" s="791" t="str">
        <f>+IF('DETALLE DE LINEAS'!C28&lt;&gt;"",'DETALLE DE LINEAS'!C28,"")</f>
        <v/>
      </c>
      <c r="L96" s="791"/>
      <c r="M96" s="791"/>
      <c r="N96" s="791"/>
      <c r="P96" s="790"/>
      <c r="Q96" s="790"/>
      <c r="S96" s="790"/>
      <c r="T96" s="790"/>
    </row>
    <row r="97" spans="2:20">
      <c r="B97" s="789" t="str">
        <f>IF('DETALLE DE LINEAS'!F29&lt;&gt;"",'DETALLE DE LINEAS'!F29,"")</f>
        <v/>
      </c>
      <c r="C97" s="789"/>
      <c r="D97" s="789"/>
      <c r="E97" s="789"/>
      <c r="F97" s="789"/>
      <c r="H97" s="790"/>
      <c r="I97" s="790"/>
      <c r="K97" s="791" t="str">
        <f>+IF('DETALLE DE LINEAS'!C29&lt;&gt;"",'DETALLE DE LINEAS'!C29,"")</f>
        <v/>
      </c>
      <c r="L97" s="791"/>
      <c r="M97" s="791"/>
      <c r="N97" s="791"/>
      <c r="P97" s="790"/>
      <c r="Q97" s="790"/>
      <c r="S97" s="790"/>
      <c r="T97" s="790"/>
    </row>
    <row r="98" spans="2:20">
      <c r="B98" s="789" t="str">
        <f>IF('DETALLE DE LINEAS'!F30&lt;&gt;"",'DETALLE DE LINEAS'!F30,"")</f>
        <v/>
      </c>
      <c r="C98" s="789"/>
      <c r="D98" s="789"/>
      <c r="E98" s="789"/>
      <c r="F98" s="789"/>
      <c r="H98" s="790"/>
      <c r="I98" s="790"/>
      <c r="K98" s="791" t="str">
        <f>+IF('DETALLE DE LINEAS'!C30&lt;&gt;"",'DETALLE DE LINEAS'!C30,"")</f>
        <v/>
      </c>
      <c r="L98" s="791"/>
      <c r="M98" s="791"/>
      <c r="N98" s="791"/>
      <c r="P98" s="790"/>
      <c r="Q98" s="790"/>
      <c r="S98" s="790"/>
      <c r="T98" s="790"/>
    </row>
    <row r="99" spans="2:20">
      <c r="B99" s="789" t="str">
        <f>IF('DETALLE DE LINEAS'!F31&lt;&gt;"",'DETALLE DE LINEAS'!F31,"")</f>
        <v/>
      </c>
      <c r="C99" s="789"/>
      <c r="D99" s="789"/>
      <c r="E99" s="789"/>
      <c r="F99" s="789"/>
      <c r="H99" s="790"/>
      <c r="I99" s="790"/>
      <c r="K99" s="791" t="str">
        <f>+IF('DETALLE DE LINEAS'!C31&lt;&gt;"",'DETALLE DE LINEAS'!C31,"")</f>
        <v/>
      </c>
      <c r="L99" s="791"/>
      <c r="M99" s="791"/>
      <c r="N99" s="791"/>
      <c r="P99" s="790"/>
      <c r="Q99" s="790"/>
      <c r="S99" s="790"/>
      <c r="T99" s="790"/>
    </row>
    <row r="100" spans="2:20">
      <c r="B100" s="789" t="str">
        <f>IF('DETALLE DE LINEAS'!F32&lt;&gt;"",'DETALLE DE LINEAS'!F32,"")</f>
        <v/>
      </c>
      <c r="C100" s="789"/>
      <c r="D100" s="789"/>
      <c r="E100" s="789"/>
      <c r="F100" s="789"/>
      <c r="H100" s="790"/>
      <c r="I100" s="790"/>
      <c r="K100" s="791" t="str">
        <f>+IF('DETALLE DE LINEAS'!C32&lt;&gt;"",'DETALLE DE LINEAS'!C32,"")</f>
        <v/>
      </c>
      <c r="L100" s="791"/>
      <c r="M100" s="791"/>
      <c r="N100" s="791"/>
      <c r="P100" s="790"/>
      <c r="Q100" s="790"/>
      <c r="S100" s="790"/>
      <c r="T100" s="790"/>
    </row>
    <row r="101" spans="2:20">
      <c r="B101" s="789" t="str">
        <f>IF('DETALLE DE LINEAS'!F33&lt;&gt;"",'DETALLE DE LINEAS'!F33,"")</f>
        <v/>
      </c>
      <c r="C101" s="789"/>
      <c r="D101" s="789"/>
      <c r="E101" s="789"/>
      <c r="F101" s="789"/>
      <c r="H101" s="790"/>
      <c r="I101" s="790"/>
      <c r="K101" s="791" t="str">
        <f>+IF('DETALLE DE LINEAS'!C33&lt;&gt;"",'DETALLE DE LINEAS'!C33,"")</f>
        <v/>
      </c>
      <c r="L101" s="791"/>
      <c r="M101" s="791"/>
      <c r="N101" s="791"/>
      <c r="P101" s="790"/>
      <c r="Q101" s="790"/>
      <c r="S101" s="790"/>
      <c r="T101" s="790"/>
    </row>
    <row r="102" spans="2:20">
      <c r="B102" s="789" t="str">
        <f>IF('DETALLE DE LINEAS'!F34&lt;&gt;"",'DETALLE DE LINEAS'!F34,"")</f>
        <v/>
      </c>
      <c r="C102" s="789"/>
      <c r="D102" s="789"/>
      <c r="E102" s="789"/>
      <c r="F102" s="789"/>
      <c r="H102" s="790"/>
      <c r="I102" s="790"/>
      <c r="K102" s="791" t="str">
        <f>+IF('DETALLE DE LINEAS'!C34&lt;&gt;"",'DETALLE DE LINEAS'!C34,"")</f>
        <v/>
      </c>
      <c r="L102" s="791"/>
      <c r="M102" s="791"/>
      <c r="N102" s="791"/>
      <c r="P102" s="790"/>
      <c r="Q102" s="790"/>
      <c r="S102" s="790"/>
      <c r="T102" s="790"/>
    </row>
    <row r="103" spans="2:20" ht="15">
      <c r="B103"/>
      <c r="C103"/>
      <c r="D103"/>
      <c r="E103"/>
      <c r="F103"/>
      <c r="G103"/>
      <c r="H103"/>
      <c r="I103"/>
      <c r="J103"/>
      <c r="K103"/>
      <c r="L103"/>
      <c r="M103"/>
      <c r="N103"/>
      <c r="O103"/>
      <c r="P103"/>
      <c r="Q103"/>
      <c r="R103"/>
      <c r="S103"/>
      <c r="T103"/>
    </row>
    <row r="104" spans="2:20" ht="15">
      <c r="B104"/>
      <c r="C104"/>
      <c r="D104"/>
      <c r="E104"/>
      <c r="F104"/>
      <c r="G104"/>
      <c r="H104"/>
      <c r="I104"/>
      <c r="J104"/>
      <c r="K104"/>
      <c r="L104"/>
      <c r="M104"/>
      <c r="N104"/>
      <c r="O104"/>
      <c r="P104"/>
      <c r="Q104"/>
      <c r="R104"/>
      <c r="S104"/>
      <c r="T104"/>
    </row>
    <row r="105" spans="2:20" ht="15">
      <c r="B105"/>
      <c r="C105"/>
      <c r="D105"/>
      <c r="E105"/>
      <c r="F105"/>
      <c r="G105"/>
      <c r="H105"/>
      <c r="I105"/>
      <c r="J105"/>
      <c r="K105"/>
      <c r="L105"/>
      <c r="M105"/>
      <c r="N105"/>
      <c r="O105"/>
      <c r="P105"/>
      <c r="Q105"/>
      <c r="R105"/>
      <c r="S105"/>
      <c r="T105"/>
    </row>
    <row r="107" spans="2:20">
      <c r="B107" s="792" t="s">
        <v>526</v>
      </c>
      <c r="C107" s="792"/>
      <c r="D107" s="792"/>
      <c r="E107" s="792"/>
      <c r="F107" s="792"/>
      <c r="G107" s="792"/>
      <c r="H107" s="792"/>
      <c r="I107" s="792"/>
      <c r="J107" s="792"/>
      <c r="K107" s="792"/>
      <c r="L107" s="792"/>
      <c r="M107" s="792"/>
      <c r="N107" s="792"/>
      <c r="O107" s="792"/>
      <c r="P107" s="792"/>
      <c r="Q107" s="792"/>
      <c r="R107" s="792"/>
      <c r="S107" s="792"/>
      <c r="T107" s="792"/>
    </row>
    <row r="108" spans="2:20">
      <c r="B108" s="792"/>
      <c r="C108" s="792"/>
      <c r="D108" s="792"/>
      <c r="E108" s="792"/>
      <c r="F108" s="792"/>
      <c r="G108" s="792"/>
      <c r="H108" s="792"/>
      <c r="I108" s="792"/>
      <c r="J108" s="792"/>
      <c r="K108" s="792"/>
      <c r="L108" s="792"/>
      <c r="M108" s="792"/>
      <c r="N108" s="792"/>
      <c r="O108" s="792"/>
      <c r="P108" s="792"/>
      <c r="Q108" s="792"/>
      <c r="R108" s="792"/>
      <c r="S108" s="792"/>
      <c r="T108" s="792"/>
    </row>
    <row r="110" spans="2:20">
      <c r="C110" s="280" t="s">
        <v>527</v>
      </c>
      <c r="M110" s="280" t="s">
        <v>528</v>
      </c>
    </row>
    <row r="145" spans="2:20">
      <c r="B145" s="793" t="s">
        <v>529</v>
      </c>
      <c r="C145" s="793"/>
      <c r="D145" s="793"/>
      <c r="E145" s="793"/>
      <c r="F145" s="793"/>
      <c r="G145" s="793"/>
      <c r="H145" s="793"/>
      <c r="I145" s="793"/>
      <c r="J145" s="793"/>
      <c r="K145" s="793"/>
      <c r="L145" s="793"/>
      <c r="M145" s="793"/>
      <c r="N145" s="793"/>
      <c r="O145" s="793"/>
      <c r="P145" s="793"/>
      <c r="Q145" s="793"/>
      <c r="R145" s="793"/>
      <c r="S145" s="793"/>
      <c r="T145" s="793"/>
    </row>
    <row r="146" spans="2:20">
      <c r="B146" s="793"/>
      <c r="C146" s="793"/>
      <c r="D146" s="793"/>
      <c r="E146" s="793"/>
      <c r="F146" s="793"/>
      <c r="G146" s="793"/>
      <c r="H146" s="793"/>
      <c r="I146" s="793"/>
      <c r="J146" s="793"/>
      <c r="K146" s="793"/>
      <c r="L146" s="793"/>
      <c r="M146" s="793"/>
      <c r="N146" s="793"/>
      <c r="O146" s="793"/>
      <c r="P146" s="793"/>
      <c r="Q146" s="793"/>
      <c r="R146" s="793"/>
      <c r="S146" s="793"/>
      <c r="T146" s="793"/>
    </row>
  </sheetData>
  <mergeCells count="174">
    <mergeCell ref="B28:T37"/>
    <mergeCell ref="B39:T46"/>
    <mergeCell ref="B47:F47"/>
    <mergeCell ref="H47:I47"/>
    <mergeCell ref="K47:N47"/>
    <mergeCell ref="B21:T23"/>
    <mergeCell ref="B25:T26"/>
    <mergeCell ref="N9:O9"/>
    <mergeCell ref="P9:S9"/>
    <mergeCell ref="F9:M9"/>
    <mergeCell ref="D10:K10"/>
    <mergeCell ref="R10:T10"/>
    <mergeCell ref="B15:T19"/>
    <mergeCell ref="H56:I56"/>
    <mergeCell ref="B54:F54"/>
    <mergeCell ref="B55:F55"/>
    <mergeCell ref="B56:F56"/>
    <mergeCell ref="B48:F48"/>
    <mergeCell ref="B49:F49"/>
    <mergeCell ref="B50:F50"/>
    <mergeCell ref="B51:F51"/>
    <mergeCell ref="B52:F52"/>
    <mergeCell ref="B53:F53"/>
    <mergeCell ref="H55:I55"/>
    <mergeCell ref="K50:N50"/>
    <mergeCell ref="P50:Q50"/>
    <mergeCell ref="S50:T50"/>
    <mergeCell ref="H51:I51"/>
    <mergeCell ref="K51:N51"/>
    <mergeCell ref="P51:Q51"/>
    <mergeCell ref="S51:T51"/>
    <mergeCell ref="K48:N48"/>
    <mergeCell ref="P48:Q48"/>
    <mergeCell ref="S48:T48"/>
    <mergeCell ref="H49:I49"/>
    <mergeCell ref="K49:N49"/>
    <mergeCell ref="P49:Q49"/>
    <mergeCell ref="S49:T49"/>
    <mergeCell ref="H48:I48"/>
    <mergeCell ref="H50:I50"/>
    <mergeCell ref="K55:N55"/>
    <mergeCell ref="P55:Q55"/>
    <mergeCell ref="S55:T55"/>
    <mergeCell ref="K52:N52"/>
    <mergeCell ref="P52:Q52"/>
    <mergeCell ref="S52:T52"/>
    <mergeCell ref="H53:I53"/>
    <mergeCell ref="K53:N53"/>
    <mergeCell ref="P53:Q53"/>
    <mergeCell ref="S53:T53"/>
    <mergeCell ref="H52:I52"/>
    <mergeCell ref="H54:I54"/>
    <mergeCell ref="B59:F59"/>
    <mergeCell ref="B58:F58"/>
    <mergeCell ref="S57:T57"/>
    <mergeCell ref="P57:Q57"/>
    <mergeCell ref="K57:N57"/>
    <mergeCell ref="H57:I57"/>
    <mergeCell ref="B57:F57"/>
    <mergeCell ref="D64:T68"/>
    <mergeCell ref="N1:T1"/>
    <mergeCell ref="E2:T4"/>
    <mergeCell ref="H58:I58"/>
    <mergeCell ref="K58:N58"/>
    <mergeCell ref="P58:Q58"/>
    <mergeCell ref="S58:T58"/>
    <mergeCell ref="H59:I59"/>
    <mergeCell ref="K59:N59"/>
    <mergeCell ref="P59:Q59"/>
    <mergeCell ref="S59:T59"/>
    <mergeCell ref="K56:N56"/>
    <mergeCell ref="P56:Q56"/>
    <mergeCell ref="S56:T56"/>
    <mergeCell ref="K54:N54"/>
    <mergeCell ref="P54:Q54"/>
    <mergeCell ref="S54:T54"/>
    <mergeCell ref="B107:T108"/>
    <mergeCell ref="B145:T146"/>
    <mergeCell ref="B84:F84"/>
    <mergeCell ref="H84:I84"/>
    <mergeCell ref="K84:N84"/>
    <mergeCell ref="B85:F85"/>
    <mergeCell ref="H85:I85"/>
    <mergeCell ref="B69:T70"/>
    <mergeCell ref="B75:T77"/>
    <mergeCell ref="K85:N85"/>
    <mergeCell ref="P85:Q85"/>
    <mergeCell ref="S85:T85"/>
    <mergeCell ref="B86:F86"/>
    <mergeCell ref="H86:I86"/>
    <mergeCell ref="K86:N86"/>
    <mergeCell ref="P86:Q86"/>
    <mergeCell ref="S86:T86"/>
    <mergeCell ref="O79:U79"/>
    <mergeCell ref="B87:F87"/>
    <mergeCell ref="H87:I87"/>
    <mergeCell ref="K87:N87"/>
    <mergeCell ref="P87:Q87"/>
    <mergeCell ref="S87:T87"/>
    <mergeCell ref="B88:F88"/>
    <mergeCell ref="H88:I88"/>
    <mergeCell ref="K88:N88"/>
    <mergeCell ref="P88:Q88"/>
    <mergeCell ref="S88:T88"/>
    <mergeCell ref="B89:F89"/>
    <mergeCell ref="H89:I89"/>
    <mergeCell ref="K89:N89"/>
    <mergeCell ref="P89:Q89"/>
    <mergeCell ref="S89:T89"/>
    <mergeCell ref="B90:F90"/>
    <mergeCell ref="H90:I90"/>
    <mergeCell ref="K90:N90"/>
    <mergeCell ref="P90:Q90"/>
    <mergeCell ref="S90:T90"/>
    <mergeCell ref="B91:F91"/>
    <mergeCell ref="H91:I91"/>
    <mergeCell ref="K91:N91"/>
    <mergeCell ref="P91:Q91"/>
    <mergeCell ref="S91:T91"/>
    <mergeCell ref="B92:F92"/>
    <mergeCell ref="H92:I92"/>
    <mergeCell ref="K92:N92"/>
    <mergeCell ref="P92:Q92"/>
    <mergeCell ref="S92:T92"/>
    <mergeCell ref="B93:F93"/>
    <mergeCell ref="H93:I93"/>
    <mergeCell ref="K93:N93"/>
    <mergeCell ref="P93:Q93"/>
    <mergeCell ref="S93:T93"/>
    <mergeCell ref="B94:F94"/>
    <mergeCell ref="H94:I94"/>
    <mergeCell ref="K94:N94"/>
    <mergeCell ref="P94:Q94"/>
    <mergeCell ref="S94:T94"/>
    <mergeCell ref="B95:F95"/>
    <mergeCell ref="H95:I95"/>
    <mergeCell ref="K95:N95"/>
    <mergeCell ref="P95:Q95"/>
    <mergeCell ref="S95:T95"/>
    <mergeCell ref="B96:F96"/>
    <mergeCell ref="H96:I96"/>
    <mergeCell ref="K96:N96"/>
    <mergeCell ref="P96:Q96"/>
    <mergeCell ref="S96:T96"/>
    <mergeCell ref="B97:F97"/>
    <mergeCell ref="H97:I97"/>
    <mergeCell ref="K97:N97"/>
    <mergeCell ref="P97:Q97"/>
    <mergeCell ref="S97:T97"/>
    <mergeCell ref="B98:F98"/>
    <mergeCell ref="H98:I98"/>
    <mergeCell ref="K98:N98"/>
    <mergeCell ref="P98:Q98"/>
    <mergeCell ref="S98:T98"/>
    <mergeCell ref="B99:F99"/>
    <mergeCell ref="H99:I99"/>
    <mergeCell ref="K99:N99"/>
    <mergeCell ref="P99:Q99"/>
    <mergeCell ref="S99:T99"/>
    <mergeCell ref="B102:F102"/>
    <mergeCell ref="H102:I102"/>
    <mergeCell ref="K102:N102"/>
    <mergeCell ref="P102:Q102"/>
    <mergeCell ref="S102:T102"/>
    <mergeCell ref="B100:F100"/>
    <mergeCell ref="H100:I100"/>
    <mergeCell ref="K100:N100"/>
    <mergeCell ref="P100:Q100"/>
    <mergeCell ref="S100:T100"/>
    <mergeCell ref="B101:F101"/>
    <mergeCell ref="H101:I101"/>
    <mergeCell ref="K101:N101"/>
    <mergeCell ref="P101:Q101"/>
    <mergeCell ref="S101:T101"/>
  </mergeCells>
  <pageMargins left="0.51181102362204722" right="0.51181102362204722" top="0.27559055118110237" bottom="0.74803149606299213" header="0.19685039370078741" footer="0.31496062992125984"/>
  <pageSetup paperSize="9" orientation="portrait" r:id="rId1"/>
  <headerFooter>
    <oddFooter xml:space="preserve">&amp;R&amp;P&amp;"/,Normal" </oddFooter>
  </headerFooter>
  <drawing r:id="rId2"/>
</worksheet>
</file>

<file path=xl/worksheets/sheet10.xml><?xml version="1.0" encoding="utf-8"?>
<worksheet xmlns="http://schemas.openxmlformats.org/spreadsheetml/2006/main" xmlns:r="http://schemas.openxmlformats.org/officeDocument/2006/relationships">
  <sheetPr codeName="Hoja9"/>
  <dimension ref="A1:E35"/>
  <sheetViews>
    <sheetView workbookViewId="0">
      <selection activeCell="C45" sqref="C45:D45"/>
    </sheetView>
  </sheetViews>
  <sheetFormatPr baseColWidth="10" defaultRowHeight="15"/>
  <cols>
    <col min="1" max="1" width="40.140625" bestFit="1" customWidth="1"/>
    <col min="2" max="2" width="65" customWidth="1"/>
  </cols>
  <sheetData>
    <row r="1" spans="1:5">
      <c r="A1" s="811" t="s">
        <v>533</v>
      </c>
      <c r="B1" s="811"/>
      <c r="C1" s="811"/>
      <c r="D1" s="811"/>
      <c r="E1" s="811"/>
    </row>
    <row r="2" spans="1:5" ht="15.75" thickBot="1">
      <c r="A2" s="301"/>
      <c r="B2" s="301"/>
      <c r="C2" s="301"/>
      <c r="D2" s="301"/>
      <c r="E2" s="301"/>
    </row>
    <row r="3" spans="1:5" ht="15.75" thickBot="1">
      <c r="A3" s="812" t="s">
        <v>534</v>
      </c>
      <c r="B3" s="813"/>
      <c r="C3" s="301"/>
      <c r="D3" s="814" t="s">
        <v>535</v>
      </c>
      <c r="E3" s="815"/>
    </row>
    <row r="4" spans="1:5">
      <c r="A4" s="302" t="s">
        <v>536</v>
      </c>
      <c r="B4" s="303">
        <f>+'RESUMEN OPERACION'!AT8</f>
        <v>59711282</v>
      </c>
      <c r="C4" s="304"/>
      <c r="D4" s="816"/>
      <c r="E4" s="817"/>
    </row>
    <row r="5" spans="1:5">
      <c r="A5" s="305" t="s">
        <v>537</v>
      </c>
      <c r="B5" s="306" t="str">
        <f>+'RESUMEN OPERACION'!C12</f>
        <v>MULTIVOZ/RAFAEL PIZARRO NAVAS</v>
      </c>
      <c r="C5" s="304"/>
      <c r="D5" s="816"/>
      <c r="E5" s="817"/>
    </row>
    <row r="6" spans="1:5">
      <c r="A6" s="305" t="s">
        <v>538</v>
      </c>
      <c r="B6" s="307"/>
      <c r="C6" s="304"/>
      <c r="D6" s="816"/>
      <c r="E6" s="817"/>
    </row>
    <row r="7" spans="1:5" ht="15.75" thickBot="1">
      <c r="A7" s="308" t="s">
        <v>539</v>
      </c>
      <c r="B7" s="309"/>
      <c r="C7" s="304"/>
      <c r="D7" s="816"/>
      <c r="E7" s="817"/>
    </row>
    <row r="8" spans="1:5" ht="15.75" thickBot="1">
      <c r="A8" s="301"/>
      <c r="B8" s="301"/>
      <c r="C8" s="301"/>
      <c r="D8" s="816"/>
      <c r="E8" s="817"/>
    </row>
    <row r="9" spans="1:5" ht="15.75" thickBot="1">
      <c r="A9" s="812" t="s">
        <v>540</v>
      </c>
      <c r="B9" s="813"/>
      <c r="C9" s="301"/>
      <c r="D9" s="816"/>
      <c r="E9" s="817"/>
    </row>
    <row r="10" spans="1:5">
      <c r="A10" s="310" t="s">
        <v>256</v>
      </c>
      <c r="B10" s="311" t="str">
        <f>+IF('RESUMEN OPERACION'!AW19&lt;&gt;"",'RESUMEN OPERACION'!AW19,'RESUMEN OPERACION'!AW31)</f>
        <v>B90229790</v>
      </c>
      <c r="C10" s="301"/>
      <c r="D10" s="816"/>
      <c r="E10" s="817"/>
    </row>
    <row r="11" spans="1:5">
      <c r="A11" s="310" t="s">
        <v>541</v>
      </c>
      <c r="B11" s="311" t="str">
        <f>+IF('RESUMEN OPERACION'!J19&lt;&gt;"",'RESUMEN OPERACION'!J19,'RESUMEN OPERACION'!J31)</f>
        <v>MERSANT VIGILANCIA SL</v>
      </c>
      <c r="C11" s="301"/>
      <c r="D11" s="816"/>
      <c r="E11" s="817"/>
    </row>
    <row r="12" spans="1:5">
      <c r="A12" s="310" t="s">
        <v>542</v>
      </c>
      <c r="B12" s="311" t="str">
        <f>+IF('RESUMEN OPERACION'!AW22&lt;&gt;"",'RESUMEN OPERACION'!AW22,'RESUMEN OPERACION'!AW31)</f>
        <v>30225594Y</v>
      </c>
      <c r="C12" s="301"/>
      <c r="D12" s="816"/>
      <c r="E12" s="817"/>
    </row>
    <row r="13" spans="1:5">
      <c r="A13" s="310" t="s">
        <v>543</v>
      </c>
      <c r="B13" s="311" t="str">
        <f>+IF('RESUMEN OPERACION'!J22&lt;&gt;"",'RESUMEN OPERACION'!J22,'RESUMEN OPERACION'!J31)</f>
        <v>RAQUEL SERRANO DE MERGELINA</v>
      </c>
      <c r="C13" s="301"/>
      <c r="D13" s="816"/>
      <c r="E13" s="817"/>
    </row>
    <row r="14" spans="1:5">
      <c r="A14" s="310" t="s">
        <v>544</v>
      </c>
      <c r="B14" s="311" t="str">
        <f>+IF(B15="NO","SI",IF(B15="SI","NO",""))</f>
        <v>SI</v>
      </c>
      <c r="C14" s="301"/>
      <c r="D14" s="816"/>
      <c r="E14" s="817"/>
    </row>
    <row r="15" spans="1:5">
      <c r="A15" s="310" t="s">
        <v>545</v>
      </c>
      <c r="B15" s="311" t="str">
        <f>+'RESUMEN OPERACION'!AD16</f>
        <v>NO</v>
      </c>
      <c r="C15" s="301"/>
      <c r="D15" s="816"/>
      <c r="E15" s="817"/>
    </row>
    <row r="16" spans="1:5" ht="15.75" thickBot="1">
      <c r="A16" s="312" t="s">
        <v>546</v>
      </c>
      <c r="B16" s="326">
        <f>+'RESUMEN OPERACION'!G60+'RESUMEN OPERACION'!L60+'RESUMEN OPERACION'!P60</f>
        <v>13</v>
      </c>
      <c r="C16" s="301"/>
      <c r="D16" s="816"/>
      <c r="E16" s="817"/>
    </row>
    <row r="17" spans="1:5" ht="15.75" thickBot="1">
      <c r="A17" s="812" t="s">
        <v>547</v>
      </c>
      <c r="B17" s="813"/>
      <c r="C17" s="301"/>
      <c r="D17" s="816"/>
      <c r="E17" s="817"/>
    </row>
    <row r="18" spans="1:5">
      <c r="A18" s="310" t="s">
        <v>548</v>
      </c>
      <c r="B18" s="311" t="str">
        <f>+B13</f>
        <v>RAQUEL SERRANO DE MERGELINA</v>
      </c>
      <c r="C18" s="301"/>
      <c r="D18" s="816"/>
      <c r="E18" s="817"/>
    </row>
    <row r="19" spans="1:5">
      <c r="A19" s="313" t="s">
        <v>542</v>
      </c>
      <c r="B19" s="314" t="str">
        <f>+B12</f>
        <v>30225594Y</v>
      </c>
      <c r="C19" s="301"/>
      <c r="D19" s="816"/>
      <c r="E19" s="817"/>
    </row>
    <row r="20" spans="1:5">
      <c r="A20" s="310" t="s">
        <v>549</v>
      </c>
      <c r="B20" s="327">
        <f>+'RESUMEN OPERACION'!AW25</f>
        <v>0</v>
      </c>
      <c r="C20" s="301"/>
      <c r="D20" s="816"/>
      <c r="E20" s="817"/>
    </row>
    <row r="21" spans="1:5">
      <c r="A21" s="310" t="s">
        <v>550</v>
      </c>
      <c r="B21" s="316"/>
      <c r="C21" s="301"/>
      <c r="D21" s="816"/>
      <c r="E21" s="817"/>
    </row>
    <row r="22" spans="1:5">
      <c r="A22" s="310" t="s">
        <v>551</v>
      </c>
      <c r="B22" s="315"/>
      <c r="C22" s="301"/>
      <c r="D22" s="818"/>
      <c r="E22" s="819"/>
    </row>
    <row r="23" spans="1:5">
      <c r="A23" s="317" t="s">
        <v>552</v>
      </c>
      <c r="B23" s="318" t="str">
        <f>+'RESUMEN OPERACION'!AL28</f>
        <v>rsmergelina@mersant.es</v>
      </c>
      <c r="C23" s="301"/>
      <c r="D23" s="301"/>
      <c r="E23" s="301"/>
    </row>
    <row r="24" spans="1:5">
      <c r="A24" s="319" t="s">
        <v>553</v>
      </c>
      <c r="B24" s="320"/>
      <c r="C24" s="301"/>
      <c r="D24" s="301"/>
      <c r="E24" s="301"/>
    </row>
    <row r="25" spans="1:5">
      <c r="A25" s="313" t="s">
        <v>542</v>
      </c>
      <c r="B25" s="321"/>
      <c r="C25" s="301"/>
      <c r="D25" s="301"/>
      <c r="E25" s="301"/>
    </row>
    <row r="26" spans="1:5">
      <c r="A26" s="310" t="s">
        <v>549</v>
      </c>
      <c r="B26" s="322"/>
      <c r="C26" s="301"/>
      <c r="D26" s="301"/>
      <c r="E26" s="301"/>
    </row>
    <row r="27" spans="1:5">
      <c r="A27" s="310" t="s">
        <v>550</v>
      </c>
      <c r="B27" s="322"/>
      <c r="C27" s="301"/>
      <c r="D27" s="301"/>
      <c r="E27" s="301"/>
    </row>
    <row r="28" spans="1:5">
      <c r="A28" s="310" t="s">
        <v>551</v>
      </c>
      <c r="B28" s="322"/>
      <c r="C28" s="301"/>
      <c r="D28" s="301"/>
      <c r="E28" s="301"/>
    </row>
    <row r="29" spans="1:5">
      <c r="A29" s="317" t="s">
        <v>552</v>
      </c>
      <c r="B29" s="323"/>
      <c r="C29" s="301"/>
      <c r="D29" s="301"/>
      <c r="E29" s="301"/>
    </row>
    <row r="30" spans="1:5">
      <c r="A30" s="310" t="s">
        <v>554</v>
      </c>
      <c r="B30" s="322"/>
      <c r="C30" s="301"/>
      <c r="D30" s="301"/>
      <c r="E30" s="301"/>
    </row>
    <row r="31" spans="1:5">
      <c r="A31" s="313" t="s">
        <v>542</v>
      </c>
      <c r="B31" s="321"/>
      <c r="C31" s="301"/>
      <c r="D31" s="301"/>
      <c r="E31" s="301"/>
    </row>
    <row r="32" spans="1:5">
      <c r="A32" s="310" t="s">
        <v>549</v>
      </c>
      <c r="B32" s="322"/>
      <c r="C32" s="301"/>
      <c r="D32" s="301"/>
      <c r="E32" s="301"/>
    </row>
    <row r="33" spans="1:5">
      <c r="A33" s="310" t="s">
        <v>550</v>
      </c>
      <c r="B33" s="322"/>
      <c r="C33" s="301"/>
      <c r="D33" s="301"/>
      <c r="E33" s="301"/>
    </row>
    <row r="34" spans="1:5">
      <c r="A34" s="310" t="s">
        <v>551</v>
      </c>
      <c r="B34" s="322"/>
      <c r="C34" s="301"/>
      <c r="D34" s="301"/>
      <c r="E34" s="301"/>
    </row>
    <row r="35" spans="1:5" ht="15.75" thickBot="1">
      <c r="A35" s="312" t="s">
        <v>552</v>
      </c>
      <c r="B35" s="324"/>
      <c r="C35" s="325"/>
      <c r="D35" s="325"/>
      <c r="E35" s="325"/>
    </row>
  </sheetData>
  <mergeCells count="5">
    <mergeCell ref="A1:E1"/>
    <mergeCell ref="A3:B3"/>
    <mergeCell ref="D3:E22"/>
    <mergeCell ref="A9:B9"/>
    <mergeCell ref="A17:B17"/>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Hoja11"/>
  <dimension ref="A5:H50"/>
  <sheetViews>
    <sheetView workbookViewId="0">
      <selection activeCell="C45" sqref="C45:D45"/>
    </sheetView>
  </sheetViews>
  <sheetFormatPr baseColWidth="10" defaultRowHeight="12"/>
  <cols>
    <col min="1" max="2" width="10.42578125" style="342" customWidth="1"/>
    <col min="3" max="7" width="10.42578125" style="343" customWidth="1"/>
    <col min="8" max="8" width="11.42578125" style="343"/>
    <col min="9" max="16384" width="11.42578125" style="344"/>
  </cols>
  <sheetData>
    <row r="5" spans="1:8">
      <c r="B5" s="344"/>
      <c r="C5" s="344"/>
      <c r="D5" s="345" t="s">
        <v>639</v>
      </c>
    </row>
    <row r="6" spans="1:8">
      <c r="B6" s="344"/>
      <c r="C6" s="344"/>
      <c r="D6" s="345" t="s">
        <v>638</v>
      </c>
    </row>
    <row r="8" spans="1:8">
      <c r="A8" s="342" t="s">
        <v>640</v>
      </c>
      <c r="D8" s="344"/>
    </row>
    <row r="9" spans="1:8">
      <c r="D9" s="346"/>
    </row>
    <row r="10" spans="1:8">
      <c r="B10" s="350" t="s">
        <v>641</v>
      </c>
      <c r="C10" s="821">
        <f ca="1">TODAY()</f>
        <v>43004</v>
      </c>
      <c r="D10" s="821"/>
    </row>
    <row r="11" spans="1:8">
      <c r="A11" s="347"/>
    </row>
    <row r="12" spans="1:8">
      <c r="A12" s="348" t="s">
        <v>642</v>
      </c>
    </row>
    <row r="13" spans="1:8">
      <c r="A13" s="349"/>
    </row>
    <row r="14" spans="1:8" ht="15" customHeight="1">
      <c r="A14" s="820" t="s">
        <v>643</v>
      </c>
      <c r="B14" s="820"/>
      <c r="C14" s="820"/>
      <c r="D14" s="820"/>
      <c r="E14" s="820"/>
      <c r="F14" s="820"/>
      <c r="G14" s="820"/>
      <c r="H14" s="820"/>
    </row>
    <row r="15" spans="1:8" ht="15" customHeight="1">
      <c r="A15" s="820"/>
      <c r="B15" s="820"/>
      <c r="C15" s="820"/>
      <c r="D15" s="820"/>
      <c r="E15" s="820"/>
      <c r="F15" s="820"/>
      <c r="G15" s="820"/>
      <c r="H15" s="820"/>
    </row>
    <row r="16" spans="1:8" ht="15" customHeight="1">
      <c r="A16" s="820"/>
      <c r="B16" s="820"/>
      <c r="C16" s="820"/>
      <c r="D16" s="820"/>
      <c r="E16" s="820"/>
      <c r="F16" s="820"/>
      <c r="G16" s="820"/>
      <c r="H16" s="820"/>
    </row>
    <row r="17" spans="1:8" ht="15" customHeight="1">
      <c r="A17" s="822" t="str">
        <f>"Y de otra: " &amp; UPPER('RESUMEN OPERACION'!J19)&amp;" (en Adelante EL CLIENTE) con CIF " &amp;'RESUMEN OPERACION'!AW19&amp;", con domicilio en , "&amp;'RESUMEN OPERACION'!J34 &amp;", "&amp;'RESUMEN OPERACION'!AW37&amp;", y en su nombre y representación don "  &amp;'RESUMEN OPERACION'!J22 &amp;", con DNI " &amp;'RESUMEN OPERACION'!AW22</f>
        <v>Y de otra: MERSANT VIGILANCIA SL (en Adelante EL CLIENTE) con CIF B90229790, con domicilio en , CALLE ASTRONOMIA Nº1, ESC. 1, PLANTA 9, PUERTA 13, SEVILLA, y en su nombre y representación don RAQUEL SERRANO DE MERGELINA, con DNI 30225594Y</v>
      </c>
      <c r="B17" s="822"/>
      <c r="C17" s="822"/>
      <c r="D17" s="822"/>
      <c r="E17" s="822"/>
      <c r="F17" s="822"/>
      <c r="G17" s="822"/>
      <c r="H17" s="822"/>
    </row>
    <row r="18" spans="1:8" ht="15" customHeight="1">
      <c r="A18" s="822"/>
      <c r="B18" s="822"/>
      <c r="C18" s="822"/>
      <c r="D18" s="822"/>
      <c r="E18" s="822"/>
      <c r="F18" s="822"/>
      <c r="G18" s="822"/>
      <c r="H18" s="822"/>
    </row>
    <row r="19" spans="1:8" ht="10.5" customHeight="1">
      <c r="A19" s="822"/>
      <c r="B19" s="822"/>
      <c r="C19" s="822"/>
      <c r="D19" s="822"/>
      <c r="E19" s="822"/>
      <c r="F19" s="822"/>
      <c r="G19" s="822"/>
      <c r="H19" s="822"/>
    </row>
    <row r="20" spans="1:8" ht="7.5" customHeight="1">
      <c r="A20" s="349"/>
    </row>
    <row r="21" spans="1:8">
      <c r="A21" s="348" t="s">
        <v>644</v>
      </c>
    </row>
    <row r="22" spans="1:8" ht="6" customHeight="1">
      <c r="A22" s="349"/>
    </row>
    <row r="23" spans="1:8" ht="15" customHeight="1">
      <c r="A23" s="823" t="s">
        <v>645</v>
      </c>
      <c r="B23" s="823"/>
      <c r="C23" s="823"/>
      <c r="D23" s="823"/>
      <c r="E23" s="823"/>
      <c r="F23" s="823"/>
      <c r="G23" s="823"/>
      <c r="H23" s="823"/>
    </row>
    <row r="24" spans="1:8" ht="15" customHeight="1">
      <c r="A24" s="823"/>
      <c r="B24" s="823"/>
      <c r="C24" s="823"/>
      <c r="D24" s="823"/>
      <c r="E24" s="823"/>
      <c r="F24" s="823"/>
      <c r="G24" s="823"/>
      <c r="H24" s="823"/>
    </row>
    <row r="25" spans="1:8" ht="15" customHeight="1">
      <c r="A25" s="823" t="s">
        <v>646</v>
      </c>
      <c r="B25" s="823"/>
      <c r="C25" s="823"/>
      <c r="D25" s="823"/>
      <c r="E25" s="823"/>
      <c r="F25" s="823"/>
      <c r="G25" s="823"/>
      <c r="H25" s="823"/>
    </row>
    <row r="26" spans="1:8" ht="22.5" customHeight="1">
      <c r="A26" s="823"/>
      <c r="B26" s="823"/>
      <c r="C26" s="823"/>
      <c r="D26" s="823"/>
      <c r="E26" s="823"/>
      <c r="F26" s="823"/>
      <c r="G26" s="823"/>
      <c r="H26" s="823"/>
    </row>
    <row r="27" spans="1:8" ht="15" customHeight="1">
      <c r="A27" s="820" t="str">
        <f>"3º.- Que EL CLIENTE, para la activación de su contrato, debe realizar un depósito de "&amp;ABS('RESUMEN OPERACION'!AZ69)&amp;"€ en la cuenta de Orange 0049 1500 08 2310166825, o cualquier otra perteneciente a Orange que dicho operador comunique. "</f>
        <v xml:space="preserve">3º.- Que EL CLIENTE, para la activación de su contrato, debe realizar un depósito de 0€ en la cuenta de Orange 0049 1500 08 2310166825, o cualquier otra perteneciente a Orange que dicho operador comunique. </v>
      </c>
      <c r="B27" s="820"/>
      <c r="C27" s="820"/>
      <c r="D27" s="820"/>
      <c r="E27" s="820"/>
      <c r="F27" s="820"/>
      <c r="G27" s="820"/>
      <c r="H27" s="820"/>
    </row>
    <row r="28" spans="1:8" ht="15" customHeight="1">
      <c r="A28" s="820"/>
      <c r="B28" s="820"/>
      <c r="C28" s="820"/>
      <c r="D28" s="820"/>
      <c r="E28" s="820"/>
      <c r="F28" s="820"/>
      <c r="G28" s="820"/>
      <c r="H28" s="820"/>
    </row>
    <row r="29" spans="1:8" ht="15" customHeight="1">
      <c r="A29" s="823" t="s">
        <v>656</v>
      </c>
      <c r="B29" s="823"/>
      <c r="C29" s="823"/>
      <c r="D29" s="823"/>
      <c r="E29" s="823"/>
      <c r="F29" s="823"/>
      <c r="G29" s="823"/>
      <c r="H29" s="823"/>
    </row>
    <row r="30" spans="1:8" ht="20.25" customHeight="1">
      <c r="A30" s="823"/>
      <c r="B30" s="823"/>
      <c r="C30" s="823"/>
      <c r="D30" s="823"/>
      <c r="E30" s="823"/>
      <c r="F30" s="823"/>
      <c r="G30" s="823"/>
      <c r="H30" s="823"/>
    </row>
    <row r="31" spans="1:8" ht="18.75" customHeight="1">
      <c r="A31" s="349"/>
    </row>
    <row r="32" spans="1:8">
      <c r="A32" s="348" t="s">
        <v>647</v>
      </c>
    </row>
    <row r="33" spans="1:8" ht="6.75" customHeight="1">
      <c r="A33" s="349"/>
    </row>
    <row r="34" spans="1:8" ht="15" customHeight="1">
      <c r="A34" s="823" t="str">
        <f>"1º.- Que PROMOVIL, realiza en la cuenta de Orange, el ingreso de "&amp;ABS('RESUMEN OPERACION'!AZ69)&amp;"€ en concepto de depósito y en nombre del CLIENTE. "</f>
        <v xml:space="preserve">1º.- Que PROMOVIL, realiza en la cuenta de Orange, el ingreso de 0€ en concepto de depósito y en nombre del CLIENTE. </v>
      </c>
      <c r="B34" s="823"/>
      <c r="C34" s="823"/>
      <c r="D34" s="823"/>
      <c r="E34" s="823"/>
      <c r="F34" s="823"/>
      <c r="G34" s="823"/>
      <c r="H34" s="823"/>
    </row>
    <row r="35" spans="1:8" ht="15" customHeight="1">
      <c r="A35" s="823"/>
      <c r="B35" s="823"/>
      <c r="C35" s="823"/>
      <c r="D35" s="823"/>
      <c r="E35" s="823"/>
      <c r="F35" s="823"/>
      <c r="G35" s="823"/>
      <c r="H35" s="823"/>
    </row>
    <row r="36" spans="1:8" ht="15" customHeight="1">
      <c r="A36" s="823" t="s">
        <v>648</v>
      </c>
      <c r="B36" s="823"/>
      <c r="C36" s="823"/>
      <c r="D36" s="823"/>
      <c r="E36" s="823"/>
      <c r="F36" s="823"/>
      <c r="G36" s="823"/>
      <c r="H36" s="823"/>
    </row>
    <row r="37" spans="1:8" ht="15" customHeight="1">
      <c r="A37" s="823"/>
      <c r="B37" s="823"/>
      <c r="C37" s="823"/>
      <c r="D37" s="823"/>
      <c r="E37" s="823"/>
      <c r="F37" s="823"/>
      <c r="G37" s="823"/>
      <c r="H37" s="823"/>
    </row>
    <row r="38" spans="1:8" ht="15" customHeight="1">
      <c r="A38" s="823" t="s">
        <v>649</v>
      </c>
      <c r="B38" s="823"/>
      <c r="C38" s="823"/>
      <c r="D38" s="823"/>
      <c r="E38" s="823"/>
      <c r="F38" s="823"/>
      <c r="G38" s="823"/>
      <c r="H38" s="823"/>
    </row>
    <row r="39" spans="1:8" ht="15" customHeight="1">
      <c r="A39" s="823"/>
      <c r="B39" s="823"/>
      <c r="C39" s="823"/>
      <c r="D39" s="823"/>
      <c r="E39" s="823"/>
      <c r="F39" s="823"/>
      <c r="G39" s="823"/>
      <c r="H39" s="823"/>
    </row>
    <row r="40" spans="1:8" ht="15" customHeight="1">
      <c r="A40" s="823"/>
      <c r="B40" s="823"/>
      <c r="C40" s="823"/>
      <c r="D40" s="823"/>
      <c r="E40" s="823"/>
      <c r="F40" s="823"/>
      <c r="G40" s="823"/>
      <c r="H40" s="823"/>
    </row>
    <row r="41" spans="1:8" ht="9.75" customHeight="1">
      <c r="A41" s="823"/>
      <c r="B41" s="823"/>
      <c r="C41" s="823"/>
      <c r="D41" s="823"/>
      <c r="E41" s="823"/>
      <c r="F41" s="823"/>
      <c r="G41" s="823"/>
      <c r="H41" s="823"/>
    </row>
    <row r="42" spans="1:8" ht="6.75" customHeight="1">
      <c r="A42" s="349"/>
    </row>
    <row r="43" spans="1:8">
      <c r="A43" s="823" t="s">
        <v>650</v>
      </c>
      <c r="B43" s="823"/>
      <c r="C43" s="823"/>
      <c r="D43" s="823"/>
      <c r="E43" s="823"/>
      <c r="F43" s="823"/>
      <c r="G43" s="823"/>
      <c r="H43" s="823"/>
    </row>
    <row r="44" spans="1:8">
      <c r="A44" s="823"/>
      <c r="B44" s="823"/>
      <c r="C44" s="823"/>
      <c r="D44" s="823"/>
      <c r="E44" s="823"/>
      <c r="F44" s="823"/>
      <c r="G44" s="823"/>
      <c r="H44" s="823"/>
    </row>
    <row r="45" spans="1:8">
      <c r="A45" s="823"/>
      <c r="B45" s="823"/>
      <c r="C45" s="823"/>
      <c r="D45" s="823"/>
      <c r="E45" s="823"/>
      <c r="F45" s="823"/>
      <c r="G45" s="823"/>
      <c r="H45" s="823"/>
    </row>
    <row r="46" spans="1:8">
      <c r="A46" s="349"/>
    </row>
    <row r="47" spans="1:8">
      <c r="A47" s="344"/>
      <c r="B47" s="344"/>
      <c r="C47" s="344"/>
      <c r="D47" s="344"/>
      <c r="E47" s="344"/>
      <c r="F47" s="344"/>
    </row>
    <row r="49" spans="1:6">
      <c r="A49" s="344"/>
      <c r="B49" s="344"/>
      <c r="C49" s="344"/>
      <c r="D49" s="344"/>
      <c r="E49" s="344"/>
      <c r="F49" s="344"/>
    </row>
    <row r="50" spans="1:6">
      <c r="A50" s="349" t="s">
        <v>651</v>
      </c>
    </row>
  </sheetData>
  <mergeCells count="11">
    <mergeCell ref="A29:H30"/>
    <mergeCell ref="A34:H35"/>
    <mergeCell ref="A36:H37"/>
    <mergeCell ref="A38:H41"/>
    <mergeCell ref="A43:H45"/>
    <mergeCell ref="A27:H28"/>
    <mergeCell ref="C10:D10"/>
    <mergeCell ref="A14:H16"/>
    <mergeCell ref="A17:H19"/>
    <mergeCell ref="A23:H24"/>
    <mergeCell ref="A25:H26"/>
  </mergeCells>
  <pageMargins left="0.70866141732283472" right="0.70866141732283472" top="0.19685039370078741" bottom="0.74803149606299213" header="0.31496062992125984" footer="0.31496062992125984"/>
  <pageSetup paperSize="9" orientation="portrait" horizontalDpi="0" verticalDpi="0" r:id="rId1"/>
  <headerFooter>
    <oddHeader>&amp;R&amp;G</oddHeader>
  </headerFooter>
  <legacyDrawingHF r:id="rId2"/>
</worksheet>
</file>

<file path=xl/worksheets/sheet12.xml><?xml version="1.0" encoding="utf-8"?>
<worksheet xmlns="http://schemas.openxmlformats.org/spreadsheetml/2006/main" xmlns:r="http://schemas.openxmlformats.org/officeDocument/2006/relationships">
  <sheetPr codeName="Hoja14"/>
  <dimension ref="B3:C5"/>
  <sheetViews>
    <sheetView showGridLines="0" workbookViewId="0">
      <selection activeCell="C45" sqref="C45:D45"/>
    </sheetView>
  </sheetViews>
  <sheetFormatPr baseColWidth="10" defaultRowHeight="15"/>
  <cols>
    <col min="2" max="2" width="25.28515625" customWidth="1"/>
  </cols>
  <sheetData>
    <row r="3" spans="2:3">
      <c r="B3" s="351" t="s">
        <v>653</v>
      </c>
      <c r="C3" t="str">
        <f>IF(OR('RESUMEN OPERACION'!W8="",'RESUMEN OPERACION'!AE8="",'RESUMEN OPERACION'!AN8=""),"FALTA CUMPLIMENTAR SI ES O NO UN LEAD (TODAS LAS OPCIONES)","OK")</f>
        <v>OK</v>
      </c>
    </row>
    <row r="4" spans="2:3">
      <c r="B4" s="351" t="s">
        <v>654</v>
      </c>
      <c r="C4" t="str">
        <f>IF('RESUMEN OPERACION'!C12="","NO SE HA CUMPLIMENTADO EL NOMBRE",IF(ISERROR(FIND(" ",'RESUMEN OPERACION'!C12,1)),"NO SE HA CUMPLIMENTADO APELLIDOS","OK"))</f>
        <v>OK</v>
      </c>
    </row>
    <row r="5" spans="2:3">
      <c r="B5" s="351" t="s">
        <v>655</v>
      </c>
      <c r="C5" t="str">
        <f>IF(OR('RESUMEN OPERACION'!Q16="",'RESUMEN OPERACION'!V16=""),"FALTA CUMPLIMENTAR LÍNEAS DEL CLIENTE (CLIENTE 10+ Y CLIENTE 21+)","OK")</f>
        <v>OK</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28</vt:i4>
      </vt:variant>
    </vt:vector>
  </HeadingPairs>
  <TitlesOfParts>
    <vt:vector size="40" baseType="lpstr">
      <vt:lpstr>contrato movil</vt:lpstr>
      <vt:lpstr>contrato anexo</vt:lpstr>
      <vt:lpstr>contrato adsl</vt:lpstr>
      <vt:lpstr>RESUMEN OPERACION</vt:lpstr>
      <vt:lpstr>DETALLE DE LINEAS</vt:lpstr>
      <vt:lpstr>VALIDACIONES </vt:lpstr>
      <vt:lpstr>SEPA</vt:lpstr>
      <vt:lpstr>PENALIZACIONES</vt:lpstr>
      <vt:lpstr>AEADE</vt:lpstr>
      <vt:lpstr>Agente</vt:lpstr>
      <vt:lpstr>DEPÓSITO</vt:lpstr>
      <vt:lpstr>VALID.CUMPLIMENTACIÓN</vt:lpstr>
      <vt:lpstr>AEADE!Área_de_impresión</vt:lpstr>
      <vt:lpstr>'contrato adsl'!Área_de_impresión</vt:lpstr>
      <vt:lpstr>'contrato anexo'!Área_de_impresión</vt:lpstr>
      <vt:lpstr>'DETALLE DE LINEAS'!Área_de_impresión</vt:lpstr>
      <vt:lpstr>PENALIZACIONES!Área_de_impresión</vt:lpstr>
      <vt:lpstr>'RESUMEN OPERACION'!Área_de_impresión</vt:lpstr>
      <vt:lpstr>SEPA!Área_de_impresión</vt:lpstr>
      <vt:lpstr>CANGURO</vt:lpstr>
      <vt:lpstr>CPYMESAF</vt:lpstr>
      <vt:lpstr>editableDetalle</vt:lpstr>
      <vt:lpstr>EditablesResumen</vt:lpstr>
      <vt:lpstr>fianza_promovil</vt:lpstr>
      <vt:lpstr>FIBRAADSL</vt:lpstr>
      <vt:lpstr>INT_EVERYWHERE</vt:lpstr>
      <vt:lpstr>msisdn</vt:lpstr>
      <vt:lpstr>OCE</vt:lpstr>
      <vt:lpstr>OPTIMA</vt:lpstr>
      <vt:lpstr>OPTIMA_RPV</vt:lpstr>
      <vt:lpstr>penalizacion_orange</vt:lpstr>
      <vt:lpstr>penalizacion_promovil</vt:lpstr>
      <vt:lpstr>planDePrecios</vt:lpstr>
      <vt:lpstr>PRODUCTO</vt:lpstr>
      <vt:lpstr>sfid</vt:lpstr>
      <vt:lpstr>SOL_PERSONALIZADAS</vt:lpstr>
      <vt:lpstr>tarifas_voz</vt:lpstr>
      <vt:lpstr>terminal</vt:lpstr>
      <vt:lpstr>terminales</vt:lpstr>
      <vt:lpstr>TV</vt:lpstr>
    </vt:vector>
  </TitlesOfParts>
  <Company>MONSECAS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HOJA DE ACTIVACIONES</dc:title>
  <dc:creator>Promovil</dc:creator>
  <cp:lastModifiedBy>TELEOPERADORA</cp:lastModifiedBy>
  <cp:lastPrinted>2017-09-26T08:52:06Z</cp:lastPrinted>
  <dcterms:created xsi:type="dcterms:W3CDTF">2011-03-21T21:21:45Z</dcterms:created>
  <dcterms:modified xsi:type="dcterms:W3CDTF">2017-09-26T11:31:31Z</dcterms:modified>
</cp:coreProperties>
</file>