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ugald\PycharmProjects\tSNEptune\data\"/>
    </mc:Choice>
  </mc:AlternateContent>
  <xr:revisionPtr revIDLastSave="0" documentId="8_{AFF01021-38B3-479D-9C76-6767C0485500}" xr6:coauthVersionLast="47" xr6:coauthVersionMax="47" xr10:uidLastSave="{00000000-0000-0000-0000-000000000000}"/>
  <bookViews>
    <workbookView xWindow="-120" yWindow="-120" windowWidth="25440" windowHeight="15390" activeTab="4" xr2:uid="{8CC3A543-0EFD-4CFB-8F39-CEFCBC69F72D}"/>
  </bookViews>
  <sheets>
    <sheet name="2015" sheetId="15" r:id="rId1"/>
    <sheet name="2019" sheetId="6" r:id="rId2"/>
    <sheet name="Annotations" sheetId="12" r:id="rId3"/>
    <sheet name="Fall2019" sheetId="16" r:id="rId4"/>
    <sheet name="COI" sheetId="11" r:id="rId5"/>
    <sheet name="Ships" sheetId="7" r:id="rId6"/>
    <sheet name="2019_clip" sheetId="17" r:id="rId7"/>
    <sheet name="2015_clip" sheetId="18" r:id="rId8"/>
    <sheet name="Windows" sheetId="5" state="hidden" r:id="rId9"/>
  </sheets>
  <definedNames>
    <definedName name="ExternalData_1" localSheetId="2" hidden="1">Annotations!$A$1:$H$722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6" l="1"/>
  <c r="AK3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7" i="6"/>
  <c r="AK48" i="6"/>
  <c r="AM14" i="6"/>
  <c r="AM15" i="6"/>
  <c r="AM16" i="6"/>
  <c r="AM17" i="6"/>
  <c r="AM19" i="6"/>
  <c r="AM30" i="6"/>
  <c r="AM32" i="6"/>
  <c r="AM33" i="6"/>
  <c r="AM35" i="6"/>
  <c r="AM48" i="6"/>
  <c r="I2" i="6"/>
  <c r="P51" i="15"/>
  <c r="W51" i="15"/>
  <c r="Y51" i="15"/>
  <c r="AA51" i="15"/>
  <c r="AD51" i="15"/>
  <c r="AE51" i="15"/>
  <c r="AF51" i="15" s="1"/>
  <c r="I47" i="6"/>
  <c r="Q47" i="6"/>
  <c r="S47" i="6"/>
  <c r="Z47" i="6"/>
  <c r="AB47" i="6"/>
  <c r="AI47" i="6"/>
  <c r="AM47" i="6" s="1"/>
  <c r="AR47" i="6"/>
  <c r="AS47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8" i="6"/>
  <c r="P10" i="15"/>
  <c r="W10" i="15"/>
  <c r="Y10" i="15"/>
  <c r="AA10" i="15"/>
  <c r="AD10" i="15"/>
  <c r="AE10" i="15"/>
  <c r="AF10" i="15" s="1"/>
  <c r="P5" i="15"/>
  <c r="W5" i="15"/>
  <c r="Y5" i="15"/>
  <c r="AA5" i="15"/>
  <c r="AD5" i="15"/>
  <c r="AE5" i="15"/>
  <c r="AF5" i="15" s="1"/>
  <c r="P6" i="15"/>
  <c r="W6" i="15"/>
  <c r="Y6" i="15"/>
  <c r="AA6" i="15"/>
  <c r="AD6" i="15"/>
  <c r="AE6" i="15"/>
  <c r="AF6" i="15" s="1"/>
  <c r="P7" i="15"/>
  <c r="W7" i="15"/>
  <c r="Y7" i="15"/>
  <c r="AA7" i="15"/>
  <c r="AD7" i="15"/>
  <c r="AE7" i="15"/>
  <c r="AF7" i="15" s="1"/>
  <c r="P9" i="15"/>
  <c r="W9" i="15"/>
  <c r="Y9" i="15"/>
  <c r="AA9" i="15"/>
  <c r="AD9" i="15"/>
  <c r="AE9" i="15"/>
  <c r="AF9" i="15" s="1"/>
  <c r="P18" i="15"/>
  <c r="W18" i="15"/>
  <c r="Y18" i="15"/>
  <c r="AA18" i="15"/>
  <c r="AD18" i="15"/>
  <c r="AE18" i="15"/>
  <c r="AF18" i="15" s="1"/>
  <c r="P12" i="15"/>
  <c r="W12" i="15"/>
  <c r="Y12" i="15"/>
  <c r="AA12" i="15"/>
  <c r="AD12" i="15"/>
  <c r="AE12" i="15"/>
  <c r="AF12" i="15" s="1"/>
  <c r="Z3" i="6"/>
  <c r="AI3" i="6"/>
  <c r="AM3" i="6" s="1"/>
  <c r="I3" i="6"/>
  <c r="AS3" i="6"/>
  <c r="AR3" i="6"/>
  <c r="S3" i="6"/>
  <c r="Q3" i="6"/>
  <c r="I10" i="6"/>
  <c r="I11" i="6"/>
  <c r="Q11" i="6"/>
  <c r="S11" i="6"/>
  <c r="Z11" i="6"/>
  <c r="AB11" i="6"/>
  <c r="AI11" i="6"/>
  <c r="AM11" i="6" s="1"/>
  <c r="AR11" i="6"/>
  <c r="AS11" i="6"/>
  <c r="P53" i="15"/>
  <c r="P54" i="15"/>
  <c r="P55" i="15"/>
  <c r="P56" i="15"/>
  <c r="P57" i="15"/>
  <c r="P58" i="15"/>
  <c r="P59" i="15"/>
  <c r="W53" i="15"/>
  <c r="W54" i="15"/>
  <c r="W55" i="15"/>
  <c r="W56" i="15"/>
  <c r="W57" i="15"/>
  <c r="W58" i="15"/>
  <c r="W59" i="15"/>
  <c r="Y53" i="15"/>
  <c r="Y54" i="15"/>
  <c r="Y55" i="15"/>
  <c r="Y56" i="15"/>
  <c r="Y57" i="15"/>
  <c r="Y58" i="15"/>
  <c r="Y59" i="15"/>
  <c r="AA53" i="15"/>
  <c r="AA54" i="15"/>
  <c r="AA55" i="15"/>
  <c r="AA56" i="15"/>
  <c r="AA57" i="15"/>
  <c r="AA58" i="15"/>
  <c r="AA59" i="15"/>
  <c r="AD53" i="15"/>
  <c r="AD54" i="15"/>
  <c r="AD55" i="15"/>
  <c r="AD56" i="15"/>
  <c r="AD57" i="15"/>
  <c r="AD58" i="15"/>
  <c r="AD59" i="15"/>
  <c r="AE53" i="15"/>
  <c r="AF53" i="15" s="1"/>
  <c r="AE54" i="15"/>
  <c r="AF54" i="15" s="1"/>
  <c r="AE55" i="15"/>
  <c r="AF55" i="15" s="1"/>
  <c r="AE56" i="15"/>
  <c r="AF56" i="15" s="1"/>
  <c r="AE57" i="15"/>
  <c r="AF57" i="15" s="1"/>
  <c r="AE58" i="15"/>
  <c r="AF58" i="15" s="1"/>
  <c r="AE59" i="15"/>
  <c r="AF59" i="15" s="1"/>
  <c r="AE52" i="15"/>
  <c r="AD52" i="15"/>
  <c r="AA52" i="15"/>
  <c r="Y52" i="15"/>
  <c r="W52" i="15"/>
  <c r="P52" i="15"/>
  <c r="AE50" i="15"/>
  <c r="AD50" i="15"/>
  <c r="AA50" i="15"/>
  <c r="Y50" i="15"/>
  <c r="W50" i="15"/>
  <c r="P50" i="15"/>
  <c r="AE49" i="15"/>
  <c r="AF49" i="15" s="1"/>
  <c r="AD49" i="15"/>
  <c r="AA49" i="15"/>
  <c r="Y49" i="15"/>
  <c r="W49" i="15"/>
  <c r="P49" i="15"/>
  <c r="AE48" i="15"/>
  <c r="AF48" i="15" s="1"/>
  <c r="AD48" i="15"/>
  <c r="AA48" i="15"/>
  <c r="Y48" i="15"/>
  <c r="W48" i="15"/>
  <c r="P48" i="15"/>
  <c r="AE47" i="15"/>
  <c r="AF47" i="15" s="1"/>
  <c r="AD47" i="15"/>
  <c r="AA47" i="15"/>
  <c r="Y47" i="15"/>
  <c r="W47" i="15"/>
  <c r="P47" i="15"/>
  <c r="AE46" i="15"/>
  <c r="AD46" i="15"/>
  <c r="AA46" i="15"/>
  <c r="Y46" i="15"/>
  <c r="W46" i="15"/>
  <c r="P46" i="15"/>
  <c r="AE45" i="15"/>
  <c r="AD45" i="15"/>
  <c r="AA45" i="15"/>
  <c r="Y45" i="15"/>
  <c r="W45" i="15"/>
  <c r="P45" i="15"/>
  <c r="AE44" i="15"/>
  <c r="AF44" i="15" s="1"/>
  <c r="AD44" i="15"/>
  <c r="AA44" i="15"/>
  <c r="Y44" i="15"/>
  <c r="W44" i="15"/>
  <c r="P44" i="15"/>
  <c r="AE43" i="15"/>
  <c r="AF43" i="15" s="1"/>
  <c r="AD43" i="15"/>
  <c r="AA43" i="15"/>
  <c r="Y43" i="15"/>
  <c r="W43" i="15"/>
  <c r="P43" i="15"/>
  <c r="AE42" i="15"/>
  <c r="AF42" i="15" s="1"/>
  <c r="AD42" i="15"/>
  <c r="AA42" i="15"/>
  <c r="Y42" i="15"/>
  <c r="W42" i="15"/>
  <c r="P42" i="15"/>
  <c r="AE41" i="15"/>
  <c r="AD41" i="15"/>
  <c r="AA41" i="15"/>
  <c r="Y41" i="15"/>
  <c r="W41" i="15"/>
  <c r="P41" i="15"/>
  <c r="AE40" i="15"/>
  <c r="AF40" i="15" s="1"/>
  <c r="AD40" i="15"/>
  <c r="AA40" i="15"/>
  <c r="Y40" i="15"/>
  <c r="W40" i="15"/>
  <c r="P40" i="15"/>
  <c r="AE39" i="15"/>
  <c r="AD39" i="15"/>
  <c r="AA39" i="15"/>
  <c r="Y39" i="15"/>
  <c r="W39" i="15"/>
  <c r="P39" i="15"/>
  <c r="AE38" i="15"/>
  <c r="AF38" i="15" s="1"/>
  <c r="AD38" i="15"/>
  <c r="AA38" i="15"/>
  <c r="Y38" i="15"/>
  <c r="W38" i="15"/>
  <c r="P38" i="15"/>
  <c r="AE37" i="15"/>
  <c r="AF37" i="15" s="1"/>
  <c r="AD37" i="15"/>
  <c r="AA37" i="15"/>
  <c r="Y37" i="15"/>
  <c r="W37" i="15"/>
  <c r="P37" i="15"/>
  <c r="AE36" i="15"/>
  <c r="AF36" i="15" s="1"/>
  <c r="AD36" i="15"/>
  <c r="AA36" i="15"/>
  <c r="Y36" i="15"/>
  <c r="W36" i="15"/>
  <c r="P36" i="15"/>
  <c r="AE35" i="15"/>
  <c r="AF35" i="15" s="1"/>
  <c r="AD35" i="15"/>
  <c r="AA35" i="15"/>
  <c r="Y35" i="15"/>
  <c r="W35" i="15"/>
  <c r="P35" i="15"/>
  <c r="AE34" i="15"/>
  <c r="AF34" i="15" s="1"/>
  <c r="AD34" i="15"/>
  <c r="AA34" i="15"/>
  <c r="Y34" i="15"/>
  <c r="W34" i="15"/>
  <c r="P34" i="15"/>
  <c r="AE33" i="15"/>
  <c r="AF33" i="15" s="1"/>
  <c r="AD33" i="15"/>
  <c r="AA33" i="15"/>
  <c r="Y33" i="15"/>
  <c r="W33" i="15"/>
  <c r="P33" i="15"/>
  <c r="AE32" i="15"/>
  <c r="AD32" i="15"/>
  <c r="AA32" i="15"/>
  <c r="Y32" i="15"/>
  <c r="W32" i="15"/>
  <c r="P32" i="15"/>
  <c r="AE31" i="15"/>
  <c r="AD31" i="15"/>
  <c r="AA31" i="15"/>
  <c r="Y31" i="15"/>
  <c r="W31" i="15"/>
  <c r="P31" i="15"/>
  <c r="AE30" i="15"/>
  <c r="AF30" i="15" s="1"/>
  <c r="AD30" i="15"/>
  <c r="AA30" i="15"/>
  <c r="Y30" i="15"/>
  <c r="W30" i="15"/>
  <c r="P30" i="15"/>
  <c r="AE29" i="15"/>
  <c r="AF29" i="15" s="1"/>
  <c r="AD29" i="15"/>
  <c r="AA29" i="15"/>
  <c r="Y29" i="15"/>
  <c r="W29" i="15"/>
  <c r="P29" i="15"/>
  <c r="AE28" i="15"/>
  <c r="AD28" i="15"/>
  <c r="AA28" i="15"/>
  <c r="Y28" i="15"/>
  <c r="W28" i="15"/>
  <c r="P28" i="15"/>
  <c r="AE27" i="15"/>
  <c r="AD27" i="15"/>
  <c r="AA27" i="15"/>
  <c r="Y27" i="15"/>
  <c r="W27" i="15"/>
  <c r="P27" i="15"/>
  <c r="AE26" i="15"/>
  <c r="AF26" i="15" s="1"/>
  <c r="AD26" i="15"/>
  <c r="AA26" i="15"/>
  <c r="Y26" i="15"/>
  <c r="W26" i="15"/>
  <c r="P26" i="15"/>
  <c r="AE25" i="15"/>
  <c r="AF25" i="15" s="1"/>
  <c r="AD25" i="15"/>
  <c r="AA25" i="15"/>
  <c r="Y25" i="15"/>
  <c r="W25" i="15"/>
  <c r="P25" i="15"/>
  <c r="AE24" i="15"/>
  <c r="AF24" i="15" s="1"/>
  <c r="AD24" i="15"/>
  <c r="AA24" i="15"/>
  <c r="Y24" i="15"/>
  <c r="W24" i="15"/>
  <c r="P24" i="15"/>
  <c r="AE23" i="15"/>
  <c r="AD23" i="15"/>
  <c r="AA23" i="15"/>
  <c r="Y23" i="15"/>
  <c r="W23" i="15"/>
  <c r="P23" i="15"/>
  <c r="AE22" i="15"/>
  <c r="AF22" i="15" s="1"/>
  <c r="AD22" i="15"/>
  <c r="AA22" i="15"/>
  <c r="Y22" i="15"/>
  <c r="W22" i="15"/>
  <c r="P22" i="15"/>
  <c r="AE21" i="15"/>
  <c r="AF21" i="15" s="1"/>
  <c r="AD21" i="15"/>
  <c r="AA21" i="15"/>
  <c r="Y21" i="15"/>
  <c r="W21" i="15"/>
  <c r="P21" i="15"/>
  <c r="AE20" i="15"/>
  <c r="AF20" i="15" s="1"/>
  <c r="AD20" i="15"/>
  <c r="AA20" i="15"/>
  <c r="Y20" i="15"/>
  <c r="W20" i="15"/>
  <c r="P20" i="15"/>
  <c r="AE19" i="15"/>
  <c r="AD19" i="15"/>
  <c r="AA19" i="15"/>
  <c r="Y19" i="15"/>
  <c r="W19" i="15"/>
  <c r="P19" i="15"/>
  <c r="AE17" i="15"/>
  <c r="AD17" i="15"/>
  <c r="AA17" i="15"/>
  <c r="Y17" i="15"/>
  <c r="W17" i="15"/>
  <c r="P17" i="15"/>
  <c r="AE16" i="15"/>
  <c r="AD16" i="15"/>
  <c r="AA16" i="15"/>
  <c r="Y16" i="15"/>
  <c r="W16" i="15"/>
  <c r="P16" i="15"/>
  <c r="AE15" i="15"/>
  <c r="AF15" i="15" s="1"/>
  <c r="AD15" i="15"/>
  <c r="AA15" i="15"/>
  <c r="Y15" i="15"/>
  <c r="W15" i="15"/>
  <c r="P15" i="15"/>
  <c r="AE14" i="15"/>
  <c r="AF14" i="15" s="1"/>
  <c r="AD14" i="15"/>
  <c r="AA14" i="15"/>
  <c r="Y14" i="15"/>
  <c r="W14" i="15"/>
  <c r="P14" i="15"/>
  <c r="AE13" i="15"/>
  <c r="AF13" i="15" s="1"/>
  <c r="AD13" i="15"/>
  <c r="AA13" i="15"/>
  <c r="Y13" i="15"/>
  <c r="W13" i="15"/>
  <c r="P13" i="15"/>
  <c r="AE11" i="15"/>
  <c r="AF11" i="15" s="1"/>
  <c r="AD11" i="15"/>
  <c r="AA11" i="15"/>
  <c r="Y11" i="15"/>
  <c r="W11" i="15"/>
  <c r="P11" i="15"/>
  <c r="AE8" i="15"/>
  <c r="AF8" i="15" s="1"/>
  <c r="AD8" i="15"/>
  <c r="AA8" i="15"/>
  <c r="Y8" i="15"/>
  <c r="W8" i="15"/>
  <c r="P8" i="15"/>
  <c r="AE4" i="15"/>
  <c r="AF4" i="15" s="1"/>
  <c r="AD4" i="15"/>
  <c r="AA4" i="15"/>
  <c r="Y4" i="15"/>
  <c r="W4" i="15"/>
  <c r="P4" i="15"/>
  <c r="AE2" i="15"/>
  <c r="AF2" i="15" s="1"/>
  <c r="AD2" i="15"/>
  <c r="AA2" i="15"/>
  <c r="Y2" i="15"/>
  <c r="W2" i="15"/>
  <c r="P2" i="15"/>
  <c r="AE3" i="15"/>
  <c r="AF3" i="15" s="1"/>
  <c r="AD3" i="15"/>
  <c r="AA3" i="15"/>
  <c r="Y3" i="15"/>
  <c r="W3" i="15"/>
  <c r="P3" i="15"/>
  <c r="AR4" i="6"/>
  <c r="AR5" i="6"/>
  <c r="AR6" i="6"/>
  <c r="AR16" i="6"/>
  <c r="AR8" i="6"/>
  <c r="AR9" i="6"/>
  <c r="AR20" i="6"/>
  <c r="AR12" i="6"/>
  <c r="AR13" i="6"/>
  <c r="AR14" i="6"/>
  <c r="AR15" i="6"/>
  <c r="AR21" i="6"/>
  <c r="AR17" i="6"/>
  <c r="AR18" i="6"/>
  <c r="AR19" i="6"/>
  <c r="AR22" i="6"/>
  <c r="AR24" i="6"/>
  <c r="AR23" i="6"/>
  <c r="AR26" i="6"/>
  <c r="AR28" i="6"/>
  <c r="AR25" i="6"/>
  <c r="AR29" i="6"/>
  <c r="AR43" i="6"/>
  <c r="AR2" i="6"/>
  <c r="AR30" i="6"/>
  <c r="AR32" i="6"/>
  <c r="AR10" i="6"/>
  <c r="AR27" i="6"/>
  <c r="AR31" i="6"/>
  <c r="AR34" i="6"/>
  <c r="AR36" i="6"/>
  <c r="AR40" i="6"/>
  <c r="AR48" i="6"/>
  <c r="AR7" i="6"/>
  <c r="AR33" i="6"/>
  <c r="AR38" i="6"/>
  <c r="AR41" i="6"/>
  <c r="AR42" i="6"/>
  <c r="AR39" i="6"/>
  <c r="AR35" i="6"/>
  <c r="AR37" i="6"/>
  <c r="AR44" i="6"/>
  <c r="AR45" i="6"/>
  <c r="AR46" i="6"/>
  <c r="Q4" i="6"/>
  <c r="Q5" i="6"/>
  <c r="Q6" i="6"/>
  <c r="Q16" i="6"/>
  <c r="Q8" i="6"/>
  <c r="Q9" i="6"/>
  <c r="Q20" i="6"/>
  <c r="Q12" i="6"/>
  <c r="Q13" i="6"/>
  <c r="Q14" i="6"/>
  <c r="Q15" i="6"/>
  <c r="Q21" i="6"/>
  <c r="Q17" i="6"/>
  <c r="Q18" i="6"/>
  <c r="Q19" i="6"/>
  <c r="Q22" i="6"/>
  <c r="Q24" i="6"/>
  <c r="Q23" i="6"/>
  <c r="Q26" i="6"/>
  <c r="Q28" i="6"/>
  <c r="Q25" i="6"/>
  <c r="Q29" i="6"/>
  <c r="Q43" i="6"/>
  <c r="Q2" i="6"/>
  <c r="Q30" i="6"/>
  <c r="Q32" i="6"/>
  <c r="Q10" i="6"/>
  <c r="Q27" i="6"/>
  <c r="Q31" i="6"/>
  <c r="Q34" i="6"/>
  <c r="Q36" i="6"/>
  <c r="Q40" i="6"/>
  <c r="Q48" i="6"/>
  <c r="Q7" i="6"/>
  <c r="Q33" i="6"/>
  <c r="Q38" i="6"/>
  <c r="Q41" i="6"/>
  <c r="Q42" i="6"/>
  <c r="Q39" i="6"/>
  <c r="Q35" i="6"/>
  <c r="Q37" i="6"/>
  <c r="Q44" i="6"/>
  <c r="Q45" i="6"/>
  <c r="Q46" i="6"/>
  <c r="Z4" i="6"/>
  <c r="Z5" i="6"/>
  <c r="Z6" i="6"/>
  <c r="Z16" i="6"/>
  <c r="Z8" i="6"/>
  <c r="Z9" i="6"/>
  <c r="Z20" i="6"/>
  <c r="Z12" i="6"/>
  <c r="Z13" i="6"/>
  <c r="Z14" i="6"/>
  <c r="Z15" i="6"/>
  <c r="Z21" i="6"/>
  <c r="Z17" i="6"/>
  <c r="Z18" i="6"/>
  <c r="Z19" i="6"/>
  <c r="Z22" i="6"/>
  <c r="Z24" i="6"/>
  <c r="Z23" i="6"/>
  <c r="Z26" i="6"/>
  <c r="Z28" i="6"/>
  <c r="Z25" i="6"/>
  <c r="Z29" i="6"/>
  <c r="Z43" i="6"/>
  <c r="Z2" i="6"/>
  <c r="Z30" i="6"/>
  <c r="Z32" i="6"/>
  <c r="Z10" i="6"/>
  <c r="Z27" i="6"/>
  <c r="Z31" i="6"/>
  <c r="Z34" i="6"/>
  <c r="Z36" i="6"/>
  <c r="Z40" i="6"/>
  <c r="Z48" i="6"/>
  <c r="Z7" i="6"/>
  <c r="Z33" i="6"/>
  <c r="Z38" i="6"/>
  <c r="Z41" i="6"/>
  <c r="Z42" i="6"/>
  <c r="Z39" i="6"/>
  <c r="Z35" i="6"/>
  <c r="Z37" i="6"/>
  <c r="Z44" i="6"/>
  <c r="Z45" i="6"/>
  <c r="Z46" i="6"/>
  <c r="I4" i="6"/>
  <c r="I5" i="6"/>
  <c r="I6" i="6"/>
  <c r="I8" i="6"/>
  <c r="I9" i="6"/>
  <c r="I12" i="6"/>
  <c r="I13" i="6"/>
  <c r="I7" i="6"/>
  <c r="AB4" i="6"/>
  <c r="AB5" i="6"/>
  <c r="AB6" i="6"/>
  <c r="AB16" i="6"/>
  <c r="AB8" i="6"/>
  <c r="AB9" i="6"/>
  <c r="AB20" i="6"/>
  <c r="AB12" i="6"/>
  <c r="AB13" i="6"/>
  <c r="AB14" i="6"/>
  <c r="AB15" i="6"/>
  <c r="AB21" i="6"/>
  <c r="AB17" i="6"/>
  <c r="AB18" i="6"/>
  <c r="AB19" i="6"/>
  <c r="AB22" i="6"/>
  <c r="AB24" i="6"/>
  <c r="AB23" i="6"/>
  <c r="AB26" i="6"/>
  <c r="AB28" i="6"/>
  <c r="AB25" i="6"/>
  <c r="AB29" i="6"/>
  <c r="AB43" i="6"/>
  <c r="AB7" i="6"/>
  <c r="AB30" i="6"/>
  <c r="AB32" i="6"/>
  <c r="AB10" i="6"/>
  <c r="AB27" i="6"/>
  <c r="AB31" i="6"/>
  <c r="AB34" i="6"/>
  <c r="AB36" i="6"/>
  <c r="AB40" i="6"/>
  <c r="AB48" i="6"/>
  <c r="AB2" i="6"/>
  <c r="AB33" i="6"/>
  <c r="AB38" i="6"/>
  <c r="AB41" i="6"/>
  <c r="AB42" i="6"/>
  <c r="AB39" i="6"/>
  <c r="AB35" i="6"/>
  <c r="AB37" i="6"/>
  <c r="AB44" i="6"/>
  <c r="AB45" i="6"/>
  <c r="AB46" i="6"/>
  <c r="S4" i="6"/>
  <c r="S5" i="6"/>
  <c r="S6" i="6"/>
  <c r="S16" i="6"/>
  <c r="S8" i="6"/>
  <c r="S9" i="6"/>
  <c r="S20" i="6"/>
  <c r="S12" i="6"/>
  <c r="S13" i="6"/>
  <c r="S14" i="6"/>
  <c r="S15" i="6"/>
  <c r="S21" i="6"/>
  <c r="S17" i="6"/>
  <c r="S18" i="6"/>
  <c r="S19" i="6"/>
  <c r="S22" i="6"/>
  <c r="S24" i="6"/>
  <c r="S23" i="6"/>
  <c r="S26" i="6"/>
  <c r="S28" i="6"/>
  <c r="S25" i="6"/>
  <c r="S29" i="6"/>
  <c r="S43" i="6"/>
  <c r="S7" i="6"/>
  <c r="S30" i="6"/>
  <c r="S32" i="6"/>
  <c r="S10" i="6"/>
  <c r="S27" i="6"/>
  <c r="S31" i="6"/>
  <c r="S34" i="6"/>
  <c r="S36" i="6"/>
  <c r="S40" i="6"/>
  <c r="S48" i="6"/>
  <c r="S2" i="6"/>
  <c r="S33" i="6"/>
  <c r="S38" i="6"/>
  <c r="S41" i="6"/>
  <c r="S42" i="6"/>
  <c r="S39" i="6"/>
  <c r="S35" i="6"/>
  <c r="S37" i="6"/>
  <c r="S44" i="6"/>
  <c r="S45" i="6"/>
  <c r="S46" i="6"/>
  <c r="AI2" i="6"/>
  <c r="AM2" i="6" s="1"/>
  <c r="AS2" i="6"/>
  <c r="AI27" i="6"/>
  <c r="AM27" i="6" s="1"/>
  <c r="AI31" i="6"/>
  <c r="AM31" i="6" s="1"/>
  <c r="AI34" i="6"/>
  <c r="AM34" i="6" s="1"/>
  <c r="AI36" i="6"/>
  <c r="AM36" i="6" s="1"/>
  <c r="AI40" i="6"/>
  <c r="AM40" i="6" s="1"/>
  <c r="AI48" i="6"/>
  <c r="AS27" i="6"/>
  <c r="AS31" i="6"/>
  <c r="AS34" i="6"/>
  <c r="AS36" i="6"/>
  <c r="AS40" i="6"/>
  <c r="AS48" i="6"/>
  <c r="AI4" i="6"/>
  <c r="AI5" i="6"/>
  <c r="AI6" i="6"/>
  <c r="AM6" i="6" s="1"/>
  <c r="AI7" i="6"/>
  <c r="AM7" i="6" s="1"/>
  <c r="AI8" i="6"/>
  <c r="AM8" i="6" s="1"/>
  <c r="AI9" i="6"/>
  <c r="AM9" i="6" s="1"/>
  <c r="AI10" i="6"/>
  <c r="AM10" i="6" s="1"/>
  <c r="AI12" i="6"/>
  <c r="AM12" i="6" s="1"/>
  <c r="AI13" i="6"/>
  <c r="AM13" i="6" s="1"/>
  <c r="AI14" i="6"/>
  <c r="AI15" i="6"/>
  <c r="AI16" i="6"/>
  <c r="AI17" i="6"/>
  <c r="AI18" i="6"/>
  <c r="AM18" i="6" s="1"/>
  <c r="AI19" i="6"/>
  <c r="AI20" i="6"/>
  <c r="AM20" i="6" s="1"/>
  <c r="AI21" i="6"/>
  <c r="AM21" i="6" s="1"/>
  <c r="AI22" i="6"/>
  <c r="AM22" i="6" s="1"/>
  <c r="AI24" i="6"/>
  <c r="AM24" i="6" s="1"/>
  <c r="AI23" i="6"/>
  <c r="AM23" i="6" s="1"/>
  <c r="AI25" i="6"/>
  <c r="AM25" i="6" s="1"/>
  <c r="AI26" i="6"/>
  <c r="AM26" i="6" s="1"/>
  <c r="AI28" i="6"/>
  <c r="AM28" i="6" s="1"/>
  <c r="AI29" i="6"/>
  <c r="AM29" i="6" s="1"/>
  <c r="AI30" i="6"/>
  <c r="AI32" i="6"/>
  <c r="AI33" i="6"/>
  <c r="AI35" i="6"/>
  <c r="AI37" i="6"/>
  <c r="AM37" i="6" s="1"/>
  <c r="AI38" i="6"/>
  <c r="AM38" i="6" s="1"/>
  <c r="AI41" i="6"/>
  <c r="AM41" i="6" s="1"/>
  <c r="AI39" i="6"/>
  <c r="AM39" i="6" s="1"/>
  <c r="AI42" i="6"/>
  <c r="AM42" i="6" s="1"/>
  <c r="AI43" i="6"/>
  <c r="AM43" i="6" s="1"/>
  <c r="AI44" i="6"/>
  <c r="AM44" i="6" s="1"/>
  <c r="AI45" i="6"/>
  <c r="AI46" i="6"/>
  <c r="AS4" i="6"/>
  <c r="AS5" i="6"/>
  <c r="AS6" i="6"/>
  <c r="AS7" i="6"/>
  <c r="AS8" i="6"/>
  <c r="AS9" i="6"/>
  <c r="AS10" i="6"/>
  <c r="AS12" i="6"/>
  <c r="AS13" i="6"/>
  <c r="AS14" i="6"/>
  <c r="AS15" i="6"/>
  <c r="AS16" i="6"/>
  <c r="AS17" i="6"/>
  <c r="AS18" i="6"/>
  <c r="AS19" i="6"/>
  <c r="AS20" i="6"/>
  <c r="AS21" i="6"/>
  <c r="AS22" i="6"/>
  <c r="AS24" i="6"/>
  <c r="AS23" i="6"/>
  <c r="AS25" i="6"/>
  <c r="AS26" i="6"/>
  <c r="AS28" i="6"/>
  <c r="AS29" i="6"/>
  <c r="AS30" i="6"/>
  <c r="AS32" i="6"/>
  <c r="AS33" i="6"/>
  <c r="AS35" i="6"/>
  <c r="AT35" i="6" s="1"/>
  <c r="AS37" i="6"/>
  <c r="AS38" i="6"/>
  <c r="AS41" i="6"/>
  <c r="AS39" i="6"/>
  <c r="AS42" i="6"/>
  <c r="AS43" i="6"/>
  <c r="AS44" i="6"/>
  <c r="AS45" i="6"/>
  <c r="AS46" i="6"/>
  <c r="C3" i="5"/>
  <c r="C31" i="5"/>
  <c r="C25" i="5"/>
  <c r="C20" i="5"/>
  <c r="C33" i="5"/>
  <c r="C32" i="5"/>
  <c r="C27" i="5"/>
  <c r="C24" i="5"/>
  <c r="C19" i="5"/>
  <c r="C14" i="5"/>
  <c r="C12" i="5"/>
  <c r="C10" i="5"/>
  <c r="C8" i="5"/>
  <c r="C39" i="5"/>
  <c r="C36" i="5"/>
  <c r="C34" i="5"/>
  <c r="C29" i="5"/>
  <c r="C21" i="5"/>
  <c r="C26" i="5"/>
  <c r="C16" i="5"/>
  <c r="C11" i="5"/>
  <c r="C17" i="5"/>
  <c r="C18" i="5"/>
  <c r="C4" i="5"/>
  <c r="C6" i="5"/>
  <c r="C7" i="5"/>
  <c r="C9" i="5"/>
  <c r="C13" i="5"/>
  <c r="C15" i="5"/>
  <c r="C22" i="5"/>
  <c r="C23" i="5"/>
  <c r="C28" i="5"/>
  <c r="C38" i="5"/>
  <c r="C30" i="5"/>
  <c r="C37" i="5"/>
  <c r="C2" i="5"/>
  <c r="C5" i="5"/>
  <c r="C35" i="5"/>
  <c r="AT42" i="6" l="1"/>
  <c r="AT7" i="6"/>
  <c r="AT34" i="6"/>
  <c r="AT2" i="6"/>
  <c r="AT18" i="6"/>
  <c r="AT3" i="6"/>
  <c r="AT21" i="6"/>
  <c r="AT20" i="6"/>
  <c r="AT47" i="6"/>
  <c r="AT19" i="6"/>
  <c r="AT38" i="6"/>
  <c r="AT17" i="6"/>
  <c r="AT16" i="6"/>
  <c r="AT33" i="6"/>
  <c r="AT32" i="6"/>
  <c r="AT13" i="6"/>
  <c r="AT10" i="6"/>
  <c r="AT11" i="6"/>
  <c r="AT37" i="6"/>
  <c r="AT26" i="6"/>
  <c r="AT44" i="6"/>
  <c r="AT24" i="6"/>
  <c r="AT30" i="6"/>
  <c r="AT28" i="6"/>
  <c r="AT43" i="6"/>
  <c r="AT22" i="6"/>
  <c r="AT39" i="6"/>
  <c r="AT15" i="6"/>
  <c r="AT48" i="6"/>
  <c r="AT40" i="6"/>
  <c r="AT36" i="6"/>
  <c r="AT29" i="6"/>
  <c r="AT31" i="6"/>
  <c r="AT27" i="6"/>
  <c r="AT25" i="6"/>
  <c r="AT8" i="6"/>
  <c r="AT23" i="6"/>
  <c r="AT6" i="6"/>
  <c r="AT41" i="6"/>
  <c r="AT14" i="6"/>
  <c r="AT12" i="6"/>
  <c r="AT9" i="6"/>
  <c r="AF16" i="15"/>
  <c r="AF31" i="15"/>
  <c r="AF39" i="15"/>
  <c r="AF45" i="15"/>
  <c r="AF17" i="15"/>
  <c r="AF27" i="15"/>
  <c r="AF41" i="15"/>
  <c r="AF50" i="15"/>
  <c r="AF23" i="15"/>
  <c r="AF32" i="15"/>
  <c r="AF46" i="15"/>
  <c r="AF52" i="15"/>
  <c r="AF19" i="15"/>
  <c r="AF28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tc={F9425C10-C557-44B2-8C1F-0CA6F9C15A0F}</author>
  </authors>
  <commentList>
    <comment ref="O11" authorId="0" shapeId="0" xr:uid="{F9425C10-C557-44B2-8C1F-0CA6F9C15A0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1300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0DECA3-68C0-41EB-B78B-182789130B32}" keepAlive="1" name="Query - NW2019_annotations" description="Connection to the 'NW2019_annotations' query in the workbook." type="5" refreshedVersion="7" background="1" saveData="1">
    <dbPr connection="Provider=Microsoft.Mashup.OleDb.1;Data Source=$Workbook$;Location=NW2019_annotations;Extended Properties=&quot;&quot;" command="SELECT * FROM [NW2019_annotations]"/>
  </connection>
</connections>
</file>

<file path=xl/sharedStrings.xml><?xml version="1.0" encoding="utf-8"?>
<sst xmlns="http://schemas.openxmlformats.org/spreadsheetml/2006/main" count="4443" uniqueCount="1132">
  <si>
    <t>Contact</t>
  </si>
  <si>
    <t>MMSI</t>
  </si>
  <si>
    <t>Spd (kts)</t>
  </si>
  <si>
    <t>Hdg</t>
  </si>
  <si>
    <t>Range - AAA2 (m)</t>
  </si>
  <si>
    <t xml:space="preserve">Brg </t>
  </si>
  <si>
    <t>TL_sp(dB)</t>
  </si>
  <si>
    <t>TL_cy(dB)</t>
  </si>
  <si>
    <t>Range - AAA1</t>
  </si>
  <si>
    <t>2nd Contact</t>
  </si>
  <si>
    <t>TOI</t>
  </si>
  <si>
    <t>Notes</t>
  </si>
  <si>
    <t>SHA</t>
  </si>
  <si>
    <t>Heb Sky</t>
  </si>
  <si>
    <t>17:00 - 18:00</t>
  </si>
  <si>
    <t>Oc Adventurer</t>
  </si>
  <si>
    <t>HebSky</t>
  </si>
  <si>
    <t xml:space="preserve">Heb Sky </t>
  </si>
  <si>
    <t>OcAdv</t>
  </si>
  <si>
    <t>Ioffe</t>
  </si>
  <si>
    <t>03:00 - 05:00</t>
  </si>
  <si>
    <t xml:space="preserve">Le Boreal </t>
  </si>
  <si>
    <t>nil</t>
  </si>
  <si>
    <t>10:40 - 12:20</t>
  </si>
  <si>
    <t>S</t>
  </si>
  <si>
    <t>N</t>
  </si>
  <si>
    <t>Oc Endeavour</t>
  </si>
  <si>
    <t>9:20-10:30</t>
  </si>
  <si>
    <t>Wave</t>
  </si>
  <si>
    <t>Latitude</t>
  </si>
  <si>
    <t>00:40 - 01:20</t>
  </si>
  <si>
    <t>SW</t>
  </si>
  <si>
    <t>18:00 - 19:00</t>
  </si>
  <si>
    <t>23:00 - 23:57</t>
  </si>
  <si>
    <t>Kiviuk I</t>
  </si>
  <si>
    <t>Le Soleal</t>
  </si>
  <si>
    <t>17:30 - 18:15</t>
  </si>
  <si>
    <t>W</t>
  </si>
  <si>
    <t>03:30 - 05:30</t>
  </si>
  <si>
    <t>weak</t>
  </si>
  <si>
    <t>2 km</t>
  </si>
  <si>
    <t>1 km</t>
  </si>
  <si>
    <t>01:30 - 02:30</t>
  </si>
  <si>
    <t>E</t>
  </si>
  <si>
    <t>&lt; 1km</t>
  </si>
  <si>
    <t>Good</t>
  </si>
  <si>
    <t>R_AAA2 (m)</t>
  </si>
  <si>
    <t>Doppler CPA - AAA1</t>
  </si>
  <si>
    <t>Doppler range (yds) - AAA1</t>
  </si>
  <si>
    <t>Doppler range (yds) - AAA2</t>
  </si>
  <si>
    <t>CFR (Hz)</t>
  </si>
  <si>
    <t>ERPM</t>
  </si>
  <si>
    <t>SR (Hz)</t>
  </si>
  <si>
    <t>SRPM</t>
  </si>
  <si>
    <t>Tona l 1 - CFR Harm</t>
  </si>
  <si>
    <t>Tonal 1 Max Hz)</t>
  </si>
  <si>
    <t>Tonal 1 Min (Hz)</t>
  </si>
  <si>
    <t>Tonal 1 BW (Hz)</t>
  </si>
  <si>
    <t>Tonal 3 Max (Hz)2</t>
  </si>
  <si>
    <t>Tonal 3 Min (Hz)3</t>
  </si>
  <si>
    <t>Column1</t>
  </si>
  <si>
    <t>START AIS</t>
  </si>
  <si>
    <t>n</t>
  </si>
  <si>
    <t>START DATA</t>
  </si>
  <si>
    <t>Oden</t>
  </si>
  <si>
    <t>Ocean Endeavour</t>
  </si>
  <si>
    <t>y</t>
  </si>
  <si>
    <t>05 0350-0450</t>
  </si>
  <si>
    <t>Hanseatic Nature</t>
  </si>
  <si>
    <t>Lost AIS for CPA</t>
  </si>
  <si>
    <t>Long range</t>
  </si>
  <si>
    <t>CCGS Terry Fox</t>
  </si>
  <si>
    <t>Turns around</t>
  </si>
  <si>
    <t>Laluna</t>
  </si>
  <si>
    <t xml:space="preserve">Lost AIS </t>
  </si>
  <si>
    <t>Tecla</t>
  </si>
  <si>
    <t>Lost AIS</t>
  </si>
  <si>
    <t>CCGS Des Groseilliers</t>
  </si>
  <si>
    <t xml:space="preserve"> 18 0844-1000</t>
  </si>
  <si>
    <t>Clipping on several channels - all?</t>
  </si>
  <si>
    <t>Kamaxitha</t>
  </si>
  <si>
    <t>Taiga Desgagnes</t>
  </si>
  <si>
    <t>BROKEN DATA START</t>
  </si>
  <si>
    <t>1120-1200</t>
  </si>
  <si>
    <t>Array 1+2 down</t>
  </si>
  <si>
    <t>1400-1500</t>
  </si>
  <si>
    <t>1530-1640</t>
  </si>
  <si>
    <t>1120-1203</t>
  </si>
  <si>
    <t>1120-1204</t>
  </si>
  <si>
    <t>BROKEN DATA END</t>
  </si>
  <si>
    <t xml:space="preserve"> 25 0940-1020</t>
  </si>
  <si>
    <t>**Good 360 look at same range</t>
  </si>
  <si>
    <t xml:space="preserve"> 25 2200-2240</t>
  </si>
  <si>
    <t>Turn at CPA</t>
  </si>
  <si>
    <t>AIS: 1035, 1445 - 3nm travel - drift?</t>
  </si>
  <si>
    <t>RCGS Resolute</t>
  </si>
  <si>
    <t xml:space="preserve"> 26 1500-1630</t>
  </si>
  <si>
    <t>No AIS at CPA</t>
  </si>
  <si>
    <t>Hanse Explorer</t>
  </si>
  <si>
    <t>27 1040-1150</t>
  </si>
  <si>
    <t>Very good</t>
  </si>
  <si>
    <t>The World</t>
  </si>
  <si>
    <t>27 1740-1820</t>
  </si>
  <si>
    <t>27 2340- 28 0020</t>
  </si>
  <si>
    <t>Roald Amundsen</t>
  </si>
  <si>
    <t>28 1100-1210</t>
  </si>
  <si>
    <t>Very weak (wrong CPA?)</t>
  </si>
  <si>
    <t>28 2300-2350</t>
  </si>
  <si>
    <t>Amundsen</t>
  </si>
  <si>
    <t>29 0020-0100</t>
  </si>
  <si>
    <t>29 1030-1200</t>
  </si>
  <si>
    <t>NG Explorer</t>
  </si>
  <si>
    <t>END DATA</t>
  </si>
  <si>
    <t>END AIS</t>
  </si>
  <si>
    <t>Zelada Desgagnes</t>
  </si>
  <si>
    <t>Sedna Desgagnes</t>
  </si>
  <si>
    <t>CCGS Amundsen</t>
  </si>
  <si>
    <t>CPA</t>
  </si>
  <si>
    <t>Time</t>
  </si>
  <si>
    <t>Start</t>
  </si>
  <si>
    <t>End</t>
  </si>
  <si>
    <t>Length</t>
  </si>
  <si>
    <t>NG_Ex1</t>
  </si>
  <si>
    <t>NG_Ex4</t>
  </si>
  <si>
    <t>Heb_Sky1</t>
  </si>
  <si>
    <t>NG_Ex2</t>
  </si>
  <si>
    <t>Heb_Sky2</t>
  </si>
  <si>
    <t>Try 1700-1800</t>
  </si>
  <si>
    <t>Heb_Sky3</t>
  </si>
  <si>
    <t>NG_Ex3</t>
  </si>
  <si>
    <t>Heb_Sky4</t>
  </si>
  <si>
    <t>Oc_Adv1</t>
  </si>
  <si>
    <t>Ioffe1</t>
  </si>
  <si>
    <t>Oc_Adv2</t>
  </si>
  <si>
    <t>Heb_Sky5</t>
  </si>
  <si>
    <t>Oc_Adv3</t>
  </si>
  <si>
    <t>Heb_Sky6</t>
  </si>
  <si>
    <t>Ioffe2</t>
  </si>
  <si>
    <t>Boreal1</t>
  </si>
  <si>
    <t>Boreal2</t>
  </si>
  <si>
    <t>Oc_End1</t>
  </si>
  <si>
    <t>Wave1</t>
  </si>
  <si>
    <t>LatitudeA1</t>
  </si>
  <si>
    <t>LatitudeB1</t>
  </si>
  <si>
    <t>Duplicate</t>
  </si>
  <si>
    <t>LatitudeB2</t>
  </si>
  <si>
    <t>No good</t>
  </si>
  <si>
    <t>Oc_End2</t>
  </si>
  <si>
    <t>Wave2</t>
  </si>
  <si>
    <t xml:space="preserve">Kiviuk </t>
  </si>
  <si>
    <t>Soleal1</t>
  </si>
  <si>
    <t>LatitudeB3</t>
  </si>
  <si>
    <t>LatitudeA2</t>
  </si>
  <si>
    <t>LS_Axe</t>
  </si>
  <si>
    <t>Wave3</t>
  </si>
  <si>
    <t>Soleal2</t>
  </si>
  <si>
    <t>Soleal3</t>
  </si>
  <si>
    <t>LatitudeA3</t>
  </si>
  <si>
    <t>LatitudeB4</t>
  </si>
  <si>
    <t>LatitudeA4</t>
  </si>
  <si>
    <t>Mitiq</t>
  </si>
  <si>
    <t>LatitudeB5</t>
  </si>
  <si>
    <t>LatitudeA5</t>
  </si>
  <si>
    <t>Ship</t>
  </si>
  <si>
    <t>Des Groseilliers</t>
  </si>
  <si>
    <t>CG - AAA2</t>
  </si>
  <si>
    <t>CL - AAA2</t>
  </si>
  <si>
    <t>CPA AIS - AAA2</t>
  </si>
  <si>
    <t>CPA AIS - AAA1</t>
  </si>
  <si>
    <t>Doppler CPA - AAA2</t>
  </si>
  <si>
    <t>CG - AAA1</t>
  </si>
  <si>
    <t>CL - AAA1</t>
  </si>
  <si>
    <t xml:space="preserve">SHA </t>
  </si>
  <si>
    <t>Drifting / loitering NE of AAA1 from 1006 until 1630</t>
  </si>
  <si>
    <t>SHA present, contact in/out with bathymetric effects and pss clipping</t>
  </si>
  <si>
    <t>SHA close range CPA on AAA1 same time - poor contact w WORLD</t>
  </si>
  <si>
    <t>HMCS Shawinigan</t>
  </si>
  <si>
    <t>Loitering with AIS off 1200-2300 26 Aug - poss multiple CPAs</t>
  </si>
  <si>
    <t>CL</t>
  </si>
  <si>
    <t>R_ AAA1 (m)</t>
  </si>
  <si>
    <t>Vert. Angle AAA1 (deg)</t>
  </si>
  <si>
    <t>Vert. Angle AAA2</t>
  </si>
  <si>
    <t>Spd AIS (m/s)</t>
  </si>
  <si>
    <t>Spd_Doppler - AAA2 (kts)</t>
  </si>
  <si>
    <t>Spd_Doppler - AAA1 (kts)</t>
  </si>
  <si>
    <t>N Blades</t>
  </si>
  <si>
    <t>N Cylinders</t>
  </si>
  <si>
    <t>Array 1 CPA</t>
  </si>
  <si>
    <t>Array 2 CPA</t>
  </si>
  <si>
    <t>R1 (m)</t>
  </si>
  <si>
    <t>S1 (m/s)</t>
  </si>
  <si>
    <r>
      <rPr>
        <b/>
        <sz val="11"/>
        <rFont val="Corbel"/>
        <family val="2"/>
      </rPr>
      <t>θ1</t>
    </r>
    <r>
      <rPr>
        <b/>
        <sz val="11"/>
        <rFont val="Calibri"/>
        <family val="2"/>
      </rPr>
      <t xml:space="preserve"> (</t>
    </r>
    <r>
      <rPr>
        <b/>
        <sz val="11"/>
        <rFont val="Corbel"/>
        <family val="2"/>
      </rPr>
      <t>°</t>
    </r>
    <r>
      <rPr>
        <b/>
        <sz val="11"/>
        <rFont val="Calibri"/>
        <family val="2"/>
      </rPr>
      <t>)</t>
    </r>
  </si>
  <si>
    <t>Time 2</t>
  </si>
  <si>
    <t>Time 1</t>
  </si>
  <si>
    <t>R2 (m)</t>
  </si>
  <si>
    <t>S2 (m/s)</t>
  </si>
  <si>
    <t>θ2 (°)</t>
  </si>
  <si>
    <t>DG</t>
  </si>
  <si>
    <t>Range [m]</t>
  </si>
  <si>
    <t>A1</t>
  </si>
  <si>
    <t>A2</t>
  </si>
  <si>
    <t>Speed [m/s]</t>
  </si>
  <si>
    <t>Angle [°]</t>
  </si>
  <si>
    <t>A12</t>
  </si>
  <si>
    <t>A23</t>
  </si>
  <si>
    <t>A13</t>
  </si>
  <si>
    <t>A22</t>
  </si>
  <si>
    <t>A14</t>
  </si>
  <si>
    <t>A24</t>
  </si>
  <si>
    <t>OE</t>
  </si>
  <si>
    <t>RA</t>
  </si>
  <si>
    <t>TW</t>
  </si>
  <si>
    <t>Spd_Doppler - AAA2 (m/s)</t>
  </si>
  <si>
    <t>Spd_Doppler - AAA2 (m/s)2</t>
  </si>
  <si>
    <t/>
  </si>
  <si>
    <t>Genset</t>
  </si>
  <si>
    <t>8.4Hz spacing, CCG, secondary ctc transitting. Previously annotated. 4 x CSRs/CFRs//Des Groseilliers</t>
  </si>
  <si>
    <t>Eng</t>
  </si>
  <si>
    <t>Short CW pulses, different trans intervals/time constant</t>
  </si>
  <si>
    <t>sonar</t>
  </si>
  <si>
    <t>pulses, wind chime effect</t>
  </si>
  <si>
    <t>Long CW pulse</t>
  </si>
  <si>
    <t>CW pulses, wind chime effect when combined</t>
  </si>
  <si>
    <t>tonal</t>
  </si>
  <si>
    <t>cw</t>
  </si>
  <si>
    <t>unk source</t>
  </si>
  <si>
    <t>Blade</t>
  </si>
  <si>
    <t>Possible BR and SR components seen. Doublets with striations.</t>
  </si>
  <si>
    <t>unk, injected signal?</t>
  </si>
  <si>
    <t>transient</t>
  </si>
  <si>
    <t>F0=246.582.</t>
  </si>
  <si>
    <t>poss genset</t>
  </si>
  <si>
    <t>CFR spacing 6.02*2 = 12.04 CSR*60 = 722.4 ERPM</t>
  </si>
  <si>
    <t>Not related to tow ship, channels 17-22</t>
  </si>
  <si>
    <t>Not related to ctc</t>
  </si>
  <si>
    <t>poss sonar, not audible in Audacity, weak</t>
  </si>
  <si>
    <t>poss sonar, not audible in Audacity</t>
  </si>
  <si>
    <t>poss sonar, not audible in Audacity, very weak</t>
  </si>
  <si>
    <t>Worked out for 4 bladed prop vice 5 bladed. S2,3,4 B2.  Shaft rate 2.61Hz*4 = B1 @ 10.44. SRPM is 156.6.</t>
  </si>
  <si>
    <t>114.899Hz diesel generator</t>
  </si>
  <si>
    <t>CFR = 5.99Hz*2 = 718.8 ERPM. ERPM to SRPM is 4.59:1 R/R</t>
  </si>
  <si>
    <t>Engine CFR @ 5.00Hz pre-CPA</t>
  </si>
  <si>
    <t>79 x CFR</t>
  </si>
  <si>
    <t>gear</t>
  </si>
  <si>
    <t>Primary GTMR</t>
  </si>
  <si>
    <t>115.56Hz spacing</t>
  </si>
  <si>
    <t>unk NB source, suspect propulsion with CSRs in spectrum pre/CPA/post</t>
  </si>
  <si>
    <t>unknown</t>
  </si>
  <si>
    <t>GTMR, primary</t>
  </si>
  <si>
    <t>B2</t>
  </si>
  <si>
    <t>S3</t>
  </si>
  <si>
    <t>Shaft</t>
  </si>
  <si>
    <t>Poss diesel alternator//c79/80</t>
  </si>
  <si>
    <t>S10</t>
  </si>
  <si>
    <t>B3</t>
  </si>
  <si>
    <t>Poss E1/2 = 113.637/2 = 9.469 CSR/ERPM 568.185</t>
  </si>
  <si>
    <t xml:space="preserve">Poss B1 @ 15.182Hz. B1,2,3, and S8. Doublets seen. </t>
  </si>
  <si>
    <t>Poss doublet shaft</t>
  </si>
  <si>
    <t>45Hz spacing, eng related. Does not have apparent engine to blade ratio</t>
  </si>
  <si>
    <t>Suspect B1-3. SR = 3.81. Poss azipod due to stability</t>
  </si>
  <si>
    <t>B4, faint</t>
  </si>
  <si>
    <t>Poss doublet blade</t>
  </si>
  <si>
    <t>poss sonar CW</t>
  </si>
  <si>
    <t>Possible sonar, cw. VLF</t>
  </si>
  <si>
    <t>poss sonar, cw</t>
  </si>
  <si>
    <t>CW pulse sonar centered @297Hz</t>
  </si>
  <si>
    <t>Secondary genset csr</t>
  </si>
  <si>
    <t>cfr=11.25/2  if 4~</t>
  </si>
  <si>
    <t>Shaft 2 x 2*5. SR= 2.97 &amp; 2.99 x 5 = 14.85BR. See B2/3. SRPM = 178.2. ERPM = 722.28 R/R 4.05:1</t>
  </si>
  <si>
    <t>60Hz power</t>
  </si>
  <si>
    <t>Hotel power. Diesel generator x 2 in upper spectrum. 5.3Hz spacing.</t>
  </si>
  <si>
    <t>5.3Hz spacing</t>
  </si>
  <si>
    <t>5.3Hz spacing.</t>
  </si>
  <si>
    <t>CFR = 6.019</t>
  </si>
  <si>
    <t>14.5 x CSR (29 x CFR) predominant source. LOP suspected as source is steady with CFR/CSR.</t>
  </si>
  <si>
    <t>475.6Hz = 39.5 x CSR or 79 x CFR. Likely GTMR primary</t>
  </si>
  <si>
    <t>pre CPA</t>
  </si>
  <si>
    <t>CSRs downshift/get ratio</t>
  </si>
  <si>
    <t>CFR = 6.04, several running</t>
  </si>
  <si>
    <t>Eng @ 5.849 CFR/doublets/downshift</t>
  </si>
  <si>
    <t>Under load, RPM overshift</t>
  </si>
  <si>
    <t>B1, with striations/5 = 1.686 SR/suspect appears CPP</t>
  </si>
  <si>
    <t>Speed shift pre CPA</t>
  </si>
  <si>
    <t>Suspect 5 blased CPP, ammended shaft rate = 2.09*5 = B1 @ 10.414. SRPM = 125.4. ERPM = 5.64*2 = CSR @11.68 = 700.8 ERPM = ERPM to SRPM of 5.58:1 RR</t>
  </si>
  <si>
    <t>CSRs RPM downshift</t>
  </si>
  <si>
    <t>Speed shift pre CPA/doublets</t>
  </si>
  <si>
    <t>24 x CSR</t>
  </si>
  <si>
    <t xml:space="preserve">Fully annotated for engine and blade and RR. PAL count good but does not match previous analysis on CTC. </t>
  </si>
  <si>
    <t>Pal Count</t>
  </si>
  <si>
    <t xml:space="preserve">B1 off Ocean Endeavour/5 = SR of 1.625. BR = 8.239. B1-3 present. ERPM = 387.6. ERPM to SRPM = 3.975384615:1 04 4:1. </t>
  </si>
  <si>
    <t>56 x CSR mains settle out</t>
  </si>
  <si>
    <t>56 x CSR/RPM upshift</t>
  </si>
  <si>
    <t>56 x CSR</t>
  </si>
  <si>
    <t xml:space="preserve">Doublet CFRs = 3.22 and 3.235Hz. Believe Ocean Endeavour. 4 cycle diesel. CSRs = 6.44 &amp; 6.47. ERPM = 388.2 </t>
  </si>
  <si>
    <t>vessel strongest on aft array. Beams 24-30.</t>
  </si>
  <si>
    <t>vessel manoeuvering and speed changes</t>
  </si>
  <si>
    <t xml:space="preserve">vessel manoeuvering </t>
  </si>
  <si>
    <t xml:space="preserve">Eng and Genset - 6 distinct lines. Eng showing CSRs, definite 4 stroke engines. V16 config, use 8 for math. </t>
  </si>
  <si>
    <t>4 x CSRs in spectrum</t>
  </si>
  <si>
    <t>Furthest point of approach Beam 3</t>
  </si>
  <si>
    <t>Furthest point of approach, Pinetree</t>
  </si>
  <si>
    <t>Pinetree effect. Furthest point of approach on beams.</t>
  </si>
  <si>
    <t>CPA beam 1</t>
  </si>
  <si>
    <t>CFR jump 9.03</t>
  </si>
  <si>
    <t>cavational shaft. FO 2.11Hz. Speed shift evident in PAL and sonogram. Eng lines jump up.</t>
  </si>
  <si>
    <t>Eng showing CSR @15.09Hz x 3</t>
  </si>
  <si>
    <t>3-4 engines running. 7.5Hz centered.</t>
  </si>
  <si>
    <t>Vessel speed up, CFR jump. Audible on Audacity</t>
  </si>
  <si>
    <t>Vessel aspect change on array. Blade evident, PAL conducted. SR = 1.39 x 60 =  83.4 SRPM/9 = 9.2kts</t>
  </si>
  <si>
    <t>Vessel slow down, engine abrupt out</t>
  </si>
  <si>
    <t>Same 8.4Hz spacing x 3-4 for engines</t>
  </si>
  <si>
    <t>CtC CPA beam 1</t>
  </si>
  <si>
    <t>10:00 - 17:00 dataset</t>
  </si>
  <si>
    <t>knee in. Suspect fixed prop x 4/5. Vessel manoeuvring/astern or non-unitized mode.</t>
  </si>
  <si>
    <t>shaft rate 1.897. SRPM 113.82/9 = 12.64kts</t>
  </si>
  <si>
    <t>Vessel manoeuvering rudder transients and blade slap. Audible.</t>
  </si>
  <si>
    <t>4th engine online @ 8.35Hz</t>
  </si>
  <si>
    <t>Second set of CFRs. Second engine online @8.02Hz</t>
  </si>
  <si>
    <t>3rd engine online @ 8.06Hz</t>
  </si>
  <si>
    <t>EFR 1 @ 31.73Hz. Showing EFRs in entire specrtum. 8.4Hz is genset</t>
  </si>
  <si>
    <t>CFRs</t>
  </si>
  <si>
    <t xml:space="preserve">CFR = 8.2-8.4. V16 configuration so do math for 8cly. 8.4 x 2 = CSR = 16.8Hz x 60 = 1008 ERPM. Motors are 4 stroke and loud. EFR = 8.4 x 16/8 = 134.4 EFR. </t>
  </si>
  <si>
    <t>CFR = 8.462</t>
  </si>
  <si>
    <t>S5 = B1. BR = 7.629/SR = 1.525 x 60 = 91.548 SRPM ERPM to SRPM = 1.468:1. SRPM/9 = TPK of 9 = Spd of 10.16kts</t>
  </si>
  <si>
    <t>S1</t>
  </si>
  <si>
    <t>S4</t>
  </si>
  <si>
    <t>S5</t>
  </si>
  <si>
    <t>unk trans</t>
  </si>
  <si>
    <t xml:space="preserve">Fixed pitch. </t>
  </si>
  <si>
    <t>Initial detect off engine beam 1</t>
  </si>
  <si>
    <t>Initial detect off engine beam 2</t>
  </si>
  <si>
    <t>Initial detect off engine beam 10</t>
  </si>
  <si>
    <t>Initial detect off engine beam 9</t>
  </si>
  <si>
    <t>Initial detect off engine beam 8</t>
  </si>
  <si>
    <t>Initial detect off engine beam 7</t>
  </si>
  <si>
    <t>Initial detect off engine beam 29</t>
  </si>
  <si>
    <t>Initial detect off engine beam 22</t>
  </si>
  <si>
    <t>Initial detect off engine beam 21</t>
  </si>
  <si>
    <t>Initial detect off engine beam 20</t>
  </si>
  <si>
    <t>Initial detect off engine beam 19</t>
  </si>
  <si>
    <t>Initial detect off engine beam 18, strong</t>
  </si>
  <si>
    <t>Initial detect off engine beam 17 broad-side, strong</t>
  </si>
  <si>
    <t>Initial detect off engine beam 16</t>
  </si>
  <si>
    <t>Initial detect off engine beam 15</t>
  </si>
  <si>
    <t>Initial detect off engine beam 14</t>
  </si>
  <si>
    <t>Initial detect off engine beam 13</t>
  </si>
  <si>
    <t>Initial detect off engine beam 12</t>
  </si>
  <si>
    <t>Initial detect off engine beam 3</t>
  </si>
  <si>
    <t>Initial detect off engine beam 4</t>
  </si>
  <si>
    <t>Initial detect off engine beam 5</t>
  </si>
  <si>
    <t>Initial detect off engine beam 6</t>
  </si>
  <si>
    <t>Initial detect off engine beam 11</t>
  </si>
  <si>
    <t>Initial detect off engine beam 23</t>
  </si>
  <si>
    <t>Initial detect off engine beam 24</t>
  </si>
  <si>
    <t>Initial detect off engine beam 25</t>
  </si>
  <si>
    <t>Initial detect off engine beam 26</t>
  </si>
  <si>
    <t>Initial detect off engine beam 27</t>
  </si>
  <si>
    <t>Initial detect off engine beam 28</t>
  </si>
  <si>
    <t>Initial detect off engine beam 30</t>
  </si>
  <si>
    <t>Initial detect off engine beam 31</t>
  </si>
  <si>
    <t>surface patterns, no NB signals</t>
  </si>
  <si>
    <t>surface striations, unk surf as per rest of ctc</t>
  </si>
  <si>
    <t>Beam 11 strongest. Likely bulk carrier</t>
  </si>
  <si>
    <t>10.65Hz CFR spacing/unk surf ctc</t>
  </si>
  <si>
    <t>3 grouping of CFRs @ 10.376Hz</t>
  </si>
  <si>
    <t>25 x CFR</t>
  </si>
  <si>
    <t>S6</t>
  </si>
  <si>
    <t>B1, 4 blased fixed prop</t>
  </si>
  <si>
    <t>21 x CFR</t>
  </si>
  <si>
    <t>3rd set of CFRs</t>
  </si>
  <si>
    <t>2nd engine spacing, same contact @ 12.46Hz spacing</t>
  </si>
  <si>
    <t>B4, 4 blased fixed prop</t>
  </si>
  <si>
    <t>B1</t>
  </si>
  <si>
    <t>B1 @ 9.995 // B1 @ 10.26</t>
  </si>
  <si>
    <t>Genset CFRs</t>
  </si>
  <si>
    <t>banding on genset</t>
  </si>
  <si>
    <t>2nd CFR 8.514/ 2nd main eng</t>
  </si>
  <si>
    <t>DG, load on/off</t>
  </si>
  <si>
    <t>2nd of genset</t>
  </si>
  <si>
    <t xml:space="preserve">8.44Hz spacing on CFRs and </t>
  </si>
  <si>
    <t>11.86 x CFR, poss class ID for Des Groseilliers</t>
  </si>
  <si>
    <t>9.2Hz eng spacing seen in other cuts. AIS tracked but vessel name not noted. Vessel tucked in behind island to south</t>
  </si>
  <si>
    <t>Faint spacing @ 8.7 Hz, suspect Amundsen at range</t>
  </si>
  <si>
    <t>3rd harmonic</t>
  </si>
  <si>
    <t>Showing 2nd harmonics</t>
  </si>
  <si>
    <t>Off Amudsen</t>
  </si>
  <si>
    <t>unk ctc, 9.3Hz doublet spacing. Distant ctc</t>
  </si>
  <si>
    <t>No ctc's in plot</t>
  </si>
  <si>
    <t>Aircraft on top/turboprop</t>
  </si>
  <si>
    <t>load applied on genset</t>
  </si>
  <si>
    <t>Amundsen doublet engine RPM up and abrupt in. 8.57Hz spacing and 8.44Hz CFR spacing.</t>
  </si>
  <si>
    <t>41  x CFR. Believe Amundsen</t>
  </si>
  <si>
    <t>2nd ctc</t>
  </si>
  <si>
    <t>2nd ctc/CFR 1.5Hz, poss genset</t>
  </si>
  <si>
    <t>Main engine x 2. CFR = 8.74 all the way through spectrum</t>
  </si>
  <si>
    <t>2nd main @ 8.64Hz, throughout spectrum. If Amundsen ERF should be 139.2</t>
  </si>
  <si>
    <t>GEC generator driving main shafts to fixed props</t>
  </si>
  <si>
    <t>GEC generator driving main shafts to fixed props. These gensets will not directly relate to EFR. Poss hi 3 on Amundsen. :)</t>
  </si>
  <si>
    <t>transient, poss DG</t>
  </si>
  <si>
    <t xml:space="preserve">Unknown if related to TF or another ctc. SR spacing 0.607. </t>
  </si>
  <si>
    <t>5.02 CFR spacing, throughout spectra. Classified as poss Terry Fox.</t>
  </si>
  <si>
    <t>27.7 X CFR</t>
  </si>
  <si>
    <t>secondary ctc</t>
  </si>
  <si>
    <t>CFR/CSR spacing. Appears to be a big 2~ (stroke diesel) eng as there is little change in varability. Suspect bulk carrier. Will conduct PAL.</t>
  </si>
  <si>
    <t>Banding around 60~ power.</t>
  </si>
  <si>
    <t>27.8 x CSR - likely LOP (Lube oil pump)</t>
  </si>
  <si>
    <t>CFR/CSR spacing. Appears to be a big 2~ (stroke diesel) eng as there is little change in varability. Suspect bulk carrier. Will conduct PAL. 60Hz lines as well.</t>
  </si>
  <si>
    <t>Eng and 60~ power.</t>
  </si>
  <si>
    <t>DG EFR</t>
  </si>
  <si>
    <t>RPM overshift</t>
  </si>
  <si>
    <t>Believe 2 surf contacts in mix, unable to determine SR</t>
  </si>
  <si>
    <t>duty cycle</t>
  </si>
  <si>
    <t>Unk vessel fwd of array. CFR spacings of 10.01Hz.</t>
  </si>
  <si>
    <t>Second contact on array, EFR evident @ 10.26. Poss Ocean Endeavour CSRs.</t>
  </si>
  <si>
    <t>60~ power from genset, multiple harms</t>
  </si>
  <si>
    <t>planatery gearing</t>
  </si>
  <si>
    <t>Believe 2 surf contacts in mix, unable to determine SR. CPP shaft in mix</t>
  </si>
  <si>
    <t>35.4 x cfr</t>
  </si>
  <si>
    <t xml:space="preserve">DG ERF, 15.01*2. RPM overshift evident, NB signal cuts out when hotel load required. </t>
  </si>
  <si>
    <t>Gearing from un-named vessel</t>
  </si>
  <si>
    <t>Blade and hull swaths from Kitikmeot</t>
  </si>
  <si>
    <t>MV Kitikmeot stern aspect, DG's, mains and HP steam</t>
  </si>
  <si>
    <t>4.73, 4.74, 4.76, 4.78 Gensets running in unison</t>
  </si>
  <si>
    <t>4 x DG running. Not Terry Fox, believe Oiler due to number of DGs. Poss Kitikmot</t>
  </si>
  <si>
    <t>prob genset</t>
  </si>
  <si>
    <t>4.34Hz, prob genset</t>
  </si>
  <si>
    <t xml:space="preserve"> 5.02Hz CFR spacing, through the specrtum</t>
  </si>
  <si>
    <t>Unk 4.33Hz spacing. Believe CS Hanseatic Nature cruise ship/will compare to CCGS Terry Fox. Classification change to Terry Fox due to CPP props in spectrogram. Very stable on/off hotel load on DG. 2 x Cat DGs in operation with 8cyl mains/dtrsight 16 config</t>
  </si>
  <si>
    <t>4.34Hz carries through from lower spectrum</t>
  </si>
  <si>
    <t>S7</t>
  </si>
  <si>
    <t>S8</t>
  </si>
  <si>
    <t>S3. SR = 2.17*4 = 8.68BR 2.17*5 = 10.85BR Vessel ID unk, no AIS</t>
  </si>
  <si>
    <t xml:space="preserve">2.59Hz CFR spacing. </t>
  </si>
  <si>
    <t>CFR from genset</t>
  </si>
  <si>
    <t xml:space="preserve">Unk gearing, planatary  </t>
  </si>
  <si>
    <t>GTMR primary, 53 x CSR</t>
  </si>
  <si>
    <t>no ctc's 6 Aug</t>
  </si>
  <si>
    <t>60~ power</t>
  </si>
  <si>
    <t xml:space="preserve">2nd CFR spacing @ 5.9Hz. Strong throughout spectrum. </t>
  </si>
  <si>
    <t xml:space="preserve"> 52 x CFR</t>
  </si>
  <si>
    <t>43 x cfr</t>
  </si>
  <si>
    <t>CFR spacing 6.00Hz - throughout spectrum. Strong.</t>
  </si>
  <si>
    <t xml:space="preserve">B1 @ 7.248, Seeing B1, 2 and S7. Appears 5 bladed. SR = 1.44 x 60 = 86.97 SRPM. Work math for 6/12 cyl. 720 ERPM = 8.3:1 RR if directly coupled. Likely an electrical connection with DGs providing electrical power to alternators driving main. </t>
  </si>
  <si>
    <t>Re-class of 179 x CFR of gensets</t>
  </si>
  <si>
    <t>B4</t>
  </si>
  <si>
    <t xml:space="preserve">Genset x 3 running hotel load and power @ 2.74, 2.77 and 2.79Hz spacing. </t>
  </si>
  <si>
    <t>Doublet engine @ 3.27Hz and 3.28Hz. Beams 29, 30 and 31 best beams. Ctc is Ocean Endeavour</t>
  </si>
  <si>
    <t xml:space="preserve">CFRs @ 3.28Hz showing </t>
  </si>
  <si>
    <t>104 x CFR / 52 x CSR</t>
  </si>
  <si>
    <t>104 x CFR / 52 X CSR</t>
  </si>
  <si>
    <t xml:space="preserve">B1 @ 12.512/5 = SR of 2.5 showing various SR harmonics. </t>
  </si>
  <si>
    <t xml:space="preserve">Poss engine firing rate @ 37.94 / 6 = 3.16 CFR, not exact match for CFRs so aux running off engine or gearing. </t>
  </si>
  <si>
    <t>no ctc in files</t>
  </si>
  <si>
    <t>no ctc's in plot</t>
  </si>
  <si>
    <t>mo ctc's in plot</t>
  </si>
  <si>
    <t>no ctc's</t>
  </si>
  <si>
    <t>No detections, dome distanct surface patterns</t>
  </si>
  <si>
    <t>Strongest on beam 1-3</t>
  </si>
  <si>
    <t>3.95Hz CFRs. Beams 1-6 with RPM overshift and correction. Oden?</t>
  </si>
  <si>
    <t>68 x CFR</t>
  </si>
  <si>
    <t>70 x CFR</t>
  </si>
  <si>
    <t>No useable info</t>
  </si>
  <si>
    <t>surface pattern, all beams</t>
  </si>
  <si>
    <t>Surface interference pattern only. No NB signals</t>
  </si>
  <si>
    <t>7.7Hz, suspect CSR. 3.85Hz CFR consistant with previous analysis. Unk surf, poss IB Oden</t>
  </si>
  <si>
    <t>Surface interference pattern only in cut. No NB tonals</t>
  </si>
  <si>
    <t>Same CFR spacing as previous cuts. Not as pronounced/weak signal</t>
  </si>
  <si>
    <t>3.8Hz CFRs, no class ID's. Poss IB Oden. Seen on beams 1-12</t>
  </si>
  <si>
    <t>3.8Hz CFR spacing. Poss Oden.</t>
  </si>
  <si>
    <t>CFRs held on beams 3-11. Unk surf, poss Oden</t>
  </si>
  <si>
    <t>CFR 104/CSR 52</t>
  </si>
  <si>
    <t>3.49Hz CFR, poss Ocean E or Oden. Distant Ctc that only shows up in 1st 4 beams</t>
  </si>
  <si>
    <t>3.3Hz CFR spacing. Ocean Endeavour/distant. Fwd part of array. Beams 1-4.</t>
  </si>
  <si>
    <t>32 x CFR</t>
  </si>
  <si>
    <t>19 x CFR</t>
  </si>
  <si>
    <t>surface ship pattern</t>
  </si>
  <si>
    <t>surface pattern, unk surf</t>
  </si>
  <si>
    <t>surface pattern from unk surf</t>
  </si>
  <si>
    <t>seems like biasing in channel/maybe internal noise</t>
  </si>
  <si>
    <t>unk transmissions, VLF. Surface patterns in beamformed data, surface ship</t>
  </si>
  <si>
    <t>triple beat, unk, poss fish</t>
  </si>
  <si>
    <t>Unk, sounds like distant sonar in Audicaty</t>
  </si>
  <si>
    <t>unk surf ctc. Poss Ocean Endeavour. 3.81Hz CFRs</t>
  </si>
  <si>
    <t>Surface contact. CFRs and trans. Best beam. Suspect distant ctc.</t>
  </si>
  <si>
    <t>Contact consistant with Roald Amundsen</t>
  </si>
  <si>
    <t>ship interference pattern. Investigating.</t>
  </si>
  <si>
    <t>annotation text</t>
  </si>
  <si>
    <t>annotation tag</t>
  </si>
  <si>
    <t>beam</t>
  </si>
  <si>
    <t>end frequency (Hz)</t>
  </si>
  <si>
    <t>start frequency (Hz)</t>
  </si>
  <si>
    <t>end time (YYYYMMDDTHHmmSS.ssss)</t>
  </si>
  <si>
    <t>start time (YYYYMMDDTHHmmSS.ssss)</t>
  </si>
  <si>
    <t>TPK</t>
  </si>
  <si>
    <t>SL model</t>
  </si>
  <si>
    <t>BR</t>
  </si>
  <si>
    <t>Tonal2 Fc (Hz)</t>
  </si>
  <si>
    <t>Tonal 2 Delta f (Hz)</t>
  </si>
  <si>
    <t>-</t>
  </si>
  <si>
    <t>CS Bremen</t>
  </si>
  <si>
    <t>SV Kamaxitha</t>
  </si>
  <si>
    <t>SV Tecla</t>
  </si>
  <si>
    <t>SV Laluna</t>
  </si>
  <si>
    <t>20190904T040721.000000</t>
  </si>
  <si>
    <t>20190904T200639.000000</t>
  </si>
  <si>
    <t>Engine</t>
  </si>
  <si>
    <t>CFR CSR Unk Poss1 Harm</t>
  </si>
  <si>
    <t>CFR CSR Unk Poss1 Harm 5.01 Hz spacing</t>
  </si>
  <si>
    <t xml:space="preserve"> likely genset</t>
  </si>
  <si>
    <t>20190904T040929.000000</t>
  </si>
  <si>
    <t>20190904T200431.000000</t>
  </si>
  <si>
    <t>CFR x 2 CSR Unk Poss1 Harm</t>
  </si>
  <si>
    <t>20190904T120659.000000</t>
  </si>
  <si>
    <t>Unk</t>
  </si>
  <si>
    <t>CFR CSR Unk</t>
  </si>
  <si>
    <t>20190904T120907.000000</t>
  </si>
  <si>
    <t>Shaft Unk Poss1 2.51 Hz spacing in DEMON. May have been misclassified at higher frequencies. B1 = 10.04.</t>
  </si>
  <si>
    <t>Transient</t>
  </si>
  <si>
    <t>Shaft Twin screw</t>
  </si>
  <si>
    <t xml:space="preserve"> doublet shaft</t>
  </si>
  <si>
    <t>20190901T121003.000000</t>
  </si>
  <si>
    <t>20190902T040716.000000</t>
  </si>
  <si>
    <t>CFR Genset Unk Poss1</t>
  </si>
  <si>
    <t>Shaft 2.64Hz shaft rate showing S1-5 and B1. SRPM 158.4. Unk</t>
  </si>
  <si>
    <t>20190905T120604.000000</t>
  </si>
  <si>
    <t>5 bladed contact. 12.43Hz = B1 Unk</t>
  </si>
  <si>
    <t>20190905T040623.000000</t>
  </si>
  <si>
    <t>20190905T121020.000000</t>
  </si>
  <si>
    <t>20190905T200951.000000</t>
  </si>
  <si>
    <t>20190909T121000.000000</t>
  </si>
  <si>
    <t>20190909T200940.000000</t>
  </si>
  <si>
    <t>20190910T040922.000000</t>
  </si>
  <si>
    <t>20190910T200631.000000</t>
  </si>
  <si>
    <t>CFR CSR Genset Unk Poss1 Harm</t>
  </si>
  <si>
    <t>20190918T200914.000000</t>
  </si>
  <si>
    <t>20190919T120620.000000</t>
  </si>
  <si>
    <t>Shaft Too weak to call</t>
  </si>
  <si>
    <t>20190919T040640.000000</t>
  </si>
  <si>
    <t>20190919T200600.000000</t>
  </si>
  <si>
    <t>20190920T040539.000000</t>
  </si>
  <si>
    <t>Swath</t>
  </si>
  <si>
    <t>20190919T200352.000000</t>
  </si>
  <si>
    <t>Shaft 10.04Hz blade rate S4/B1</t>
  </si>
  <si>
    <t xml:space="preserve"> S5-9. 4 bladed contact  Unk</t>
  </si>
  <si>
    <t>Shaft Unk Poss1 2.51 Hz spacing in DEMON. May have been misclassified at higher frequencies.</t>
  </si>
  <si>
    <t>Shaft S5</t>
  </si>
  <si>
    <t>Shaft S6</t>
  </si>
  <si>
    <t>Shaft S9</t>
  </si>
  <si>
    <t>Shaft S10</t>
  </si>
  <si>
    <t>20190901T040357.000000</t>
  </si>
  <si>
    <t>20190901T041021.000000</t>
  </si>
  <si>
    <t>20190901T120547.000000</t>
  </si>
  <si>
    <t>20190901T200944.000000</t>
  </si>
  <si>
    <t>20190905T040415.000000</t>
  </si>
  <si>
    <t>Gear</t>
  </si>
  <si>
    <t>Unk Cannot tell if related in such a small window</t>
  </si>
  <si>
    <t>20190910T040714.000000</t>
  </si>
  <si>
    <t>20190910T120900.000000</t>
  </si>
  <si>
    <t>CFR CSR Poss1 Harm Unk</t>
  </si>
  <si>
    <t>20191010T120513.000000</t>
  </si>
  <si>
    <t>20191011T040641.000000</t>
  </si>
  <si>
    <t>CFR CSR Unk Poss1 Harm Same CFR spacing as seen earlier. Same contact.</t>
  </si>
  <si>
    <t>20191010T120929.000000</t>
  </si>
  <si>
    <t>20191010T200908.000000</t>
  </si>
  <si>
    <t>Shaft Contact loitering in area</t>
  </si>
  <si>
    <t xml:space="preserve"> seen on multiple beams at multiple times</t>
  </si>
  <si>
    <t xml:space="preserve">Shaft </t>
  </si>
  <si>
    <t>20191013T200609.000000</t>
  </si>
  <si>
    <t>20191014T120516.000000</t>
  </si>
  <si>
    <t>Unk Not sure if array noise or distant contact. No audio.</t>
  </si>
  <si>
    <t>20191013T200817.000000</t>
  </si>
  <si>
    <t>20191014T120308.000000</t>
  </si>
  <si>
    <t>20191014T040543.000000</t>
  </si>
  <si>
    <t>20191014T120932.000000</t>
  </si>
  <si>
    <t>20191020T200656.000000</t>
  </si>
  <si>
    <t>20191021T040850.000000</t>
  </si>
  <si>
    <t>Shaft Unk No history</t>
  </si>
  <si>
    <t>20191020T200904.000000</t>
  </si>
  <si>
    <t>20191021T120406.000000</t>
  </si>
  <si>
    <t>20191025T155216.000000</t>
  </si>
  <si>
    <t>Probable blade at distance. Broad and diffuse.</t>
  </si>
  <si>
    <t>20191021T120614.000000</t>
  </si>
  <si>
    <t>20191025T155008.000000</t>
  </si>
  <si>
    <t>20191025T160736.000000</t>
  </si>
  <si>
    <t>20191025T163504.000000</t>
  </si>
  <si>
    <t>20191028T120340.000000</t>
  </si>
  <si>
    <t>20191027T040438.000000</t>
  </si>
  <si>
    <t>20191027T200407.000000</t>
  </si>
  <si>
    <t>20191027T040854.000000</t>
  </si>
  <si>
    <t>20191027T120636.000000</t>
  </si>
  <si>
    <t>Shaft 2.36Hz shaft rate</t>
  </si>
  <si>
    <t>20191030T040630.000000</t>
  </si>
  <si>
    <t>20191030T120819.000000</t>
  </si>
  <si>
    <t>Unk Very broad and diffuse. PAL not possible.</t>
  </si>
  <si>
    <t>20191030T153557.000000</t>
  </si>
  <si>
    <t>20191026T040529.000000</t>
  </si>
  <si>
    <t>20190910T200423.000000</t>
  </si>
  <si>
    <t>CFR CSR poss 23 x CSR leading to class ID once AIS supplied Genset Unk Poss1 Harm</t>
  </si>
  <si>
    <t>20191007T120603.000000</t>
  </si>
  <si>
    <t>20191008T040529.000000</t>
  </si>
  <si>
    <t>Surface interference pattern = contact. No NB signals and window too short.</t>
  </si>
  <si>
    <t>20191008T120924.000000</t>
  </si>
  <si>
    <t>20191008T200858.000000</t>
  </si>
  <si>
    <t>Shaft Unk (suspect shaft x 2 but too weak to call. No history on display.</t>
  </si>
  <si>
    <t>20191025T170905.000000</t>
  </si>
  <si>
    <t>20191025T180418.000000</t>
  </si>
  <si>
    <t>Surface interference pattern on most beams = contacts. No history or NB tonals observed. Window too short.</t>
  </si>
  <si>
    <t>20191107T050824.000000</t>
  </si>
  <si>
    <t>20191107T130813.000000</t>
  </si>
  <si>
    <t>Unk Surface interference pattern. No discrete tonals. Ctc present.</t>
  </si>
  <si>
    <t>20191031T040853.000000</t>
  </si>
  <si>
    <t>20191103T130849.000000</t>
  </si>
  <si>
    <t>20191026T120259.000000</t>
  </si>
  <si>
    <t>20191030T154013.000000</t>
  </si>
  <si>
    <t>Unk Very broad and diffuse. PAL not possible. Likely distant contact.</t>
  </si>
  <si>
    <t>20191102T040521.000000</t>
  </si>
  <si>
    <t>20191102T200505.000000</t>
  </si>
  <si>
    <t>20191103T130225.000000</t>
  </si>
  <si>
    <t>20191102T120512.000000</t>
  </si>
  <si>
    <t>20191103T040446.000000</t>
  </si>
  <si>
    <t>20191103T130433.000000</t>
  </si>
  <si>
    <t>20191104T050352.000000</t>
  </si>
  <si>
    <t>20191108T130940.000000</t>
  </si>
  <si>
    <t>20191105T210258.000000</t>
  </si>
  <si>
    <t>20191108T130524.000000</t>
  </si>
  <si>
    <t>20191106T050454.000000</t>
  </si>
  <si>
    <t>20191106T130850.000000</t>
  </si>
  <si>
    <t>Shaft 0.83Hz shaft rate.  Unk Poss1</t>
  </si>
  <si>
    <t>20191106T210417.000000</t>
  </si>
  <si>
    <t>Shaft Unk  0.82 Hz shaft rate. SRPM = 49.2 4.1Hz BR showing only B1 and S4 &amp; 5 Poss1</t>
  </si>
  <si>
    <t>Shaft S5 @ 4.12 as seen on previous beams</t>
  </si>
  <si>
    <t>20191106T130434.000000</t>
  </si>
  <si>
    <t>20191107T050616.000000</t>
  </si>
  <si>
    <t>20191106T210833.000000</t>
  </si>
  <si>
    <t>20191107T210341.000000</t>
  </si>
  <si>
    <t>20191107T210757.000000</t>
  </si>
  <si>
    <t>20191116T210519.000000</t>
  </si>
  <si>
    <t>20191117T050718.000000</t>
  </si>
  <si>
    <t>Knee in/out B 3</t>
  </si>
  <si>
    <t>4 Unk Poss1</t>
  </si>
  <si>
    <t>20191120T210515.000000</t>
  </si>
  <si>
    <t>20191121T050706.000000</t>
  </si>
  <si>
    <t>Artefact</t>
  </si>
  <si>
    <t>Unk Appears to be array artefact after PAL</t>
  </si>
  <si>
    <t>20191121T130448.000000</t>
  </si>
  <si>
    <t>20191121T210436.000000</t>
  </si>
  <si>
    <t>20191122T050426.000000</t>
  </si>
  <si>
    <t>20191122T130208.000000</t>
  </si>
  <si>
    <t>20191122T130416.000000</t>
  </si>
  <si>
    <t>S2-5 Shaft</t>
  </si>
  <si>
    <t>S2-5</t>
  </si>
  <si>
    <t>20191122T130624.000000</t>
  </si>
  <si>
    <t>20191122T050634.000000</t>
  </si>
  <si>
    <t>20191125T210220.000000</t>
  </si>
  <si>
    <t>20191125T210636.000000</t>
  </si>
  <si>
    <t>20191128T050216.000000</t>
  </si>
  <si>
    <t>20191128T130406.000000</t>
  </si>
  <si>
    <t>Unk Appears to be array artefact after PAL. Knocking sounds on array.</t>
  </si>
  <si>
    <t>20191128T050424.000000</t>
  </si>
  <si>
    <t>20191128T210339.000000</t>
  </si>
  <si>
    <t xml:space="preserve">Unk Appears to be array artefact after PAL. </t>
  </si>
  <si>
    <t>20191129T130513.000000</t>
  </si>
  <si>
    <t>20191129T153222.000000</t>
  </si>
  <si>
    <t>Shaft 2.02Hz shaft rate. Appears to be 4 bladed contact. Unk Poss1 Harm</t>
  </si>
  <si>
    <t>20191129T130721.000000</t>
  </si>
  <si>
    <t>20191129T151307.000000</t>
  </si>
  <si>
    <t>20191129T151059.000000</t>
  </si>
  <si>
    <t>20191129T210409.000000</t>
  </si>
  <si>
    <t>20191130T130538.000000</t>
  </si>
  <si>
    <t>20191201T050446.000000</t>
  </si>
  <si>
    <t>20191202T130525.000000</t>
  </si>
  <si>
    <t>20191202T210714.000000</t>
  </si>
  <si>
    <t>Shaft Shaft Poss S2</t>
  </si>
  <si>
    <t>4. Poor audio.</t>
  </si>
  <si>
    <t>20191202T130733.000000</t>
  </si>
  <si>
    <t>Shaft Poss S2</t>
  </si>
  <si>
    <t>20191204T210434.000000</t>
  </si>
  <si>
    <t>20191205T050622.000000</t>
  </si>
  <si>
    <t>Can't prove blade due to knocking and noise on array.</t>
  </si>
  <si>
    <t>20191205T050414.000000</t>
  </si>
  <si>
    <t>20191205T130810.000000</t>
  </si>
  <si>
    <t>20191130T050553.000000</t>
  </si>
  <si>
    <t>20191130T130746.000000</t>
  </si>
  <si>
    <t>20191129T210825.000000</t>
  </si>
  <si>
    <t>20191130T050801.000000</t>
  </si>
  <si>
    <t>Unk Poor audio but blade does not seem to be present</t>
  </si>
  <si>
    <t>20191120T130733.000000</t>
  </si>
  <si>
    <t>20191121T050250.000000</t>
  </si>
  <si>
    <t>Unk Resolution too poor</t>
  </si>
  <si>
    <t xml:space="preserve"> window too small</t>
  </si>
  <si>
    <t>20191115T050441.000000</t>
  </si>
  <si>
    <t>20191115T210351.000000</t>
  </si>
  <si>
    <t>Unk Audio corrupted</t>
  </si>
  <si>
    <t>20191115T050649.000000</t>
  </si>
  <si>
    <t>20191115T130837.000000</t>
  </si>
  <si>
    <t>20191203T210359.000000</t>
  </si>
  <si>
    <t>20191204T050346.000000</t>
  </si>
  <si>
    <t>20191204T190959.000000</t>
  </si>
  <si>
    <t>20191128T210755.000000</t>
  </si>
  <si>
    <t>20191129T050741.000000</t>
  </si>
  <si>
    <t>20191126T130602.000000</t>
  </si>
  <si>
    <t>20191126T210749.000000</t>
  </si>
  <si>
    <t>20191128T130158.000000</t>
  </si>
  <si>
    <t>20191128T130822.000000</t>
  </si>
  <si>
    <t>20191115T210807.000000</t>
  </si>
  <si>
    <t>20191116T050753.000000</t>
  </si>
  <si>
    <t>Unk Appears to be blade. No aux sources/shaft tp prove.</t>
  </si>
  <si>
    <t>20191111T210531.000000</t>
  </si>
  <si>
    <t>20191112T130454.000000</t>
  </si>
  <si>
    <t>20191111T050550.000000</t>
  </si>
  <si>
    <t>20191111T130749.000000</t>
  </si>
  <si>
    <t>20191208T050526.000000</t>
  </si>
  <si>
    <t>20191208T130710.000000</t>
  </si>
  <si>
    <t>20191208T210224.000000</t>
  </si>
  <si>
    <t>20191209T050412.000000</t>
  </si>
  <si>
    <t>20191210T130708.000000</t>
  </si>
  <si>
    <t>20191211T050421.000000</t>
  </si>
  <si>
    <t>Confirmed w/PAL</t>
  </si>
  <si>
    <t>20191210T210441.000000</t>
  </si>
  <si>
    <t>20191211T130401.000000</t>
  </si>
  <si>
    <t>20191211T130153.000000</t>
  </si>
  <si>
    <t>20191211T210340.000000</t>
  </si>
  <si>
    <t>20191211T130817.000000</t>
  </si>
  <si>
    <t>20191211T210756.000000</t>
  </si>
  <si>
    <t>20191214T210436.000000</t>
  </si>
  <si>
    <t>20191215T130400.000000</t>
  </si>
  <si>
    <t>20191215T050409.000000</t>
  </si>
  <si>
    <t>20191215T210328.000000</t>
  </si>
  <si>
    <t>20191215T130816.000000</t>
  </si>
  <si>
    <t>20191215T210744.000000</t>
  </si>
  <si>
    <t>20191216T050716.000000</t>
  </si>
  <si>
    <t>20191216T210740.000000</t>
  </si>
  <si>
    <t>20191217T130157.000000</t>
  </si>
  <si>
    <t>20191217T210602.000000</t>
  </si>
  <si>
    <t>20191218T050750.000000</t>
  </si>
  <si>
    <t>20191229T130431.000000</t>
  </si>
  <si>
    <t>20191229T210409.000000</t>
  </si>
  <si>
    <t>20191230T050341.000000</t>
  </si>
  <si>
    <t>20191231T210617.000000</t>
  </si>
  <si>
    <t>20200101T130335.000000</t>
  </si>
  <si>
    <t>20200101T210732.000000</t>
  </si>
  <si>
    <t>20200102T050709.000000</t>
  </si>
  <si>
    <t>20200102T130652.000000</t>
  </si>
  <si>
    <t>20200102T210424.000000</t>
  </si>
  <si>
    <t>20200103T130345.000000</t>
  </si>
  <si>
    <t>20200103T050156.000000</t>
  </si>
  <si>
    <t>20200103T050612.000000</t>
  </si>
  <si>
    <t>20191224T050805.000000</t>
  </si>
  <si>
    <t>20191224T130744.000000</t>
  </si>
  <si>
    <t>20200114T050338.000000</t>
  </si>
  <si>
    <t>20200114T130734.000000</t>
  </si>
  <si>
    <t>Unk Abrupt in/out Unk Poss1</t>
  </si>
  <si>
    <t>20200118T210726.000000</t>
  </si>
  <si>
    <t>20200119T130658.000000</t>
  </si>
  <si>
    <t>Unk CFR Poss1 Distant contact</t>
  </si>
  <si>
    <t xml:space="preserve"> unknown CFR spacing</t>
  </si>
  <si>
    <t>20200115T050653.000000</t>
  </si>
  <si>
    <t>20200115T130638.000000</t>
  </si>
  <si>
    <t>20200115T210409.000000</t>
  </si>
  <si>
    <t>20200115T050445.000000</t>
  </si>
  <si>
    <t>20200115T130430.000000</t>
  </si>
  <si>
    <t>20200116T050351.000000</t>
  </si>
  <si>
    <t>Shaft Unk Poss1 Harm</t>
  </si>
  <si>
    <t>20200115T210617.000000</t>
  </si>
  <si>
    <t>20200112T210726.000000</t>
  </si>
  <si>
    <t>20200113T050502.000000</t>
  </si>
  <si>
    <t>Shaft Knee in/out Unk Poss1</t>
  </si>
  <si>
    <t>20200104T050713.000000</t>
  </si>
  <si>
    <t>20200104T130654.000000</t>
  </si>
  <si>
    <t>NoSignal</t>
  </si>
  <si>
    <t>20200104T130446.000000</t>
  </si>
  <si>
    <t>20200105T050406.000000</t>
  </si>
  <si>
    <t>20200104T210426.000000</t>
  </si>
  <si>
    <t>20200105T130341.000000</t>
  </si>
  <si>
    <t>20200105T210316.000000</t>
  </si>
  <si>
    <t>20200105T210732.000000</t>
  </si>
  <si>
    <t>20200105T130757.000000</t>
  </si>
  <si>
    <t>20200106T050712.000000</t>
  </si>
  <si>
    <t>20200106T130652.000000</t>
  </si>
  <si>
    <t>20200107T130350.000000</t>
  </si>
  <si>
    <t>20200107T050417.000000</t>
  </si>
  <si>
    <t>20200107T210328.000000</t>
  </si>
  <si>
    <t>20200108T050300.000000</t>
  </si>
  <si>
    <t>20200107T210744.000000</t>
  </si>
  <si>
    <t>20200108T050716.000000</t>
  </si>
  <si>
    <t>20200108T130654.000000</t>
  </si>
  <si>
    <t>20200108T210226.000000</t>
  </si>
  <si>
    <t>20200108T130446.000000</t>
  </si>
  <si>
    <t>20200108T210642.000000</t>
  </si>
  <si>
    <t>20200108T210434.000000</t>
  </si>
  <si>
    <t>20200109T130344.000000</t>
  </si>
  <si>
    <t>20200109T050404.000000</t>
  </si>
  <si>
    <t>20200109T141018.000000</t>
  </si>
  <si>
    <t>20200109T140810.000000</t>
  </si>
  <si>
    <t>20200109T210626.000000</t>
  </si>
  <si>
    <t>20200110T050404.000000</t>
  </si>
  <si>
    <t>20200110T130545.000000</t>
  </si>
  <si>
    <t>20200110T210323.000000</t>
  </si>
  <si>
    <t>20200110T130337.000000</t>
  </si>
  <si>
    <t>20200110T210739.000000</t>
  </si>
  <si>
    <t>20200111T050302.000000</t>
  </si>
  <si>
    <t>20200111T130242.000000</t>
  </si>
  <si>
    <t>20200111T050718.000000</t>
  </si>
  <si>
    <t>20200111T130658.000000</t>
  </si>
  <si>
    <t>20200111T130450.000000</t>
  </si>
  <si>
    <t>20200111T210631.000000</t>
  </si>
  <si>
    <t>20200111T210423.000000</t>
  </si>
  <si>
    <t>20200112T050616.000000</t>
  </si>
  <si>
    <t>20200112T050408.000000</t>
  </si>
  <si>
    <t>20200112T210310.000000</t>
  </si>
  <si>
    <t>20200112T210102.000000</t>
  </si>
  <si>
    <t>20200113T050254.000000</t>
  </si>
  <si>
    <t>20200113T050710.000000</t>
  </si>
  <si>
    <t>20200113T130235.000000</t>
  </si>
  <si>
    <t>20191229T050654.000000</t>
  </si>
  <si>
    <t>20191229T130639.000000</t>
  </si>
  <si>
    <t>20191230T130329.000000</t>
  </si>
  <si>
    <t>20191230T130121.000000</t>
  </si>
  <si>
    <t>20191230T210308.000000</t>
  </si>
  <si>
    <t>20191230T130745.000000</t>
  </si>
  <si>
    <t>20191230T210724.000000</t>
  </si>
  <si>
    <t>20191231T050702.000000</t>
  </si>
  <si>
    <t>20191231T130643.000000</t>
  </si>
  <si>
    <t>20191231T130435.000000</t>
  </si>
  <si>
    <t>20200101T050355.000000</t>
  </si>
  <si>
    <t>20191231T210409.000000</t>
  </si>
  <si>
    <t>20200101T210316.000000</t>
  </si>
  <si>
    <t>20200101T130751.000000</t>
  </si>
  <si>
    <t>20200103T050404.000000</t>
  </si>
  <si>
    <t>20200103T210325.000000</t>
  </si>
  <si>
    <t>20200103T130553.000000</t>
  </si>
  <si>
    <t>20200104T050257.000000</t>
  </si>
  <si>
    <t>20200103T210741.000000</t>
  </si>
  <si>
    <t>20191228T210721.000000</t>
  </si>
  <si>
    <t>20191228T130742.000000</t>
  </si>
  <si>
    <t>20191113T210810.000000</t>
  </si>
  <si>
    <t>20191114T050755.000000</t>
  </si>
  <si>
    <t>20191114T050547.000000</t>
  </si>
  <si>
    <t>20191114T210253.000000</t>
  </si>
  <si>
    <t>20191114T130519.000000</t>
  </si>
  <si>
    <t>20191114T210501.000000</t>
  </si>
  <si>
    <t>20191115T130421.000000</t>
  </si>
  <si>
    <t>20191116T130737.000000</t>
  </si>
  <si>
    <t>20191116T130529.000000</t>
  </si>
  <si>
    <t>20191116T210727.000000</t>
  </si>
  <si>
    <t>20191117T050510.000000</t>
  </si>
  <si>
    <t>20191117T210446.000000</t>
  </si>
  <si>
    <t>20191117T130454.000000</t>
  </si>
  <si>
    <t>20191118T050437.000000</t>
  </si>
  <si>
    <t>20191118T130429.000000</t>
  </si>
  <si>
    <t>20191118T210417.000000</t>
  </si>
  <si>
    <t>20191118T130637.000000</t>
  </si>
  <si>
    <t>20191119T050403.000000</t>
  </si>
  <si>
    <t>20191118T210833.000000</t>
  </si>
  <si>
    <t>20191119T050819.000000</t>
  </si>
  <si>
    <t>20191119T130810.000000</t>
  </si>
  <si>
    <t>20191119T210759.000000</t>
  </si>
  <si>
    <t>20191120T050748.000000</t>
  </si>
  <si>
    <t>20191120T210723.000000</t>
  </si>
  <si>
    <t>20191121T050458.000000</t>
  </si>
  <si>
    <t>20191121T130656.000000</t>
  </si>
  <si>
    <t>20191122T050218.000000</t>
  </si>
  <si>
    <t>20191113T130831.000000</t>
  </si>
  <si>
    <t>20191113T050842.000000</t>
  </si>
  <si>
    <t>20191113T050218.000000</t>
  </si>
  <si>
    <t>20191113T130415.000000</t>
  </si>
  <si>
    <t>20191113T050426.000000</t>
  </si>
  <si>
    <t>20191112T050515.000000</t>
  </si>
  <si>
    <t>20191112T210437.000000</t>
  </si>
  <si>
    <t>20191111T210739.000000</t>
  </si>
  <si>
    <t>20191112T050723.000000</t>
  </si>
  <si>
    <t>20191111T130541.000000</t>
  </si>
  <si>
    <t>20191111T050758.000000</t>
  </si>
  <si>
    <t>20191110T210808.000000</t>
  </si>
  <si>
    <t>20191110T130819.000000</t>
  </si>
  <si>
    <t>20191110T050833.000000</t>
  </si>
  <si>
    <t>20191110T210352.000000</t>
  </si>
  <si>
    <t>20191109T210844.000000</t>
  </si>
  <si>
    <t>20191109T210220.000000</t>
  </si>
  <si>
    <t>20191110T050417.000000</t>
  </si>
  <si>
    <t>20191109T050448.000000</t>
  </si>
  <si>
    <t>20191108T210457.000000</t>
  </si>
  <si>
    <t>20191109T130437.000000</t>
  </si>
  <si>
    <t>20191108T140508.000000</t>
  </si>
  <si>
    <t>20191216T210726.000000</t>
  </si>
  <si>
    <t>20191217T130405.000000</t>
  </si>
  <si>
    <t>20191217T050426.000000</t>
  </si>
  <si>
    <t>20191217T210354.000000</t>
  </si>
  <si>
    <t>20191217T210146.000000</t>
  </si>
  <si>
    <t>20191218T050334.000000</t>
  </si>
  <si>
    <t>20191218T130319.000000</t>
  </si>
  <si>
    <t>20191218T130735.000000</t>
  </si>
  <si>
    <t>20191218T210708.000000</t>
  </si>
  <si>
    <t>20191218T210500.000000</t>
  </si>
  <si>
    <t>20191219T130419.000000</t>
  </si>
  <si>
    <t>20191219T050434.000000</t>
  </si>
  <si>
    <t>20191219T210400.000000</t>
  </si>
  <si>
    <t>20191220T050337.000000</t>
  </si>
  <si>
    <t>20191220T050129.000000</t>
  </si>
  <si>
    <t>20191220T130317.000000</t>
  </si>
  <si>
    <t>20191220T050753.000000</t>
  </si>
  <si>
    <t>20191220T130733.000000</t>
  </si>
  <si>
    <t>20191220T210706.000000</t>
  </si>
  <si>
    <t>20191221T050654.000000</t>
  </si>
  <si>
    <t>20191221T050446.000000</t>
  </si>
  <si>
    <t>20191221T210405.000000</t>
  </si>
  <si>
    <t>20191221T130426.000000</t>
  </si>
  <si>
    <t>20191222T050344.000000</t>
  </si>
  <si>
    <t>20191221T210613.000000</t>
  </si>
  <si>
    <t>20191222T130321.000000</t>
  </si>
  <si>
    <t>20191222T050800.000000</t>
  </si>
  <si>
    <t>20191222T130737.000000</t>
  </si>
  <si>
    <t>20191222T210724.000000</t>
  </si>
  <si>
    <t>20191223T050658.000000</t>
  </si>
  <si>
    <t>20191223T050450.000000</t>
  </si>
  <si>
    <t>20191223T210208.000000</t>
  </si>
  <si>
    <t>20191223T130436.000000</t>
  </si>
  <si>
    <t>20191224T050349.000000</t>
  </si>
  <si>
    <t>20191223T210416.000000</t>
  </si>
  <si>
    <t>20191224T130328.000000</t>
  </si>
  <si>
    <t>20191224T210309.000000</t>
  </si>
  <si>
    <t>20191224T210725.000000</t>
  </si>
  <si>
    <t>20191224T210517.000000</t>
  </si>
  <si>
    <t>20191225T050654.000000</t>
  </si>
  <si>
    <t>20191225T050446.000000</t>
  </si>
  <si>
    <t>20191225T210405.000000</t>
  </si>
  <si>
    <t>20191225T130426.000000</t>
  </si>
  <si>
    <t>20191226T050339.000000</t>
  </si>
  <si>
    <t>20191226T130319.000000</t>
  </si>
  <si>
    <t>20191226T050755.000000</t>
  </si>
  <si>
    <t>20191226T210258.000000</t>
  </si>
  <si>
    <t>20191226T130735.000000</t>
  </si>
  <si>
    <t>20191226T210714.000000</t>
  </si>
  <si>
    <t>20191227T050654.000000</t>
  </si>
  <si>
    <t>20191227T050446.000000</t>
  </si>
  <si>
    <t>20191227T210158.000000</t>
  </si>
  <si>
    <t>20191227T130425.000000</t>
  </si>
  <si>
    <t>20191228T050346.000000</t>
  </si>
  <si>
    <t>20191227T210614.000000</t>
  </si>
  <si>
    <t>20191228T130118.000000</t>
  </si>
  <si>
    <t>20191209T210747.000000</t>
  </si>
  <si>
    <t>20191210T050728.000000</t>
  </si>
  <si>
    <t>20191210T050520.000000</t>
  </si>
  <si>
    <t>20191210T210233.000000</t>
  </si>
  <si>
    <t>20191210T130500.000000</t>
  </si>
  <si>
    <t>20191210T210649.000000</t>
  </si>
  <si>
    <t>20191211T130609.000000</t>
  </si>
  <si>
    <t>20191212T050736.000000</t>
  </si>
  <si>
    <t>20191212T130716.000000</t>
  </si>
  <si>
    <t>20191212T210655.000000</t>
  </si>
  <si>
    <t>20191212T210447.000000</t>
  </si>
  <si>
    <t>20191213T130151.000000</t>
  </si>
  <si>
    <t>20191213T050637.000000</t>
  </si>
  <si>
    <t>20191213T210340.000000</t>
  </si>
  <si>
    <t>20191213T130815.000000</t>
  </si>
  <si>
    <t>20191214T050322.000000</t>
  </si>
  <si>
    <t>20191213T210756.000000</t>
  </si>
  <si>
    <t>20191214T050738.000000</t>
  </si>
  <si>
    <t>20191214T050530.000000</t>
  </si>
  <si>
    <t>20191214T130709.000000</t>
  </si>
  <si>
    <t>20191214T130501.000000</t>
  </si>
  <si>
    <t>20191215T050617.000000</t>
  </si>
  <si>
    <t>20191216T130655.000000</t>
  </si>
  <si>
    <t>20191202T210506.000000</t>
  </si>
  <si>
    <t>20191203T130426.000000</t>
  </si>
  <si>
    <t>20191203T050447.000000</t>
  </si>
  <si>
    <t>20191203T210815.000000</t>
  </si>
  <si>
    <t>20191204T050802.000000</t>
  </si>
  <si>
    <t>20191204T130742.000000</t>
  </si>
  <si>
    <t>20191204T183157.000000</t>
  </si>
  <si>
    <t>20191204T182949.000000</t>
  </si>
  <si>
    <t>20191204T191207.000000</t>
  </si>
  <si>
    <t>20191205T130354.000000</t>
  </si>
  <si>
    <t>20191206T050313.000000</t>
  </si>
  <si>
    <t>20191205T210751.000000</t>
  </si>
  <si>
    <t>20191206T050729.000000</t>
  </si>
  <si>
    <t>20191206T210441.000000</t>
  </si>
  <si>
    <t>20191206T130500.000000</t>
  </si>
  <si>
    <t>20191207T050415.000000</t>
  </si>
  <si>
    <t>20191206T210649.000000</t>
  </si>
  <si>
    <t>20191207T130401.000000</t>
  </si>
  <si>
    <t>20191207T130153.000000</t>
  </si>
  <si>
    <t>20191207T210345.000000</t>
  </si>
  <si>
    <t>20191207T130817.000000</t>
  </si>
  <si>
    <t>20191207T210801.000000</t>
  </si>
  <si>
    <t>20191208T050734.000000</t>
  </si>
  <si>
    <t>20191208T210432.000000</t>
  </si>
  <si>
    <t>20191208T130502.000000</t>
  </si>
  <si>
    <t>20191209T130352.000000</t>
  </si>
  <si>
    <t>20191209T050620.000000</t>
  </si>
  <si>
    <t>20191209T210331.000000</t>
  </si>
  <si>
    <t>20191209T130808.000000</t>
  </si>
  <si>
    <t>20191202T050753.000000</t>
  </si>
  <si>
    <t>20191201T210814.000000</t>
  </si>
  <si>
    <t>20191122T210200.000000</t>
  </si>
  <si>
    <t>20191122T210824.000000</t>
  </si>
  <si>
    <t>20191123T130344.000000</t>
  </si>
  <si>
    <t>20191123T050808.000000</t>
  </si>
  <si>
    <t>20191123T130800.000000</t>
  </si>
  <si>
    <t>20191123T210750.000000</t>
  </si>
  <si>
    <t>20191124T050747.000000</t>
  </si>
  <si>
    <t>20191124T130737.000000</t>
  </si>
  <si>
    <t>20191124T130529.000000</t>
  </si>
  <si>
    <t>20191124T210728.000000</t>
  </si>
  <si>
    <t>20191125T130245.000000</t>
  </si>
  <si>
    <t>20191125T050514.000000</t>
  </si>
  <si>
    <t>20191125T210428.000000</t>
  </si>
  <si>
    <t>20191125T130453.000000</t>
  </si>
  <si>
    <t>20191126T050414.000000</t>
  </si>
  <si>
    <t>20191126T050830.000000</t>
  </si>
  <si>
    <t>20191126T210333.000000</t>
  </si>
  <si>
    <t>20191126T130810.000000</t>
  </si>
  <si>
    <t>20191127T050731.000000</t>
  </si>
  <si>
    <t>20191127T050523.000000</t>
  </si>
  <si>
    <t>20191127T210440.000000</t>
  </si>
  <si>
    <t>20191127T130502.000000</t>
  </si>
  <si>
    <t>20191129T050533.000000</t>
  </si>
  <si>
    <t>20191129T150851.000000</t>
  </si>
  <si>
    <t>20191130T050345.000000</t>
  </si>
  <si>
    <t>20191130T210507.000000</t>
  </si>
  <si>
    <t>20191201T130425.000000</t>
  </si>
  <si>
    <t>20191201T210358.000000</t>
  </si>
  <si>
    <t>contact</t>
  </si>
  <si>
    <t>GCS Taiga Desgagnes</t>
  </si>
  <si>
    <t>Des Gros</t>
  </si>
  <si>
    <t>Mix w CCGS TF, later in the day another CPA with EDA present but multiple contacts</t>
  </si>
  <si>
    <t>Contact lost into Terror Bay</t>
  </si>
  <si>
    <t>OcEnd</t>
  </si>
  <si>
    <t>START AAA2</t>
  </si>
  <si>
    <t>START AAA1</t>
  </si>
  <si>
    <t>Notes2</t>
  </si>
  <si>
    <t>SHA, NG Ex</t>
  </si>
  <si>
    <t>SHA, Heb Sky</t>
  </si>
  <si>
    <t>unk poss Lat</t>
  </si>
  <si>
    <t>CG - BSRTO</t>
  </si>
  <si>
    <t>CL - BSRTO</t>
  </si>
  <si>
    <t>R_BSRTO</t>
  </si>
  <si>
    <t>CPA - AIS BSRTO</t>
  </si>
  <si>
    <t>Clipped AAA1</t>
  </si>
  <si>
    <t>Clipped AAA2</t>
  </si>
  <si>
    <t>yes</t>
  </si>
  <si>
    <t>no</t>
  </si>
  <si>
    <t>CS Fram</t>
  </si>
  <si>
    <t>Good CPA, partial clipping on AAA1</t>
  </si>
  <si>
    <t>Type</t>
  </si>
  <si>
    <t>CS</t>
  </si>
  <si>
    <t>END DATA - AAA1</t>
  </si>
  <si>
    <t>END DATA - AAA2</t>
  </si>
  <si>
    <t>CG</t>
  </si>
  <si>
    <t>GC</t>
  </si>
  <si>
    <t>PY</t>
  </si>
  <si>
    <t>Private Yacht</t>
  </si>
  <si>
    <t>Cruise Ship</t>
  </si>
  <si>
    <t xml:space="preserve">Coast Guard </t>
  </si>
  <si>
    <t>General Cargo</t>
  </si>
  <si>
    <t>IB</t>
  </si>
  <si>
    <t>WS</t>
  </si>
  <si>
    <t>Warship</t>
  </si>
  <si>
    <t>Icebreaker</t>
  </si>
  <si>
    <t>Hope?</t>
  </si>
  <si>
    <t>AAA1</t>
  </si>
  <si>
    <t>AAA2</t>
  </si>
  <si>
    <t>Contact 2015</t>
  </si>
  <si>
    <t>Contact 2019</t>
  </si>
  <si>
    <t>Ship Name</t>
  </si>
  <si>
    <t>SV</t>
  </si>
  <si>
    <t xml:space="preserve">Sailing Vessel </t>
  </si>
  <si>
    <t>Container Ship</t>
  </si>
  <si>
    <t xml:space="preserve">FV </t>
  </si>
  <si>
    <t>Fishing Vessel</t>
  </si>
  <si>
    <t>MS</t>
  </si>
  <si>
    <t>Motor Ship incl cruise ships</t>
  </si>
  <si>
    <t>MV</t>
  </si>
  <si>
    <t>Motor Vessel incl cargo</t>
  </si>
  <si>
    <t xml:space="preserve">CCGS </t>
  </si>
  <si>
    <t>Canadian Coast Guard Ship</t>
  </si>
  <si>
    <t>RV</t>
  </si>
  <si>
    <t>Research Vessel</t>
  </si>
  <si>
    <t>MY</t>
  </si>
  <si>
    <t xml:space="preserve">Motor Yacht </t>
  </si>
  <si>
    <t>MS NG Explorer</t>
  </si>
  <si>
    <t>MS Hebridean Sky</t>
  </si>
  <si>
    <t>MS Ocean Adventurer</t>
  </si>
  <si>
    <t>MS Ocean Endeavour</t>
  </si>
  <si>
    <t>RV Akademik Ioffe</t>
  </si>
  <si>
    <t xml:space="preserve">MS Le Boreal </t>
  </si>
  <si>
    <t>MB Wave</t>
  </si>
  <si>
    <t>MB</t>
  </si>
  <si>
    <t>Motor Boat</t>
  </si>
  <si>
    <t>MB TT Latitude</t>
  </si>
  <si>
    <t>FV Kiviuk II</t>
  </si>
  <si>
    <t>MS Le Soleal</t>
  </si>
  <si>
    <t>MS Roald Amundsen</t>
  </si>
  <si>
    <t>MS The World</t>
  </si>
  <si>
    <t>IB Oden</t>
  </si>
  <si>
    <t>MS Hanseatic Nature</t>
  </si>
  <si>
    <t>MS Bremen</t>
  </si>
  <si>
    <t>MV Taiga Desgagnes</t>
  </si>
  <si>
    <t>MS RCGS Resolute</t>
  </si>
  <si>
    <t>MS Fram</t>
  </si>
  <si>
    <t>MY Hanse Explorer</t>
  </si>
  <si>
    <t>N Engine</t>
  </si>
  <si>
    <t>N Shaft</t>
  </si>
  <si>
    <t>N Aux</t>
  </si>
  <si>
    <t>ship_names = {</t>
  </si>
  <si>
    <t>}</t>
  </si>
  <si>
    <t xml:space="preserve">    0: 'Nothing Labelled',</t>
  </si>
  <si>
    <t xml:space="preserve">    1: 'CCGS Des Groseilliers',</t>
  </si>
  <si>
    <t xml:space="preserve">    2: 'Ocean Endeavour',</t>
  </si>
  <si>
    <t xml:space="preserve">    3: 'Roald Amundsen',</t>
  </si>
  <si>
    <t xml:space="preserve">    4: 'The World',</t>
  </si>
  <si>
    <t xml:space="preserve">    5: 'Hanseatic Nature',</t>
  </si>
  <si>
    <t xml:space="preserve">    6: 'CCGS Terry Fox',</t>
  </si>
  <si>
    <t xml:space="preserve">    7: 'Laluna',</t>
  </si>
  <si>
    <t xml:space="preserve">    8: 'CS Bremen',</t>
  </si>
  <si>
    <t xml:space="preserve">    9: 'RCGS Resolute',</t>
  </si>
  <si>
    <t xml:space="preserve">    10: 'Hanse Explorer',</t>
  </si>
  <si>
    <t xml:space="preserve">    13: 'NG Explorer',</t>
  </si>
  <si>
    <t xml:space="preserve">    14: 'Heb Sky',</t>
  </si>
  <si>
    <t xml:space="preserve">    15: 'Oc Adventurer',</t>
  </si>
  <si>
    <t xml:space="preserve">    16: 'Ioffe',</t>
  </si>
  <si>
    <t xml:space="preserve">    17: 'Le Boreal',</t>
  </si>
  <si>
    <t xml:space="preserve">    18: 'Wave',</t>
  </si>
  <si>
    <t xml:space="preserve">    19: 'Latitude',</t>
  </si>
  <si>
    <t xml:space="preserve">    20: 'Kiviuk I',</t>
  </si>
  <si>
    <t xml:space="preserve">    21: 'Le Soleal',</t>
  </si>
  <si>
    <t xml:space="preserve">    22: 'Multi'</t>
  </si>
  <si>
    <t>EDA1 (Hz)</t>
  </si>
  <si>
    <t>EDA1/ERPM</t>
  </si>
  <si>
    <t>EDA2 (Hz)</t>
  </si>
  <si>
    <t>EDA2/ERPM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</si>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</sst>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h:mm"/>
    <numFmt numFmtId="166" formatCode="mm/dd\ h:mm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orbel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AD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8EA9DB"/>
      </bottom>
      <diagonal/>
    </border>
    <border>
      <left style="thin">
        <color theme="4" tint="0.39997558519241921"/>
      </left>
      <right/>
      <top style="thin">
        <color rgb="FF8EA9DB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5">
    <xf numFmtId="0" fontId="0" fillId="0" borderId="0" xfId="0"/>
    <xf numFmtId="2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3" borderId="1" xfId="0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16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right" vertical="center"/>
    </xf>
    <xf numFmtId="0" fontId="0" fillId="4" borderId="0" xfId="0" applyFill="1"/>
    <xf numFmtId="0" fontId="1" fillId="2" borderId="3" xfId="0" applyFont="1" applyFill="1" applyBorder="1"/>
    <xf numFmtId="0" fontId="1" fillId="2" borderId="1" xfId="0" applyFont="1" applyFill="1" applyBorder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164" fontId="1" fillId="2" borderId="2" xfId="0" applyNumberFormat="1" applyFont="1" applyFill="1" applyBorder="1"/>
    <xf numFmtId="0" fontId="0" fillId="0" borderId="4" xfId="0" applyBorder="1"/>
    <xf numFmtId="164" fontId="0" fillId="0" borderId="4" xfId="0" applyNumberFormat="1" applyBorder="1"/>
    <xf numFmtId="22" fontId="0" fillId="0" borderId="0" xfId="0" applyNumberFormat="1" applyAlignment="1">
      <alignment horizontal="right"/>
    </xf>
    <xf numFmtId="2" fontId="1" fillId="2" borderId="2" xfId="0" applyNumberFormat="1" applyFont="1" applyFill="1" applyBorder="1"/>
    <xf numFmtId="2" fontId="0" fillId="0" borderId="0" xfId="0" applyNumberFormat="1"/>
    <xf numFmtId="0" fontId="4" fillId="0" borderId="7" xfId="0" applyFont="1" applyBorder="1"/>
    <xf numFmtId="0" fontId="4" fillId="0" borderId="7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0" fillId="0" borderId="6" xfId="0" applyBorder="1"/>
    <xf numFmtId="0" fontId="0" fillId="0" borderId="5" xfId="0" applyBorder="1"/>
    <xf numFmtId="0" fontId="4" fillId="0" borderId="10" xfId="0" applyFont="1" applyBorder="1"/>
    <xf numFmtId="22" fontId="0" fillId="0" borderId="11" xfId="0" applyNumberFormat="1" applyBorder="1"/>
    <xf numFmtId="22" fontId="0" fillId="0" borderId="12" xfId="0" applyNumberFormat="1" applyBorder="1"/>
    <xf numFmtId="0" fontId="6" fillId="0" borderId="14" xfId="0" applyFont="1" applyBorder="1" applyAlignment="1">
      <alignment wrapText="1"/>
    </xf>
    <xf numFmtId="164" fontId="0" fillId="0" borderId="15" xfId="0" applyNumberFormat="1" applyBorder="1"/>
    <xf numFmtId="164" fontId="0" fillId="0" borderId="16" xfId="0" applyNumberFormat="1" applyBorder="1"/>
    <xf numFmtId="0" fontId="4" fillId="0" borderId="8" xfId="0" applyFont="1" applyBorder="1" applyAlignment="1">
      <alignment wrapText="1"/>
    </xf>
    <xf numFmtId="164" fontId="4" fillId="0" borderId="7" xfId="0" applyNumberFormat="1" applyFont="1" applyBorder="1" applyAlignment="1">
      <alignment wrapText="1"/>
    </xf>
    <xf numFmtId="1" fontId="0" fillId="0" borderId="4" xfId="0" applyNumberFormat="1" applyBorder="1"/>
    <xf numFmtId="165" fontId="0" fillId="0" borderId="11" xfId="0" applyNumberFormat="1" applyBorder="1"/>
    <xf numFmtId="0" fontId="6" fillId="0" borderId="6" xfId="0" applyFont="1" applyBorder="1" applyAlignment="1">
      <alignment wrapText="1"/>
    </xf>
    <xf numFmtId="0" fontId="7" fillId="0" borderId="0" xfId="0" applyFont="1"/>
    <xf numFmtId="166" fontId="0" fillId="0" borderId="11" xfId="0" applyNumberFormat="1" applyBorder="1"/>
    <xf numFmtId="166" fontId="0" fillId="0" borderId="0" xfId="0" applyNumberFormat="1"/>
    <xf numFmtId="1" fontId="0" fillId="0" borderId="11" xfId="0" applyNumberFormat="1" applyBorder="1"/>
    <xf numFmtId="164" fontId="4" fillId="0" borderId="10" xfId="0" applyNumberFormat="1" applyFont="1" applyBorder="1" applyAlignment="1">
      <alignment wrapText="1"/>
    </xf>
    <xf numFmtId="164" fontId="0" fillId="0" borderId="11" xfId="0" applyNumberFormat="1" applyBorder="1"/>
    <xf numFmtId="0" fontId="5" fillId="0" borderId="17" xfId="0" applyFont="1" applyBorder="1" applyAlignment="1">
      <alignment wrapText="1"/>
    </xf>
    <xf numFmtId="166" fontId="0" fillId="0" borderId="12" xfId="0" applyNumberFormat="1" applyBorder="1"/>
    <xf numFmtId="166" fontId="0" fillId="0" borderId="4" xfId="0" applyNumberFormat="1" applyBorder="1"/>
    <xf numFmtId="1" fontId="0" fillId="0" borderId="12" xfId="0" applyNumberFormat="1" applyBorder="1"/>
    <xf numFmtId="164" fontId="0" fillId="0" borderId="12" xfId="0" applyNumberForma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 applyAlignment="1">
      <alignment horizontal="right"/>
    </xf>
    <xf numFmtId="22" fontId="8" fillId="0" borderId="0" xfId="0" applyNumberFormat="1" applyFont="1"/>
    <xf numFmtId="0" fontId="8" fillId="0" borderId="0" xfId="0" applyFont="1"/>
    <xf numFmtId="1" fontId="1" fillId="9" borderId="2" xfId="0" applyNumberFormat="1" applyFont="1" applyFill="1" applyBorder="1"/>
    <xf numFmtId="22" fontId="0" fillId="10" borderId="0" xfId="0" applyNumberFormat="1" applyFill="1"/>
    <xf numFmtId="0" fontId="0" fillId="10" borderId="0" xfId="0" applyFill="1"/>
    <xf numFmtId="0" fontId="1" fillId="11" borderId="2" xfId="0" applyFont="1" applyFill="1" applyBorder="1"/>
    <xf numFmtId="22" fontId="0" fillId="12" borderId="0" xfId="0" applyNumberFormat="1" applyFill="1"/>
    <xf numFmtId="0" fontId="0" fillId="12" borderId="0" xfId="0" applyFill="1"/>
    <xf numFmtId="0" fontId="0" fillId="6" borderId="1" xfId="0" applyFill="1" applyBorder="1"/>
    <xf numFmtId="0" fontId="1" fillId="2" borderId="18" xfId="0" applyFont="1" applyFill="1" applyBorder="1"/>
    <xf numFmtId="0" fontId="0" fillId="3" borderId="20" xfId="0" applyFill="1" applyBorder="1"/>
    <xf numFmtId="0" fontId="0" fillId="0" borderId="20" xfId="0" applyBorder="1"/>
    <xf numFmtId="0" fontId="1" fillId="2" borderId="19" xfId="0" applyFont="1" applyFill="1" applyBorder="1"/>
    <xf numFmtId="0" fontId="1" fillId="2" borderId="21" xfId="0" applyFont="1" applyFill="1" applyBorder="1"/>
    <xf numFmtId="22" fontId="9" fillId="0" borderId="0" xfId="0" applyNumberFormat="1" applyFont="1"/>
    <xf numFmtId="0" fontId="0" fillId="13" borderId="0" xfId="0" applyFill="1"/>
    <xf numFmtId="164" fontId="0" fillId="13" borderId="0" xfId="0" applyNumberFormat="1" applyFill="1"/>
    <xf numFmtId="22" fontId="8" fillId="13" borderId="0" xfId="0" applyNumberFormat="1" applyFont="1" applyFill="1"/>
    <xf numFmtId="1" fontId="0" fillId="13" borderId="0" xfId="0" applyNumberFormat="1" applyFill="1"/>
    <xf numFmtId="0" fontId="0" fillId="14" borderId="1" xfId="0" applyFill="1" applyBorder="1"/>
    <xf numFmtId="0" fontId="0" fillId="14" borderId="0" xfId="0" applyFill="1"/>
    <xf numFmtId="164" fontId="0" fillId="14" borderId="0" xfId="0" applyNumberFormat="1" applyFill="1"/>
    <xf numFmtId="22" fontId="8" fillId="14" borderId="0" xfId="0" applyNumberFormat="1" applyFont="1" applyFill="1"/>
    <xf numFmtId="1" fontId="0" fillId="14" borderId="0" xfId="0" applyNumberFormat="1" applyFill="1"/>
    <xf numFmtId="22" fontId="7" fillId="14" borderId="0" xfId="0" applyNumberFormat="1" applyFont="1" applyFill="1"/>
    <xf numFmtId="22" fontId="0" fillId="14" borderId="0" xfId="0" applyNumberFormat="1" applyFill="1"/>
    <xf numFmtId="0" fontId="0" fillId="13" borderId="1" xfId="0" applyFill="1" applyBorder="1"/>
    <xf numFmtId="2" fontId="0" fillId="13" borderId="0" xfId="0" applyNumberFormat="1" applyFill="1"/>
    <xf numFmtId="0" fontId="0" fillId="15" borderId="0" xfId="0" applyFill="1"/>
    <xf numFmtId="0" fontId="0" fillId="16" borderId="0" xfId="0" applyFill="1"/>
    <xf numFmtId="164" fontId="0" fillId="16" borderId="0" xfId="0" applyNumberFormat="1" applyFill="1"/>
    <xf numFmtId="22" fontId="8" fillId="16" borderId="0" xfId="0" applyNumberFormat="1" applyFont="1" applyFill="1"/>
    <xf numFmtId="22" fontId="0" fillId="16" borderId="0" xfId="0" applyNumberFormat="1" applyFill="1"/>
    <xf numFmtId="1" fontId="0" fillId="16" borderId="0" xfId="0" applyNumberFormat="1" applyFill="1"/>
    <xf numFmtId="2" fontId="0" fillId="16" borderId="0" xfId="0" applyNumberFormat="1" applyFill="1"/>
    <xf numFmtId="2" fontId="0" fillId="14" borderId="0" xfId="0" applyNumberFormat="1" applyFill="1"/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">
    <cellStyle name="Normal" xfId="0" builtinId="0"/>
  </cellStyles>
  <dxfs count="136"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25" formatCode="h:mm"/>
    </dxf>
    <dxf>
      <numFmt numFmtId="27" formatCode="yyyy/mm/dd\ h:mm"/>
    </dxf>
    <dxf>
      <numFmt numFmtId="27" formatCode="yyyy/mm/dd\ h:mm"/>
    </dxf>
    <dxf>
      <numFmt numFmtId="27" formatCode="yyyy/mm/dd\ h:mm"/>
      <fill>
        <patternFill>
          <bgColor theme="9" tint="0.39997558519241921"/>
        </patternFill>
      </fill>
    </dxf>
    <dxf>
      <numFmt numFmtId="27" formatCode="yyyy/mm/dd\ h:mm"/>
    </dxf>
    <dxf>
      <numFmt numFmtId="164" formatCode="0.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27" formatCode="yyyy/mm/dd\ h:mm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27" formatCode="yyyy/mm/dd\ h:mm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27" formatCode="yyyy/mm/dd\ h:mm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yyyy/mm/dd\ h: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yyyy/mm/dd\ h:m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</border>
    </dxf>
    <dxf>
      <numFmt numFmtId="166" formatCode="mm/dd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m/dd\ h:m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/>
        <vertical/>
        <horizontal/>
      </border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27" formatCode="yyyy/mm/dd\ h:mm"/>
    </dxf>
    <dxf>
      <numFmt numFmtId="164" formatCode="0.0"/>
    </dxf>
    <dxf>
      <numFmt numFmtId="27" formatCode="yyyy/mm/dd\ h:mm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7" formatCode="yyyy/mm/dd\ h:mm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27" formatCode="yyyy/mm/dd\ h:mm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numFmt numFmtId="27" formatCode="yyyy/mm/dd\ h:mm"/>
    </dxf>
    <dxf>
      <numFmt numFmtId="27" formatCode="yyyy/mm/dd\ h:mm"/>
    </dxf>
    <dxf>
      <numFmt numFmtId="164" formatCode="0.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"/>
    </dxf>
    <dxf>
      <numFmt numFmtId="27" formatCode="yyyy/mm/dd\ h:mm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7" formatCode="yyyy/mm/dd\ h:mm"/>
    </dxf>
    <dxf>
      <numFmt numFmtId="27" formatCode="yyyy/mm/dd\ h:mm"/>
      <fill>
        <patternFill>
          <bgColor theme="5" tint="0.39997558519241921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7" formatCode="yyyy/mm/dd\ h:mm"/>
      <fill>
        <patternFill>
          <bgColor theme="9" tint="0.39997558519241921"/>
        </patternFill>
      </fill>
    </dxf>
    <dxf>
      <numFmt numFmtId="27" formatCode="yyyy/mm/dd\ h:mm"/>
    </dxf>
    <dxf>
      <numFmt numFmtId="164" formatCode="0.0"/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ugald Thomson" id="{10079A4D-29AC-43CE-B1D7-D92BAB2947A3}" userId="S::dg342212@dal.ca::496f3e2e-64b9-43e7-8636-da0465344629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31AC35-4691-41A9-90FF-9839C1A69EED}" autoFormatId="16" applyNumberFormats="0" applyBorderFormats="0" applyFontFormats="0" applyPatternFormats="0" applyAlignmentFormats="0" applyWidthHeightFormats="0">
  <queryTableRefresh nextId="9">
    <queryTableFields count="8">
      <queryTableField id="1" name="start time (YYYYMMDDTHHmmSS.ssss)" tableColumnId="1"/>
      <queryTableField id="2" name="end time (YYYYMMDDTHHmmSS.ssss)" tableColumnId="2"/>
      <queryTableField id="8" dataBound="0" tableColumnId="8"/>
      <queryTableField id="3" name="start frequency (Hz)" tableColumnId="3"/>
      <queryTableField id="4" name="end frequency (Hz)" tableColumnId="4"/>
      <queryTableField id="5" name="beam" tableColumnId="5"/>
      <queryTableField id="6" name="annotation tag" tableColumnId="6"/>
      <queryTableField id="7" name="annotation text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916C10-7CBF-46DE-A924-5E380889B949}" name="Table64" displayName="Table64" ref="A1:AU59" totalsRowShown="0" headerRowDxfId="135" headerRowBorderDxfId="134" tableBorderDxfId="133" dataCellStyle="Normal">
  <autoFilter ref="A1:AU59" xr:uid="{122871D8-DBA2-4A57-8597-E5BA801C3331}"/>
  <sortState xmlns:xlrd2="http://schemas.microsoft.com/office/spreadsheetml/2017/richdata2" ref="A2:AU59">
    <sortCondition ref="H1:H59"/>
  </sortState>
  <tableColumns count="47">
    <tableColumn id="2" xr3:uid="{00FCE566-BECC-47D7-9E21-710419F78EA8}" name="Contact" dataCellStyle="Normal"/>
    <tableColumn id="40" xr3:uid="{7F8B8B00-A801-4723-AD37-9AB0BC73F800}" name="Ship Name"/>
    <tableColumn id="3" xr3:uid="{5BD5248C-852B-474B-A530-36631EE53E83}" name="MMSI" dataCellStyle="Normal"/>
    <tableColumn id="38" xr3:uid="{277F4DBB-D9E9-4060-971B-EF50414456CA}" name="Good"/>
    <tableColumn id="12" xr3:uid="{E1BE0F58-7517-4D08-9702-B976A2704A84}" name="2nd Contact" dataCellStyle="Normal"/>
    <tableColumn id="39" xr3:uid="{42ABA19B-92D3-47AE-9490-3DD402B78E57}" name="Spd (kts)" dataDxfId="132"/>
    <tableColumn id="5" xr3:uid="{72FBFB65-75D6-4311-BEDD-3BE2F7CD5BB6}" name="Spd AIS (m/s)" dataDxfId="131" dataCellStyle="Normal"/>
    <tableColumn id="16" xr3:uid="{7689FFE2-F196-409A-981B-BCA37242C24C}" name="CPA AIS - AAA1" dataDxfId="130"/>
    <tableColumn id="11" xr3:uid="{935528C6-1CFE-436E-950B-AB761A351C13}" name="R_ AAA1 (m)" dataCellStyle="Normal"/>
    <tableColumn id="41" xr3:uid="{54F446B8-412C-463A-BE6D-C44C0EAEDDE6}" name="CG - AAA1" dataDxfId="129"/>
    <tableColumn id="4" xr3:uid="{6F6C18C6-D7BF-47DA-84E9-00988293BC89}" name="Doppler CPA - AAA1" dataDxfId="128"/>
    <tableColumn id="42" xr3:uid="{F1297611-A360-4D52-9069-E0C5C7C0CA19}" name="CL - AAA1" dataDxfId="127"/>
    <tableColumn id="27" xr3:uid="{4AD64B99-9102-41A5-8D68-5822F050CA1F}" name="Spd_Doppler - AAA1 (kts)" dataDxfId="126"/>
    <tableColumn id="47" xr3:uid="{9256459B-3232-4068-9C6A-E83C57A46F18}" name="Spd_Doppler - AAA2 (m/s)" dataDxfId="125"/>
    <tableColumn id="28" xr3:uid="{842CD623-ABE7-4797-92C3-7C1900EDD906}" name="Doppler range (yds) - AAA1" dataDxfId="124"/>
    <tableColumn id="20" xr3:uid="{9C5D1CAE-0D78-4C60-93E8-25E5568411EE}" name="Vert. Angle AAA1 (deg)" dataDxfId="123">
      <calculatedColumnFormula>90-180/PI()*ATAN(Table64[[#This Row],[R_ AAA1 (m)]]/130)</calculatedColumnFormula>
    </tableColumn>
    <tableColumn id="15" xr3:uid="{2A8916EA-3414-4BD2-A5F3-EDE19FC81DB9}" name="CPA AIS - AAA2" dataDxfId="122"/>
    <tableColumn id="7" xr3:uid="{2C36F15F-F656-4EBB-8D91-726A7A00B75B}" name="R_AAA2 (m)" dataDxfId="121" dataCellStyle="Normal"/>
    <tableColumn id="45" xr3:uid="{0E8031D5-0CE8-4E81-9E13-3DB807C2EB18}" name="CG - AAA2" dataDxfId="120"/>
    <tableColumn id="44" xr3:uid="{AB1601D0-34EE-40DE-992A-B9114A3AE812}" name="Doppler CPA - AAA2" dataDxfId="119"/>
    <tableColumn id="43" xr3:uid="{1ABEECA0-EB25-489E-B60C-A915A9A930F6}" name="CL - AAA2" dataDxfId="118"/>
    <tableColumn id="1" xr3:uid="{0571A44C-4DFB-428B-ADF9-9AA71294BE15}" name="Spd_Doppler - AAA2 (kts)" dataDxfId="117"/>
    <tableColumn id="46" xr3:uid="{E8F5860F-EC83-45D3-8C25-43EC670B31BE}" name="Spd_Doppler - AAA2 (m/s)2" dataDxfId="116">
      <calculatedColumnFormula>Table64[[#This Row],[Spd_Doppler - AAA2 (kts)]]/1.94</calculatedColumnFormula>
    </tableColumn>
    <tableColumn id="36" xr3:uid="{89791C85-1552-4322-AFED-020F13309884}" name="Doppler range (yds) - AAA2" dataDxfId="115"/>
    <tableColumn id="19" xr3:uid="{96C892E0-BE2E-4A00-88AA-D088F581DB1C}" name="Vert. Angle AAA2" dataDxfId="114">
      <calculatedColumnFormula>90-180/PI()*ATAN(Table64[[#This Row],[R_AAA2 (m)]]/130)</calculatedColumnFormula>
    </tableColumn>
    <tableColumn id="30" xr3:uid="{56F90801-A9B3-497A-AE2A-ADA155782E62}" name="CFR (Hz)" dataDxfId="113"/>
    <tableColumn id="34" xr3:uid="{A0FA7728-CC0A-4FB2-B812-2F0C7B482A5E}" name="ERPM" dataDxfId="112">
      <calculatedColumnFormula>Table64[[#This Row],[CFR (Hz)]]*2*60</calculatedColumnFormula>
    </tableColumn>
    <tableColumn id="31" xr3:uid="{3A8E13AF-7A5F-4D5F-90B3-58AC4C748B32}" name="SR (Hz)" dataDxfId="111"/>
    <tableColumn id="9" xr3:uid="{EF2D35D6-BB0C-4B68-91E7-F036713B4FDD}" name="N Blades" dataDxfId="110"/>
    <tableColumn id="10" xr3:uid="{F72F109F-8C50-4E8D-A9E2-278A0F2F0446}" name="BR" dataDxfId="109">
      <calculatedColumnFormula>Table64[[#This Row],[SR (Hz)]]*Table64[[#This Row],[N Blades]]</calculatedColumnFormula>
    </tableColumn>
    <tableColumn id="32" xr3:uid="{44528B44-4E30-487F-8D4F-04A760B760EE}" name="SRPM" dataDxfId="108">
      <calculatedColumnFormula>Table64[[#This Row],[SR (Hz)]]*60</calculatedColumnFormula>
    </tableColumn>
    <tableColumn id="6" xr3:uid="{D50E1560-307C-408E-BA34-917986A5D849}" name="TPK" dataDxfId="107">
      <calculatedColumnFormula>Table64[[#This Row],[SRPM]]/Table64[[#This Row],[Spd_Doppler - AAA2 (m/s)]]</calculatedColumnFormula>
    </tableColumn>
    <tableColumn id="33" xr3:uid="{BE0EB3CD-3158-4BEC-849D-C69201920009}" name="N Cylinders" dataDxfId="106"/>
    <tableColumn id="35" xr3:uid="{0CE2CC75-4CFB-461D-AA95-7312090A19C8}" name="Tona l 1 - CFR Harm" dataDxfId="105"/>
    <tableColumn id="23" xr3:uid="{D5E737B3-1346-4267-80F4-29D33342D71E}" name="Tonal 1 Max Hz)" dataDxfId="104"/>
    <tableColumn id="24" xr3:uid="{22B05353-EEE5-488D-BF4A-B43C22E1C29F}" name="Tonal 1 Min (Hz)" dataDxfId="103"/>
    <tableColumn id="29" xr3:uid="{3D52CDC0-DB84-4038-B857-58A5064FA680}" name="Tonal 1 BW (Hz)" dataDxfId="102"/>
    <tableColumn id="25" xr3:uid="{69CFAC48-0ABC-493C-BDDC-EE9593612EC5}" name="Tonal2 Fc (Hz)" dataDxfId="101"/>
    <tableColumn id="26" xr3:uid="{B9966C4D-506D-4415-902A-C68740E03ED8}" name="Tonal 2 Delta f (Hz)" dataDxfId="100"/>
    <tableColumn id="18" xr3:uid="{A418D0D6-0ABA-4D6E-A2E7-6929196D4C2C}" name="Tonal 3 Max (Hz)2" dataDxfId="99"/>
    <tableColumn id="21" xr3:uid="{CEBB5D84-8F8D-4D9E-9A2E-29D3D4275F2E}" name="Tonal 3 Min (Hz)3" dataDxfId="98"/>
    <tableColumn id="13" xr3:uid="{AAF07E12-99D6-4702-9D1F-745F7D8CBC2C}" name="TOI" dataDxfId="97" dataCellStyle="Normal"/>
    <tableColumn id="22" xr3:uid="{7754EC9B-D435-4587-BE46-39945F5D925C}" name="Notes" dataDxfId="96"/>
    <tableColumn id="37" xr3:uid="{8CDA5730-A5A7-493C-837C-3D8AF336CDDE}" name="CL" dataDxfId="95"/>
    <tableColumn id="8" xr3:uid="{7004C88B-92F3-4E16-BBAF-E523E356D7BB}" name="SL model" dataDxfId="94"/>
    <tableColumn id="14" xr3:uid="{C6FB1959-3EA2-45A7-82D0-C2C50CD3BA54}" name="Notes2" dataCellStyle="Normal"/>
    <tableColumn id="17" xr3:uid="{3865B574-572D-4010-BF7F-4FCE666C05BE}" name="Column1" dataDxfId="9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AE14CB-442D-416B-ACF2-373485836EA5}" name="Table6" displayName="Table6" ref="A1:AZ48" totalsRowShown="0" headerRowDxfId="92" headerRowBorderDxfId="91" tableBorderDxfId="90" dataCellStyle="Normal">
  <autoFilter ref="A1:AZ48" xr:uid="{122871D8-DBA2-4A57-8597-E5BA801C3331}">
    <filterColumn colId="0">
      <filters>
        <filter val="BROKEN DATA END"/>
        <filter val="BROKEN DATA START"/>
        <filter val="CCGS Des Groseilliers"/>
        <filter val="CCGS Terry Fox"/>
        <filter val="CS Bremen"/>
        <filter val="CS Fram"/>
        <filter val="END AIS"/>
        <filter val="END DATA"/>
        <filter val="GCS Taiga Desgagnes"/>
        <filter val="Hanse Explorer"/>
        <filter val="Hanseatic Nature"/>
        <filter val="NG Explorer"/>
        <filter val="Ocean Endeavour"/>
        <filter val="Oden"/>
        <filter val="RCGS Resolute"/>
        <filter val="Roald Amundsen"/>
        <filter val="START AIS"/>
        <filter val="START DATA"/>
        <filter val="SV Kamaxitha"/>
        <filter val="SV Laluna"/>
        <filter val="SV Tecla"/>
        <filter val="The World"/>
      </filters>
    </filterColumn>
  </autoFilter>
  <sortState xmlns:xlrd2="http://schemas.microsoft.com/office/spreadsheetml/2017/richdata2" ref="A2:AZ48">
    <sortCondition ref="K1:K48"/>
  </sortState>
  <tableColumns count="52">
    <tableColumn id="2" xr3:uid="{42F3DFF6-3560-46E5-A2ED-1C91CF93C12B}" name="Contact" dataCellStyle="Normal"/>
    <tableColumn id="21" xr3:uid="{BF1E5439-3F03-48E5-9356-073676708680}" name="Ship Name"/>
    <tableColumn id="3" xr3:uid="{736D2752-F7D6-486D-90D5-40C164C2C0B7}" name="MMSI" dataCellStyle="Normal"/>
    <tableColumn id="22" xr3:uid="{F53E7E18-7AA1-40F8-B0D5-2E53A3567A37}" name="Type"/>
    <tableColumn id="23" xr3:uid="{863BE4FD-D367-4658-9043-065F412DEE04}" name="Hope?"/>
    <tableColumn id="40" xr3:uid="{315E9B23-BB5A-4D9B-BE15-B2F3860B7022}" name="Length"/>
    <tableColumn id="38" xr3:uid="{095EB830-6C59-49EC-B4E1-9D97DB0B5365}" name="Good"/>
    <tableColumn id="12" xr3:uid="{0F0BD5A5-5443-4139-943A-7BCAD50B2BDD}" name="2nd Contact" dataCellStyle="Normal"/>
    <tableColumn id="39" xr3:uid="{086932BD-2E8C-43C3-981C-D85387C16F0C}" name="Spd (kts)" dataDxfId="89">
      <calculatedColumnFormula>Table6[[#This Row],[Spd AIS (m/s)]]*1.94</calculatedColumnFormula>
    </tableColumn>
    <tableColumn id="5" xr3:uid="{22235096-2267-4A78-AEDA-03358EC7036B}" name="Spd AIS (m/s)" dataDxfId="88" dataCellStyle="Normal"/>
    <tableColumn id="16" xr3:uid="{A601BF0D-73B1-4A3B-91FB-90C60D866E54}" name="CPA AIS - AAA1" dataDxfId="87"/>
    <tableColumn id="11" xr3:uid="{3418E2EB-C3DC-42B4-A155-8926011AD1A1}" name="R_ AAA1 (m)" dataCellStyle="Normal"/>
    <tableColumn id="41" xr3:uid="{8561607F-54F6-400F-B5F2-5DE8705CD5BC}" name="CG - AAA1" dataDxfId="86"/>
    <tableColumn id="4" xr3:uid="{DC4FEAEE-C961-41BE-AF0B-15425F944F4C}" name="Doppler CPA - AAA1" dataDxfId="85"/>
    <tableColumn id="42" xr3:uid="{196F2DAD-F528-41AA-A635-EFBF44F78639}" name="CL - AAA1" dataDxfId="84"/>
    <tableColumn id="27" xr3:uid="{5C2DBDB1-9468-4DD8-A9FB-76F7C664844A}" name="Spd_Doppler - AAA1 (kts)" dataDxfId="83"/>
    <tableColumn id="47" xr3:uid="{D7C644D3-C5E3-4950-8BF9-7D4423A126DA}" name="Spd_Doppler - AAA2 (m/s)" dataDxfId="82">
      <calculatedColumnFormula>Table6[[#This Row],[Spd_Doppler - AAA1 (kts)]]/1.94</calculatedColumnFormula>
    </tableColumn>
    <tableColumn id="28" xr3:uid="{A5CA497A-5143-4AA8-AB4D-5912E3F14A18}" name="Doppler range (yds) - AAA1" dataDxfId="81"/>
    <tableColumn id="20" xr3:uid="{5F28DB58-2150-4233-BA49-CBCB477C92C8}" name="Vert. Angle AAA1 (deg)" dataDxfId="80">
      <calculatedColumnFormula>90-180/PI()*ATAN(Table6[[#This Row],[R_ AAA1 (m)]]/130)</calculatedColumnFormula>
    </tableColumn>
    <tableColumn id="15" xr3:uid="{35E64723-4A36-4B0B-B6B8-7F4C4A65B211}" name="CPA AIS - AAA2" dataDxfId="79"/>
    <tableColumn id="7" xr3:uid="{1D977F20-AFB1-479C-9598-3E6BE98AA918}" name="R_AAA2 (m)" dataDxfId="78" dataCellStyle="Normal"/>
    <tableColumn id="45" xr3:uid="{9280AB43-FF96-45F3-A967-8458781CFAAF}" name="CG - AAA2" dataDxfId="77"/>
    <tableColumn id="44" xr3:uid="{F00E13BF-8CE1-4C67-97C2-D93517F7FC50}" name="Doppler CPA - AAA2" dataDxfId="76"/>
    <tableColumn id="43" xr3:uid="{8BC42443-1912-4901-A5A6-E4A39B01672D}" name="CL - AAA2" dataDxfId="75"/>
    <tableColumn id="1" xr3:uid="{CA1CEA01-B5DE-4AC1-8607-D23C608F0DB6}" name="Spd_Doppler - AAA2 (kts)" dataDxfId="74"/>
    <tableColumn id="46" xr3:uid="{AA09F6AA-C4C9-4E49-B455-1E8E119401BB}" name="Spd_Doppler - AAA2 (m/s)2" dataDxfId="73">
      <calculatedColumnFormula>Table6[[#This Row],[Spd_Doppler - AAA2 (kts)]]/1.94</calculatedColumnFormula>
    </tableColumn>
    <tableColumn id="36" xr3:uid="{6EAFEF58-F4D7-4F27-9CFA-BDD3F8BD6965}" name="Doppler range (yds) - AAA2" dataDxfId="72"/>
    <tableColumn id="19" xr3:uid="{E45DBAE4-B2ED-459A-A838-E00C2D1362B7}" name="Vert. Angle AAA2" dataDxfId="71">
      <calculatedColumnFormula>90-180/PI()*ATAN(Table6[[#This Row],[R_AAA2 (m)]]/130)</calculatedColumnFormula>
    </tableColumn>
    <tableColumn id="51" xr3:uid="{EAC25D89-D9EC-4C3B-838E-38490CAE6B2A}" name="CPA - AIS BSRTO" dataDxfId="70"/>
    <tableColumn id="50" xr3:uid="{96F1E4D2-DBC0-499D-9821-D86BA5289384}" name="CG - BSRTO" dataDxfId="69"/>
    <tableColumn id="49" xr3:uid="{EF719C9B-CEF3-4922-B07A-10E8E5B7A962}" name="CL - BSRTO" dataDxfId="68"/>
    <tableColumn id="48" xr3:uid="{12CEE93E-FAE4-4EC2-90DE-CBB63AE60EC0}" name="R_BSRTO" dataDxfId="67"/>
    <tableColumn id="30" xr3:uid="{D91FCB15-1823-4B81-99A5-B91B261E62C1}" name="CFR (Hz)" dataDxfId="66"/>
    <tableColumn id="25" xr3:uid="{842681A3-036A-49BD-88DA-7DC6F8BE46A5}" name="N Engine" dataDxfId="65"/>
    <tableColumn id="34" xr3:uid="{6B779C75-E199-4F60-A1A9-D7F1E4CBFCD0}" name="ERPM" dataDxfId="64">
      <calculatedColumnFormula>Table6[[#This Row],[CFR (Hz)]]*2*60</calculatedColumnFormula>
    </tableColumn>
    <tableColumn id="37" xr3:uid="{8B7F4334-A1D9-49E0-9351-74712922C34E}" name="EDA1 (Hz)" dataDxfId="63"/>
    <tableColumn id="52" xr3:uid="{12EBFFD3-AA57-4C3D-879F-AC12ABFC69B0}" name="EDA1/ERPM" dataDxfId="62">
      <calculatedColumnFormula>Table6[[#This Row],[EDA1 (Hz)]]/Table6[[#This Row],[ERPM]]</calculatedColumnFormula>
    </tableColumn>
    <tableColumn id="24" xr3:uid="{24E16368-74CF-497B-82A3-B49E799843BC}" name="EDA2 (Hz)" dataDxfId="61"/>
    <tableColumn id="35" xr3:uid="{24BDD043-AC23-4AFF-A7EB-73608C583926}" name="EDA2/ERPM" dataDxfId="60">
      <calculatedColumnFormula>Table6[[#This Row],[EDA2 (Hz)]]/Table6[[#This Row],[ERPM]]</calculatedColumnFormula>
    </tableColumn>
    <tableColumn id="29" xr3:uid="{BCA70044-DFFB-4404-B132-EB54D33E14C0}" name="N Aux" dataDxfId="59"/>
    <tableColumn id="26" xr3:uid="{4AA86C33-E176-45BD-98E3-6BE44C3814AE}" name="N Shaft" dataDxfId="58"/>
    <tableColumn id="31" xr3:uid="{DF2C6795-5CF5-4F0E-8465-1A06E9568CA9}" name="SR (Hz)" dataDxfId="57"/>
    <tableColumn id="9" xr3:uid="{008B2F58-4D3C-4EE7-9DFD-8C02D73B8ECE}" name="N Blades" dataDxfId="56"/>
    <tableColumn id="10" xr3:uid="{BBFD59F8-8A08-406C-B978-124F0526E670}" name="BR" dataDxfId="55">
      <calculatedColumnFormula>Table6[[#This Row],[SR (Hz)]]*Table6[[#This Row],[N Blades]]</calculatedColumnFormula>
    </tableColumn>
    <tableColumn id="32" xr3:uid="{D714AB33-4C2C-4604-8764-8D71D5BB1318}" name="SRPM" dataDxfId="54">
      <calculatedColumnFormula>Table6[[#This Row],[SR (Hz)]]*60</calculatedColumnFormula>
    </tableColumn>
    <tableColumn id="6" xr3:uid="{179E6BEB-3497-43C0-A134-18C9FBBF32B6}" name="TPK" dataDxfId="53">
      <calculatedColumnFormula>Table6[[#This Row],[SRPM]]/Table6[[#This Row],[Spd (kts)]]</calculatedColumnFormula>
    </tableColumn>
    <tableColumn id="33" xr3:uid="{005CAD45-8369-4337-8A5D-D9FDFB792093}" name="N Cylinders" dataDxfId="52"/>
    <tableColumn id="13" xr3:uid="{6C3583B3-0904-47CB-A2EB-2F36C01DD458}" name="TOI" dataDxfId="51" dataCellStyle="Normal"/>
    <tableColumn id="18" xr3:uid="{B71B6D2C-47E7-413F-98CB-0CCFFB5790E2}" name="Clipped AAA1" dataDxfId="50"/>
    <tableColumn id="8" xr3:uid="{8FBD3AFB-F495-4DCA-A233-A10B65056497}" name="Clipped AAA2" dataDxfId="49"/>
    <tableColumn id="14" xr3:uid="{F3B98BF4-84A5-47F5-AA98-21FC48E02820}" name="Notes" dataCellStyle="Normal"/>
    <tableColumn id="17" xr3:uid="{7E677817-932F-4DFF-80BB-167A3F638F44}" name="Column1" dataDxfId="48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94428-4391-4274-9B72-8AE66163CB9B}" name="NW2019_annotations" displayName="NW2019_annotations" ref="A1:H722" tableType="queryTable" totalsRowShown="0">
  <autoFilter ref="A1:H722" xr:uid="{24280CEA-45D0-4EFF-A649-792B47EA6E72}">
    <filterColumn colId="6">
      <filters>
        <filter val="Blade"/>
        <filter val="CPA"/>
        <filter val="Eng"/>
        <filter val="gear"/>
        <filter val="Genset"/>
        <filter val="Pal Count"/>
        <filter val="Shaft"/>
        <filter val="tonal"/>
        <filter val="unknown"/>
      </filters>
    </filterColumn>
  </autoFilter>
  <tableColumns count="8">
    <tableColumn id="1" xr3:uid="{49D32E82-4821-475C-A552-37013AA34EF5}" uniqueName="1" name="start time (YYYYMMDDTHHmmSS.ssss)" queryTableFieldId="1" dataDxfId="47"/>
    <tableColumn id="2" xr3:uid="{75FD1C17-F2E5-4A63-B372-3E1D7F59C470}" uniqueName="2" name="end time (YYYYMMDDTHHmmSS.ssss)" queryTableFieldId="2" dataDxfId="46"/>
    <tableColumn id="8" xr3:uid="{CC8D38F9-B6EF-438B-A451-05BEB99064CC}" uniqueName="8" name="contact" queryTableFieldId="8" dataDxfId="45"/>
    <tableColumn id="3" xr3:uid="{3F720CCC-D127-4B5A-8769-2AA51F138F2A}" uniqueName="3" name="start frequency (Hz)" queryTableFieldId="3"/>
    <tableColumn id="4" xr3:uid="{EA9A8D69-39BF-4B9A-9C6F-A18D866CEE8D}" uniqueName="4" name="end frequency (Hz)" queryTableFieldId="4"/>
    <tableColumn id="5" xr3:uid="{57EE30DB-C46E-4FB1-99FC-57C4DDDFA16B}" uniqueName="5" name="beam" queryTableFieldId="5"/>
    <tableColumn id="6" xr3:uid="{6ED9831F-7C13-4B67-BD76-329E07D99BD2}" uniqueName="6" name="annotation tag" queryTableFieldId="6" dataDxfId="44"/>
    <tableColumn id="7" xr3:uid="{8D85193D-3E73-4AD9-85E6-8CCA9FF8D739}" uniqueName="7" name="annotation text" queryTableFieldId="7" dataDxfId="4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CCA5441-6B9A-4EA8-BFE3-07A4D15284C2}" name="Table59" displayName="Table59" ref="A2:I14" totalsRowShown="0" headerRowDxfId="42" dataDxfId="40" headerRowBorderDxfId="41">
  <autoFilter ref="A2:I14" xr:uid="{D1ADBFA3-BC97-4F89-ACCD-80F04393469B}"/>
  <sortState xmlns:xlrd2="http://schemas.microsoft.com/office/spreadsheetml/2017/richdata2" ref="A3:H14">
    <sortCondition ref="A2:A14"/>
  </sortState>
  <tableColumns count="9">
    <tableColumn id="1" xr3:uid="{CB127F08-B60F-4D9F-8DFF-6899C4315E2D}" name="Ship" dataDxfId="39"/>
    <tableColumn id="7" xr3:uid="{28C8B4AE-6044-4002-8C52-637ACB349B3C}" name="A1" dataDxfId="38"/>
    <tableColumn id="8" xr3:uid="{D1D63AB9-2101-4A33-92C3-C07EA0741AC3}" name="A2" dataDxfId="37"/>
    <tableColumn id="4" xr3:uid="{E970BF44-BEED-4D81-B02B-34735E654240}" name="A12" dataDxfId="36"/>
    <tableColumn id="3" xr3:uid="{366071F5-CD2A-491B-91A2-F4596C4D7C00}" name="A23" dataDxfId="35"/>
    <tableColumn id="9" xr3:uid="{B4DB1130-5E5A-439D-9F10-9E6AACCCF73D}" name="A13" dataDxfId="34"/>
    <tableColumn id="2" xr3:uid="{6792E225-4630-471D-93BF-E1D4B57F323A}" name="A22" dataDxfId="33"/>
    <tableColumn id="5" xr3:uid="{35F91D7A-590A-41A7-B343-1BBCE8F4AE13}" name="A14" dataDxfId="32"/>
    <tableColumn id="6" xr3:uid="{4801893F-E3F1-4C37-8D3A-30EBB5FBD68B}" name="A24" dataDxfId="31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E25A36D-F365-4958-B17C-AF6762ABD006}" name="Table511" displayName="Table511" ref="K2:S14" totalsRowShown="0" headerRowDxfId="30" dataDxfId="28" headerRowBorderDxfId="29">
  <autoFilter ref="K2:S14" xr:uid="{AE25A36D-F365-4958-B17C-AF6762ABD006}"/>
  <sortState xmlns:xlrd2="http://schemas.microsoft.com/office/spreadsheetml/2017/richdata2" ref="K3:Q14">
    <sortCondition ref="K2:K14"/>
  </sortState>
  <tableColumns count="9">
    <tableColumn id="1" xr3:uid="{1116F651-4266-48AD-A78F-AE82756D3C08}" name="Ship" dataDxfId="27"/>
    <tableColumn id="7" xr3:uid="{A168A6EF-22E0-4406-8969-083325B63732}" name="Time 1" dataDxfId="26"/>
    <tableColumn id="4" xr3:uid="{5264E4B1-A510-48A1-AC81-92674B978714}" name="R1 (m)" dataDxfId="25"/>
    <tableColumn id="9" xr3:uid="{05EAF200-6B38-454E-AC71-2F24C0621365}" name="S1 (m/s)" dataDxfId="24"/>
    <tableColumn id="5" xr3:uid="{CFF9F120-D475-4876-BF92-7080368DB189}" name="θ1 (°)" dataDxfId="23"/>
    <tableColumn id="8" xr3:uid="{1688CA7D-0B49-4416-93EE-17766A0CB561}" name="Time 2" dataDxfId="22"/>
    <tableColumn id="3" xr3:uid="{591A0FB9-1446-4D38-95DD-B882AAC22278}" name="R2 (m)" dataDxfId="21"/>
    <tableColumn id="2" xr3:uid="{741AEF94-7955-4FE2-AA89-E22468541B52}" name="S2 (m/s)" dataDxfId="20"/>
    <tableColumn id="6" xr3:uid="{39988396-2879-4F94-9D4D-FA7C06738753}" name="θ2 (°)" dataDxfId="19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3DA83-3D0A-4763-9B1D-8E411345FFB0}" name="Table62" displayName="Table62" ref="A1:G14" totalsRowShown="0" headerRowDxfId="18" headerRowBorderDxfId="17" tableBorderDxfId="16" dataCellStyle="Normal">
  <autoFilter ref="A1:G14" xr:uid="{122871D8-DBA2-4A57-8597-E5BA801C3331}"/>
  <sortState xmlns:xlrd2="http://schemas.microsoft.com/office/spreadsheetml/2017/richdata2" ref="A2:E14">
    <sortCondition ref="B1:B14"/>
  </sortState>
  <tableColumns count="7">
    <tableColumn id="2" xr3:uid="{D7D7D9A1-F055-4477-A497-27C7D02B34F3}" name="Contact" dataCellStyle="Normal"/>
    <tableColumn id="16" xr3:uid="{AA4CB51B-76A8-45E5-A208-2F9B9286F173}" name="CPA AIS - AAA1" dataDxfId="15"/>
    <tableColumn id="11" xr3:uid="{985A1882-2371-4D06-97C6-33A514E9D484}" name="R_ AAA1 (m)" dataCellStyle="Normal"/>
    <tableColumn id="18" xr3:uid="{B09727AF-B0BD-404E-8F1B-76734B269A16}" name="Clipped AAA1" dataDxfId="14"/>
    <tableColumn id="8" xr3:uid="{A22A4D5D-9779-418E-B6C5-C33F89541A71}" name="Clipped AAA2" dataDxfId="13"/>
    <tableColumn id="24" xr3:uid="{6D9DF6C5-6F84-4F05-B3D9-C122EB9D9926}" name="AAA1" dataCellStyle="Normal"/>
    <tableColumn id="25" xr3:uid="{CFD55036-E79E-4F73-9C68-5DD282584DD6}" name="AAA2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032FD8-297C-4AFD-A9C4-4C0C6AA04248}" name="Table646" displayName="Table646" ref="A1:F59" totalsRowShown="0" headerRowDxfId="12" headerRowBorderDxfId="11" tableBorderDxfId="10" dataCellStyle="Normal">
  <autoFilter ref="A1:F59" xr:uid="{122871D8-DBA2-4A57-8597-E5BA801C3331}">
    <filterColumn colId="0">
      <filters>
        <filter val="END AIS"/>
        <filter val="END DATA - AAA1"/>
        <filter val="END DATA - AAA2"/>
        <filter val="Heb Sky"/>
        <filter val="Ioffe"/>
        <filter val="Kiviuk I"/>
        <filter val="Latitude"/>
        <filter val="Le Boreal"/>
        <filter val="Le Soleal"/>
        <filter val="NG Explorer"/>
        <filter val="Oc Adventurer"/>
        <filter val="Oc Endeavour"/>
        <filter val="START AAA1"/>
        <filter val="START AAA2"/>
        <filter val="Wave"/>
      </filters>
    </filterColumn>
  </autoFilter>
  <sortState xmlns:xlrd2="http://schemas.microsoft.com/office/spreadsheetml/2017/richdata2" ref="A2:F59">
    <sortCondition ref="E1:E59"/>
  </sortState>
  <tableColumns count="6">
    <tableColumn id="2" xr3:uid="{5454F399-8090-43EA-8DBC-3B571DF7E7CB}" name="Contact" dataCellStyle="Normal"/>
    <tableColumn id="3" xr3:uid="{2EA59F77-380B-4B15-ACFC-690155A7EDFA}" name="MMSI" dataCellStyle="Normal"/>
    <tableColumn id="39" xr3:uid="{F2C43E20-4D78-45C2-AD7B-A3CB5F8E4F96}" name="Spd (kts)" dataDxfId="9"/>
    <tableColumn id="5" xr3:uid="{03865C25-5E84-482D-B9CE-706D9BAAB820}" name="Spd AIS (m/s)" dataDxfId="8" dataCellStyle="Normal"/>
    <tableColumn id="16" xr3:uid="{D5B03CED-F171-490E-9CE5-49BF73D36D60}" name="CPA AIS - AAA1" dataDxfId="7"/>
    <tableColumn id="11" xr3:uid="{A5988B9F-35B5-4EFD-9ACC-05B885F0DBAC}" name="R_ AAA1 (m)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2D895C-5DD6-43D0-B757-CF6C7D0BC61E}" name="Table15" displayName="Table15" ref="A1:M39" totalsRowShown="0">
  <autoFilter ref="A1:M39" xr:uid="{F0E92BEC-E9D9-42DE-8495-BD9B8F38BA8F}">
    <filterColumn colId="4">
      <filters blank="1">
        <filter val="Heb Sky (NG Ex)"/>
        <filter val="Ioffe"/>
        <filter val="Kiviuk I"/>
        <filter val="Latitude"/>
        <filter val="Le Boreal"/>
        <filter val="Le Soleal"/>
        <filter val="Oc Adventurer"/>
        <filter val="Oc Endeavour"/>
        <filter val="Wave"/>
      </filters>
    </filterColumn>
  </autoFilter>
  <sortState xmlns:xlrd2="http://schemas.microsoft.com/office/spreadsheetml/2017/richdata2" ref="A2:M39">
    <sortCondition ref="A1:A39"/>
  </sortState>
  <tableColumns count="13">
    <tableColumn id="1" xr3:uid="{28B2EAA7-1B6C-4173-82F1-2921D13E0A23}" name="Start" dataDxfId="6"/>
    <tableColumn id="2" xr3:uid="{93D68320-EF5C-4231-9DC1-036902BB6C5D}" name="End" dataDxfId="5">
      <calculatedColumnFormula>A2-#REF!</calculatedColumnFormula>
    </tableColumn>
    <tableColumn id="13" xr3:uid="{C2245521-971F-4B57-BDB7-7589D8699C12}" name="Length" dataDxfId="4">
      <calculatedColumnFormula>Table15[[#This Row],[End]]-Table15[[#This Row],[Start]]</calculatedColumnFormula>
    </tableColumn>
    <tableColumn id="14" xr3:uid="{FB42E64F-EBC2-4E2C-B6E5-360B36CF7484}" name="Contact" dataDxfId="3"/>
    <tableColumn id="3" xr3:uid="{4173733C-47F2-489C-AF3F-5A8A0A29E8CB}" name="CPA" dataDxfId="2"/>
    <tableColumn id="4" xr3:uid="{5D18375D-CB1E-423B-B547-7AE5262F32F8}" name="Spd (kts)"/>
    <tableColumn id="8" xr3:uid="{572DD90C-3911-49C4-9BA4-D4DEB8D8104D}" name="Hdg"/>
    <tableColumn id="5" xr3:uid="{C7DD6B92-469C-4E95-AD3F-0164E3C19F67}" name="Range - AAA2 (m)"/>
    <tableColumn id="6" xr3:uid="{64B370A2-9D5A-4C56-BC74-43DF89780E6B}" name="Brg "/>
    <tableColumn id="11" xr3:uid="{7444B1D3-90BA-4441-8543-8AAB5C0C3546}" name="TL_sp(dB)" dataDxfId="1">
      <calculatedColumnFormula>20*log</calculatedColumnFormula>
    </tableColumn>
    <tableColumn id="12" xr3:uid="{4F9828D5-7FD1-4ADB-83AC-357DA279081D}" name="TL_cy(dB)" dataDxfId="0">
      <calculatedColumnFormula>15*LOG(Table15[[#This Row],[Range - AAA2 (m)]])</calculatedColumnFormula>
    </tableColumn>
    <tableColumn id="7" xr3:uid="{B3FA86F7-4988-4660-BC95-FEF81B998041}" name="Range - AAA1"/>
    <tableColumn id="9" xr3:uid="{2224F8C7-E8BD-48CC-A089-35DBC2EAEBAC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1" dT="2025-05-20T20:10:55.55" personId="{10079A4D-29AC-43CE-B1D7-D92BAB2947A3}" id="{F9425C10-C557-44B2-8C1F-0CA6F9C15A0F}">
    <text>Changed from 1300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9AE4-82D5-4310-A992-1AD548112AFC}">
  <dimension ref="A1:AX59"/>
  <sheetViews>
    <sheetView zoomScale="112" zoomScaleNormal="112" workbookViewId="0">
      <pane xSplit="1" topLeftCell="B1" activePane="topRight" state="frozen"/>
      <selection pane="topRight" activeCell="C1" activeCellId="1" sqref="A1:A1048576 C1:C1048576"/>
    </sheetView>
  </sheetViews>
  <sheetFormatPr defaultRowHeight="15" outlineLevelCol="2" x14ac:dyDescent="0.25"/>
  <cols>
    <col min="1" max="2" width="21" customWidth="1"/>
    <col min="3" max="3" width="10.7109375" bestFit="1" customWidth="1" outlineLevel="1"/>
    <col min="4" max="4" width="11" hidden="1" customWidth="1" outlineLevel="1"/>
    <col min="5" max="5" width="13.7109375" bestFit="1" customWidth="1" outlineLevel="1"/>
    <col min="6" max="6" width="7.28515625" style="7" hidden="1" customWidth="1" outlineLevel="1"/>
    <col min="7" max="7" width="8.28515625" customWidth="1"/>
    <col min="8" max="8" width="16.7109375" style="60" bestFit="1" customWidth="1"/>
    <col min="9" max="9" width="9.85546875" customWidth="1"/>
    <col min="10" max="10" width="16" hidden="1" customWidth="1" outlineLevel="1"/>
    <col min="11" max="11" width="16.85546875" hidden="1" customWidth="1" outlineLevel="1"/>
    <col min="12" max="12" width="16.42578125" hidden="1" customWidth="1" outlineLevel="1"/>
    <col min="13" max="14" width="8.7109375" hidden="1" customWidth="1" outlineLevel="1"/>
    <col min="15" max="15" width="9.85546875" style="2" hidden="1" customWidth="1" outlineLevel="1"/>
    <col min="16" max="16" width="7.7109375" hidden="1" customWidth="1" collapsed="1"/>
    <col min="17" max="17" width="16.5703125" style="63" customWidth="1"/>
    <col min="18" max="18" width="14.5703125" bestFit="1" customWidth="1"/>
    <col min="19" max="20" width="16.7109375" customWidth="1" outlineLevel="1"/>
    <col min="21" max="21" width="17.85546875" customWidth="1" outlineLevel="1"/>
    <col min="22" max="23" width="8.7109375" hidden="1" customWidth="1" outlineLevel="1"/>
    <col min="24" max="24" width="13.28515625" hidden="1" customWidth="1" outlineLevel="1"/>
    <col min="25" max="25" width="7.5703125" hidden="1" customWidth="1"/>
    <col min="26" max="27" width="9.140625" hidden="1" customWidth="1" outlineLevel="1"/>
    <col min="28" max="28" width="7" style="24" hidden="1" customWidth="1" outlineLevel="1"/>
    <col min="29" max="29" width="10.42578125" style="2" hidden="1" customWidth="1" outlineLevel="1"/>
    <col min="30" max="30" width="10.42578125" style="24" hidden="1" customWidth="1" outlineLevel="1"/>
    <col min="31" max="31" width="10.140625" hidden="1" customWidth="1" outlineLevel="1"/>
    <col min="32" max="32" width="7.85546875" style="2" hidden="1" customWidth="1" outlineLevel="1"/>
    <col min="33" max="33" width="9.140625" hidden="1" customWidth="1" outlineLevel="2" collapsed="1"/>
    <col min="34" max="34" width="21.140625" hidden="1" customWidth="1" outlineLevel="2"/>
    <col min="35" max="35" width="15.5703125" style="7" hidden="1" customWidth="1" outlineLevel="2"/>
    <col min="36" max="37" width="9.140625" hidden="1" customWidth="1" outlineLevel="2"/>
    <col min="38" max="39" width="9.140625" style="24" hidden="1" customWidth="1" outlineLevel="2"/>
    <col min="40" max="40" width="9.140625" hidden="1" customWidth="1" outlineLevel="2"/>
    <col min="41" max="41" width="9.28515625" hidden="1" customWidth="1" outlineLevel="2" collapsed="1"/>
    <col min="42" max="42" width="15.5703125" customWidth="1" outlineLevel="2"/>
    <col min="43" max="43" width="21.140625" customWidth="1" outlineLevel="2"/>
    <col min="44" max="44" width="2.42578125" customWidth="1"/>
    <col min="45" max="45" width="2.7109375" customWidth="1"/>
    <col min="46" max="46" width="2.28515625" customWidth="1"/>
    <col min="47" max="47" width="11.140625" bestFit="1" customWidth="1"/>
    <col min="48" max="48" width="7" customWidth="1"/>
    <col min="49" max="49" width="15.7109375" bestFit="1" customWidth="1"/>
    <col min="50" max="50" width="8.42578125" customWidth="1"/>
    <col min="51" max="51" width="8.28515625" customWidth="1"/>
    <col min="52" max="52" width="4.28515625" customWidth="1"/>
    <col min="53" max="53" width="17.28515625" customWidth="1"/>
    <col min="54" max="59" width="1.7109375" customWidth="1"/>
    <col min="60" max="60" width="15.140625" bestFit="1" customWidth="1"/>
    <col min="61" max="62" width="15.5703125" bestFit="1" customWidth="1"/>
    <col min="64" max="64" width="15.5703125" bestFit="1" customWidth="1"/>
    <col min="65" max="65" width="20.140625" bestFit="1" customWidth="1"/>
    <col min="66" max="66" width="13.42578125" customWidth="1"/>
  </cols>
  <sheetData>
    <row r="1" spans="1:50" x14ac:dyDescent="0.25">
      <c r="A1" s="5" t="s">
        <v>0</v>
      </c>
      <c r="B1" s="5" t="s">
        <v>1064</v>
      </c>
      <c r="C1" s="5" t="s">
        <v>1</v>
      </c>
      <c r="D1" s="5" t="s">
        <v>45</v>
      </c>
      <c r="E1" s="5" t="s">
        <v>9</v>
      </c>
      <c r="F1" s="19" t="s">
        <v>2</v>
      </c>
      <c r="G1" s="5" t="s">
        <v>182</v>
      </c>
      <c r="H1" s="58" t="s">
        <v>168</v>
      </c>
      <c r="I1" s="5" t="s">
        <v>179</v>
      </c>
      <c r="J1" s="6" t="s">
        <v>170</v>
      </c>
      <c r="K1" s="6" t="s">
        <v>47</v>
      </c>
      <c r="L1" s="6" t="s">
        <v>171</v>
      </c>
      <c r="M1" s="6" t="s">
        <v>184</v>
      </c>
      <c r="N1" s="6" t="s">
        <v>212</v>
      </c>
      <c r="O1" s="6" t="s">
        <v>48</v>
      </c>
      <c r="P1" s="6" t="s">
        <v>180</v>
      </c>
      <c r="Q1" s="61" t="s">
        <v>167</v>
      </c>
      <c r="R1" s="5" t="s">
        <v>46</v>
      </c>
      <c r="S1" s="6" t="s">
        <v>165</v>
      </c>
      <c r="T1" s="6" t="s">
        <v>169</v>
      </c>
      <c r="U1" s="6" t="s">
        <v>166</v>
      </c>
      <c r="V1" s="6" t="s">
        <v>183</v>
      </c>
      <c r="W1" s="6" t="s">
        <v>213</v>
      </c>
      <c r="X1" s="6" t="s">
        <v>49</v>
      </c>
      <c r="Y1" s="19" t="s">
        <v>181</v>
      </c>
      <c r="Z1" s="6" t="s">
        <v>50</v>
      </c>
      <c r="AA1" s="6" t="s">
        <v>51</v>
      </c>
      <c r="AB1" s="23" t="s">
        <v>52</v>
      </c>
      <c r="AC1" s="6" t="s">
        <v>185</v>
      </c>
      <c r="AD1" s="23" t="s">
        <v>495</v>
      </c>
      <c r="AE1" s="6" t="s">
        <v>53</v>
      </c>
      <c r="AF1" s="6" t="s">
        <v>493</v>
      </c>
      <c r="AG1" s="6" t="s">
        <v>186</v>
      </c>
      <c r="AH1" s="6" t="s">
        <v>54</v>
      </c>
      <c r="AI1" s="6" t="s">
        <v>55</v>
      </c>
      <c r="AJ1" s="6" t="s">
        <v>56</v>
      </c>
      <c r="AK1" s="6" t="s">
        <v>57</v>
      </c>
      <c r="AL1" s="23" t="s">
        <v>496</v>
      </c>
      <c r="AM1" s="23" t="s">
        <v>497</v>
      </c>
      <c r="AN1" s="6" t="s">
        <v>58</v>
      </c>
      <c r="AO1" s="6" t="s">
        <v>59</v>
      </c>
      <c r="AP1" s="5" t="s">
        <v>10</v>
      </c>
      <c r="AQ1" s="5" t="s">
        <v>11</v>
      </c>
      <c r="AR1" s="5" t="s">
        <v>178</v>
      </c>
      <c r="AS1" s="5" t="s">
        <v>494</v>
      </c>
      <c r="AT1" s="12" t="s">
        <v>1030</v>
      </c>
      <c r="AU1" s="5" t="s">
        <v>60</v>
      </c>
    </row>
    <row r="2" spans="1:50" x14ac:dyDescent="0.25">
      <c r="A2" t="s">
        <v>1028</v>
      </c>
      <c r="H2" s="59">
        <v>42240.893750000003</v>
      </c>
      <c r="K2" s="7"/>
      <c r="L2" s="7"/>
      <c r="M2" s="7"/>
      <c r="N2" s="7"/>
      <c r="O2" s="7"/>
      <c r="P2" s="7">
        <f>90-180/PI()*ATAN(Table64[[#This Row],[R_ AAA1 (m)]]/130)</f>
        <v>90</v>
      </c>
      <c r="Q2" s="62"/>
      <c r="S2" s="7"/>
      <c r="T2" s="7"/>
      <c r="U2" s="7"/>
      <c r="V2" s="7"/>
      <c r="W2" s="7">
        <f>Table64[[#This Row],[Spd_Doppler - AAA2 (kts)]]/1.94</f>
        <v>0</v>
      </c>
      <c r="X2" s="7"/>
      <c r="Y2" s="7">
        <f>90-180/PI()*ATAN(Table64[[#This Row],[R_AAA2 (m)]]/130)</f>
        <v>90</v>
      </c>
      <c r="Z2" s="7"/>
      <c r="AA2" s="7">
        <f>Table64[[#This Row],[CFR (Hz)]]*2*60</f>
        <v>0</v>
      </c>
      <c r="AB2" s="7"/>
      <c r="AC2" s="7"/>
      <c r="AD2" s="7">
        <f>Table64[[#This Row],[SR (Hz)]]*Table64[[#This Row],[N Blades]]</f>
        <v>0</v>
      </c>
      <c r="AE2" s="7">
        <f>Table64[[#This Row],[SR (Hz)]]*60</f>
        <v>0</v>
      </c>
      <c r="AF2" s="7" t="e">
        <f>Table64[[#This Row],[SRPM]]/Table64[[#This Row],[Spd_Doppler - AAA2 (m/s)]]</f>
        <v>#DIV/0!</v>
      </c>
      <c r="AG2" s="7"/>
      <c r="AH2" s="7"/>
      <c r="AJ2" s="7"/>
      <c r="AK2" s="7"/>
      <c r="AL2" s="7"/>
      <c r="AM2" s="7"/>
      <c r="AN2" s="7"/>
      <c r="AO2" s="7"/>
      <c r="AQ2" s="14"/>
      <c r="AR2" s="14"/>
      <c r="AS2" s="22"/>
      <c r="AU2" s="7"/>
    </row>
    <row r="3" spans="1:50" x14ac:dyDescent="0.25">
      <c r="A3" t="s">
        <v>12</v>
      </c>
      <c r="B3" t="s">
        <v>176</v>
      </c>
      <c r="C3">
        <v>316296000</v>
      </c>
      <c r="H3" s="59">
        <v>42241.196527777778</v>
      </c>
      <c r="K3" s="7"/>
      <c r="L3" s="7"/>
      <c r="M3" s="7"/>
      <c r="N3" s="7"/>
      <c r="O3" s="7"/>
      <c r="P3" s="7">
        <f>90-180/PI()*ATAN(Table64[[#This Row],[R_ AAA1 (m)]]/130)</f>
        <v>90</v>
      </c>
      <c r="Q3" s="62"/>
      <c r="S3" s="7"/>
      <c r="T3" s="7"/>
      <c r="U3" s="7"/>
      <c r="V3" s="7"/>
      <c r="W3" s="7">
        <f>Table64[[#This Row],[Spd_Doppler - AAA2 (kts)]]/1.94</f>
        <v>0</v>
      </c>
      <c r="X3" s="7"/>
      <c r="Y3" s="7">
        <f>90-180/PI()*ATAN(Table64[[#This Row],[R_AAA2 (m)]]/130)</f>
        <v>90</v>
      </c>
      <c r="Z3" s="7"/>
      <c r="AA3" s="7">
        <f>Table64[[#This Row],[CFR (Hz)]]*2*60</f>
        <v>0</v>
      </c>
      <c r="AB3" s="7"/>
      <c r="AC3" s="7"/>
      <c r="AD3" s="7">
        <f>Table64[[#This Row],[SR (Hz)]]*Table64[[#This Row],[N Blades]]</f>
        <v>0</v>
      </c>
      <c r="AE3" s="7">
        <f>Table64[[#This Row],[SR (Hz)]]*60</f>
        <v>0</v>
      </c>
      <c r="AF3" s="7" t="e">
        <f>Table64[[#This Row],[SRPM]]/Table64[[#This Row],[Spd_Doppler - AAA2 (m/s)]]</f>
        <v>#DIV/0!</v>
      </c>
      <c r="AG3" s="7"/>
      <c r="AH3" s="7"/>
      <c r="AJ3" s="7"/>
      <c r="AK3" s="7"/>
      <c r="AL3" s="7"/>
      <c r="AM3" s="7"/>
      <c r="AN3" s="7"/>
      <c r="AO3" s="7"/>
      <c r="AQ3" s="14"/>
      <c r="AR3" s="14"/>
      <c r="AS3" s="22"/>
      <c r="AU3" s="7"/>
      <c r="AX3" s="24"/>
    </row>
    <row r="4" spans="1:50" x14ac:dyDescent="0.25">
      <c r="A4" t="s">
        <v>12</v>
      </c>
      <c r="B4" t="s">
        <v>176</v>
      </c>
      <c r="C4">
        <v>316296000</v>
      </c>
      <c r="H4" s="59">
        <v>42241.519444444442</v>
      </c>
      <c r="I4">
        <v>3900</v>
      </c>
      <c r="K4" s="7"/>
      <c r="L4" s="1"/>
      <c r="M4" s="7"/>
      <c r="N4" s="7"/>
      <c r="P4" s="7">
        <f>90-180/PI()*ATAN(Table64[[#This Row],[R_ AAA1 (m)]]/130)</f>
        <v>1.9091524329963789</v>
      </c>
      <c r="Q4" s="62">
        <v>42241.518750000003</v>
      </c>
      <c r="R4">
        <v>70</v>
      </c>
      <c r="S4" s="1">
        <v>42241.477777777778</v>
      </c>
      <c r="T4" s="1">
        <v>42241.518750000003</v>
      </c>
      <c r="U4" s="1">
        <v>42241.788888888892</v>
      </c>
      <c r="V4" s="7"/>
      <c r="W4" s="7">
        <f>Table64[[#This Row],[Spd_Doppler - AAA2 (kts)]]/1.94</f>
        <v>0</v>
      </c>
      <c r="X4" s="2"/>
      <c r="Y4" s="7">
        <f>90-180/PI()*ATAN(Table64[[#This Row],[R_AAA2 (m)]]/130)</f>
        <v>61.699244233993625</v>
      </c>
      <c r="Z4" s="7"/>
      <c r="AA4" s="7">
        <f>Table64[[#This Row],[CFR (Hz)]]*2*60</f>
        <v>0</v>
      </c>
      <c r="AD4" s="24">
        <f>Table64[[#This Row],[SR (Hz)]]*Table64[[#This Row],[N Blades]]</f>
        <v>0</v>
      </c>
      <c r="AE4" s="7">
        <f>Table64[[#This Row],[SR (Hz)]]*60</f>
        <v>0</v>
      </c>
      <c r="AF4" s="7" t="e">
        <f>Table64[[#This Row],[SRPM]]/Table64[[#This Row],[Spd_Doppler - AAA2 (m/s)]]</f>
        <v>#DIV/0!</v>
      </c>
      <c r="AG4" s="2"/>
      <c r="AH4" s="7"/>
      <c r="AJ4" s="7"/>
      <c r="AK4" s="7"/>
      <c r="AN4" s="7"/>
      <c r="AO4" s="7"/>
      <c r="AQ4" s="1"/>
      <c r="AR4" s="1"/>
      <c r="AS4" s="1"/>
      <c r="AU4" s="7"/>
    </row>
    <row r="5" spans="1:50" x14ac:dyDescent="0.25">
      <c r="A5" t="s">
        <v>111</v>
      </c>
      <c r="B5" t="s">
        <v>1080</v>
      </c>
      <c r="C5">
        <v>309336000</v>
      </c>
      <c r="G5" s="1"/>
      <c r="H5" s="59">
        <v>42242.436805555553</v>
      </c>
      <c r="I5">
        <v>12700</v>
      </c>
      <c r="J5" s="7"/>
      <c r="K5" s="7"/>
      <c r="L5" s="7"/>
      <c r="M5" s="7"/>
      <c r="N5" s="7"/>
      <c r="O5" s="7"/>
      <c r="P5" s="7">
        <f>90-180/PI()*ATAN(Table64[[#This Row],[R_ AAA1 (m)]]/130)</f>
        <v>0.58647174826434423</v>
      </c>
      <c r="Q5" s="62">
        <v>42242.436805555553</v>
      </c>
      <c r="R5">
        <v>17300</v>
      </c>
      <c r="S5" s="1">
        <v>42242.426388888889</v>
      </c>
      <c r="T5" s="1">
        <v>42242.44027777778</v>
      </c>
      <c r="U5" s="1">
        <v>42242.441666666666</v>
      </c>
      <c r="V5" s="7"/>
      <c r="W5" s="7">
        <f>Table64[[#This Row],[Spd_Doppler - AAA2 (kts)]]/1.94</f>
        <v>0</v>
      </c>
      <c r="X5" s="7"/>
      <c r="Y5" s="7">
        <f>90-180/PI()*ATAN(Table64[[#This Row],[R_AAA2 (m)]]/130)</f>
        <v>0.43053821643273693</v>
      </c>
      <c r="Z5" s="7"/>
      <c r="AA5" s="7">
        <f>Table64[[#This Row],[CFR (Hz)]]*2*60</f>
        <v>0</v>
      </c>
      <c r="AB5" s="7"/>
      <c r="AC5" s="7"/>
      <c r="AD5" s="2">
        <f>Table64[[#This Row],[SR (Hz)]]*Table64[[#This Row],[N Blades]]</f>
        <v>0</v>
      </c>
      <c r="AE5" s="7">
        <f>Table64[[#This Row],[SR (Hz)]]*60</f>
        <v>0</v>
      </c>
      <c r="AF5" s="7" t="e">
        <f>Table64[[#This Row],[SRPM]]/Table64[[#This Row],[Spd_Doppler - AAA2 (m/s)]]</f>
        <v>#DIV/0!</v>
      </c>
      <c r="AG5" s="7"/>
      <c r="AH5" s="7"/>
      <c r="AJ5" s="7"/>
      <c r="AK5" s="7"/>
      <c r="AL5" s="7"/>
      <c r="AM5" s="7"/>
      <c r="AN5" s="7"/>
      <c r="AO5" s="7"/>
      <c r="AP5" s="14"/>
      <c r="AQ5" s="14"/>
      <c r="AR5" s="14"/>
      <c r="AS5" s="22"/>
      <c r="AU5" s="7"/>
    </row>
    <row r="6" spans="1:50" x14ac:dyDescent="0.25">
      <c r="A6" t="s">
        <v>12</v>
      </c>
      <c r="B6" t="s">
        <v>176</v>
      </c>
      <c r="C6">
        <v>316296000</v>
      </c>
      <c r="H6" s="59">
        <v>42242.595833333333</v>
      </c>
      <c r="K6" s="7"/>
      <c r="L6" s="1"/>
      <c r="M6" s="7"/>
      <c r="N6" s="7"/>
      <c r="P6" s="7">
        <f>90-180/PI()*ATAN(Table64[[#This Row],[R_ AAA1 (m)]]/130)</f>
        <v>90</v>
      </c>
      <c r="Q6" s="62">
        <v>42242.6</v>
      </c>
      <c r="R6">
        <v>700</v>
      </c>
      <c r="S6" s="1">
        <v>42242.577777777777</v>
      </c>
      <c r="T6" s="1">
        <v>42242.6</v>
      </c>
      <c r="U6" s="1">
        <v>42242.625694444447</v>
      </c>
      <c r="V6" s="7"/>
      <c r="W6" s="7">
        <f>Table64[[#This Row],[Spd_Doppler - AAA2 (kts)]]/1.94</f>
        <v>0</v>
      </c>
      <c r="X6" s="7"/>
      <c r="Y6" s="7">
        <f>90-180/PI()*ATAN(Table64[[#This Row],[R_AAA2 (m)]]/130)</f>
        <v>10.520784313874358</v>
      </c>
      <c r="Z6" s="7"/>
      <c r="AA6" s="7">
        <f>Table64[[#This Row],[CFR (Hz)]]*2*60</f>
        <v>0</v>
      </c>
      <c r="AB6" s="7"/>
      <c r="AC6" s="7"/>
      <c r="AD6" s="2">
        <f>Table64[[#This Row],[SR (Hz)]]*Table64[[#This Row],[N Blades]]</f>
        <v>0</v>
      </c>
      <c r="AE6" s="7">
        <f>Table64[[#This Row],[SR (Hz)]]*60</f>
        <v>0</v>
      </c>
      <c r="AF6" s="7" t="e">
        <f>Table64[[#This Row],[SRPM]]/Table64[[#This Row],[Spd_Doppler - AAA2 (m/s)]]</f>
        <v>#DIV/0!</v>
      </c>
      <c r="AG6" s="7"/>
      <c r="AH6" s="7"/>
      <c r="AJ6" s="7"/>
      <c r="AK6" s="7"/>
      <c r="AL6" s="7"/>
      <c r="AM6" s="7"/>
      <c r="AN6" s="7"/>
      <c r="AO6" s="7"/>
      <c r="AP6" s="14"/>
      <c r="AQ6" s="22"/>
      <c r="AR6" s="22"/>
      <c r="AS6" s="22"/>
      <c r="AU6" s="7"/>
    </row>
    <row r="7" spans="1:50" x14ac:dyDescent="0.25">
      <c r="A7" t="s">
        <v>111</v>
      </c>
      <c r="B7" t="s">
        <v>1080</v>
      </c>
      <c r="C7">
        <v>309336000</v>
      </c>
      <c r="E7" t="s">
        <v>1032</v>
      </c>
      <c r="G7" s="1"/>
      <c r="H7" s="59">
        <v>42242.697222222225</v>
      </c>
      <c r="I7">
        <v>100</v>
      </c>
      <c r="J7" s="7"/>
      <c r="K7" s="7"/>
      <c r="L7" s="7"/>
      <c r="M7" s="7"/>
      <c r="N7" s="7"/>
      <c r="O7" s="7"/>
      <c r="P7" s="7">
        <f>90-180/PI()*ATAN(Table64[[#This Row],[R_ AAA1 (m)]]/130)</f>
        <v>52.431407971172504</v>
      </c>
      <c r="Q7" s="62">
        <v>42242.690972222219</v>
      </c>
      <c r="R7">
        <v>500</v>
      </c>
      <c r="S7" s="1">
        <v>42242.668055555558</v>
      </c>
      <c r="T7" s="1">
        <v>42242.688194444447</v>
      </c>
      <c r="U7" s="1">
        <v>42242.709722222222</v>
      </c>
      <c r="V7" s="7"/>
      <c r="W7" s="7">
        <f>Table64[[#This Row],[Spd_Doppler - AAA2 (kts)]]/1.94</f>
        <v>0</v>
      </c>
      <c r="X7" s="7"/>
      <c r="Y7" s="7">
        <f>90-180/PI()*ATAN(Table64[[#This Row],[R_AAA2 (m)]]/130)</f>
        <v>14.574216198038741</v>
      </c>
      <c r="Z7" s="7"/>
      <c r="AA7" s="7">
        <f>Table64[[#This Row],[CFR (Hz)]]*2*60</f>
        <v>0</v>
      </c>
      <c r="AB7" s="7"/>
      <c r="AC7" s="7"/>
      <c r="AD7" s="2">
        <f>Table64[[#This Row],[SR (Hz)]]*Table64[[#This Row],[N Blades]]</f>
        <v>0</v>
      </c>
      <c r="AE7" s="7">
        <f>Table64[[#This Row],[SR (Hz)]]*60</f>
        <v>0</v>
      </c>
      <c r="AF7" s="7" t="e">
        <f>Table64[[#This Row],[SRPM]]/Table64[[#This Row],[Spd_Doppler - AAA2 (m/s)]]</f>
        <v>#DIV/0!</v>
      </c>
      <c r="AG7" s="7"/>
      <c r="AH7" s="7"/>
      <c r="AJ7" s="7"/>
      <c r="AK7" s="7"/>
      <c r="AL7" s="7"/>
      <c r="AM7" s="7"/>
      <c r="AN7" s="7"/>
      <c r="AO7" s="7"/>
      <c r="AP7" s="14"/>
      <c r="AQ7" s="14"/>
      <c r="AR7" s="14"/>
      <c r="AS7" s="22"/>
      <c r="AU7" s="7"/>
    </row>
    <row r="8" spans="1:50" x14ac:dyDescent="0.25">
      <c r="A8" t="s">
        <v>13</v>
      </c>
      <c r="B8" t="s">
        <v>1081</v>
      </c>
      <c r="C8">
        <v>311000253</v>
      </c>
      <c r="E8" t="s">
        <v>1031</v>
      </c>
      <c r="G8">
        <v>13.6</v>
      </c>
      <c r="H8" s="59">
        <v>42242.719444444447</v>
      </c>
      <c r="I8">
        <v>380</v>
      </c>
      <c r="K8" s="7"/>
      <c r="L8" s="7"/>
      <c r="M8" s="7"/>
      <c r="N8" s="7"/>
      <c r="O8" s="7"/>
      <c r="P8" s="7">
        <f>90-180/PI()*ATAN(Table64[[#This Row],[R_ AAA1 (m)]]/130)</f>
        <v>18.886087369709287</v>
      </c>
      <c r="Q8" s="62">
        <v>42242.727777777778</v>
      </c>
      <c r="R8">
        <v>1500</v>
      </c>
      <c r="S8" s="1">
        <v>42242.70208333333</v>
      </c>
      <c r="T8" s="1">
        <v>42242.722222222219</v>
      </c>
      <c r="U8" s="1">
        <v>42242.747916666667</v>
      </c>
      <c r="V8" s="7"/>
      <c r="W8" s="7">
        <f>Table64[[#This Row],[Spd_Doppler - AAA2 (kts)]]/1.94</f>
        <v>0</v>
      </c>
      <c r="X8" s="2"/>
      <c r="Y8" s="7">
        <f>90-180/PI()*ATAN(Table64[[#This Row],[R_AAA2 (m)]]/130)</f>
        <v>4.9532574778420582</v>
      </c>
      <c r="Z8" s="7"/>
      <c r="AA8" s="7">
        <f>Table64[[#This Row],[CFR (Hz)]]*2*60</f>
        <v>0</v>
      </c>
      <c r="AB8" s="7"/>
      <c r="AC8" s="7"/>
      <c r="AD8" s="7">
        <f>Table64[[#This Row],[SR (Hz)]]*Table64[[#This Row],[N Blades]]</f>
        <v>0</v>
      </c>
      <c r="AE8" s="7">
        <f>Table64[[#This Row],[SR (Hz)]]*60</f>
        <v>0</v>
      </c>
      <c r="AF8" s="7" t="e">
        <f>Table64[[#This Row],[SRPM]]/Table64[[#This Row],[Spd_Doppler - AAA2 (m/s)]]</f>
        <v>#DIV/0!</v>
      </c>
      <c r="AG8" s="7"/>
      <c r="AH8" s="7"/>
      <c r="AJ8" s="7"/>
      <c r="AK8" s="7"/>
      <c r="AL8" s="7"/>
      <c r="AM8" s="7"/>
      <c r="AN8" s="7"/>
      <c r="AO8" s="7"/>
      <c r="AP8" t="s">
        <v>14</v>
      </c>
      <c r="AQ8" s="14"/>
      <c r="AR8" s="14"/>
      <c r="AS8" s="22"/>
      <c r="AU8" s="7"/>
    </row>
    <row r="9" spans="1:50" x14ac:dyDescent="0.25">
      <c r="A9" t="s">
        <v>1029</v>
      </c>
      <c r="G9" s="1"/>
      <c r="H9" s="59">
        <v>42242.825694444444</v>
      </c>
      <c r="J9" s="7"/>
      <c r="K9" s="7"/>
      <c r="L9" s="7"/>
      <c r="M9" s="7"/>
      <c r="N9" s="7"/>
      <c r="O9" s="7"/>
      <c r="P9" s="7">
        <f>90-180/PI()*ATAN(Table64[[#This Row],[R_ AAA1 (m)]]/130)</f>
        <v>90</v>
      </c>
      <c r="Q9" s="62"/>
      <c r="R9" s="1"/>
      <c r="S9" s="7"/>
      <c r="T9" s="7"/>
      <c r="U9" s="7"/>
      <c r="V9" s="7"/>
      <c r="W9" s="7">
        <f>Table64[[#This Row],[Spd_Doppler - AAA2 (kts)]]/1.94</f>
        <v>0</v>
      </c>
      <c r="X9" s="7"/>
      <c r="Y9" s="7">
        <f>90-180/PI()*ATAN(Table64[[#This Row],[R_AAA2 (m)]]/130)</f>
        <v>90</v>
      </c>
      <c r="Z9" s="7"/>
      <c r="AA9" s="7">
        <f>Table64[[#This Row],[CFR (Hz)]]*2*60</f>
        <v>0</v>
      </c>
      <c r="AB9" s="7"/>
      <c r="AC9" s="7"/>
      <c r="AD9" s="2">
        <f>Table64[[#This Row],[SR (Hz)]]*Table64[[#This Row],[N Blades]]</f>
        <v>0</v>
      </c>
      <c r="AE9" s="7">
        <f>Table64[[#This Row],[SR (Hz)]]*60</f>
        <v>0</v>
      </c>
      <c r="AF9" s="7" t="e">
        <f>Table64[[#This Row],[SRPM]]/Table64[[#This Row],[Spd_Doppler - AAA2 (m/s)]]</f>
        <v>#DIV/0!</v>
      </c>
      <c r="AG9" s="7"/>
      <c r="AH9" s="7"/>
      <c r="AJ9" s="7"/>
      <c r="AK9" s="7"/>
      <c r="AL9" s="7"/>
      <c r="AM9" s="7"/>
      <c r="AN9" s="7"/>
      <c r="AO9" s="7"/>
      <c r="AP9" s="14"/>
      <c r="AQ9" s="22"/>
      <c r="AR9" s="22"/>
      <c r="AS9" s="22"/>
      <c r="AU9" s="7"/>
    </row>
    <row r="10" spans="1:50" x14ac:dyDescent="0.25">
      <c r="A10" t="s">
        <v>111</v>
      </c>
      <c r="B10" t="s">
        <v>1080</v>
      </c>
      <c r="C10">
        <v>309336000</v>
      </c>
      <c r="G10" s="1"/>
      <c r="H10" s="59">
        <v>42242.925694444442</v>
      </c>
      <c r="I10">
        <v>14480</v>
      </c>
      <c r="J10" s="1">
        <v>42242.925694444442</v>
      </c>
      <c r="K10" s="7"/>
      <c r="L10" s="1">
        <v>42242.952777777777</v>
      </c>
      <c r="M10" s="7"/>
      <c r="N10" s="7"/>
      <c r="O10" s="7"/>
      <c r="P10" s="7">
        <f>90-180/PI()*ATAN(Table64[[#This Row],[R_ AAA1 (m)]]/130)</f>
        <v>0.51438199065052004</v>
      </c>
      <c r="Q10" s="62">
        <v>42242.925694444442</v>
      </c>
      <c r="R10">
        <v>12150</v>
      </c>
      <c r="S10" s="1">
        <v>42242.925694444442</v>
      </c>
      <c r="T10" s="1"/>
      <c r="U10" s="1">
        <v>42242.943749999999</v>
      </c>
      <c r="V10" s="7"/>
      <c r="W10" s="7">
        <f>Table64[[#This Row],[Spd_Doppler - AAA2 (kts)]]/1.94</f>
        <v>0</v>
      </c>
      <c r="X10" s="7"/>
      <c r="Y10" s="7">
        <f>90-180/PI()*ATAN(Table64[[#This Row],[R_AAA2 (m)]]/130)</f>
        <v>0.61301786998818386</v>
      </c>
      <c r="Z10" s="7"/>
      <c r="AA10" s="7">
        <f>Table64[[#This Row],[CFR (Hz)]]*2*60</f>
        <v>0</v>
      </c>
      <c r="AB10" s="7"/>
      <c r="AC10" s="7"/>
      <c r="AD10" s="2">
        <f>Table64[[#This Row],[SR (Hz)]]*Table64[[#This Row],[N Blades]]</f>
        <v>0</v>
      </c>
      <c r="AE10" s="7">
        <f>Table64[[#This Row],[SR (Hz)]]*60</f>
        <v>0</v>
      </c>
      <c r="AF10" s="7" t="e">
        <f>Table64[[#This Row],[SRPM]]/Table64[[#This Row],[Spd_Doppler - AAA2 (m/s)]]</f>
        <v>#DIV/0!</v>
      </c>
      <c r="AG10" s="7"/>
      <c r="AH10" s="7"/>
      <c r="AJ10" s="7"/>
      <c r="AK10" s="7"/>
      <c r="AL10" s="7"/>
      <c r="AM10" s="7"/>
      <c r="AN10" s="7"/>
      <c r="AO10" s="7"/>
      <c r="AP10" s="14"/>
      <c r="AQ10" s="22"/>
      <c r="AR10" s="22"/>
      <c r="AS10" s="22"/>
      <c r="AU10" s="7"/>
    </row>
    <row r="11" spans="1:50" x14ac:dyDescent="0.25">
      <c r="A11" t="s">
        <v>12</v>
      </c>
      <c r="B11" t="s">
        <v>176</v>
      </c>
      <c r="C11">
        <v>316296000</v>
      </c>
      <c r="H11" s="59">
        <v>42243.666666666664</v>
      </c>
      <c r="I11">
        <v>70</v>
      </c>
      <c r="J11" s="1">
        <v>42243.645833333336</v>
      </c>
      <c r="K11" s="7"/>
      <c r="L11" s="1">
        <v>42243.771527777775</v>
      </c>
      <c r="M11" s="7"/>
      <c r="N11" s="7"/>
      <c r="O11" s="7"/>
      <c r="P11" s="7">
        <f>90-180/PI()*ATAN(Table64[[#This Row],[R_ AAA1 (m)]]/130)</f>
        <v>61.699244233993625</v>
      </c>
      <c r="Q11" s="62"/>
      <c r="R11">
        <v>2900</v>
      </c>
      <c r="S11" s="1">
        <v>42243.645833333336</v>
      </c>
      <c r="T11" s="7"/>
      <c r="U11" s="1">
        <v>42243.75277777778</v>
      </c>
      <c r="V11" s="7"/>
      <c r="W11" s="7">
        <f>Table64[[#This Row],[Spd_Doppler - AAA2 (kts)]]/1.94</f>
        <v>0</v>
      </c>
      <c r="X11" s="2"/>
      <c r="Y11" s="7">
        <f>90-180/PI()*ATAN(Table64[[#This Row],[R_AAA2 (m)]]/130)</f>
        <v>2.5667131350595724</v>
      </c>
      <c r="Z11" s="7"/>
      <c r="AA11" s="7">
        <f>Table64[[#This Row],[CFR (Hz)]]*2*60</f>
        <v>0</v>
      </c>
      <c r="AB11" s="7"/>
      <c r="AC11" s="7"/>
      <c r="AD11" s="7">
        <f>Table64[[#This Row],[SR (Hz)]]*Table64[[#This Row],[N Blades]]</f>
        <v>0</v>
      </c>
      <c r="AE11" s="7">
        <f>Table64[[#This Row],[SR (Hz)]]*60</f>
        <v>0</v>
      </c>
      <c r="AF11" s="7" t="e">
        <f>Table64[[#This Row],[SRPM]]/Table64[[#This Row],[Spd_Doppler - AAA2 (m/s)]]</f>
        <v>#DIV/0!</v>
      </c>
      <c r="AG11" s="7"/>
      <c r="AH11" s="7"/>
      <c r="AJ11" s="7"/>
      <c r="AK11" s="7"/>
      <c r="AL11" s="7"/>
      <c r="AM11" s="7"/>
      <c r="AN11" s="7"/>
      <c r="AO11" s="7"/>
      <c r="AQ11" s="1"/>
      <c r="AR11" s="1"/>
      <c r="AS11" s="1"/>
      <c r="AU11" s="7"/>
    </row>
    <row r="12" spans="1:50" x14ac:dyDescent="0.25">
      <c r="A12" t="s">
        <v>15</v>
      </c>
      <c r="B12" t="s">
        <v>1082</v>
      </c>
      <c r="C12">
        <v>309997000</v>
      </c>
      <c r="G12" s="1"/>
      <c r="H12" s="59">
        <v>42244.152777777781</v>
      </c>
      <c r="I12">
        <v>16000</v>
      </c>
      <c r="J12" s="1">
        <v>42244.104166666664</v>
      </c>
      <c r="K12" s="7"/>
      <c r="L12" s="1">
        <v>42244.15902777778</v>
      </c>
      <c r="M12" s="7"/>
      <c r="N12" s="7"/>
      <c r="O12" s="7"/>
      <c r="P12" s="7">
        <f>90-180/PI()*ATAN(Table64[[#This Row],[R_ AAA1 (m)]]/130)</f>
        <v>0.46551796490432196</v>
      </c>
      <c r="Q12" s="62"/>
      <c r="R12">
        <v>19300</v>
      </c>
      <c r="S12" s="1">
        <v>42244.104166666664</v>
      </c>
      <c r="T12" s="7"/>
      <c r="U12" s="1">
        <v>42244.15</v>
      </c>
      <c r="V12" s="7"/>
      <c r="W12" s="7">
        <f>Table64[[#This Row],[Spd_Doppler - AAA2 (kts)]]/1.94</f>
        <v>0</v>
      </c>
      <c r="X12" s="7"/>
      <c r="Y12" s="7">
        <f>90-180/PI()*ATAN(Table64[[#This Row],[R_AAA2 (m)]]/130)</f>
        <v>0.38592428463714157</v>
      </c>
      <c r="Z12" s="7"/>
      <c r="AA12" s="7">
        <f>Table64[[#This Row],[CFR (Hz)]]*2*60</f>
        <v>0</v>
      </c>
      <c r="AB12" s="7"/>
      <c r="AC12" s="7"/>
      <c r="AD12" s="2">
        <f>Table64[[#This Row],[SR (Hz)]]*Table64[[#This Row],[N Blades]]</f>
        <v>0</v>
      </c>
      <c r="AE12" s="7">
        <f>Table64[[#This Row],[SR (Hz)]]*60</f>
        <v>0</v>
      </c>
      <c r="AF12" s="7" t="e">
        <f>Table64[[#This Row],[SRPM]]/Table64[[#This Row],[Spd_Doppler - AAA2 (m/s)]]</f>
        <v>#DIV/0!</v>
      </c>
      <c r="AG12" s="7"/>
      <c r="AH12" s="7"/>
      <c r="AJ12" s="7"/>
      <c r="AK12" s="7"/>
      <c r="AL12" s="7"/>
      <c r="AM12" s="7"/>
      <c r="AN12" s="7"/>
      <c r="AO12" s="7"/>
      <c r="AP12" s="14"/>
      <c r="AQ12" s="22"/>
      <c r="AR12" s="22"/>
      <c r="AS12" s="22"/>
      <c r="AU12" s="7"/>
    </row>
    <row r="13" spans="1:50" x14ac:dyDescent="0.25">
      <c r="A13" t="s">
        <v>12</v>
      </c>
      <c r="B13" t="s">
        <v>176</v>
      </c>
      <c r="C13">
        <v>316296000</v>
      </c>
      <c r="H13" s="59">
        <v>42244.533333333333</v>
      </c>
      <c r="I13">
        <v>1220</v>
      </c>
      <c r="J13" s="1">
        <v>42244.491319444445</v>
      </c>
      <c r="K13" s="1">
        <v>42244.537847222222</v>
      </c>
      <c r="L13" s="1">
        <v>42244.734375</v>
      </c>
      <c r="M13" s="7"/>
      <c r="N13" s="7"/>
      <c r="O13" s="7"/>
      <c r="P13" s="7">
        <f>90-180/PI()*ATAN(Table64[[#This Row],[R_ AAA1 (m)]]/130)</f>
        <v>6.0823366932820448</v>
      </c>
      <c r="Q13" s="62">
        <v>42244.543402777781</v>
      </c>
      <c r="R13">
        <v>1620</v>
      </c>
      <c r="S13" s="1">
        <v>42244.498263888891</v>
      </c>
      <c r="T13" s="1"/>
      <c r="U13" s="1">
        <v>42244.734375</v>
      </c>
      <c r="V13" s="7"/>
      <c r="W13" s="7">
        <f>Table64[[#This Row],[Spd_Doppler - AAA2 (kts)]]/1.94</f>
        <v>0</v>
      </c>
      <c r="X13" s="2"/>
      <c r="Y13" s="7">
        <f>90-180/PI()*ATAN(Table64[[#This Row],[R_AAA2 (m)]]/130)</f>
        <v>4.5879781240724782</v>
      </c>
      <c r="Z13" s="7"/>
      <c r="AA13" s="7">
        <f>Table64[[#This Row],[CFR (Hz)]]*2*60</f>
        <v>0</v>
      </c>
      <c r="AB13" s="7"/>
      <c r="AC13" s="7"/>
      <c r="AD13" s="7">
        <f>Table64[[#This Row],[SR (Hz)]]*Table64[[#This Row],[N Blades]]</f>
        <v>0</v>
      </c>
      <c r="AE13" s="7">
        <f>Table64[[#This Row],[SR (Hz)]]*60</f>
        <v>0</v>
      </c>
      <c r="AF13" s="7" t="e">
        <f>Table64[[#This Row],[SRPM]]/Table64[[#This Row],[Spd_Doppler - AAA2 (m/s)]]</f>
        <v>#DIV/0!</v>
      </c>
      <c r="AG13" s="7"/>
      <c r="AH13" s="7"/>
      <c r="AJ13" s="7"/>
      <c r="AK13" s="7"/>
      <c r="AL13" s="7"/>
      <c r="AM13" s="7"/>
      <c r="AN13" s="7"/>
      <c r="AO13" s="7"/>
      <c r="AQ13" s="1"/>
      <c r="AR13" s="1"/>
      <c r="AS13" s="1"/>
      <c r="AU13" s="7"/>
    </row>
    <row r="14" spans="1:50" x14ac:dyDescent="0.25">
      <c r="A14" t="s">
        <v>15</v>
      </c>
      <c r="B14" t="s">
        <v>1082</v>
      </c>
      <c r="C14">
        <v>309997000</v>
      </c>
      <c r="E14" t="s">
        <v>16</v>
      </c>
      <c r="G14">
        <v>12.5</v>
      </c>
      <c r="H14" s="59">
        <v>42244.745138888888</v>
      </c>
      <c r="I14">
        <v>1300</v>
      </c>
      <c r="J14" s="1">
        <v>42244.731944444444</v>
      </c>
      <c r="K14" s="1">
        <v>42244.742361111108</v>
      </c>
      <c r="L14" s="1">
        <v>42244.760416666664</v>
      </c>
      <c r="M14" s="7"/>
      <c r="N14" s="7"/>
      <c r="O14" s="7"/>
      <c r="P14" s="7">
        <f>90-180/PI()*ATAN(Table64[[#This Row],[R_ AAA1 (m)]]/130)</f>
        <v>5.7105931374996288</v>
      </c>
      <c r="Q14" s="62">
        <v>42244.750694444447</v>
      </c>
      <c r="R14">
        <v>2000</v>
      </c>
      <c r="S14" s="1">
        <v>42244.732638888891</v>
      </c>
      <c r="T14" s="1">
        <v>42244.751388888886</v>
      </c>
      <c r="U14" s="1">
        <v>42244.775694444441</v>
      </c>
      <c r="V14" s="7"/>
      <c r="W14" s="7">
        <f>Table64[[#This Row],[Spd_Doppler - AAA2 (kts)]]/1.94</f>
        <v>0</v>
      </c>
      <c r="X14" s="2"/>
      <c r="Y14" s="7">
        <f>90-180/PI()*ATAN(Table64[[#This Row],[R_AAA2 (m)]]/130)</f>
        <v>3.7189939731580353</v>
      </c>
      <c r="Z14" s="7"/>
      <c r="AA14" s="7">
        <f>Table64[[#This Row],[CFR (Hz)]]*2*60</f>
        <v>0</v>
      </c>
      <c r="AB14" s="7"/>
      <c r="AC14" s="7"/>
      <c r="AD14" s="7">
        <f>Table64[[#This Row],[SR (Hz)]]*Table64[[#This Row],[N Blades]]</f>
        <v>0</v>
      </c>
      <c r="AE14" s="7">
        <f>Table64[[#This Row],[SR (Hz)]]*60</f>
        <v>0</v>
      </c>
      <c r="AF14" s="7" t="e">
        <f>Table64[[#This Row],[SRPM]]/Table64[[#This Row],[Spd_Doppler - AAA2 (m/s)]]</f>
        <v>#DIV/0!</v>
      </c>
      <c r="AG14" s="7"/>
      <c r="AH14" s="7"/>
      <c r="AJ14" s="7"/>
      <c r="AK14" s="7"/>
      <c r="AL14" s="7"/>
      <c r="AM14" s="7"/>
      <c r="AN14" s="7"/>
      <c r="AO14" s="7"/>
      <c r="AQ14" s="1"/>
      <c r="AR14" s="1"/>
      <c r="AS14" s="1"/>
      <c r="AU14" s="7"/>
    </row>
    <row r="15" spans="1:50" x14ac:dyDescent="0.25">
      <c r="A15" t="s">
        <v>17</v>
      </c>
      <c r="B15" t="s">
        <v>1081</v>
      </c>
      <c r="C15">
        <v>311000253</v>
      </c>
      <c r="E15" t="s">
        <v>18</v>
      </c>
      <c r="G15">
        <v>11.6</v>
      </c>
      <c r="H15" s="59">
        <v>42244.763194444444</v>
      </c>
      <c r="I15">
        <v>100</v>
      </c>
      <c r="J15" s="1">
        <v>42244.749305555553</v>
      </c>
      <c r="K15" s="1">
        <v>42244.763194444444</v>
      </c>
      <c r="L15" s="1">
        <v>42244.775694444441</v>
      </c>
      <c r="M15" s="7"/>
      <c r="N15" s="7"/>
      <c r="O15" s="7"/>
      <c r="P15" s="7">
        <f>90-180/PI()*ATAN(Table64[[#This Row],[R_ AAA1 (m)]]/130)</f>
        <v>52.431407971172504</v>
      </c>
      <c r="Q15" s="62">
        <v>42244.756249999999</v>
      </c>
      <c r="R15">
        <v>850</v>
      </c>
      <c r="S15" s="1">
        <v>42244.749305555553</v>
      </c>
      <c r="T15" s="1">
        <v>42244.763194444444</v>
      </c>
      <c r="U15" s="1">
        <v>42244.775694444441</v>
      </c>
      <c r="V15" s="7"/>
      <c r="W15" s="7">
        <f>Table64[[#This Row],[Spd_Doppler - AAA2 (kts)]]/1.94</f>
        <v>0</v>
      </c>
      <c r="X15" s="2"/>
      <c r="Y15" s="7">
        <f>90-180/PI()*ATAN(Table64[[#This Row],[R_AAA2 (m)]]/130)</f>
        <v>8.6955028774247722</v>
      </c>
      <c r="Z15" s="7"/>
      <c r="AA15" s="7">
        <f>Table64[[#This Row],[CFR (Hz)]]*2*60</f>
        <v>0</v>
      </c>
      <c r="AB15" s="7"/>
      <c r="AC15" s="7"/>
      <c r="AD15" s="7">
        <f>Table64[[#This Row],[SR (Hz)]]*Table64[[#This Row],[N Blades]]</f>
        <v>0</v>
      </c>
      <c r="AE15" s="7">
        <f>Table64[[#This Row],[SR (Hz)]]*60</f>
        <v>0</v>
      </c>
      <c r="AF15" s="7" t="e">
        <f>Table64[[#This Row],[SRPM]]/Table64[[#This Row],[Spd_Doppler - AAA2 (m/s)]]</f>
        <v>#DIV/0!</v>
      </c>
      <c r="AG15" s="7"/>
      <c r="AH15" s="7"/>
      <c r="AJ15" s="7"/>
      <c r="AK15" s="7"/>
      <c r="AL15" s="7"/>
      <c r="AM15" s="7"/>
      <c r="AN15" s="7"/>
      <c r="AO15" s="7"/>
      <c r="AQ15" s="1"/>
      <c r="AR15" s="1"/>
      <c r="AS15" s="1"/>
      <c r="AU15" s="7"/>
    </row>
    <row r="16" spans="1:50" x14ac:dyDescent="0.25">
      <c r="A16" t="s">
        <v>19</v>
      </c>
      <c r="B16" t="s">
        <v>1084</v>
      </c>
      <c r="C16">
        <v>273413400</v>
      </c>
      <c r="E16" t="s">
        <v>12</v>
      </c>
      <c r="G16">
        <v>3.3</v>
      </c>
      <c r="H16" s="59">
        <v>42244.833333333336</v>
      </c>
      <c r="I16">
        <v>4000</v>
      </c>
      <c r="J16" s="1">
        <v>42244.790277777778</v>
      </c>
      <c r="K16" s="7"/>
      <c r="L16" s="1">
        <v>42244.930902777778</v>
      </c>
      <c r="M16" s="7"/>
      <c r="N16" s="7"/>
      <c r="O16" s="7"/>
      <c r="P16" s="7">
        <f>90-180/PI()*ATAN(Table64[[#This Row],[R_ AAA1 (m)]]/130)</f>
        <v>1.8614576304667168</v>
      </c>
      <c r="Q16" s="62">
        <v>42244.853472222225</v>
      </c>
      <c r="R16">
        <v>2670</v>
      </c>
      <c r="S16" s="1">
        <v>42244.790972222225</v>
      </c>
      <c r="T16" s="1">
        <v>42244.853472222225</v>
      </c>
      <c r="U16" s="1">
        <v>42245.936805555553</v>
      </c>
      <c r="V16" s="7"/>
      <c r="W16" s="7">
        <f>Table64[[#This Row],[Spd_Doppler - AAA2 (kts)]]/1.94</f>
        <v>0</v>
      </c>
      <c r="X16" s="2"/>
      <c r="Y16" s="7">
        <f>90-180/PI()*ATAN(Table64[[#This Row],[R_AAA2 (m)]]/130)</f>
        <v>2.787480842032025</v>
      </c>
      <c r="Z16" s="7"/>
      <c r="AA16" s="7">
        <f>Table64[[#This Row],[CFR (Hz)]]*2*60</f>
        <v>0</v>
      </c>
      <c r="AB16" s="7"/>
      <c r="AC16" s="7"/>
      <c r="AD16" s="7">
        <f>Table64[[#This Row],[SR (Hz)]]*Table64[[#This Row],[N Blades]]</f>
        <v>0</v>
      </c>
      <c r="AE16" s="7">
        <f>Table64[[#This Row],[SR (Hz)]]*60</f>
        <v>0</v>
      </c>
      <c r="AF16" s="7" t="e">
        <f>Table64[[#This Row],[SRPM]]/Table64[[#This Row],[Spd_Doppler - AAA2 (m/s)]]</f>
        <v>#DIV/0!</v>
      </c>
      <c r="AG16" s="7"/>
      <c r="AH16" s="7"/>
      <c r="AJ16" s="7"/>
      <c r="AK16" s="7"/>
      <c r="AL16" s="7"/>
      <c r="AM16" s="7"/>
      <c r="AN16" s="7"/>
      <c r="AO16" s="7"/>
      <c r="AQ16" s="1"/>
      <c r="AR16" s="1"/>
      <c r="AS16" s="1"/>
      <c r="AU16" s="7"/>
    </row>
    <row r="17" spans="1:48" x14ac:dyDescent="0.25">
      <c r="A17" t="s">
        <v>15</v>
      </c>
      <c r="B17" t="s">
        <v>1082</v>
      </c>
      <c r="C17">
        <v>309997000</v>
      </c>
      <c r="E17" t="s">
        <v>12</v>
      </c>
      <c r="G17">
        <v>12.6</v>
      </c>
      <c r="H17" s="59">
        <v>42244.976388888892</v>
      </c>
      <c r="I17">
        <v>6600</v>
      </c>
      <c r="J17" s="1">
        <v>42244.929166666669</v>
      </c>
      <c r="K17" s="7"/>
      <c r="L17" s="1">
        <v>42244.978472222225</v>
      </c>
      <c r="M17" s="7"/>
      <c r="N17" s="7"/>
      <c r="O17" s="7"/>
      <c r="P17" s="7">
        <f>90-180/PI()*ATAN(Table64[[#This Row],[R_ AAA1 (m)]]/130)</f>
        <v>1.1284073183009014</v>
      </c>
      <c r="Q17" s="62">
        <v>42244.978472222225</v>
      </c>
      <c r="R17">
        <v>4700</v>
      </c>
      <c r="S17" s="1">
        <v>42244.949305555558</v>
      </c>
      <c r="T17" s="7"/>
      <c r="U17" s="7"/>
      <c r="V17" s="7"/>
      <c r="W17" s="7">
        <f>Table64[[#This Row],[Spd_Doppler - AAA2 (kts)]]/1.94</f>
        <v>0</v>
      </c>
      <c r="X17" s="2"/>
      <c r="Y17" s="7">
        <f>90-180/PI()*ATAN(Table64[[#This Row],[R_AAA2 (m)]]/130)</f>
        <v>1.5843729199577439</v>
      </c>
      <c r="Z17" s="7"/>
      <c r="AA17" s="7">
        <f>Table64[[#This Row],[CFR (Hz)]]*2*60</f>
        <v>0</v>
      </c>
      <c r="AB17" s="7"/>
      <c r="AC17" s="7"/>
      <c r="AD17" s="7">
        <f>Table64[[#This Row],[SR (Hz)]]*Table64[[#This Row],[N Blades]]</f>
        <v>0</v>
      </c>
      <c r="AE17" s="7">
        <f>Table64[[#This Row],[SR (Hz)]]*60</f>
        <v>0</v>
      </c>
      <c r="AF17" s="7" t="e">
        <f>Table64[[#This Row],[SRPM]]/Table64[[#This Row],[Spd_Doppler - AAA2 (m/s)]]</f>
        <v>#DIV/0!</v>
      </c>
      <c r="AG17" s="7"/>
      <c r="AH17" s="7"/>
      <c r="AJ17" s="7"/>
      <c r="AK17" s="7"/>
      <c r="AL17" s="7"/>
      <c r="AM17" s="7"/>
      <c r="AN17" s="7"/>
      <c r="AO17" s="7"/>
      <c r="AQ17" s="1"/>
      <c r="AR17" s="1"/>
      <c r="AS17" s="1"/>
      <c r="AU17" s="7"/>
    </row>
    <row r="18" spans="1:48" x14ac:dyDescent="0.25">
      <c r="A18" t="s">
        <v>17</v>
      </c>
      <c r="B18" t="s">
        <v>1081</v>
      </c>
      <c r="C18">
        <v>311000253</v>
      </c>
      <c r="E18" t="s">
        <v>1027</v>
      </c>
      <c r="G18" s="1"/>
      <c r="H18" s="59">
        <v>42244.991666666669</v>
      </c>
      <c r="J18" s="1">
        <v>42244.989583333336</v>
      </c>
      <c r="K18" s="7"/>
      <c r="L18" s="1">
        <v>42245.142361111109</v>
      </c>
      <c r="M18" s="7"/>
      <c r="N18" s="7"/>
      <c r="O18" s="7"/>
      <c r="P18" s="7">
        <f>90-180/PI()*ATAN(Table64[[#This Row],[R_ AAA1 (m)]]/130)</f>
        <v>90</v>
      </c>
      <c r="Q18" s="62">
        <v>42244.989583333336</v>
      </c>
      <c r="R18" s="1"/>
      <c r="S18" s="1">
        <v>42244.991666666669</v>
      </c>
      <c r="T18" s="7"/>
      <c r="U18" s="1">
        <v>42245.142361111109</v>
      </c>
      <c r="V18" s="7"/>
      <c r="W18" s="7">
        <f>Table64[[#This Row],[Spd_Doppler - AAA2 (kts)]]/1.94</f>
        <v>0</v>
      </c>
      <c r="X18" s="7"/>
      <c r="Y18" s="7">
        <f>90-180/PI()*ATAN(Table64[[#This Row],[R_AAA2 (m)]]/130)</f>
        <v>90</v>
      </c>
      <c r="Z18" s="7"/>
      <c r="AA18" s="7">
        <f>Table64[[#This Row],[CFR (Hz)]]*2*60</f>
        <v>0</v>
      </c>
      <c r="AB18" s="7"/>
      <c r="AC18" s="7"/>
      <c r="AD18" s="2">
        <f>Table64[[#This Row],[SR (Hz)]]*Table64[[#This Row],[N Blades]]</f>
        <v>0</v>
      </c>
      <c r="AE18" s="7">
        <f>Table64[[#This Row],[SR (Hz)]]*60</f>
        <v>0</v>
      </c>
      <c r="AF18" s="7" t="e">
        <f>Table64[[#This Row],[SRPM]]/Table64[[#This Row],[Spd_Doppler - AAA2 (m/s)]]</f>
        <v>#DIV/0!</v>
      </c>
      <c r="AG18" s="7"/>
      <c r="AH18" s="7"/>
      <c r="AJ18" s="7"/>
      <c r="AK18" s="7"/>
      <c r="AL18" s="7"/>
      <c r="AM18" s="7"/>
      <c r="AN18" s="7"/>
      <c r="AO18" s="7"/>
      <c r="AP18" s="14"/>
      <c r="AQ18" s="22"/>
      <c r="AR18" s="22"/>
      <c r="AS18" s="22"/>
      <c r="AU18" s="7"/>
      <c r="AV18" s="1"/>
    </row>
    <row r="19" spans="1:48" x14ac:dyDescent="0.25">
      <c r="A19" t="s">
        <v>19</v>
      </c>
      <c r="B19" t="s">
        <v>1084</v>
      </c>
      <c r="C19">
        <v>273413400</v>
      </c>
      <c r="E19" t="s">
        <v>172</v>
      </c>
      <c r="G19">
        <v>8.5</v>
      </c>
      <c r="H19" s="59">
        <v>42245.170138888891</v>
      </c>
      <c r="I19">
        <v>1300</v>
      </c>
      <c r="J19" s="1">
        <v>42245.140277777777</v>
      </c>
      <c r="K19" s="1">
        <v>42245.170138888891</v>
      </c>
      <c r="L19" s="1">
        <v>42245.30972222222</v>
      </c>
      <c r="M19" s="7"/>
      <c r="N19" s="7"/>
      <c r="O19" s="7"/>
      <c r="P19" s="7">
        <f>90-180/PI()*ATAN(Table64[[#This Row],[R_ AAA1 (m)]]/130)</f>
        <v>5.7105931374996288</v>
      </c>
      <c r="Q19" s="62">
        <v>42245.168055555558</v>
      </c>
      <c r="R19">
        <v>920</v>
      </c>
      <c r="S19" s="1">
        <v>42245.137499999997</v>
      </c>
      <c r="T19" s="1">
        <v>42245.168055555558</v>
      </c>
      <c r="U19" s="1">
        <v>42245.323611111111</v>
      </c>
      <c r="V19" s="7"/>
      <c r="W19" s="7">
        <f>Table64[[#This Row],[Spd_Doppler - AAA2 (kts)]]/1.94</f>
        <v>0</v>
      </c>
      <c r="X19" s="2"/>
      <c r="Y19" s="7">
        <f>90-180/PI()*ATAN(Table64[[#This Row],[R_AAA2 (m)]]/130)</f>
        <v>8.042894233505308</v>
      </c>
      <c r="Z19" s="7"/>
      <c r="AA19" s="7">
        <f>Table64[[#This Row],[CFR (Hz)]]*2*60</f>
        <v>0</v>
      </c>
      <c r="AB19" s="7"/>
      <c r="AC19" s="7"/>
      <c r="AD19" s="7">
        <f>Table64[[#This Row],[SR (Hz)]]*Table64[[#This Row],[N Blades]]</f>
        <v>0</v>
      </c>
      <c r="AE19" s="7">
        <f>Table64[[#This Row],[SR (Hz)]]*60</f>
        <v>0</v>
      </c>
      <c r="AF19" s="7" t="e">
        <f>Table64[[#This Row],[SRPM]]/Table64[[#This Row],[Spd_Doppler - AAA2 (m/s)]]</f>
        <v>#DIV/0!</v>
      </c>
      <c r="AG19" s="7"/>
      <c r="AH19" s="7"/>
      <c r="AJ19" s="7"/>
      <c r="AK19" s="7"/>
      <c r="AL19" s="7"/>
      <c r="AM19" s="7"/>
      <c r="AN19" s="7"/>
      <c r="AO19" s="7"/>
      <c r="AP19" t="s">
        <v>20</v>
      </c>
      <c r="AQ19" s="1"/>
      <c r="AR19" s="1"/>
      <c r="AS19" s="1"/>
      <c r="AU19" s="7"/>
      <c r="AV19" s="1"/>
    </row>
    <row r="20" spans="1:48" x14ac:dyDescent="0.25">
      <c r="A20" t="s">
        <v>21</v>
      </c>
      <c r="B20" t="s">
        <v>1085</v>
      </c>
      <c r="C20">
        <v>578000500</v>
      </c>
      <c r="E20" s="11" t="s">
        <v>22</v>
      </c>
      <c r="G20">
        <v>13.5</v>
      </c>
      <c r="H20" s="59">
        <v>42245.491666666669</v>
      </c>
      <c r="I20">
        <v>2730</v>
      </c>
      <c r="J20" s="1">
        <v>42245.436805555553</v>
      </c>
      <c r="K20" s="7"/>
      <c r="L20" s="1">
        <v>42245.577777777777</v>
      </c>
      <c r="M20" s="7"/>
      <c r="N20" s="7"/>
      <c r="O20" s="7"/>
      <c r="P20" s="7">
        <f>90-180/PI()*ATAN(Table64[[#This Row],[R_ AAA1 (m)]]/130)</f>
        <v>2.7263109939062673</v>
      </c>
      <c r="Q20" s="62">
        <v>42245.501388888886</v>
      </c>
      <c r="R20">
        <v>2000</v>
      </c>
      <c r="S20" s="1">
        <v>42245.469444444447</v>
      </c>
      <c r="T20" s="1">
        <v>42245.500694444447</v>
      </c>
      <c r="U20" s="1">
        <v>42245.517361111109</v>
      </c>
      <c r="V20" s="7"/>
      <c r="W20" s="7">
        <f>Table64[[#This Row],[Spd_Doppler - AAA2 (kts)]]/1.94</f>
        <v>0</v>
      </c>
      <c r="X20" s="2"/>
      <c r="Y20" s="7">
        <f>90-180/PI()*ATAN(Table64[[#This Row],[R_AAA2 (m)]]/130)</f>
        <v>3.7189939731580353</v>
      </c>
      <c r="Z20" s="7"/>
      <c r="AA20" s="7">
        <f>Table64[[#This Row],[CFR (Hz)]]*2*60</f>
        <v>0</v>
      </c>
      <c r="AB20" s="7"/>
      <c r="AC20" s="7"/>
      <c r="AD20" s="7">
        <f>Table64[[#This Row],[SR (Hz)]]*Table64[[#This Row],[N Blades]]</f>
        <v>0</v>
      </c>
      <c r="AE20" s="7">
        <f>Table64[[#This Row],[SR (Hz)]]*60</f>
        <v>0</v>
      </c>
      <c r="AF20" s="7" t="e">
        <f>Table64[[#This Row],[SRPM]]/Table64[[#This Row],[Spd_Doppler - AAA2 (m/s)]]</f>
        <v>#DIV/0!</v>
      </c>
      <c r="AG20" s="7"/>
      <c r="AH20" s="7"/>
      <c r="AJ20" s="7"/>
      <c r="AK20" s="7"/>
      <c r="AL20" s="7"/>
      <c r="AM20" s="7"/>
      <c r="AN20" s="7"/>
      <c r="AO20" s="7"/>
      <c r="AP20" t="s">
        <v>23</v>
      </c>
      <c r="AQ20" s="1"/>
      <c r="AR20" s="1"/>
      <c r="AS20" s="1"/>
      <c r="AU20" s="7"/>
      <c r="AV20" s="1"/>
    </row>
    <row r="21" spans="1:48" x14ac:dyDescent="0.25">
      <c r="A21" t="s">
        <v>12</v>
      </c>
      <c r="B21" t="s">
        <v>176</v>
      </c>
      <c r="C21">
        <v>316296000</v>
      </c>
      <c r="H21" s="59">
        <v>42245.597222222219</v>
      </c>
      <c r="I21">
        <v>2050</v>
      </c>
      <c r="J21" s="1">
        <v>42245.576388888891</v>
      </c>
      <c r="K21" s="7"/>
      <c r="L21" s="1">
        <v>42245.802777777775</v>
      </c>
      <c r="M21" s="7"/>
      <c r="N21" s="7"/>
      <c r="O21" s="7"/>
      <c r="P21" s="7">
        <f>90-180/PI()*ATAN(Table64[[#This Row],[R_ AAA1 (m)]]/130)</f>
        <v>3.6285321554364174</v>
      </c>
      <c r="Q21" s="62">
        <v>42245.597222222219</v>
      </c>
      <c r="R21">
        <v>1630</v>
      </c>
      <c r="S21" s="1">
        <v>42245.576388888891</v>
      </c>
      <c r="T21" s="7"/>
      <c r="U21" s="1">
        <v>42245.802777777775</v>
      </c>
      <c r="V21" s="7"/>
      <c r="W21" s="7">
        <f>Table64[[#This Row],[Spd_Doppler - AAA2 (kts)]]/1.94</f>
        <v>0</v>
      </c>
      <c r="X21" s="2"/>
      <c r="Y21" s="7">
        <f>90-180/PI()*ATAN(Table64[[#This Row],[R_AAA2 (m)]]/130)</f>
        <v>4.5599500874118348</v>
      </c>
      <c r="Z21" s="7"/>
      <c r="AA21" s="7">
        <f>Table64[[#This Row],[CFR (Hz)]]*2*60</f>
        <v>0</v>
      </c>
      <c r="AB21" s="7"/>
      <c r="AC21" s="7"/>
      <c r="AD21" s="7">
        <f>Table64[[#This Row],[SR (Hz)]]*Table64[[#This Row],[N Blades]]</f>
        <v>0</v>
      </c>
      <c r="AE21" s="7">
        <f>Table64[[#This Row],[SR (Hz)]]*60</f>
        <v>0</v>
      </c>
      <c r="AF21" s="7" t="e">
        <f>Table64[[#This Row],[SRPM]]/Table64[[#This Row],[Spd_Doppler - AAA2 (m/s)]]</f>
        <v>#DIV/0!</v>
      </c>
      <c r="AG21" s="7"/>
      <c r="AH21" s="7"/>
      <c r="AJ21" s="7"/>
      <c r="AK21" s="7"/>
      <c r="AL21" s="7"/>
      <c r="AM21" s="7"/>
      <c r="AN21" s="7"/>
      <c r="AO21" s="7"/>
      <c r="AQ21" s="1"/>
      <c r="AR21" s="1"/>
      <c r="AS21" s="1"/>
      <c r="AU21" s="7"/>
      <c r="AV21" s="1"/>
    </row>
    <row r="22" spans="1:48" x14ac:dyDescent="0.25">
      <c r="A22" t="s">
        <v>21</v>
      </c>
      <c r="B22" t="s">
        <v>1085</v>
      </c>
      <c r="C22">
        <v>578000500</v>
      </c>
      <c r="E22" t="s">
        <v>12</v>
      </c>
      <c r="G22">
        <v>13.6</v>
      </c>
      <c r="H22" s="59">
        <v>42245.741666666669</v>
      </c>
      <c r="I22">
        <v>6000</v>
      </c>
      <c r="K22" s="7"/>
      <c r="L22" s="7"/>
      <c r="M22" s="7"/>
      <c r="N22" s="7"/>
      <c r="O22" s="7"/>
      <c r="P22" s="7">
        <f>90-180/PI()*ATAN(Table64[[#This Row],[R_ AAA1 (m)]]/130)</f>
        <v>1.241214353364299</v>
      </c>
      <c r="Q22" s="62"/>
      <c r="R22">
        <v>4340</v>
      </c>
      <c r="S22" s="7"/>
      <c r="T22" s="7"/>
      <c r="U22" s="7"/>
      <c r="V22" s="7"/>
      <c r="W22" s="7">
        <f>Table64[[#This Row],[Spd_Doppler - AAA2 (kts)]]/1.94</f>
        <v>0</v>
      </c>
      <c r="X22" s="2"/>
      <c r="Y22" s="7">
        <f>90-180/PI()*ATAN(Table64[[#This Row],[R_AAA2 (m)]]/130)</f>
        <v>1.7157200136965969</v>
      </c>
      <c r="Z22" s="7"/>
      <c r="AA22" s="7">
        <f>Table64[[#This Row],[CFR (Hz)]]*2*60</f>
        <v>0</v>
      </c>
      <c r="AB22" s="7"/>
      <c r="AC22" s="7"/>
      <c r="AD22" s="7">
        <f>Table64[[#This Row],[SR (Hz)]]*Table64[[#This Row],[N Blades]]</f>
        <v>0</v>
      </c>
      <c r="AE22" s="7">
        <f>Table64[[#This Row],[SR (Hz)]]*60</f>
        <v>0</v>
      </c>
      <c r="AF22" s="7" t="e">
        <f>Table64[[#This Row],[SRPM]]/Table64[[#This Row],[Spd_Doppler - AAA2 (m/s)]]</f>
        <v>#DIV/0!</v>
      </c>
      <c r="AG22" s="7"/>
      <c r="AH22" s="7"/>
      <c r="AJ22" s="7"/>
      <c r="AK22" s="7"/>
      <c r="AL22" s="7"/>
      <c r="AM22" s="7"/>
      <c r="AN22" s="7"/>
      <c r="AO22" s="7"/>
      <c r="AQ22" s="1"/>
      <c r="AR22" s="1"/>
      <c r="AS22" s="1"/>
      <c r="AU22" s="7"/>
      <c r="AV22" s="1"/>
    </row>
    <row r="23" spans="1:48" x14ac:dyDescent="0.25">
      <c r="A23" t="s">
        <v>12</v>
      </c>
      <c r="B23" t="s">
        <v>176</v>
      </c>
      <c r="C23">
        <v>316296000</v>
      </c>
      <c r="H23" s="59">
        <v>42246.118055555555</v>
      </c>
      <c r="I23">
        <v>2300</v>
      </c>
      <c r="K23" s="7"/>
      <c r="L23" s="7"/>
      <c r="M23" s="7"/>
      <c r="N23" s="7"/>
      <c r="O23" s="7"/>
      <c r="P23" s="7">
        <f>90-180/PI()*ATAN(Table64[[#This Row],[R_ AAA1 (m)]]/130)</f>
        <v>3.2350150577845653</v>
      </c>
      <c r="Q23" s="59">
        <v>42246.118055555555</v>
      </c>
      <c r="R23">
        <v>1640</v>
      </c>
      <c r="S23" s="7"/>
      <c r="T23" s="7"/>
      <c r="U23" s="7"/>
      <c r="V23" s="7"/>
      <c r="W23" s="7">
        <f>Table64[[#This Row],[Spd_Doppler - AAA2 (kts)]]/1.94</f>
        <v>0</v>
      </c>
      <c r="X23" s="2"/>
      <c r="Y23" s="7">
        <f>90-180/PI()*ATAN(Table64[[#This Row],[R_AAA2 (m)]]/130)</f>
        <v>4.5322617087014549</v>
      </c>
      <c r="Z23" s="7"/>
      <c r="AA23" s="7">
        <f>Table64[[#This Row],[CFR (Hz)]]*2*60</f>
        <v>0</v>
      </c>
      <c r="AB23" s="7"/>
      <c r="AC23" s="7"/>
      <c r="AD23" s="7">
        <f>Table64[[#This Row],[SR (Hz)]]*Table64[[#This Row],[N Blades]]</f>
        <v>0</v>
      </c>
      <c r="AE23" s="7">
        <f>Table64[[#This Row],[SR (Hz)]]*60</f>
        <v>0</v>
      </c>
      <c r="AF23" s="7" t="e">
        <f>Table64[[#This Row],[SRPM]]/Table64[[#This Row],[Spd_Doppler - AAA2 (m/s)]]</f>
        <v>#DIV/0!</v>
      </c>
      <c r="AG23" s="7"/>
      <c r="AH23" s="7"/>
      <c r="AJ23" s="7"/>
      <c r="AK23" s="7"/>
      <c r="AL23" s="7"/>
      <c r="AM23" s="7"/>
      <c r="AN23" s="7"/>
      <c r="AO23" s="7"/>
      <c r="AQ23" s="1"/>
      <c r="AR23" s="1"/>
      <c r="AS23" s="1"/>
      <c r="AU23" s="7"/>
      <c r="AV23" s="1"/>
    </row>
    <row r="24" spans="1:48" x14ac:dyDescent="0.25">
      <c r="A24" t="s">
        <v>26</v>
      </c>
      <c r="B24" t="s">
        <v>1083</v>
      </c>
      <c r="C24">
        <v>311000419</v>
      </c>
      <c r="E24" s="11" t="s">
        <v>22</v>
      </c>
      <c r="G24">
        <v>12.8</v>
      </c>
      <c r="H24" s="59">
        <v>42246.401388888888</v>
      </c>
      <c r="I24">
        <v>2000</v>
      </c>
      <c r="J24" s="1">
        <v>42246.170138888891</v>
      </c>
      <c r="K24" s="1">
        <v>42246.397916666669</v>
      </c>
      <c r="L24" s="1">
        <v>42246.427083333336</v>
      </c>
      <c r="M24" s="7"/>
      <c r="N24" s="7"/>
      <c r="O24" s="7"/>
      <c r="P24" s="7">
        <f>90-180/PI()*ATAN(Table64[[#This Row],[R_ AAA1 (m)]]/130)</f>
        <v>3.7189939731580353</v>
      </c>
      <c r="Q24" s="62">
        <v>42246.410416666666</v>
      </c>
      <c r="R24">
        <v>1310</v>
      </c>
      <c r="S24" s="1">
        <v>42246.170138888891</v>
      </c>
      <c r="T24" s="1">
        <v>42246.405555555553</v>
      </c>
      <c r="U24" s="1">
        <v>42246.431250000001</v>
      </c>
      <c r="V24" s="7"/>
      <c r="W24" s="7">
        <f>Table64[[#This Row],[Spd_Doppler - AAA2 (kts)]]/1.94</f>
        <v>0</v>
      </c>
      <c r="X24" s="2"/>
      <c r="Y24" s="7">
        <f>90-180/PI()*ATAN(Table64[[#This Row],[R_AAA2 (m)]]/130)</f>
        <v>5.6672856782391392</v>
      </c>
      <c r="Z24" s="7"/>
      <c r="AA24" s="7">
        <f>Table64[[#This Row],[CFR (Hz)]]*2*60</f>
        <v>0</v>
      </c>
      <c r="AB24" s="7"/>
      <c r="AC24" s="7"/>
      <c r="AD24" s="7">
        <f>Table64[[#This Row],[SR (Hz)]]*Table64[[#This Row],[N Blades]]</f>
        <v>0</v>
      </c>
      <c r="AE24" s="7">
        <f>Table64[[#This Row],[SR (Hz)]]*60</f>
        <v>0</v>
      </c>
      <c r="AF24" s="7" t="e">
        <f>Table64[[#This Row],[SRPM]]/Table64[[#This Row],[Spd_Doppler - AAA2 (m/s)]]</f>
        <v>#DIV/0!</v>
      </c>
      <c r="AG24" s="7"/>
      <c r="AH24" s="7"/>
      <c r="AJ24" s="7"/>
      <c r="AK24" s="7"/>
      <c r="AL24" s="7"/>
      <c r="AM24" s="7"/>
      <c r="AN24" s="7"/>
      <c r="AO24" s="7"/>
      <c r="AP24" t="s">
        <v>27</v>
      </c>
      <c r="AQ24" s="1"/>
      <c r="AR24" s="1"/>
      <c r="AS24" s="1"/>
      <c r="AU24" s="7"/>
      <c r="AV24" s="1"/>
    </row>
    <row r="25" spans="1:48" x14ac:dyDescent="0.25">
      <c r="A25" t="s">
        <v>12</v>
      </c>
      <c r="B25" t="s">
        <v>176</v>
      </c>
      <c r="C25">
        <v>316296000</v>
      </c>
      <c r="H25" s="59">
        <v>42246.593055555553</v>
      </c>
      <c r="J25" s="1">
        <v>42246.572222222225</v>
      </c>
      <c r="K25" s="1">
        <v>42246.587500000001</v>
      </c>
      <c r="L25" s="1">
        <v>42246.626388888886</v>
      </c>
      <c r="M25" s="7"/>
      <c r="N25" s="7"/>
      <c r="O25" s="7"/>
      <c r="P25" s="7">
        <f>90-180/PI()*ATAN(Table64[[#This Row],[R_ AAA1 (m)]]/130)</f>
        <v>90</v>
      </c>
      <c r="Q25" s="62">
        <v>42246.590277777781</v>
      </c>
      <c r="S25" s="1">
        <v>42246.574999999997</v>
      </c>
      <c r="T25" s="1">
        <v>42246.584722222222</v>
      </c>
      <c r="U25" s="1">
        <v>42246.626388888886</v>
      </c>
      <c r="V25" s="7"/>
      <c r="W25" s="7">
        <f>Table64[[#This Row],[Spd_Doppler - AAA2 (kts)]]/1.94</f>
        <v>0</v>
      </c>
      <c r="X25" s="2"/>
      <c r="Y25" s="7">
        <f>90-180/PI()*ATAN(Table64[[#This Row],[R_AAA2 (m)]]/130)</f>
        <v>90</v>
      </c>
      <c r="Z25" s="7"/>
      <c r="AA25" s="7">
        <f>Table64[[#This Row],[CFR (Hz)]]*2*60</f>
        <v>0</v>
      </c>
      <c r="AB25" s="7"/>
      <c r="AC25" s="7"/>
      <c r="AD25" s="7">
        <f>Table64[[#This Row],[SR (Hz)]]*Table64[[#This Row],[N Blades]]</f>
        <v>0</v>
      </c>
      <c r="AE25" s="7">
        <f>Table64[[#This Row],[SR (Hz)]]*60</f>
        <v>0</v>
      </c>
      <c r="AF25" s="7" t="e">
        <f>Table64[[#This Row],[SRPM]]/Table64[[#This Row],[Spd_Doppler - AAA2 (m/s)]]</f>
        <v>#DIV/0!</v>
      </c>
      <c r="AG25" s="7"/>
      <c r="AH25" s="7"/>
      <c r="AJ25" s="7"/>
      <c r="AK25" s="7"/>
      <c r="AL25" s="7"/>
      <c r="AM25" s="7"/>
      <c r="AN25" s="7"/>
      <c r="AO25" s="7"/>
      <c r="AQ25" s="1"/>
      <c r="AR25" s="1"/>
      <c r="AS25" s="1"/>
      <c r="AU25" s="7"/>
      <c r="AV25" s="1"/>
    </row>
    <row r="26" spans="1:48" x14ac:dyDescent="0.25">
      <c r="A26" t="s">
        <v>28</v>
      </c>
      <c r="B26" t="s">
        <v>1086</v>
      </c>
      <c r="C26">
        <v>316024641</v>
      </c>
      <c r="E26" s="11" t="s">
        <v>22</v>
      </c>
      <c r="G26">
        <v>7.5</v>
      </c>
      <c r="H26" s="59">
        <v>42246.740277777775</v>
      </c>
      <c r="J26" s="1">
        <v>42246.65902777778</v>
      </c>
      <c r="K26" s="1">
        <v>42246.720833333333</v>
      </c>
      <c r="L26" s="1">
        <v>42246.775000000001</v>
      </c>
      <c r="M26" s="7"/>
      <c r="N26" s="7"/>
      <c r="P26" s="7">
        <f>90-180/PI()*ATAN(Table64[[#This Row],[R_ AAA1 (m)]]/130)</f>
        <v>90</v>
      </c>
      <c r="Q26" s="62">
        <v>42246.744444444441</v>
      </c>
      <c r="S26" s="1">
        <v>42246.668055555558</v>
      </c>
      <c r="T26" s="1">
        <v>42246.727083333331</v>
      </c>
      <c r="U26" s="1">
        <v>42246.780555555553</v>
      </c>
      <c r="V26" s="7"/>
      <c r="W26" s="7">
        <f>Table64[[#This Row],[Spd_Doppler - AAA2 (kts)]]/1.94</f>
        <v>0</v>
      </c>
      <c r="X26" s="2"/>
      <c r="Y26" s="7">
        <f>90-180/PI()*ATAN(Table64[[#This Row],[R_AAA2 (m)]]/130)</f>
        <v>90</v>
      </c>
      <c r="Z26" s="7"/>
      <c r="AA26" s="7">
        <f>Table64[[#This Row],[CFR (Hz)]]*2*60</f>
        <v>0</v>
      </c>
      <c r="AD26" s="24">
        <f>Table64[[#This Row],[SR (Hz)]]*Table64[[#This Row],[N Blades]]</f>
        <v>0</v>
      </c>
      <c r="AE26" s="7">
        <f>Table64[[#This Row],[SR (Hz)]]*60</f>
        <v>0</v>
      </c>
      <c r="AF26" s="7" t="e">
        <f>Table64[[#This Row],[SRPM]]/Table64[[#This Row],[Spd_Doppler - AAA2 (m/s)]]</f>
        <v>#DIV/0!</v>
      </c>
      <c r="AG26" s="2"/>
      <c r="AH26" s="7"/>
      <c r="AJ26" s="7"/>
      <c r="AK26" s="7"/>
      <c r="AN26" s="7"/>
      <c r="AO26" s="7"/>
      <c r="AQ26" s="1"/>
      <c r="AR26" s="1"/>
      <c r="AS26" s="1"/>
      <c r="AU26" s="7"/>
      <c r="AV26" s="1"/>
    </row>
    <row r="27" spans="1:48" x14ac:dyDescent="0.25">
      <c r="A27" t="s">
        <v>12</v>
      </c>
      <c r="B27" t="s">
        <v>176</v>
      </c>
      <c r="C27">
        <v>316296000</v>
      </c>
      <c r="H27" s="59">
        <v>42247.035416666666</v>
      </c>
      <c r="J27" s="1">
        <v>42246.959722222222</v>
      </c>
      <c r="K27" s="7"/>
      <c r="L27" s="1">
        <v>42247.038194444445</v>
      </c>
      <c r="M27" s="7"/>
      <c r="N27" s="7"/>
      <c r="P27" s="7">
        <f>90-180/PI()*ATAN(Table64[[#This Row],[R_ AAA1 (m)]]/130)</f>
        <v>90</v>
      </c>
      <c r="Q27" s="59">
        <v>42247.035416666666</v>
      </c>
      <c r="S27" s="1">
        <v>42246.966666666667</v>
      </c>
      <c r="T27" s="7"/>
      <c r="U27" s="1">
        <v>42247.039583333331</v>
      </c>
      <c r="V27" s="7"/>
      <c r="W27" s="7">
        <f>Table64[[#This Row],[Spd_Doppler - AAA2 (kts)]]/1.94</f>
        <v>0</v>
      </c>
      <c r="X27" s="2"/>
      <c r="Y27" s="7">
        <f>90-180/PI()*ATAN(Table64[[#This Row],[R_AAA2 (m)]]/130)</f>
        <v>90</v>
      </c>
      <c r="Z27" s="7"/>
      <c r="AA27" s="7">
        <f>Table64[[#This Row],[CFR (Hz)]]*2*60</f>
        <v>0</v>
      </c>
      <c r="AD27" s="24">
        <f>Table64[[#This Row],[SR (Hz)]]*Table64[[#This Row],[N Blades]]</f>
        <v>0</v>
      </c>
      <c r="AE27" s="7">
        <f>Table64[[#This Row],[SR (Hz)]]*60</f>
        <v>0</v>
      </c>
      <c r="AF27" s="7" t="e">
        <f>Table64[[#This Row],[SRPM]]/Table64[[#This Row],[Spd_Doppler - AAA2 (m/s)]]</f>
        <v>#DIV/0!</v>
      </c>
      <c r="AG27" s="2"/>
      <c r="AH27" s="7"/>
      <c r="AJ27" s="7"/>
      <c r="AK27" s="7"/>
      <c r="AN27" s="7"/>
      <c r="AO27" s="7"/>
      <c r="AQ27" s="1"/>
      <c r="AR27" s="1"/>
      <c r="AS27" s="1"/>
      <c r="AU27" s="7"/>
      <c r="AV27" s="1"/>
    </row>
    <row r="28" spans="1:48" x14ac:dyDescent="0.25">
      <c r="A28" t="s">
        <v>29</v>
      </c>
      <c r="B28" t="s">
        <v>1089</v>
      </c>
      <c r="C28">
        <v>338174945</v>
      </c>
      <c r="E28" t="s">
        <v>12</v>
      </c>
      <c r="G28">
        <v>11.3</v>
      </c>
      <c r="H28" s="59">
        <v>42247.051388888889</v>
      </c>
      <c r="I28">
        <v>3400</v>
      </c>
      <c r="J28" s="1">
        <v>42247.038194444445</v>
      </c>
      <c r="K28" s="7"/>
      <c r="L28" s="1">
        <v>42247.055555555555</v>
      </c>
      <c r="M28" s="7"/>
      <c r="N28" s="7"/>
      <c r="O28" s="7"/>
      <c r="P28" s="7">
        <f>90-180/PI()*ATAN(Table64[[#This Row],[R_ AAA1 (m)]]/130)</f>
        <v>2.1896543509585342</v>
      </c>
      <c r="Q28" s="59">
        <v>42247.044444444444</v>
      </c>
      <c r="R28">
        <v>2560</v>
      </c>
      <c r="S28" s="1">
        <v>42247.038194444445</v>
      </c>
      <c r="T28" s="7"/>
      <c r="U28" s="1">
        <v>42247.060416666667</v>
      </c>
      <c r="V28" s="7"/>
      <c r="W28" s="7">
        <f>Table64[[#This Row],[Spd_Doppler - AAA2 (kts)]]/1.94</f>
        <v>0</v>
      </c>
      <c r="X28" s="2"/>
      <c r="Y28" s="7">
        <f>90-180/PI()*ATAN(Table64[[#This Row],[R_AAA2 (m)]]/130)</f>
        <v>2.9070541783152919</v>
      </c>
      <c r="Z28" s="7"/>
      <c r="AA28" s="7">
        <f>Table64[[#This Row],[CFR (Hz)]]*2*60</f>
        <v>0</v>
      </c>
      <c r="AB28" s="7"/>
      <c r="AC28" s="7"/>
      <c r="AD28" s="7">
        <f>Table64[[#This Row],[SR (Hz)]]*Table64[[#This Row],[N Blades]]</f>
        <v>0</v>
      </c>
      <c r="AE28" s="7">
        <f>Table64[[#This Row],[SR (Hz)]]*60</f>
        <v>0</v>
      </c>
      <c r="AF28" s="7" t="e">
        <f>Table64[[#This Row],[SRPM]]/Table64[[#This Row],[Spd_Doppler - AAA2 (m/s)]]</f>
        <v>#DIV/0!</v>
      </c>
      <c r="AG28" s="7"/>
      <c r="AH28" s="7"/>
      <c r="AJ28" s="7"/>
      <c r="AK28" s="7"/>
      <c r="AL28" s="7"/>
      <c r="AM28" s="7"/>
      <c r="AN28" s="7"/>
      <c r="AO28" s="7"/>
      <c r="AP28" t="s">
        <v>30</v>
      </c>
      <c r="AQ28" s="1"/>
      <c r="AR28" s="1"/>
      <c r="AS28" s="1"/>
      <c r="AU28" s="7"/>
      <c r="AV28" s="1"/>
    </row>
    <row r="29" spans="1:48" x14ac:dyDescent="0.25">
      <c r="A29" t="s">
        <v>12</v>
      </c>
      <c r="B29" t="s">
        <v>176</v>
      </c>
      <c r="C29">
        <v>316296000</v>
      </c>
      <c r="H29" s="59">
        <v>42247.59375</v>
      </c>
      <c r="J29" s="1">
        <v>42247.583333333336</v>
      </c>
      <c r="K29" s="1">
        <v>42247.585416666669</v>
      </c>
      <c r="L29" s="1">
        <v>42247.701388888891</v>
      </c>
      <c r="M29" s="7"/>
      <c r="N29" s="7"/>
      <c r="O29" s="7"/>
      <c r="P29" s="7">
        <f>90-180/PI()*ATAN(Table64[[#This Row],[R_ AAA1 (m)]]/130)</f>
        <v>90</v>
      </c>
      <c r="Q29" s="59">
        <v>42247.597222222219</v>
      </c>
      <c r="S29" s="1">
        <v>42247.581944444442</v>
      </c>
      <c r="T29" s="1">
        <v>42247.594444444447</v>
      </c>
      <c r="U29" s="1">
        <v>42247.620138888888</v>
      </c>
      <c r="V29" s="7"/>
      <c r="W29" s="7">
        <f>Table64[[#This Row],[Spd_Doppler - AAA2 (kts)]]/1.94</f>
        <v>0</v>
      </c>
      <c r="X29" s="2"/>
      <c r="Y29" s="7">
        <f>90-180/PI()*ATAN(Table64[[#This Row],[R_AAA2 (m)]]/130)</f>
        <v>90</v>
      </c>
      <c r="Z29" s="7"/>
      <c r="AA29" s="7">
        <f>Table64[[#This Row],[CFR (Hz)]]*2*60</f>
        <v>0</v>
      </c>
      <c r="AB29" s="7"/>
      <c r="AC29" s="7"/>
      <c r="AD29" s="7">
        <f>Table64[[#This Row],[SR (Hz)]]*Table64[[#This Row],[N Blades]]</f>
        <v>0</v>
      </c>
      <c r="AE29" s="7">
        <f>Table64[[#This Row],[SR (Hz)]]*60</f>
        <v>0</v>
      </c>
      <c r="AF29" s="7" t="e">
        <f>Table64[[#This Row],[SRPM]]/Table64[[#This Row],[Spd_Doppler - AAA2 (m/s)]]</f>
        <v>#DIV/0!</v>
      </c>
      <c r="AG29" s="7"/>
      <c r="AH29" s="7"/>
      <c r="AJ29" s="7"/>
      <c r="AK29" s="7"/>
      <c r="AL29" s="7"/>
      <c r="AM29" s="7"/>
      <c r="AN29" s="7"/>
      <c r="AO29" s="7"/>
      <c r="AQ29" s="1"/>
      <c r="AR29" s="1"/>
      <c r="AS29" s="1"/>
      <c r="AU29" s="7"/>
      <c r="AV29" s="1"/>
    </row>
    <row r="30" spans="1:48" x14ac:dyDescent="0.25">
      <c r="A30" t="s">
        <v>26</v>
      </c>
      <c r="B30" t="s">
        <v>1083</v>
      </c>
      <c r="C30">
        <v>311000419</v>
      </c>
      <c r="E30" s="11" t="s">
        <v>22</v>
      </c>
      <c r="G30">
        <v>12.5</v>
      </c>
      <c r="H30" s="59">
        <v>42247.75</v>
      </c>
      <c r="I30">
        <v>14000</v>
      </c>
      <c r="J30" s="1">
        <v>42247.706944444442</v>
      </c>
      <c r="K30" s="7"/>
      <c r="L30" s="1">
        <v>42247.798611111109</v>
      </c>
      <c r="M30" s="7"/>
      <c r="N30" s="7"/>
      <c r="P30" s="7">
        <f>90-180/PI()*ATAN(Table64[[#This Row],[R_ AAA1 (m)]]/130)</f>
        <v>0.5320169477240313</v>
      </c>
      <c r="Q30" s="62"/>
      <c r="R30">
        <v>11600</v>
      </c>
      <c r="S30" s="1">
        <v>42247.709027777775</v>
      </c>
      <c r="T30" s="7"/>
      <c r="U30" s="1">
        <v>42247.804861111108</v>
      </c>
      <c r="V30" s="7"/>
      <c r="W30" s="7">
        <f>Table64[[#This Row],[Spd_Doppler - AAA2 (kts)]]/1.94</f>
        <v>0</v>
      </c>
      <c r="X30" s="2"/>
      <c r="Y30" s="7">
        <f>90-180/PI()*ATAN(Table64[[#This Row],[R_AAA2 (m)]]/130)</f>
        <v>0.64208099413343689</v>
      </c>
      <c r="Z30" s="7"/>
      <c r="AA30" s="7">
        <f>Table64[[#This Row],[CFR (Hz)]]*2*60</f>
        <v>0</v>
      </c>
      <c r="AD30" s="24">
        <f>Table64[[#This Row],[SR (Hz)]]*Table64[[#This Row],[N Blades]]</f>
        <v>0</v>
      </c>
      <c r="AE30" s="7">
        <f>Table64[[#This Row],[SR (Hz)]]*60</f>
        <v>0</v>
      </c>
      <c r="AF30" s="7" t="e">
        <f>Table64[[#This Row],[SRPM]]/Table64[[#This Row],[Spd_Doppler - AAA2 (m/s)]]</f>
        <v>#DIV/0!</v>
      </c>
      <c r="AG30" s="2"/>
      <c r="AH30" s="7"/>
      <c r="AJ30" s="7"/>
      <c r="AK30" s="7"/>
      <c r="AN30" s="7"/>
      <c r="AO30" s="7"/>
      <c r="AP30" t="s">
        <v>32</v>
      </c>
      <c r="AQ30" s="1"/>
      <c r="AR30" s="1"/>
      <c r="AS30" s="1"/>
      <c r="AU30" s="7"/>
      <c r="AV30" s="1"/>
    </row>
    <row r="31" spans="1:48" x14ac:dyDescent="0.25">
      <c r="A31" t="s">
        <v>28</v>
      </c>
      <c r="B31" t="s">
        <v>1086</v>
      </c>
      <c r="C31">
        <v>316024641</v>
      </c>
      <c r="E31" s="11" t="s">
        <v>22</v>
      </c>
      <c r="G31">
        <v>7</v>
      </c>
      <c r="H31" s="59">
        <v>42247.975694444445</v>
      </c>
      <c r="I31">
        <v>3200</v>
      </c>
      <c r="J31" s="1">
        <v>42247.936111111114</v>
      </c>
      <c r="K31" s="7"/>
      <c r="L31" s="1">
        <v>42247.998611111114</v>
      </c>
      <c r="M31" s="7"/>
      <c r="N31" s="7"/>
      <c r="P31" s="7">
        <f>90-180/PI()*ATAN(Table64[[#This Row],[R_ AAA1 (m)]]/130)</f>
        <v>2.3263618035750682</v>
      </c>
      <c r="Q31" s="62"/>
      <c r="R31">
        <v>2800</v>
      </c>
      <c r="S31" s="1">
        <v>42247.936111111114</v>
      </c>
      <c r="T31" s="1"/>
      <c r="U31" s="1">
        <v>42247.998611111114</v>
      </c>
      <c r="V31" s="7"/>
      <c r="W31" s="7">
        <f>Table64[[#This Row],[Spd_Doppler - AAA2 (kts)]]/1.94</f>
        <v>0</v>
      </c>
      <c r="X31" s="2"/>
      <c r="Y31" s="7">
        <f>90-180/PI()*ATAN(Table64[[#This Row],[R_AAA2 (m)]]/130)</f>
        <v>2.6582522347078026</v>
      </c>
      <c r="Z31" s="7"/>
      <c r="AA31" s="7">
        <f>Table64[[#This Row],[CFR (Hz)]]*2*60</f>
        <v>0</v>
      </c>
      <c r="AD31" s="24">
        <f>Table64[[#This Row],[SR (Hz)]]*Table64[[#This Row],[N Blades]]</f>
        <v>0</v>
      </c>
      <c r="AE31" s="7">
        <f>Table64[[#This Row],[SR (Hz)]]*60</f>
        <v>0</v>
      </c>
      <c r="AF31" s="7" t="e">
        <f>Table64[[#This Row],[SRPM]]/Table64[[#This Row],[Spd_Doppler - AAA2 (m/s)]]</f>
        <v>#DIV/0!</v>
      </c>
      <c r="AG31" s="2"/>
      <c r="AH31" s="7"/>
      <c r="AJ31" s="7"/>
      <c r="AK31" s="7"/>
      <c r="AN31" s="7"/>
      <c r="AO31" s="7"/>
      <c r="AP31" t="s">
        <v>33</v>
      </c>
      <c r="AQ31" s="1"/>
      <c r="AR31" s="1"/>
      <c r="AS31" s="1"/>
      <c r="AU31" s="7"/>
      <c r="AV31" s="1"/>
    </row>
    <row r="32" spans="1:48" x14ac:dyDescent="0.25">
      <c r="A32" t="s">
        <v>12</v>
      </c>
      <c r="B32" t="s">
        <v>176</v>
      </c>
      <c r="C32">
        <v>316296000</v>
      </c>
      <c r="H32" s="59">
        <v>42248.040277777778</v>
      </c>
      <c r="J32" s="1">
        <v>42248.009027777778</v>
      </c>
      <c r="K32" s="7"/>
      <c r="L32" s="1">
        <v>42248.052083333336</v>
      </c>
      <c r="M32" s="7"/>
      <c r="N32" s="7"/>
      <c r="O32" s="7"/>
      <c r="P32" s="7">
        <f>90-180/PI()*ATAN(Table64[[#This Row],[R_ AAA1 (m)]]/130)</f>
        <v>90</v>
      </c>
      <c r="Q32" s="59">
        <v>42248.040972222225</v>
      </c>
      <c r="S32" s="1">
        <v>42248.000694444447</v>
      </c>
      <c r="T32" s="1">
        <v>42248.036111111112</v>
      </c>
      <c r="U32" s="1">
        <v>42248.045138888891</v>
      </c>
      <c r="V32" s="7"/>
      <c r="W32" s="7">
        <f>Table64[[#This Row],[Spd_Doppler - AAA2 (kts)]]/1.94</f>
        <v>0</v>
      </c>
      <c r="X32" s="2"/>
      <c r="Y32" s="7">
        <f>90-180/PI()*ATAN(Table64[[#This Row],[R_AAA2 (m)]]/130)</f>
        <v>90</v>
      </c>
      <c r="Z32" s="7"/>
      <c r="AA32" s="7">
        <f>Table64[[#This Row],[CFR (Hz)]]*2*60</f>
        <v>0</v>
      </c>
      <c r="AB32" s="7"/>
      <c r="AC32" s="7"/>
      <c r="AD32" s="7">
        <f>Table64[[#This Row],[SR (Hz)]]*Table64[[#This Row],[N Blades]]</f>
        <v>0</v>
      </c>
      <c r="AE32" s="7">
        <f>Table64[[#This Row],[SR (Hz)]]*60</f>
        <v>0</v>
      </c>
      <c r="AF32" s="7" t="e">
        <f>Table64[[#This Row],[SRPM]]/Table64[[#This Row],[Spd_Doppler - AAA2 (m/s)]]</f>
        <v>#DIV/0!</v>
      </c>
      <c r="AG32" s="7"/>
      <c r="AH32" s="7"/>
      <c r="AJ32" s="7"/>
      <c r="AK32" s="7"/>
      <c r="AL32" s="7"/>
      <c r="AM32" s="7"/>
      <c r="AN32" s="7"/>
      <c r="AO32" s="7"/>
      <c r="AQ32" s="1"/>
      <c r="AR32" s="1"/>
      <c r="AS32" s="1"/>
      <c r="AU32" s="7"/>
      <c r="AV32" s="1"/>
    </row>
    <row r="33" spans="1:48" x14ac:dyDescent="0.25">
      <c r="A33" t="s">
        <v>34</v>
      </c>
      <c r="B33" t="s">
        <v>1090</v>
      </c>
      <c r="C33">
        <v>316004070</v>
      </c>
      <c r="E33" s="11" t="s">
        <v>22</v>
      </c>
      <c r="G33">
        <v>8</v>
      </c>
      <c r="H33" s="59">
        <v>42248.15625</v>
      </c>
      <c r="I33">
        <v>14800</v>
      </c>
      <c r="J33" s="1">
        <v>42248.092361111114</v>
      </c>
      <c r="K33" s="7"/>
      <c r="L33" s="1">
        <v>42248.265972222223</v>
      </c>
      <c r="M33" s="7"/>
      <c r="N33" s="7"/>
      <c r="O33" s="7"/>
      <c r="P33" s="7">
        <f>90-180/PI()*ATAN(Table64[[#This Row],[R_ AAA1 (m)]]/130)</f>
        <v>0.50326079622753639</v>
      </c>
      <c r="Q33" s="62"/>
      <c r="R33">
        <v>15800</v>
      </c>
      <c r="S33" s="1">
        <v>42248.092361111114</v>
      </c>
      <c r="T33" s="7"/>
      <c r="U33" s="1">
        <v>42248.238194444442</v>
      </c>
      <c r="V33" s="7"/>
      <c r="W33" s="7">
        <f>Table64[[#This Row],[Spd_Doppler - AAA2 (kts)]]/1.94</f>
        <v>0</v>
      </c>
      <c r="X33" s="2"/>
      <c r="Y33" s="7">
        <f>90-180/PI()*ATAN(Table64[[#This Row],[R_AAA2 (m)]]/130)</f>
        <v>0.47141033310472835</v>
      </c>
      <c r="Z33" s="7"/>
      <c r="AA33" s="7">
        <f>Table64[[#This Row],[CFR (Hz)]]*2*60</f>
        <v>0</v>
      </c>
      <c r="AB33" s="7"/>
      <c r="AC33" s="7"/>
      <c r="AD33" s="7">
        <f>Table64[[#This Row],[SR (Hz)]]*Table64[[#This Row],[N Blades]]</f>
        <v>0</v>
      </c>
      <c r="AE33" s="7">
        <f>Table64[[#This Row],[SR (Hz)]]*60</f>
        <v>0</v>
      </c>
      <c r="AF33" s="7" t="e">
        <f>Table64[[#This Row],[SRPM]]/Table64[[#This Row],[Spd_Doppler - AAA2 (m/s)]]</f>
        <v>#DIV/0!</v>
      </c>
      <c r="AG33" s="7"/>
      <c r="AH33" s="7"/>
      <c r="AJ33" s="7"/>
      <c r="AK33" s="7"/>
      <c r="AL33" s="7"/>
      <c r="AM33" s="7"/>
      <c r="AN33" s="7"/>
      <c r="AO33" s="7"/>
      <c r="AQ33" s="1"/>
      <c r="AR33" s="1"/>
      <c r="AS33" s="1"/>
      <c r="AU33" s="7"/>
      <c r="AV33" s="1"/>
    </row>
    <row r="34" spans="1:48" x14ac:dyDescent="0.25">
      <c r="A34" t="s">
        <v>12</v>
      </c>
      <c r="B34" t="s">
        <v>176</v>
      </c>
      <c r="C34">
        <v>316296000</v>
      </c>
      <c r="H34" s="59">
        <v>42248.597916666666</v>
      </c>
      <c r="I34">
        <v>3420</v>
      </c>
      <c r="J34" s="1">
        <v>42248.584027777775</v>
      </c>
      <c r="K34" s="1">
        <v>42248.59652777778</v>
      </c>
      <c r="L34" s="1">
        <v>42248.630555555559</v>
      </c>
      <c r="M34" s="7"/>
      <c r="N34" s="7"/>
      <c r="O34" s="7"/>
      <c r="P34" s="7">
        <f>90-180/PI()*ATAN(Table64[[#This Row],[R_ AAA1 (m)]]/130)</f>
        <v>2.1768617100377412</v>
      </c>
      <c r="Q34" s="59">
        <v>42248.597916666666</v>
      </c>
      <c r="R34">
        <v>800</v>
      </c>
      <c r="S34" s="1">
        <v>42248.57916666667</v>
      </c>
      <c r="T34" s="1">
        <v>42248.593055555553</v>
      </c>
      <c r="U34" s="1">
        <v>42248.632638888892</v>
      </c>
      <c r="V34" s="7"/>
      <c r="W34" s="7">
        <f>Table64[[#This Row],[Spd_Doppler - AAA2 (kts)]]/1.94</f>
        <v>0</v>
      </c>
      <c r="X34" s="2"/>
      <c r="Y34" s="7">
        <f>90-180/PI()*ATAN(Table64[[#This Row],[R_AAA2 (m)]]/130)</f>
        <v>9.2298862437277194</v>
      </c>
      <c r="Z34" s="7"/>
      <c r="AA34" s="7">
        <f>Table64[[#This Row],[CFR (Hz)]]*2*60</f>
        <v>0</v>
      </c>
      <c r="AB34" s="7"/>
      <c r="AD34" s="24">
        <f>Table64[[#This Row],[SR (Hz)]]*Table64[[#This Row],[N Blades]]</f>
        <v>0</v>
      </c>
      <c r="AE34" s="7">
        <f>Table64[[#This Row],[SR (Hz)]]*60</f>
        <v>0</v>
      </c>
      <c r="AF34" s="7" t="e">
        <f>Table64[[#This Row],[SRPM]]/Table64[[#This Row],[Spd_Doppler - AAA2 (m/s)]]</f>
        <v>#DIV/0!</v>
      </c>
      <c r="AG34" s="7"/>
      <c r="AH34" s="7"/>
      <c r="AJ34" s="7"/>
      <c r="AK34" s="7"/>
      <c r="AL34" s="7"/>
      <c r="AM34" s="7"/>
      <c r="AN34" s="7"/>
      <c r="AO34" s="7"/>
      <c r="AQ34" s="14"/>
      <c r="AR34" s="14"/>
      <c r="AS34" s="55"/>
      <c r="AU34" s="7"/>
      <c r="AV34" s="1"/>
    </row>
    <row r="35" spans="1:48" x14ac:dyDescent="0.25">
      <c r="A35" t="s">
        <v>35</v>
      </c>
      <c r="B35" t="s">
        <v>1091</v>
      </c>
      <c r="C35">
        <v>578000200</v>
      </c>
      <c r="E35" s="11" t="s">
        <v>1033</v>
      </c>
      <c r="G35">
        <v>13.4</v>
      </c>
      <c r="H35" s="59">
        <v>42248.739583333336</v>
      </c>
      <c r="I35">
        <v>2500</v>
      </c>
      <c r="J35" s="1">
        <v>42248.727083333331</v>
      </c>
      <c r="K35" s="1">
        <v>42248.740277777775</v>
      </c>
      <c r="L35" s="1">
        <v>42248.752083333333</v>
      </c>
      <c r="M35" s="7"/>
      <c r="N35" s="7"/>
      <c r="O35" s="7"/>
      <c r="P35" s="7">
        <f>90-180/PI()*ATAN(Table64[[#This Row],[R_ AAA1 (m)]]/130)</f>
        <v>2.9766994681117467</v>
      </c>
      <c r="Q35" s="59">
        <v>42248.747916666667</v>
      </c>
      <c r="R35">
        <v>1800</v>
      </c>
      <c r="S35" s="1">
        <v>42248.724305555559</v>
      </c>
      <c r="T35" s="1">
        <v>42248.741666666669</v>
      </c>
      <c r="U35" s="1">
        <v>42248.779861111114</v>
      </c>
      <c r="V35" s="7"/>
      <c r="W35" s="7">
        <f>Table64[[#This Row],[Spd_Doppler - AAA2 (kts)]]/1.94</f>
        <v>0</v>
      </c>
      <c r="X35" s="2"/>
      <c r="Y35" s="7">
        <f>90-180/PI()*ATAN(Table64[[#This Row],[R_AAA2 (m)]]/130)</f>
        <v>4.1308562332764041</v>
      </c>
      <c r="Z35" s="7"/>
      <c r="AA35" s="7">
        <f>Table64[[#This Row],[CFR (Hz)]]*2*60</f>
        <v>0</v>
      </c>
      <c r="AB35" s="7"/>
      <c r="AC35" s="7"/>
      <c r="AD35" s="7">
        <f>Table64[[#This Row],[SR (Hz)]]*Table64[[#This Row],[N Blades]]</f>
        <v>0</v>
      </c>
      <c r="AE35" s="7">
        <f>Table64[[#This Row],[SR (Hz)]]*60</f>
        <v>0</v>
      </c>
      <c r="AF35" s="7" t="e">
        <f>Table64[[#This Row],[SRPM]]/Table64[[#This Row],[Spd_Doppler - AAA2 (m/s)]]</f>
        <v>#DIV/0!</v>
      </c>
      <c r="AG35" s="7"/>
      <c r="AH35" s="7"/>
      <c r="AJ35" s="7"/>
      <c r="AK35" s="7"/>
      <c r="AL35" s="7"/>
      <c r="AM35" s="7"/>
      <c r="AN35" s="7"/>
      <c r="AO35" s="7"/>
      <c r="AP35" t="s">
        <v>36</v>
      </c>
      <c r="AQ35" s="1"/>
      <c r="AR35" s="1"/>
      <c r="AS35" s="1"/>
      <c r="AU35" s="7"/>
      <c r="AV35" s="1"/>
    </row>
    <row r="36" spans="1:48" x14ac:dyDescent="0.25">
      <c r="A36" t="s">
        <v>12</v>
      </c>
      <c r="B36" t="s">
        <v>176</v>
      </c>
      <c r="C36">
        <v>316296000</v>
      </c>
      <c r="H36" s="59">
        <v>42249.020833333336</v>
      </c>
      <c r="I36">
        <v>700</v>
      </c>
      <c r="J36" s="1">
        <v>42249.00277777778</v>
      </c>
      <c r="K36" s="7"/>
      <c r="L36" s="1">
        <v>42249.036111111112</v>
      </c>
      <c r="M36" s="7"/>
      <c r="N36" s="7"/>
      <c r="O36" s="7"/>
      <c r="P36" s="7">
        <f>90-180/PI()*ATAN(Table64[[#This Row],[R_ AAA1 (m)]]/130)</f>
        <v>10.520784313874358</v>
      </c>
      <c r="Q36" s="59">
        <v>42249.025000000001</v>
      </c>
      <c r="R36">
        <v>2450</v>
      </c>
      <c r="S36" s="1">
        <v>42249.00277777778</v>
      </c>
      <c r="T36" s="1">
        <v>42249.029166666667</v>
      </c>
      <c r="U36" s="1">
        <v>42249.035416666666</v>
      </c>
      <c r="V36" s="7"/>
      <c r="W36" s="7">
        <f>Table64[[#This Row],[Spd_Doppler - AAA2 (kts)]]/1.94</f>
        <v>0</v>
      </c>
      <c r="X36" s="2"/>
      <c r="Y36" s="7">
        <f>90-180/PI()*ATAN(Table64[[#This Row],[R_AAA2 (m)]]/130)</f>
        <v>3.0373358229524854</v>
      </c>
      <c r="Z36" s="7"/>
      <c r="AA36" s="7">
        <f>Table64[[#This Row],[CFR (Hz)]]*2*60</f>
        <v>0</v>
      </c>
      <c r="AB36" s="7"/>
      <c r="AC36" s="7"/>
      <c r="AD36" s="7">
        <f>Table64[[#This Row],[SR (Hz)]]*Table64[[#This Row],[N Blades]]</f>
        <v>0</v>
      </c>
      <c r="AE36" s="7">
        <f>Table64[[#This Row],[SR (Hz)]]*60</f>
        <v>0</v>
      </c>
      <c r="AF36" s="7" t="e">
        <f>Table64[[#This Row],[SRPM]]/Table64[[#This Row],[Spd_Doppler - AAA2 (m/s)]]</f>
        <v>#DIV/0!</v>
      </c>
      <c r="AG36" s="7"/>
      <c r="AH36" s="7"/>
      <c r="AJ36" s="7"/>
      <c r="AK36" s="7"/>
      <c r="AL36" s="7"/>
      <c r="AM36" s="7"/>
      <c r="AN36" s="7"/>
      <c r="AO36" s="7"/>
      <c r="AQ36" s="1"/>
      <c r="AR36" s="1"/>
      <c r="AS36" s="1"/>
      <c r="AU36" s="7"/>
      <c r="AV36" s="1"/>
    </row>
    <row r="37" spans="1:48" x14ac:dyDescent="0.25">
      <c r="A37" t="s">
        <v>29</v>
      </c>
      <c r="B37" t="s">
        <v>1089</v>
      </c>
      <c r="C37">
        <v>338174945</v>
      </c>
      <c r="E37" s="11" t="s">
        <v>22</v>
      </c>
      <c r="G37">
        <v>11.3</v>
      </c>
      <c r="H37" s="59">
        <v>42249.181250000001</v>
      </c>
      <c r="I37">
        <v>6700</v>
      </c>
      <c r="J37" s="1">
        <v>42249.129861111112</v>
      </c>
      <c r="K37" s="7"/>
      <c r="L37" s="1">
        <v>42249.273611111108</v>
      </c>
      <c r="M37" s="7"/>
      <c r="N37" s="7"/>
      <c r="O37" s="7"/>
      <c r="P37" s="7">
        <f>90-180/PI()*ATAN(Table64[[#This Row],[R_ AAA1 (m)]]/130)</f>
        <v>1.1115696756941986</v>
      </c>
      <c r="Q37" s="59">
        <v>42249.186805555553</v>
      </c>
      <c r="R37">
        <v>7700</v>
      </c>
      <c r="S37" s="1">
        <v>42249.148611111108</v>
      </c>
      <c r="T37" s="7"/>
      <c r="U37" s="1">
        <v>42249.273611111108</v>
      </c>
      <c r="V37" s="7"/>
      <c r="W37" s="7">
        <f>Table64[[#This Row],[Spd_Doppler - AAA2 (kts)]]/1.94</f>
        <v>0</v>
      </c>
      <c r="X37" s="2"/>
      <c r="Y37" s="7">
        <f>90-180/PI()*ATAN(Table64[[#This Row],[R_AAA2 (m)]]/130)</f>
        <v>0.96723944888631763</v>
      </c>
      <c r="Z37" s="7"/>
      <c r="AA37" s="7">
        <f>Table64[[#This Row],[CFR (Hz)]]*2*60</f>
        <v>0</v>
      </c>
      <c r="AB37" s="7"/>
      <c r="AC37" s="7"/>
      <c r="AD37" s="7">
        <f>Table64[[#This Row],[SR (Hz)]]*Table64[[#This Row],[N Blades]]</f>
        <v>0</v>
      </c>
      <c r="AE37" s="7">
        <f>Table64[[#This Row],[SR (Hz)]]*60</f>
        <v>0</v>
      </c>
      <c r="AF37" s="7" t="e">
        <f>Table64[[#This Row],[SRPM]]/Table64[[#This Row],[Spd_Doppler - AAA2 (m/s)]]</f>
        <v>#DIV/0!</v>
      </c>
      <c r="AG37" s="7"/>
      <c r="AH37" s="7"/>
      <c r="AJ37" s="7"/>
      <c r="AK37" s="7"/>
      <c r="AL37" s="7"/>
      <c r="AM37" s="7"/>
      <c r="AN37" s="7"/>
      <c r="AO37" s="7"/>
      <c r="AP37" t="s">
        <v>38</v>
      </c>
      <c r="AQ37" s="1"/>
      <c r="AR37" s="1"/>
      <c r="AS37" s="1"/>
      <c r="AU37" s="7"/>
      <c r="AV37" s="1"/>
    </row>
    <row r="38" spans="1:48" x14ac:dyDescent="0.25">
      <c r="A38" t="s">
        <v>12</v>
      </c>
      <c r="B38" t="s">
        <v>176</v>
      </c>
      <c r="C38">
        <v>316296000</v>
      </c>
      <c r="H38" s="59">
        <v>42249.590277777781</v>
      </c>
      <c r="I38">
        <v>2800</v>
      </c>
      <c r="J38" s="1">
        <v>42249.585416666669</v>
      </c>
      <c r="K38" s="1">
        <v>42249.595833333333</v>
      </c>
      <c r="L38" s="1">
        <v>42249.612500000003</v>
      </c>
      <c r="M38" s="7"/>
      <c r="N38" s="7"/>
      <c r="O38" s="7"/>
      <c r="P38" s="7">
        <f>90-180/PI()*ATAN(Table64[[#This Row],[R_ AAA1 (m)]]/130)</f>
        <v>2.6582522347078026</v>
      </c>
      <c r="Q38" s="62"/>
      <c r="R38">
        <v>2600</v>
      </c>
      <c r="S38" s="1">
        <v>42249.585416666669</v>
      </c>
      <c r="T38" s="1">
        <v>42249.591666666667</v>
      </c>
      <c r="U38" s="1">
        <v>42249.609027777777</v>
      </c>
      <c r="V38" s="7"/>
      <c r="W38" s="7">
        <f>Table64[[#This Row],[Spd_Doppler - AAA2 (kts)]]/1.94</f>
        <v>0</v>
      </c>
      <c r="X38" s="2"/>
      <c r="Y38" s="7">
        <f>90-180/PI()*ATAN(Table64[[#This Row],[R_AAA2 (m)]]/130)</f>
        <v>2.862405226111747</v>
      </c>
      <c r="Z38" s="7"/>
      <c r="AA38" s="7">
        <f>Table64[[#This Row],[CFR (Hz)]]*2*60</f>
        <v>0</v>
      </c>
      <c r="AB38" s="7"/>
      <c r="AC38" s="7"/>
      <c r="AD38" s="7">
        <f>Table64[[#This Row],[SR (Hz)]]*Table64[[#This Row],[N Blades]]</f>
        <v>0</v>
      </c>
      <c r="AE38" s="7">
        <f>Table64[[#This Row],[SR (Hz)]]*60</f>
        <v>0</v>
      </c>
      <c r="AF38" s="7" t="e">
        <f>Table64[[#This Row],[SRPM]]/Table64[[#This Row],[Spd_Doppler - AAA2 (m/s)]]</f>
        <v>#DIV/0!</v>
      </c>
      <c r="AG38" s="7"/>
      <c r="AH38" s="7"/>
      <c r="AJ38" s="7"/>
      <c r="AK38" s="7"/>
      <c r="AL38" s="7"/>
      <c r="AM38" s="7"/>
      <c r="AN38" s="7"/>
      <c r="AO38" s="7"/>
      <c r="AQ38" s="1"/>
      <c r="AR38" s="1"/>
      <c r="AS38" s="1"/>
      <c r="AU38" s="7"/>
      <c r="AV38" s="1"/>
    </row>
    <row r="39" spans="1:48" x14ac:dyDescent="0.25">
      <c r="A39" t="s">
        <v>12</v>
      </c>
      <c r="B39" t="s">
        <v>176</v>
      </c>
      <c r="C39">
        <v>316296000</v>
      </c>
      <c r="H39" s="59">
        <v>42249.854166666664</v>
      </c>
      <c r="I39">
        <v>600</v>
      </c>
      <c r="J39" s="1">
        <v>42249.824999999997</v>
      </c>
      <c r="K39" s="1">
        <v>42249.850694444445</v>
      </c>
      <c r="L39" s="1">
        <v>42249.857638888891</v>
      </c>
      <c r="M39" s="7"/>
      <c r="N39" s="7"/>
      <c r="O39" s="7"/>
      <c r="P39" s="7">
        <f>90-180/PI()*ATAN(Table64[[#This Row],[R_ AAA1 (m)]]/130)</f>
        <v>12.225122675735747</v>
      </c>
      <c r="Q39" s="62"/>
      <c r="R39">
        <v>3800</v>
      </c>
      <c r="S39" s="1">
        <v>42249.827777777777</v>
      </c>
      <c r="T39" s="1">
        <v>42249.861111111109</v>
      </c>
      <c r="U39" s="1">
        <v>42249.865972222222</v>
      </c>
      <c r="V39" s="7"/>
      <c r="W39" s="7">
        <f>Table64[[#This Row],[Spd_Doppler - AAA2 (kts)]]/1.94</f>
        <v>0</v>
      </c>
      <c r="X39" s="2"/>
      <c r="Y39" s="7">
        <f>90-180/PI()*ATAN(Table64[[#This Row],[R_AAA2 (m)]]/130)</f>
        <v>1.9593546277311447</v>
      </c>
      <c r="Z39" s="7"/>
      <c r="AA39" s="7">
        <f>Table64[[#This Row],[CFR (Hz)]]*2*60</f>
        <v>0</v>
      </c>
      <c r="AB39" s="7"/>
      <c r="AC39" s="7"/>
      <c r="AD39" s="7">
        <f>Table64[[#This Row],[SR (Hz)]]*Table64[[#This Row],[N Blades]]</f>
        <v>0</v>
      </c>
      <c r="AE39" s="7">
        <f>Table64[[#This Row],[SR (Hz)]]*60</f>
        <v>0</v>
      </c>
      <c r="AF39" s="7" t="e">
        <f>Table64[[#This Row],[SRPM]]/Table64[[#This Row],[Spd_Doppler - AAA2 (m/s)]]</f>
        <v>#DIV/0!</v>
      </c>
      <c r="AG39" s="7"/>
      <c r="AH39" s="7"/>
      <c r="AJ39" s="7"/>
      <c r="AK39" s="7"/>
      <c r="AL39" s="7"/>
      <c r="AM39" s="7"/>
      <c r="AN39" s="7"/>
      <c r="AO39" s="7"/>
      <c r="AQ39" s="1"/>
      <c r="AR39" s="1"/>
      <c r="AS39" s="1"/>
      <c r="AU39" s="7"/>
      <c r="AV39" s="1"/>
    </row>
    <row r="40" spans="1:48" x14ac:dyDescent="0.25">
      <c r="A40" t="s">
        <v>29</v>
      </c>
      <c r="B40" t="s">
        <v>1089</v>
      </c>
      <c r="C40">
        <v>338174945</v>
      </c>
      <c r="E40" s="11" t="s">
        <v>22</v>
      </c>
      <c r="G40">
        <v>11.3</v>
      </c>
      <c r="H40" s="59">
        <v>42250.083333333336</v>
      </c>
      <c r="I40">
        <v>2000</v>
      </c>
      <c r="J40" s="1">
        <v>42250.076388888891</v>
      </c>
      <c r="K40" s="1">
        <v>42250.085416666669</v>
      </c>
      <c r="L40" s="1">
        <v>42250.097222222219</v>
      </c>
      <c r="M40" s="7"/>
      <c r="N40" s="7"/>
      <c r="O40" s="7"/>
      <c r="P40" s="7">
        <f>90-180/PI()*ATAN(Table64[[#This Row],[R_ AAA1 (m)]]/130)</f>
        <v>3.7189939731580353</v>
      </c>
      <c r="Q40" s="62"/>
      <c r="R40">
        <v>120</v>
      </c>
      <c r="S40" s="1">
        <v>42250.074999999997</v>
      </c>
      <c r="T40" s="1">
        <v>42250.081944444442</v>
      </c>
      <c r="U40" s="1">
        <v>42250.09652777778</v>
      </c>
      <c r="V40" s="7"/>
      <c r="W40" s="7">
        <f>Table64[[#This Row],[Spd_Doppler - AAA2 (kts)]]/1.94</f>
        <v>0</v>
      </c>
      <c r="X40" s="2"/>
      <c r="Y40" s="7">
        <f>90-180/PI()*ATAN(Table64[[#This Row],[R_AAA2 (m)]]/130)</f>
        <v>47.290610042638527</v>
      </c>
      <c r="Z40" s="7"/>
      <c r="AA40" s="7">
        <f>Table64[[#This Row],[CFR (Hz)]]*2*60</f>
        <v>0</v>
      </c>
      <c r="AB40" s="7"/>
      <c r="AC40" s="7"/>
      <c r="AD40" s="7">
        <f>Table64[[#This Row],[SR (Hz)]]*Table64[[#This Row],[N Blades]]</f>
        <v>0</v>
      </c>
      <c r="AE40" s="7">
        <f>Table64[[#This Row],[SR (Hz)]]*60</f>
        <v>0</v>
      </c>
      <c r="AF40" s="7" t="e">
        <f>Table64[[#This Row],[SRPM]]/Table64[[#This Row],[Spd_Doppler - AAA2 (m/s)]]</f>
        <v>#DIV/0!</v>
      </c>
      <c r="AG40" s="7"/>
      <c r="AH40" s="7"/>
      <c r="AJ40" s="7"/>
      <c r="AK40" s="7"/>
      <c r="AL40" s="7"/>
      <c r="AM40" s="7"/>
      <c r="AN40" s="7"/>
      <c r="AO40" s="7"/>
      <c r="AP40" t="s">
        <v>42</v>
      </c>
      <c r="AQ40" s="1"/>
      <c r="AR40" s="1"/>
      <c r="AS40" s="1"/>
      <c r="AU40" s="7"/>
      <c r="AV40" s="1"/>
    </row>
    <row r="41" spans="1:48" x14ac:dyDescent="0.25">
      <c r="A41" t="s">
        <v>12</v>
      </c>
      <c r="B41" t="s">
        <v>176</v>
      </c>
      <c r="C41">
        <v>316296000</v>
      </c>
      <c r="H41" s="59">
        <v>42250.520833333336</v>
      </c>
      <c r="J41" t="s">
        <v>43</v>
      </c>
      <c r="K41" s="7"/>
      <c r="L41" s="1"/>
      <c r="M41" s="7"/>
      <c r="N41" s="7"/>
      <c r="P41" s="7">
        <f>90-180/PI()*ATAN(Table64[[#This Row],[R_ AAA1 (m)]]/130)</f>
        <v>90</v>
      </c>
      <c r="Q41" s="62"/>
      <c r="R41" t="s">
        <v>41</v>
      </c>
      <c r="S41" s="1"/>
      <c r="T41" s="1"/>
      <c r="U41" s="1"/>
      <c r="V41" s="7"/>
      <c r="W41" s="7">
        <f>Table64[[#This Row],[Spd_Doppler - AAA2 (kts)]]/1.94</f>
        <v>0</v>
      </c>
      <c r="X41" s="2"/>
      <c r="Y41" s="7" t="e">
        <f>90-180/PI()*ATAN(Table64[[#This Row],[R_AAA2 (m)]]/130)</f>
        <v>#VALUE!</v>
      </c>
      <c r="Z41" s="7"/>
      <c r="AA41" s="7">
        <f>Table64[[#This Row],[CFR (Hz)]]*2*60</f>
        <v>0</v>
      </c>
      <c r="AD41" s="24">
        <f>Table64[[#This Row],[SR (Hz)]]*Table64[[#This Row],[N Blades]]</f>
        <v>0</v>
      </c>
      <c r="AE41" s="7">
        <f>Table64[[#This Row],[SR (Hz)]]*60</f>
        <v>0</v>
      </c>
      <c r="AF41" s="7" t="e">
        <f>Table64[[#This Row],[SRPM]]/Table64[[#This Row],[Spd_Doppler - AAA2 (m/s)]]</f>
        <v>#DIV/0!</v>
      </c>
      <c r="AG41" s="2"/>
      <c r="AH41" s="7"/>
      <c r="AJ41" s="7"/>
      <c r="AK41" s="7"/>
      <c r="AN41" s="7"/>
      <c r="AO41" s="7"/>
      <c r="AQ41" s="1"/>
      <c r="AR41" s="1"/>
      <c r="AS41" s="7"/>
      <c r="AU41" s="7"/>
      <c r="AV41" s="1"/>
    </row>
    <row r="42" spans="1:48" x14ac:dyDescent="0.25">
      <c r="A42" t="s">
        <v>12</v>
      </c>
      <c r="B42" t="s">
        <v>176</v>
      </c>
      <c r="C42">
        <v>316296000</v>
      </c>
      <c r="H42" s="59">
        <v>42250.604166666664</v>
      </c>
      <c r="J42" t="s">
        <v>24</v>
      </c>
      <c r="K42" s="7"/>
      <c r="L42" s="1"/>
      <c r="M42" s="7"/>
      <c r="N42" s="7"/>
      <c r="P42" s="7">
        <f>90-180/PI()*ATAN(Table64[[#This Row],[R_ AAA1 (m)]]/130)</f>
        <v>90</v>
      </c>
      <c r="Q42" s="62"/>
      <c r="R42" t="s">
        <v>41</v>
      </c>
      <c r="S42" s="1"/>
      <c r="T42" s="1"/>
      <c r="U42" s="1"/>
      <c r="V42" s="7"/>
      <c r="W42" s="7">
        <f>Table64[[#This Row],[Spd_Doppler - AAA2 (kts)]]/1.94</f>
        <v>0</v>
      </c>
      <c r="X42" s="2"/>
      <c r="Y42" s="7" t="e">
        <f>90-180/PI()*ATAN(Table64[[#This Row],[R_AAA2 (m)]]/130)</f>
        <v>#VALUE!</v>
      </c>
      <c r="Z42" s="7"/>
      <c r="AA42" s="7">
        <f>Table64[[#This Row],[CFR (Hz)]]*2*60</f>
        <v>0</v>
      </c>
      <c r="AD42" s="24">
        <f>Table64[[#This Row],[SR (Hz)]]*Table64[[#This Row],[N Blades]]</f>
        <v>0</v>
      </c>
      <c r="AE42" s="7">
        <f>Table64[[#This Row],[SR (Hz)]]*60</f>
        <v>0</v>
      </c>
      <c r="AF42" s="7" t="e">
        <f>Table64[[#This Row],[SRPM]]/Table64[[#This Row],[Spd_Doppler - AAA2 (m/s)]]</f>
        <v>#DIV/0!</v>
      </c>
      <c r="AG42" s="2"/>
      <c r="AH42" s="7"/>
      <c r="AJ42" s="7"/>
      <c r="AK42" s="7"/>
      <c r="AN42" s="1"/>
      <c r="AO42" s="1"/>
      <c r="AP42" s="1"/>
      <c r="AQ42" s="1"/>
      <c r="AR42" s="1"/>
      <c r="AS42" s="7"/>
      <c r="AU42" s="7"/>
      <c r="AV42" s="1"/>
    </row>
    <row r="43" spans="1:48" x14ac:dyDescent="0.25">
      <c r="A43" t="s">
        <v>12</v>
      </c>
      <c r="B43" t="s">
        <v>176</v>
      </c>
      <c r="C43">
        <v>316296000</v>
      </c>
      <c r="H43" s="59">
        <v>42250.951388888891</v>
      </c>
      <c r="J43" t="s">
        <v>25</v>
      </c>
      <c r="K43" s="7"/>
      <c r="L43" s="1"/>
      <c r="M43" s="7"/>
      <c r="N43" s="7"/>
      <c r="P43" s="7">
        <f>90-180/PI()*ATAN(Table64[[#This Row],[R_ AAA1 (m)]]/130)</f>
        <v>90</v>
      </c>
      <c r="Q43" s="62"/>
      <c r="R43" t="s">
        <v>44</v>
      </c>
      <c r="S43" s="1"/>
      <c r="T43" s="1"/>
      <c r="U43" s="1"/>
      <c r="V43" s="7"/>
      <c r="W43" s="7">
        <f>Table64[[#This Row],[Spd_Doppler - AAA2 (kts)]]/1.94</f>
        <v>0</v>
      </c>
      <c r="X43" s="2"/>
      <c r="Y43" s="7" t="e">
        <f>90-180/PI()*ATAN(Table64[[#This Row],[R_AAA2 (m)]]/130)</f>
        <v>#VALUE!</v>
      </c>
      <c r="Z43" s="7"/>
      <c r="AA43" s="7">
        <f>Table64[[#This Row],[CFR (Hz)]]*2*60</f>
        <v>0</v>
      </c>
      <c r="AD43" s="24">
        <f>Table64[[#This Row],[SR (Hz)]]*Table64[[#This Row],[N Blades]]</f>
        <v>0</v>
      </c>
      <c r="AE43" s="7">
        <f>Table64[[#This Row],[SR (Hz)]]*60</f>
        <v>0</v>
      </c>
      <c r="AF43" s="7" t="e">
        <f>Table64[[#This Row],[SRPM]]/Table64[[#This Row],[Spd_Doppler - AAA2 (m/s)]]</f>
        <v>#DIV/0!</v>
      </c>
      <c r="AG43" s="2"/>
      <c r="AH43" s="7"/>
      <c r="AJ43" s="7"/>
      <c r="AK43" s="7"/>
      <c r="AL43" s="7"/>
      <c r="AM43" s="7"/>
      <c r="AN43" s="1"/>
      <c r="AO43" s="1"/>
      <c r="AP43" s="1"/>
      <c r="AQ43" s="1"/>
      <c r="AR43" s="1"/>
      <c r="AS43" s="1"/>
      <c r="AU43" s="7"/>
      <c r="AV43" s="1"/>
    </row>
    <row r="44" spans="1:48" x14ac:dyDescent="0.25">
      <c r="A44" t="s">
        <v>12</v>
      </c>
      <c r="B44" t="s">
        <v>176</v>
      </c>
      <c r="C44">
        <v>316296000</v>
      </c>
      <c r="H44" s="59">
        <v>42251.493055555555</v>
      </c>
      <c r="J44" t="s">
        <v>37</v>
      </c>
      <c r="K44" s="7"/>
      <c r="L44" s="1"/>
      <c r="M44" s="7"/>
      <c r="N44" s="7"/>
      <c r="P44" s="7">
        <f>90-180/PI()*ATAN(Table64[[#This Row],[R_ AAA1 (m)]]/130)</f>
        <v>90</v>
      </c>
      <c r="Q44" s="62"/>
      <c r="R44" t="s">
        <v>44</v>
      </c>
      <c r="S44" s="1"/>
      <c r="T44" s="1"/>
      <c r="U44" s="1"/>
      <c r="V44" s="7"/>
      <c r="W44" s="7">
        <f>Table64[[#This Row],[Spd_Doppler - AAA2 (kts)]]/1.94</f>
        <v>0</v>
      </c>
      <c r="X44" s="2"/>
      <c r="Y44" s="7" t="e">
        <f>90-180/PI()*ATAN(Table64[[#This Row],[R_AAA2 (m)]]/130)</f>
        <v>#VALUE!</v>
      </c>
      <c r="Z44" s="7"/>
      <c r="AA44" s="7">
        <f>Table64[[#This Row],[CFR (Hz)]]*2*60</f>
        <v>0</v>
      </c>
      <c r="AD44" s="24">
        <f>Table64[[#This Row],[SR (Hz)]]*Table64[[#This Row],[N Blades]]</f>
        <v>0</v>
      </c>
      <c r="AE44" s="7">
        <f>Table64[[#This Row],[SR (Hz)]]*60</f>
        <v>0</v>
      </c>
      <c r="AF44" s="7" t="e">
        <f>Table64[[#This Row],[SRPM]]/Table64[[#This Row],[Spd_Doppler - AAA2 (m/s)]]</f>
        <v>#DIV/0!</v>
      </c>
      <c r="AG44" s="2"/>
      <c r="AH44" s="7"/>
      <c r="AJ44" s="7"/>
      <c r="AK44" s="7"/>
      <c r="AL44" s="7"/>
      <c r="AM44" s="7"/>
      <c r="AN44" s="1"/>
      <c r="AO44" s="1"/>
      <c r="AP44" s="1"/>
      <c r="AQ44" s="1"/>
      <c r="AR44" s="1"/>
      <c r="AS44" s="1"/>
      <c r="AU44" s="7"/>
      <c r="AV44" s="1"/>
    </row>
    <row r="45" spans="1:48" x14ac:dyDescent="0.25">
      <c r="A45" t="s">
        <v>12</v>
      </c>
      <c r="B45" t="s">
        <v>176</v>
      </c>
      <c r="C45">
        <v>316296000</v>
      </c>
      <c r="H45" s="59">
        <v>42251.576388888891</v>
      </c>
      <c r="J45" t="s">
        <v>43</v>
      </c>
      <c r="K45" s="7"/>
      <c r="L45" s="1"/>
      <c r="M45" s="7"/>
      <c r="N45" s="7"/>
      <c r="P45" s="7">
        <f>90-180/PI()*ATAN(Table64[[#This Row],[R_ AAA1 (m)]]/130)</f>
        <v>90</v>
      </c>
      <c r="Q45" s="62"/>
      <c r="R45" t="s">
        <v>40</v>
      </c>
      <c r="S45" s="1"/>
      <c r="T45" s="1"/>
      <c r="U45" s="1"/>
      <c r="V45" s="7"/>
      <c r="W45" s="7">
        <f>Table64[[#This Row],[Spd_Doppler - AAA2 (kts)]]/1.94</f>
        <v>0</v>
      </c>
      <c r="X45" s="2"/>
      <c r="Y45" s="7" t="e">
        <f>90-180/PI()*ATAN(Table64[[#This Row],[R_AAA2 (m)]]/130)</f>
        <v>#VALUE!</v>
      </c>
      <c r="Z45" s="7"/>
      <c r="AA45" s="7">
        <f>Table64[[#This Row],[CFR (Hz)]]*2*60</f>
        <v>0</v>
      </c>
      <c r="AD45" s="24">
        <f>Table64[[#This Row],[SR (Hz)]]*Table64[[#This Row],[N Blades]]</f>
        <v>0</v>
      </c>
      <c r="AE45" s="7">
        <f>Table64[[#This Row],[SR (Hz)]]*60</f>
        <v>0</v>
      </c>
      <c r="AF45" s="7" t="e">
        <f>Table64[[#This Row],[SRPM]]/Table64[[#This Row],[Spd_Doppler - AAA2 (m/s)]]</f>
        <v>#DIV/0!</v>
      </c>
      <c r="AG45" s="2"/>
      <c r="AH45" s="7"/>
      <c r="AJ45" s="7"/>
      <c r="AK45" s="7"/>
      <c r="AL45" s="7"/>
      <c r="AM45" s="7"/>
      <c r="AN45" s="1"/>
      <c r="AO45" s="1"/>
      <c r="AP45" s="1"/>
      <c r="AQ45" s="1"/>
      <c r="AR45" s="1"/>
      <c r="AS45" s="1"/>
      <c r="AU45" s="7"/>
      <c r="AV45" s="1"/>
    </row>
    <row r="46" spans="1:48" x14ac:dyDescent="0.25">
      <c r="A46" t="s">
        <v>12</v>
      </c>
      <c r="B46" t="s">
        <v>176</v>
      </c>
      <c r="C46">
        <v>316296000</v>
      </c>
      <c r="H46" s="59">
        <v>42251.618055555555</v>
      </c>
      <c r="J46" t="s">
        <v>31</v>
      </c>
      <c r="K46" s="7"/>
      <c r="L46" s="7"/>
      <c r="M46" s="7"/>
      <c r="N46" s="7"/>
      <c r="O46" s="7"/>
      <c r="P46" s="7">
        <f>90-180/PI()*ATAN(Table64[[#This Row],[R_ AAA1 (m)]]/130)</f>
        <v>90</v>
      </c>
      <c r="Q46" s="62"/>
      <c r="R46" t="s">
        <v>44</v>
      </c>
      <c r="S46" s="7"/>
      <c r="T46" s="7"/>
      <c r="U46" s="7"/>
      <c r="V46" s="7"/>
      <c r="W46" s="7">
        <f>Table64[[#This Row],[Spd_Doppler - AAA2 (kts)]]/1.94</f>
        <v>0</v>
      </c>
      <c r="X46" s="2"/>
      <c r="Y46" s="7" t="e">
        <f>90-180/PI()*ATAN(Table64[[#This Row],[R_AAA2 (m)]]/130)</f>
        <v>#VALUE!</v>
      </c>
      <c r="Z46" s="7"/>
      <c r="AA46" s="7">
        <f>Table64[[#This Row],[CFR (Hz)]]*2*60</f>
        <v>0</v>
      </c>
      <c r="AB46" s="7"/>
      <c r="AC46" s="7"/>
      <c r="AD46" s="7">
        <f>Table64[[#This Row],[SR (Hz)]]*Table64[[#This Row],[N Blades]]</f>
        <v>0</v>
      </c>
      <c r="AE46" s="7">
        <f>Table64[[#This Row],[SR (Hz)]]*60</f>
        <v>0</v>
      </c>
      <c r="AF46" s="7" t="e">
        <f>Table64[[#This Row],[SRPM]]/Table64[[#This Row],[Spd_Doppler - AAA2 (m/s)]]</f>
        <v>#DIV/0!</v>
      </c>
      <c r="AG46" s="7"/>
      <c r="AH46" s="7"/>
      <c r="AJ46" s="7"/>
      <c r="AK46" s="7"/>
      <c r="AL46" s="7"/>
      <c r="AM46" s="7"/>
      <c r="AN46" s="1"/>
      <c r="AO46" s="1"/>
      <c r="AP46" s="1"/>
      <c r="AQ46" s="1"/>
      <c r="AR46" s="1"/>
      <c r="AS46" s="1"/>
      <c r="AU46" s="7"/>
    </row>
    <row r="47" spans="1:48" x14ac:dyDescent="0.25">
      <c r="A47" t="s">
        <v>12</v>
      </c>
      <c r="B47" t="s">
        <v>176</v>
      </c>
      <c r="C47">
        <v>316296000</v>
      </c>
      <c r="H47" s="59">
        <v>42252.083333333336</v>
      </c>
      <c r="J47" t="s">
        <v>43</v>
      </c>
      <c r="K47" s="7"/>
      <c r="L47" s="1"/>
      <c r="M47" s="7"/>
      <c r="N47" s="7"/>
      <c r="P47" s="7">
        <f>90-180/PI()*ATAN(Table64[[#This Row],[R_ AAA1 (m)]]/130)</f>
        <v>90</v>
      </c>
      <c r="Q47" s="62"/>
      <c r="R47" t="s">
        <v>40</v>
      </c>
      <c r="S47" s="1"/>
      <c r="T47" s="1"/>
      <c r="U47" s="1"/>
      <c r="V47" s="7"/>
      <c r="W47" s="7">
        <f>Table64[[#This Row],[Spd_Doppler - AAA2 (kts)]]/1.94</f>
        <v>0</v>
      </c>
      <c r="X47" s="2"/>
      <c r="Y47" s="7" t="e">
        <f>90-180/PI()*ATAN(Table64[[#This Row],[R_AAA2 (m)]]/130)</f>
        <v>#VALUE!</v>
      </c>
      <c r="Z47" s="7"/>
      <c r="AA47" s="7">
        <f>Table64[[#This Row],[CFR (Hz)]]*2*60</f>
        <v>0</v>
      </c>
      <c r="AD47" s="24">
        <f>Table64[[#This Row],[SR (Hz)]]*Table64[[#This Row],[N Blades]]</f>
        <v>0</v>
      </c>
      <c r="AE47" s="7">
        <f>Table64[[#This Row],[SR (Hz)]]*60</f>
        <v>0</v>
      </c>
      <c r="AF47" s="7" t="e">
        <f>Table64[[#This Row],[SRPM]]/Table64[[#This Row],[Spd_Doppler - AAA2 (m/s)]]</f>
        <v>#DIV/0!</v>
      </c>
      <c r="AG47" s="2"/>
      <c r="AH47" s="7"/>
      <c r="AJ47" s="7"/>
      <c r="AK47" s="7"/>
      <c r="AL47" s="7"/>
      <c r="AM47" s="7"/>
      <c r="AN47" s="1"/>
      <c r="AO47" s="1"/>
      <c r="AP47" s="1"/>
      <c r="AQ47" s="1"/>
      <c r="AR47" s="1"/>
      <c r="AS47" s="1"/>
      <c r="AU47" s="7"/>
    </row>
    <row r="48" spans="1:48" x14ac:dyDescent="0.25">
      <c r="A48" t="s">
        <v>12</v>
      </c>
      <c r="B48" t="s">
        <v>176</v>
      </c>
      <c r="C48">
        <v>316296000</v>
      </c>
      <c r="H48" s="59">
        <v>42252.277777777781</v>
      </c>
      <c r="J48" t="s">
        <v>37</v>
      </c>
      <c r="K48" s="7"/>
      <c r="L48" s="1"/>
      <c r="M48" s="7"/>
      <c r="N48" s="7"/>
      <c r="P48" s="7">
        <f>90-180/PI()*ATAN(Table64[[#This Row],[R_ AAA1 (m)]]/130)</f>
        <v>90</v>
      </c>
      <c r="Q48" s="62"/>
      <c r="R48" t="s">
        <v>40</v>
      </c>
      <c r="S48" s="1"/>
      <c r="T48" s="1"/>
      <c r="U48" s="1"/>
      <c r="V48" s="7"/>
      <c r="W48" s="7">
        <f>Table64[[#This Row],[Spd_Doppler - AAA2 (kts)]]/1.94</f>
        <v>0</v>
      </c>
      <c r="X48" s="2"/>
      <c r="Y48" s="7" t="e">
        <f>90-180/PI()*ATAN(Table64[[#This Row],[R_AAA2 (m)]]/130)</f>
        <v>#VALUE!</v>
      </c>
      <c r="Z48" s="7"/>
      <c r="AA48" s="7">
        <f>Table64[[#This Row],[CFR (Hz)]]*2*60</f>
        <v>0</v>
      </c>
      <c r="AD48" s="24">
        <f>Table64[[#This Row],[SR (Hz)]]*Table64[[#This Row],[N Blades]]</f>
        <v>0</v>
      </c>
      <c r="AE48" s="7">
        <f>Table64[[#This Row],[SR (Hz)]]*60</f>
        <v>0</v>
      </c>
      <c r="AF48" s="7" t="e">
        <f>Table64[[#This Row],[SRPM]]/Table64[[#This Row],[Spd_Doppler - AAA2 (m/s)]]</f>
        <v>#DIV/0!</v>
      </c>
      <c r="AG48" s="2"/>
      <c r="AH48" s="7"/>
      <c r="AJ48" s="7"/>
      <c r="AK48" s="7"/>
      <c r="AL48" s="7"/>
      <c r="AM48" s="7"/>
      <c r="AN48" s="1"/>
      <c r="AO48" s="1"/>
      <c r="AP48" s="1"/>
      <c r="AQ48" s="1"/>
      <c r="AR48" s="1"/>
      <c r="AS48" s="1"/>
      <c r="AU48" s="7"/>
    </row>
    <row r="49" spans="1:47" x14ac:dyDescent="0.25">
      <c r="A49" t="s">
        <v>12</v>
      </c>
      <c r="B49" t="s">
        <v>176</v>
      </c>
      <c r="C49">
        <v>316296000</v>
      </c>
      <c r="H49" s="59">
        <v>42252.861111111109</v>
      </c>
      <c r="J49" t="s">
        <v>43</v>
      </c>
      <c r="K49" s="7"/>
      <c r="L49" s="7"/>
      <c r="M49" s="7"/>
      <c r="N49" s="7"/>
      <c r="O49" s="7"/>
      <c r="P49" s="7">
        <f>90-180/PI()*ATAN(Table64[[#This Row],[R_ AAA1 (m)]]/130)</f>
        <v>90</v>
      </c>
      <c r="Q49" s="62"/>
      <c r="R49" t="s">
        <v>40</v>
      </c>
      <c r="S49" s="7"/>
      <c r="T49" s="7"/>
      <c r="U49" s="7"/>
      <c r="V49" s="7"/>
      <c r="W49" s="7">
        <f>Table64[[#This Row],[Spd_Doppler - AAA2 (kts)]]/1.94</f>
        <v>0</v>
      </c>
      <c r="X49" s="7"/>
      <c r="Y49" s="7" t="e">
        <f>90-180/PI()*ATAN(Table64[[#This Row],[R_AAA2 (m)]]/130)</f>
        <v>#VALUE!</v>
      </c>
      <c r="Z49" s="7"/>
      <c r="AA49" s="7">
        <f>Table64[[#This Row],[CFR (Hz)]]*2*60</f>
        <v>0</v>
      </c>
      <c r="AB49" s="7"/>
      <c r="AC49" s="7"/>
      <c r="AD49" s="7">
        <f>Table64[[#This Row],[SR (Hz)]]*Table64[[#This Row],[N Blades]]</f>
        <v>0</v>
      </c>
      <c r="AE49" s="7">
        <f>Table64[[#This Row],[SR (Hz)]]*60</f>
        <v>0</v>
      </c>
      <c r="AF49" s="7" t="e">
        <f>Table64[[#This Row],[SRPM]]/Table64[[#This Row],[Spd_Doppler - AAA2 (m/s)]]</f>
        <v>#DIV/0!</v>
      </c>
      <c r="AG49" s="7"/>
      <c r="AH49" s="7"/>
      <c r="AJ49" s="7"/>
      <c r="AK49" s="7"/>
      <c r="AL49" s="7"/>
      <c r="AM49" s="7"/>
      <c r="AN49" s="1"/>
      <c r="AO49" s="1"/>
      <c r="AP49" s="1"/>
      <c r="AQ49" s="1"/>
      <c r="AR49" s="14"/>
      <c r="AS49" s="22"/>
      <c r="AU49" s="7"/>
    </row>
    <row r="50" spans="1:47" x14ac:dyDescent="0.25">
      <c r="A50" t="s">
        <v>1046</v>
      </c>
      <c r="H50" s="59">
        <v>42254.999942129631</v>
      </c>
      <c r="L50" s="7"/>
      <c r="M50" s="7"/>
      <c r="N50" s="7"/>
      <c r="O50" s="7"/>
      <c r="P50" s="7">
        <f>90-180/PI()*ATAN(Table64[[#This Row],[R_ AAA1 (m)]]/130)</f>
        <v>90</v>
      </c>
      <c r="Q50" s="62"/>
      <c r="S50" s="7"/>
      <c r="T50" s="7"/>
      <c r="U50" s="7"/>
      <c r="V50" s="7"/>
      <c r="W50" s="7">
        <f>Table64[[#This Row],[Spd_Doppler - AAA2 (kts)]]/1.94</f>
        <v>0</v>
      </c>
      <c r="X50" s="7"/>
      <c r="Y50" s="7">
        <f>90-180/PI()*ATAN(Table64[[#This Row],[R_AAA2 (m)]]/130)</f>
        <v>90</v>
      </c>
      <c r="Z50" s="7"/>
      <c r="AA50" s="7">
        <f>Table64[[#This Row],[CFR (Hz)]]*2*60</f>
        <v>0</v>
      </c>
      <c r="AB50" s="7"/>
      <c r="AD50" s="24">
        <f>Table64[[#This Row],[SR (Hz)]]*Table64[[#This Row],[N Blades]]</f>
        <v>0</v>
      </c>
      <c r="AE50" s="7">
        <f>Table64[[#This Row],[SR (Hz)]]*60</f>
        <v>0</v>
      </c>
      <c r="AF50" s="7" t="e">
        <f>Table64[[#This Row],[SRPM]]/Table64[[#This Row],[Spd_Doppler - AAA2 (m/s)]]</f>
        <v>#DIV/0!</v>
      </c>
      <c r="AG50" s="7"/>
      <c r="AH50" s="7"/>
      <c r="AJ50" s="7"/>
      <c r="AK50" s="7"/>
      <c r="AN50" s="7"/>
      <c r="AO50" s="7"/>
      <c r="AP50" s="14"/>
      <c r="AQ50" s="14"/>
      <c r="AR50" s="14"/>
      <c r="AS50" s="22"/>
      <c r="AU50" s="7"/>
    </row>
    <row r="51" spans="1:47" x14ac:dyDescent="0.25">
      <c r="A51" t="s">
        <v>1047</v>
      </c>
      <c r="H51" s="59">
        <v>42254.999942129631</v>
      </c>
      <c r="J51" s="7"/>
      <c r="K51" s="7"/>
      <c r="L51" s="7"/>
      <c r="M51" s="7"/>
      <c r="N51" s="7"/>
      <c r="O51" s="7"/>
      <c r="P51" s="7">
        <f>90-180/PI()*ATAN(Table64[[#This Row],[R_ AAA1 (m)]]/130)</f>
        <v>90</v>
      </c>
      <c r="Q51" s="62"/>
      <c r="R51" s="1"/>
      <c r="S51" s="7"/>
      <c r="T51" s="7"/>
      <c r="U51" s="7"/>
      <c r="V51" s="7"/>
      <c r="W51" s="7">
        <f>Table64[[#This Row],[Spd_Doppler - AAA2 (kts)]]/1.94</f>
        <v>0</v>
      </c>
      <c r="X51" s="7"/>
      <c r="Y51" s="7">
        <f>90-180/PI()*ATAN(Table64[[#This Row],[R_AAA2 (m)]]/130)</f>
        <v>90</v>
      </c>
      <c r="Z51" s="7"/>
      <c r="AA51" s="7">
        <f>Table64[[#This Row],[CFR (Hz)]]*2*60</f>
        <v>0</v>
      </c>
      <c r="AB51" s="7"/>
      <c r="AC51" s="7"/>
      <c r="AD51" s="2">
        <f>Table64[[#This Row],[SR (Hz)]]*Table64[[#This Row],[N Blades]]</f>
        <v>0</v>
      </c>
      <c r="AE51" s="7">
        <f>Table64[[#This Row],[SR (Hz)]]*60</f>
        <v>0</v>
      </c>
      <c r="AF51" s="7" t="e">
        <f>Table64[[#This Row],[SRPM]]/Table64[[#This Row],[Spd_Doppler - AAA2 (m/s)]]</f>
        <v>#DIV/0!</v>
      </c>
      <c r="AG51" s="7"/>
      <c r="AH51" s="7"/>
      <c r="AJ51" s="7"/>
      <c r="AK51" s="7"/>
      <c r="AL51" s="7"/>
      <c r="AM51" s="7"/>
      <c r="AN51" s="7"/>
      <c r="AO51" s="7"/>
      <c r="AP51" s="14"/>
      <c r="AQ51" s="14"/>
      <c r="AR51" s="14"/>
      <c r="AS51" s="22"/>
      <c r="AU51" s="7"/>
    </row>
    <row r="52" spans="1:47" x14ac:dyDescent="0.25">
      <c r="A52" t="s">
        <v>113</v>
      </c>
      <c r="H52" s="59"/>
      <c r="J52" s="7"/>
      <c r="K52" s="7"/>
      <c r="L52" s="7"/>
      <c r="M52" s="7"/>
      <c r="N52" s="7"/>
      <c r="O52" s="7"/>
      <c r="P52" s="7">
        <f>90-180/PI()*ATAN(Table64[[#This Row],[R_ AAA1 (m)]]/130)</f>
        <v>90</v>
      </c>
      <c r="Q52" s="62"/>
      <c r="S52" s="7"/>
      <c r="T52" s="7"/>
      <c r="U52" s="7"/>
      <c r="V52" s="7"/>
      <c r="W52" s="7">
        <f>Table64[[#This Row],[Spd_Doppler - AAA2 (kts)]]/1.94</f>
        <v>0</v>
      </c>
      <c r="X52" s="7"/>
      <c r="Y52" s="7">
        <f>90-180/PI()*ATAN(Table64[[#This Row],[R_AAA2 (m)]]/130)</f>
        <v>90</v>
      </c>
      <c r="Z52" s="7"/>
      <c r="AA52" s="7">
        <f>Table64[[#This Row],[CFR (Hz)]]*2*60</f>
        <v>0</v>
      </c>
      <c r="AB52" s="7"/>
      <c r="AD52" s="24">
        <f>Table64[[#This Row],[SR (Hz)]]*Table64[[#This Row],[N Blades]]</f>
        <v>0</v>
      </c>
      <c r="AE52" s="7">
        <f>Table64[[#This Row],[SR (Hz)]]*60</f>
        <v>0</v>
      </c>
      <c r="AF52" s="7" t="e">
        <f>Table64[[#This Row],[SRPM]]/Table64[[#This Row],[Spd_Doppler - AAA2 (m/s)]]</f>
        <v>#DIV/0!</v>
      </c>
      <c r="AG52" s="7"/>
      <c r="AH52" s="7"/>
      <c r="AJ52" s="7"/>
      <c r="AK52" s="7"/>
      <c r="AN52" s="7"/>
      <c r="AO52" s="7"/>
      <c r="AP52" s="14"/>
      <c r="AQ52" s="14"/>
      <c r="AR52" s="14"/>
      <c r="AS52" s="22"/>
      <c r="AU52" s="7"/>
    </row>
    <row r="53" spans="1:47" x14ac:dyDescent="0.25">
      <c r="G53" s="1"/>
      <c r="H53" s="59"/>
      <c r="J53" s="7"/>
      <c r="K53" s="7"/>
      <c r="L53" s="7"/>
      <c r="M53" s="7"/>
      <c r="N53" s="7"/>
      <c r="O53" s="7"/>
      <c r="P53" s="7">
        <f>90-180/PI()*ATAN(Table64[[#This Row],[R_ AAA1 (m)]]/130)</f>
        <v>90</v>
      </c>
      <c r="Q53" s="62"/>
      <c r="R53" s="1"/>
      <c r="S53" s="7"/>
      <c r="T53" s="7"/>
      <c r="U53" s="7"/>
      <c r="V53" s="7"/>
      <c r="W53" s="7">
        <f>Table64[[#This Row],[Spd_Doppler - AAA2 (kts)]]/1.94</f>
        <v>0</v>
      </c>
      <c r="X53" s="7"/>
      <c r="Y53" s="7">
        <f>90-180/PI()*ATAN(Table64[[#This Row],[R_AAA2 (m)]]/130)</f>
        <v>90</v>
      </c>
      <c r="Z53" s="7"/>
      <c r="AA53" s="7">
        <f>Table64[[#This Row],[CFR (Hz)]]*2*60</f>
        <v>0</v>
      </c>
      <c r="AB53" s="7"/>
      <c r="AC53" s="7"/>
      <c r="AD53" s="2">
        <f>Table64[[#This Row],[SR (Hz)]]*Table64[[#This Row],[N Blades]]</f>
        <v>0</v>
      </c>
      <c r="AE53" s="7">
        <f>Table64[[#This Row],[SR (Hz)]]*60</f>
        <v>0</v>
      </c>
      <c r="AF53" s="7" t="e">
        <f>Table64[[#This Row],[SRPM]]/Table64[[#This Row],[Spd_Doppler - AAA2 (m/s)]]</f>
        <v>#DIV/0!</v>
      </c>
      <c r="AG53" s="7"/>
      <c r="AH53" s="7"/>
      <c r="AJ53" s="7"/>
      <c r="AK53" s="7"/>
      <c r="AL53" s="7"/>
      <c r="AM53" s="7"/>
      <c r="AN53" s="7"/>
      <c r="AO53" s="7"/>
      <c r="AP53" s="14"/>
      <c r="AQ53" s="14"/>
      <c r="AR53" s="14"/>
      <c r="AS53" s="22"/>
      <c r="AU53" s="7"/>
    </row>
    <row r="54" spans="1:47" x14ac:dyDescent="0.25">
      <c r="G54" s="1"/>
      <c r="H54" s="59"/>
      <c r="J54" s="7"/>
      <c r="K54" s="7"/>
      <c r="L54" s="7"/>
      <c r="M54" s="7"/>
      <c r="N54" s="7"/>
      <c r="O54" s="7"/>
      <c r="P54" s="7">
        <f>90-180/PI()*ATAN(Table64[[#This Row],[R_ AAA1 (m)]]/130)</f>
        <v>90</v>
      </c>
      <c r="Q54" s="62"/>
      <c r="R54" s="1"/>
      <c r="S54" s="7"/>
      <c r="T54" s="7"/>
      <c r="U54" s="7"/>
      <c r="V54" s="7"/>
      <c r="W54" s="7">
        <f>Table64[[#This Row],[Spd_Doppler - AAA2 (kts)]]/1.94</f>
        <v>0</v>
      </c>
      <c r="X54" s="7"/>
      <c r="Y54" s="7">
        <f>90-180/PI()*ATAN(Table64[[#This Row],[R_AAA2 (m)]]/130)</f>
        <v>90</v>
      </c>
      <c r="Z54" s="7"/>
      <c r="AA54" s="7">
        <f>Table64[[#This Row],[CFR (Hz)]]*2*60</f>
        <v>0</v>
      </c>
      <c r="AB54" s="7"/>
      <c r="AC54" s="7"/>
      <c r="AD54" s="2">
        <f>Table64[[#This Row],[SR (Hz)]]*Table64[[#This Row],[N Blades]]</f>
        <v>0</v>
      </c>
      <c r="AE54" s="7">
        <f>Table64[[#This Row],[SR (Hz)]]*60</f>
        <v>0</v>
      </c>
      <c r="AF54" s="7" t="e">
        <f>Table64[[#This Row],[SRPM]]/Table64[[#This Row],[Spd_Doppler - AAA2 (m/s)]]</f>
        <v>#DIV/0!</v>
      </c>
      <c r="AG54" s="7"/>
      <c r="AH54" s="7"/>
      <c r="AJ54" s="7"/>
      <c r="AK54" s="7"/>
      <c r="AL54" s="7"/>
      <c r="AM54" s="7"/>
      <c r="AN54" s="7"/>
      <c r="AO54" s="7"/>
      <c r="AP54" s="14"/>
      <c r="AQ54" s="14"/>
      <c r="AR54" s="14"/>
      <c r="AS54" s="22"/>
      <c r="AU54" s="7"/>
    </row>
    <row r="55" spans="1:47" x14ac:dyDescent="0.25">
      <c r="G55" s="1"/>
      <c r="H55" s="59"/>
      <c r="J55" s="7"/>
      <c r="K55" s="7"/>
      <c r="L55" s="7"/>
      <c r="M55" s="7"/>
      <c r="N55" s="7"/>
      <c r="O55" s="7"/>
      <c r="P55" s="7">
        <f>90-180/PI()*ATAN(Table64[[#This Row],[R_ AAA1 (m)]]/130)</f>
        <v>90</v>
      </c>
      <c r="Q55" s="62"/>
      <c r="R55" s="1"/>
      <c r="S55" s="7"/>
      <c r="T55" s="7"/>
      <c r="U55" s="7"/>
      <c r="V55" s="7"/>
      <c r="W55" s="7">
        <f>Table64[[#This Row],[Spd_Doppler - AAA2 (kts)]]/1.94</f>
        <v>0</v>
      </c>
      <c r="X55" s="7"/>
      <c r="Y55" s="7">
        <f>90-180/PI()*ATAN(Table64[[#This Row],[R_AAA2 (m)]]/130)</f>
        <v>90</v>
      </c>
      <c r="Z55" s="7"/>
      <c r="AA55" s="7">
        <f>Table64[[#This Row],[CFR (Hz)]]*2*60</f>
        <v>0</v>
      </c>
      <c r="AB55" s="7"/>
      <c r="AC55" s="7"/>
      <c r="AD55" s="2">
        <f>Table64[[#This Row],[SR (Hz)]]*Table64[[#This Row],[N Blades]]</f>
        <v>0</v>
      </c>
      <c r="AE55" s="7">
        <f>Table64[[#This Row],[SR (Hz)]]*60</f>
        <v>0</v>
      </c>
      <c r="AF55" s="7" t="e">
        <f>Table64[[#This Row],[SRPM]]/Table64[[#This Row],[Spd_Doppler - AAA2 (m/s)]]</f>
        <v>#DIV/0!</v>
      </c>
      <c r="AG55" s="7"/>
      <c r="AH55" s="7"/>
      <c r="AJ55" s="7"/>
      <c r="AK55" s="7"/>
      <c r="AL55" s="7"/>
      <c r="AM55" s="7"/>
      <c r="AN55" s="7"/>
      <c r="AO55" s="7"/>
      <c r="AP55" s="14"/>
      <c r="AQ55" s="14"/>
      <c r="AR55" s="14"/>
      <c r="AS55" s="22"/>
      <c r="AU55" s="7"/>
    </row>
    <row r="56" spans="1:47" x14ac:dyDescent="0.25">
      <c r="G56" s="1"/>
      <c r="H56" s="59"/>
      <c r="J56" s="7"/>
      <c r="K56" s="7"/>
      <c r="L56" s="7"/>
      <c r="M56" s="7"/>
      <c r="N56" s="7"/>
      <c r="O56" s="7"/>
      <c r="P56" s="7">
        <f>90-180/PI()*ATAN(Table64[[#This Row],[R_ AAA1 (m)]]/130)</f>
        <v>90</v>
      </c>
      <c r="Q56" s="62"/>
      <c r="R56" s="1"/>
      <c r="S56" s="7"/>
      <c r="T56" s="7"/>
      <c r="U56" s="7"/>
      <c r="V56" s="7"/>
      <c r="W56" s="7">
        <f>Table64[[#This Row],[Spd_Doppler - AAA2 (kts)]]/1.94</f>
        <v>0</v>
      </c>
      <c r="X56" s="7"/>
      <c r="Y56" s="7">
        <f>90-180/PI()*ATAN(Table64[[#This Row],[R_AAA2 (m)]]/130)</f>
        <v>90</v>
      </c>
      <c r="Z56" s="7"/>
      <c r="AA56" s="7">
        <f>Table64[[#This Row],[CFR (Hz)]]*2*60</f>
        <v>0</v>
      </c>
      <c r="AB56" s="7"/>
      <c r="AC56" s="7"/>
      <c r="AD56" s="2">
        <f>Table64[[#This Row],[SR (Hz)]]*Table64[[#This Row],[N Blades]]</f>
        <v>0</v>
      </c>
      <c r="AE56" s="7">
        <f>Table64[[#This Row],[SR (Hz)]]*60</f>
        <v>0</v>
      </c>
      <c r="AF56" s="7" t="e">
        <f>Table64[[#This Row],[SRPM]]/Table64[[#This Row],[Spd_Doppler - AAA2 (m/s)]]</f>
        <v>#DIV/0!</v>
      </c>
      <c r="AG56" s="7"/>
      <c r="AH56" s="7"/>
      <c r="AJ56" s="7"/>
      <c r="AK56" s="7"/>
      <c r="AL56" s="7"/>
      <c r="AM56" s="7"/>
      <c r="AN56" s="7"/>
      <c r="AO56" s="7"/>
      <c r="AP56" s="14"/>
      <c r="AQ56" s="14"/>
      <c r="AR56" s="14"/>
      <c r="AS56" s="22"/>
      <c r="AU56" s="7"/>
    </row>
    <row r="57" spans="1:47" x14ac:dyDescent="0.25">
      <c r="G57" s="1"/>
      <c r="H57" s="59"/>
      <c r="J57" s="7"/>
      <c r="K57" s="7"/>
      <c r="L57" s="7"/>
      <c r="M57" s="7"/>
      <c r="N57" s="7"/>
      <c r="O57" s="7"/>
      <c r="P57" s="7">
        <f>90-180/PI()*ATAN(Table64[[#This Row],[R_ AAA1 (m)]]/130)</f>
        <v>90</v>
      </c>
      <c r="Q57" s="62"/>
      <c r="R57" s="1"/>
      <c r="S57" s="7"/>
      <c r="T57" s="7"/>
      <c r="U57" s="7"/>
      <c r="V57" s="7"/>
      <c r="W57" s="7">
        <f>Table64[[#This Row],[Spd_Doppler - AAA2 (kts)]]/1.94</f>
        <v>0</v>
      </c>
      <c r="X57" s="7"/>
      <c r="Y57" s="7">
        <f>90-180/PI()*ATAN(Table64[[#This Row],[R_AAA2 (m)]]/130)</f>
        <v>90</v>
      </c>
      <c r="Z57" s="7"/>
      <c r="AA57" s="7">
        <f>Table64[[#This Row],[CFR (Hz)]]*2*60</f>
        <v>0</v>
      </c>
      <c r="AB57" s="7"/>
      <c r="AC57" s="7"/>
      <c r="AD57" s="2">
        <f>Table64[[#This Row],[SR (Hz)]]*Table64[[#This Row],[N Blades]]</f>
        <v>0</v>
      </c>
      <c r="AE57" s="7">
        <f>Table64[[#This Row],[SR (Hz)]]*60</f>
        <v>0</v>
      </c>
      <c r="AF57" s="7" t="e">
        <f>Table64[[#This Row],[SRPM]]/Table64[[#This Row],[Spd_Doppler - AAA2 (m/s)]]</f>
        <v>#DIV/0!</v>
      </c>
      <c r="AG57" s="7"/>
      <c r="AH57" s="7"/>
      <c r="AJ57" s="7"/>
      <c r="AK57" s="7"/>
      <c r="AL57" s="7"/>
      <c r="AM57" s="7"/>
      <c r="AN57" s="7"/>
      <c r="AO57" s="7"/>
      <c r="AP57" s="14"/>
      <c r="AQ57" s="14"/>
      <c r="AR57" s="14"/>
      <c r="AS57" s="22"/>
      <c r="AU57" s="7"/>
    </row>
    <row r="58" spans="1:47" x14ac:dyDescent="0.25">
      <c r="G58" s="1"/>
      <c r="H58" s="59"/>
      <c r="J58" s="7"/>
      <c r="K58" s="7"/>
      <c r="L58" s="7"/>
      <c r="M58" s="7"/>
      <c r="N58" s="7"/>
      <c r="O58" s="7"/>
      <c r="P58" s="7">
        <f>90-180/PI()*ATAN(Table64[[#This Row],[R_ AAA1 (m)]]/130)</f>
        <v>90</v>
      </c>
      <c r="Q58" s="62"/>
      <c r="R58" s="1"/>
      <c r="S58" s="7"/>
      <c r="T58" s="7"/>
      <c r="U58" s="7"/>
      <c r="V58" s="7"/>
      <c r="W58" s="7">
        <f>Table64[[#This Row],[Spd_Doppler - AAA2 (kts)]]/1.94</f>
        <v>0</v>
      </c>
      <c r="X58" s="7"/>
      <c r="Y58" s="7">
        <f>90-180/PI()*ATAN(Table64[[#This Row],[R_AAA2 (m)]]/130)</f>
        <v>90</v>
      </c>
      <c r="Z58" s="7"/>
      <c r="AA58" s="7">
        <f>Table64[[#This Row],[CFR (Hz)]]*2*60</f>
        <v>0</v>
      </c>
      <c r="AB58" s="7"/>
      <c r="AC58" s="7"/>
      <c r="AD58" s="2">
        <f>Table64[[#This Row],[SR (Hz)]]*Table64[[#This Row],[N Blades]]</f>
        <v>0</v>
      </c>
      <c r="AE58" s="7">
        <f>Table64[[#This Row],[SR (Hz)]]*60</f>
        <v>0</v>
      </c>
      <c r="AF58" s="7" t="e">
        <f>Table64[[#This Row],[SRPM]]/Table64[[#This Row],[Spd_Doppler - AAA2 (m/s)]]</f>
        <v>#DIV/0!</v>
      </c>
      <c r="AG58" s="7"/>
      <c r="AH58" s="7"/>
      <c r="AJ58" s="7"/>
      <c r="AK58" s="7"/>
      <c r="AL58" s="7"/>
      <c r="AM58" s="7"/>
      <c r="AN58" s="7"/>
      <c r="AO58" s="7"/>
      <c r="AP58" s="14"/>
      <c r="AQ58" s="14"/>
      <c r="AR58" s="14"/>
      <c r="AS58" s="22"/>
      <c r="AU58" s="7"/>
    </row>
    <row r="59" spans="1:47" x14ac:dyDescent="0.25">
      <c r="G59" s="1"/>
      <c r="H59" s="59"/>
      <c r="J59" s="7"/>
      <c r="K59" s="7"/>
      <c r="L59" s="7"/>
      <c r="M59" s="7"/>
      <c r="N59" s="7"/>
      <c r="O59" s="7"/>
      <c r="P59" s="7">
        <f>90-180/PI()*ATAN(Table64[[#This Row],[R_ AAA1 (m)]]/130)</f>
        <v>90</v>
      </c>
      <c r="Q59" s="62"/>
      <c r="R59" s="1"/>
      <c r="S59" s="7"/>
      <c r="T59" s="7"/>
      <c r="U59" s="7"/>
      <c r="V59" s="7"/>
      <c r="W59" s="7">
        <f>Table64[[#This Row],[Spd_Doppler - AAA2 (kts)]]/1.94</f>
        <v>0</v>
      </c>
      <c r="X59" s="7"/>
      <c r="Y59" s="7">
        <f>90-180/PI()*ATAN(Table64[[#This Row],[R_AAA2 (m)]]/130)</f>
        <v>90</v>
      </c>
      <c r="Z59" s="7"/>
      <c r="AA59" s="7">
        <f>Table64[[#This Row],[CFR (Hz)]]*2*60</f>
        <v>0</v>
      </c>
      <c r="AB59" s="7"/>
      <c r="AC59" s="7"/>
      <c r="AD59" s="2">
        <f>Table64[[#This Row],[SR (Hz)]]*Table64[[#This Row],[N Blades]]</f>
        <v>0</v>
      </c>
      <c r="AE59" s="7">
        <f>Table64[[#This Row],[SR (Hz)]]*60</f>
        <v>0</v>
      </c>
      <c r="AF59" s="7" t="e">
        <f>Table64[[#This Row],[SRPM]]/Table64[[#This Row],[Spd_Doppler - AAA2 (m/s)]]</f>
        <v>#DIV/0!</v>
      </c>
      <c r="AG59" s="7"/>
      <c r="AH59" s="7"/>
      <c r="AJ59" s="7"/>
      <c r="AK59" s="7"/>
      <c r="AL59" s="7"/>
      <c r="AM59" s="7"/>
      <c r="AN59" s="7"/>
      <c r="AO59" s="7"/>
      <c r="AP59" s="14"/>
      <c r="AQ59" s="14"/>
      <c r="AR59" s="14"/>
      <c r="AS59" s="22"/>
      <c r="AU59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1C39-4DF3-456C-B6EB-7A8FEFB15C27}">
  <dimension ref="A1:BA48"/>
  <sheetViews>
    <sheetView zoomScaleNormal="100" workbookViewId="0">
      <pane xSplit="1" topLeftCell="AY1" activePane="topRight" state="frozen"/>
      <selection pane="topRight" activeCell="AI7" sqref="AI7"/>
    </sheetView>
  </sheetViews>
  <sheetFormatPr defaultRowHeight="15" outlineLevelCol="2" x14ac:dyDescent="0.25"/>
  <cols>
    <col min="1" max="1" width="20.85546875" customWidth="1"/>
    <col min="2" max="2" width="24.85546875" hidden="1" customWidth="1"/>
    <col min="3" max="3" width="18.7109375" customWidth="1" outlineLevel="1"/>
    <col min="4" max="4" width="9.7109375" customWidth="1" outlineLevel="1"/>
    <col min="5" max="5" width="5.85546875" customWidth="1" outlineLevel="1"/>
    <col min="6" max="6" width="7.140625" customWidth="1" outlineLevel="1"/>
    <col min="7" max="7" width="7.28515625" customWidth="1" outlineLevel="1"/>
    <col min="8" max="8" width="6" style="7" customWidth="1" outlineLevel="1"/>
    <col min="9" max="9" width="11" bestFit="1" customWidth="1"/>
    <col min="10" max="10" width="15.140625" bestFit="1" customWidth="1"/>
    <col min="11" max="11" width="16.7109375" customWidth="1"/>
    <col min="12" max="12" width="10.42578125" customWidth="1" outlineLevel="1"/>
    <col min="13" max="13" width="16.7109375" customWidth="1" outlineLevel="1"/>
    <col min="14" max="14" width="17" customWidth="1" outlineLevel="1"/>
    <col min="15" max="15" width="16.7109375" customWidth="1" outlineLevel="1"/>
    <col min="16" max="16" width="6.42578125" customWidth="1" outlineLevel="1"/>
    <col min="17" max="17" width="5" style="2" customWidth="1" outlineLevel="1"/>
    <col min="18" max="18" width="7.7109375" customWidth="1"/>
    <col min="19" max="19" width="6.7109375" customWidth="1"/>
    <col min="20" max="20" width="15.5703125" style="57" customWidth="1"/>
    <col min="21" max="21" width="9.28515625" customWidth="1" outlineLevel="1"/>
    <col min="22" max="22" width="16.140625" customWidth="1" outlineLevel="1"/>
    <col min="23" max="23" width="10.5703125" customWidth="1" outlineLevel="1"/>
    <col min="24" max="24" width="15.85546875" customWidth="1" outlineLevel="1"/>
    <col min="25" max="25" width="4.42578125" customWidth="1" outlineLevel="1"/>
    <col min="26" max="26" width="6" customWidth="1" outlineLevel="1"/>
    <col min="27" max="27" width="4.85546875" customWidth="1"/>
    <col min="28" max="28" width="4.85546875" hidden="1" customWidth="1" outlineLevel="1"/>
    <col min="29" max="29" width="8.5703125" hidden="1" customWidth="1" outlineLevel="1"/>
    <col min="30" max="31" width="15.5703125" hidden="1" customWidth="1" outlineLevel="1"/>
    <col min="32" max="34" width="9.140625" hidden="1" customWidth="1" outlineLevel="1"/>
    <col min="35" max="37" width="8.42578125" style="24" hidden="1" customWidth="1" outlineLevel="1"/>
    <col min="38" max="38" width="11.85546875" style="24" hidden="1" customWidth="1" outlineLevel="1"/>
    <col min="39" max="39" width="13" style="24" hidden="1" customWidth="1" outlineLevel="1"/>
    <col min="40" max="41" width="7" style="24" hidden="1" customWidth="1" outlineLevel="1"/>
    <col min="42" max="42" width="7.42578125" style="2" hidden="1" customWidth="1" outlineLevel="1"/>
    <col min="43" max="43" width="9.28515625" style="24" hidden="1" customWidth="1" outlineLevel="1"/>
    <col min="44" max="44" width="8.140625" hidden="1" customWidth="1" outlineLevel="1"/>
    <col min="45" max="45" width="7.85546875" style="2" hidden="1" customWidth="1" outlineLevel="1"/>
    <col min="46" max="46" width="9.140625" hidden="1" customWidth="1" outlineLevel="2" collapsed="1"/>
    <col min="47" max="48" width="6.7109375" hidden="1" customWidth="1" outlineLevel="2"/>
    <col min="49" max="49" width="11.85546875" hidden="1" customWidth="1" outlineLevel="2"/>
    <col min="50" max="50" width="9.5703125" hidden="1" customWidth="1" collapsed="1"/>
    <col min="51" max="51" width="7.7109375" customWidth="1"/>
    <col min="52" max="52" width="7" customWidth="1"/>
    <col min="53" max="53" width="15.7109375" bestFit="1" customWidth="1"/>
    <col min="54" max="54" width="8.42578125" customWidth="1"/>
    <col min="55" max="55" width="4.28515625" customWidth="1"/>
    <col min="56" max="56" width="17.28515625" customWidth="1"/>
    <col min="57" max="62" width="1.7109375" customWidth="1"/>
    <col min="63" max="63" width="15.140625" bestFit="1" customWidth="1"/>
    <col min="64" max="65" width="15.5703125" bestFit="1" customWidth="1"/>
    <col min="67" max="67" width="15.5703125" bestFit="1" customWidth="1"/>
    <col min="68" max="68" width="20.140625" bestFit="1" customWidth="1"/>
    <col min="69" max="69" width="13.42578125" customWidth="1"/>
  </cols>
  <sheetData>
    <row r="1" spans="1:53" s="84" customFormat="1" x14ac:dyDescent="0.25">
      <c r="A1" s="5" t="s">
        <v>0</v>
      </c>
      <c r="B1" s="5" t="s">
        <v>1064</v>
      </c>
      <c r="C1" s="5" t="s">
        <v>1</v>
      </c>
      <c r="D1" s="5" t="s">
        <v>1044</v>
      </c>
      <c r="E1" s="5" t="s">
        <v>1059</v>
      </c>
      <c r="F1" s="5" t="s">
        <v>121</v>
      </c>
      <c r="G1" s="5" t="s">
        <v>45</v>
      </c>
      <c r="H1" s="5" t="s">
        <v>9</v>
      </c>
      <c r="I1" s="19" t="s">
        <v>2</v>
      </c>
      <c r="J1" s="5" t="s">
        <v>182</v>
      </c>
      <c r="K1" s="6" t="s">
        <v>168</v>
      </c>
      <c r="L1" s="5" t="s">
        <v>179</v>
      </c>
      <c r="M1" s="6" t="s">
        <v>170</v>
      </c>
      <c r="N1" s="6" t="s">
        <v>47</v>
      </c>
      <c r="O1" s="6" t="s">
        <v>171</v>
      </c>
      <c r="P1" s="6" t="s">
        <v>184</v>
      </c>
      <c r="Q1" s="6" t="s">
        <v>212</v>
      </c>
      <c r="R1" s="6" t="s">
        <v>48</v>
      </c>
      <c r="S1" s="6" t="s">
        <v>180</v>
      </c>
      <c r="T1" s="5" t="s">
        <v>167</v>
      </c>
      <c r="U1" s="5" t="s">
        <v>46</v>
      </c>
      <c r="V1" s="6" t="s">
        <v>165</v>
      </c>
      <c r="W1" s="6" t="s">
        <v>169</v>
      </c>
      <c r="X1" s="6" t="s">
        <v>166</v>
      </c>
      <c r="Y1" s="6" t="s">
        <v>183</v>
      </c>
      <c r="Z1" s="6" t="s">
        <v>213</v>
      </c>
      <c r="AA1" s="6" t="s">
        <v>49</v>
      </c>
      <c r="AB1" s="19" t="s">
        <v>181</v>
      </c>
      <c r="AC1" s="19" t="s">
        <v>1037</v>
      </c>
      <c r="AD1" s="19" t="s">
        <v>1034</v>
      </c>
      <c r="AE1" s="19" t="s">
        <v>1035</v>
      </c>
      <c r="AF1" s="19" t="s">
        <v>1036</v>
      </c>
      <c r="AG1" s="6" t="s">
        <v>50</v>
      </c>
      <c r="AH1" s="6" t="s">
        <v>1101</v>
      </c>
      <c r="AI1" s="6" t="s">
        <v>51</v>
      </c>
      <c r="AJ1" s="6" t="s">
        <v>1127</v>
      </c>
      <c r="AK1" s="6" t="s">
        <v>1128</v>
      </c>
      <c r="AL1" s="6" t="s">
        <v>1129</v>
      </c>
      <c r="AM1" s="23" t="s">
        <v>1130</v>
      </c>
      <c r="AN1" s="6" t="s">
        <v>1103</v>
      </c>
      <c r="AO1" s="6" t="s">
        <v>1102</v>
      </c>
      <c r="AP1" s="23" t="s">
        <v>52</v>
      </c>
      <c r="AQ1" s="6" t="s">
        <v>185</v>
      </c>
      <c r="AR1" s="23" t="s">
        <v>495</v>
      </c>
      <c r="AS1" s="6" t="s">
        <v>53</v>
      </c>
      <c r="AT1" s="6" t="s">
        <v>493</v>
      </c>
      <c r="AU1" s="6" t="s">
        <v>186</v>
      </c>
      <c r="AV1" s="5" t="s">
        <v>10</v>
      </c>
      <c r="AW1" s="5" t="s">
        <v>1038</v>
      </c>
      <c r="AX1" s="5" t="s">
        <v>1039</v>
      </c>
      <c r="AY1" s="12" t="s">
        <v>11</v>
      </c>
      <c r="AZ1" s="5" t="s">
        <v>60</v>
      </c>
    </row>
    <row r="2" spans="1:53" x14ac:dyDescent="0.25">
      <c r="A2" t="s">
        <v>65</v>
      </c>
      <c r="B2" t="s">
        <v>1083</v>
      </c>
      <c r="C2">
        <v>311000419</v>
      </c>
      <c r="D2" t="s">
        <v>1045</v>
      </c>
      <c r="G2" t="s">
        <v>66</v>
      </c>
      <c r="H2" t="s">
        <v>12</v>
      </c>
      <c r="I2" s="7">
        <f>Table6[[#This Row],[Spd AIS (m/s)]]*1.94</f>
        <v>12.803999999999998</v>
      </c>
      <c r="J2">
        <v>6.6</v>
      </c>
      <c r="K2" s="56">
        <v>42246.40347222222</v>
      </c>
      <c r="L2">
        <v>1310</v>
      </c>
      <c r="M2" s="1">
        <v>42246.133333333331</v>
      </c>
      <c r="N2" s="1">
        <v>42246.40347222222</v>
      </c>
      <c r="O2" s="1">
        <v>42246.437268518515</v>
      </c>
      <c r="P2" s="7">
        <v>11.5</v>
      </c>
      <c r="Q2" s="7">
        <f>Table6[[#This Row],[Spd_Doppler - AAA1 (kts)]]/1.94</f>
        <v>5.927835051546392</v>
      </c>
      <c r="R2" s="2">
        <v>1250</v>
      </c>
      <c r="S2" s="7">
        <f>90-180/PI()*ATAN(Table6[[#This Row],[R_ AAA1 (m)]]/130)</f>
        <v>5.6672856782391392</v>
      </c>
      <c r="T2" s="56">
        <v>42246.410416666666</v>
      </c>
      <c r="U2">
        <v>2000</v>
      </c>
      <c r="V2" s="1">
        <v>42246.133333333331</v>
      </c>
      <c r="W2" s="1">
        <v>42246.411111111112</v>
      </c>
      <c r="X2" s="1">
        <v>42246.437268518515</v>
      </c>
      <c r="Y2" s="7">
        <v>11.8</v>
      </c>
      <c r="Z2" s="7">
        <f>Table6[[#This Row],[Spd_Doppler - AAA2 (kts)]]/1.94</f>
        <v>6.0824742268041243</v>
      </c>
      <c r="AA2" s="2">
        <v>1910</v>
      </c>
      <c r="AB2" s="7">
        <f>90-180/PI()*ATAN(Table6[[#This Row],[R_AAA2 (m)]]/130)</f>
        <v>3.7189939731580353</v>
      </c>
      <c r="AC2" s="7"/>
      <c r="AD2" s="7"/>
      <c r="AE2" s="7"/>
      <c r="AF2" s="7"/>
      <c r="AG2" s="7">
        <v>3.64</v>
      </c>
      <c r="AH2" s="2">
        <v>4</v>
      </c>
      <c r="AI2" s="7">
        <f>Table6[[#This Row],[CFR (Hz)]]*2*60</f>
        <v>436.8</v>
      </c>
      <c r="AJ2" s="7"/>
      <c r="AK2" s="24">
        <f>Table6[[#This Row],[EDA1 (Hz)]]/Table6[[#This Row],[ERPM]]</f>
        <v>0</v>
      </c>
      <c r="AL2" s="7"/>
      <c r="AM2" s="24">
        <f>Table6[[#This Row],[EDA2 (Hz)]]/Table6[[#This Row],[ERPM]]</f>
        <v>0</v>
      </c>
      <c r="AN2" s="2">
        <v>3</v>
      </c>
      <c r="AO2" s="2">
        <v>2</v>
      </c>
      <c r="AP2" s="24">
        <v>2.83</v>
      </c>
      <c r="AQ2" s="2">
        <v>4</v>
      </c>
      <c r="AR2" s="24">
        <f>Table6[[#This Row],[SR (Hz)]]*Table6[[#This Row],[N Blades]]</f>
        <v>11.32</v>
      </c>
      <c r="AS2" s="7">
        <f>Table6[[#This Row],[SR (Hz)]]*60</f>
        <v>169.8</v>
      </c>
      <c r="AT2" s="7">
        <f>Table6[[#This Row],[SRPM]]/Table6[[#This Row],[Spd (kts)]]</f>
        <v>13.261480787253985</v>
      </c>
      <c r="AU2" s="2">
        <v>6</v>
      </c>
      <c r="AV2" s="14"/>
      <c r="AW2" s="14"/>
      <c r="AX2" s="14"/>
      <c r="AY2" t="s">
        <v>1026</v>
      </c>
      <c r="AZ2" s="7"/>
    </row>
    <row r="3" spans="1:53" x14ac:dyDescent="0.25">
      <c r="A3" t="s">
        <v>65</v>
      </c>
      <c r="B3" t="s">
        <v>1083</v>
      </c>
      <c r="C3">
        <v>311000419</v>
      </c>
      <c r="D3" t="s">
        <v>1045</v>
      </c>
      <c r="G3" t="s">
        <v>62</v>
      </c>
      <c r="H3" t="s">
        <v>513</v>
      </c>
      <c r="I3" s="7">
        <f>Table6[[#This Row],[Spd AIS (m/s)]]*1.94</f>
        <v>11.64</v>
      </c>
      <c r="J3">
        <v>6</v>
      </c>
      <c r="K3" s="56">
        <v>42247.768055555556</v>
      </c>
      <c r="L3">
        <v>14000</v>
      </c>
      <c r="M3" s="1">
        <v>42247.713888888888</v>
      </c>
      <c r="N3" s="1"/>
      <c r="O3" s="1">
        <v>42247.804166666669</v>
      </c>
      <c r="P3" s="7">
        <v>11.5</v>
      </c>
      <c r="Q3" s="7">
        <f>Table6[[#This Row],[Spd_Doppler - AAA1 (kts)]]/1.94</f>
        <v>5.927835051546392</v>
      </c>
      <c r="R3" s="2">
        <v>1250</v>
      </c>
      <c r="S3" s="7">
        <f>90-180/PI()*ATAN(Table6[[#This Row],[R_ AAA1 (m)]]/130)</f>
        <v>0.5320169477240313</v>
      </c>
      <c r="T3" s="56">
        <v>42247.768055555556</v>
      </c>
      <c r="U3">
        <v>2000</v>
      </c>
      <c r="V3" s="1">
        <v>42247.716666666667</v>
      </c>
      <c r="W3" s="1"/>
      <c r="X3" s="1">
        <v>42247.790277777778</v>
      </c>
      <c r="Y3" s="7"/>
      <c r="Z3" s="7">
        <f>Table6[[#This Row],[Spd_Doppler - AAA2 (kts)]]/1.94</f>
        <v>0</v>
      </c>
      <c r="AA3" s="2"/>
      <c r="AB3" s="7"/>
      <c r="AC3" s="7"/>
      <c r="AD3" s="7"/>
      <c r="AE3" s="7"/>
      <c r="AF3" s="7"/>
      <c r="AG3" s="7">
        <v>3.55</v>
      </c>
      <c r="AH3" s="2">
        <v>4</v>
      </c>
      <c r="AI3" s="7">
        <f>Table6[[#This Row],[CFR (Hz)]]*2*60</f>
        <v>426</v>
      </c>
      <c r="AJ3" s="7"/>
      <c r="AK3" s="24">
        <f>Table6[[#This Row],[EDA1 (Hz)]]/Table6[[#This Row],[ERPM]]</f>
        <v>0</v>
      </c>
      <c r="AL3" s="7"/>
      <c r="AM3" s="24">
        <f>Table6[[#This Row],[EDA2 (Hz)]]/Table6[[#This Row],[ERPM]]</f>
        <v>0</v>
      </c>
      <c r="AN3" s="2"/>
      <c r="AO3" s="2">
        <v>2</v>
      </c>
      <c r="AP3" s="24">
        <v>2.83</v>
      </c>
      <c r="AQ3" s="2">
        <v>4</v>
      </c>
      <c r="AR3" s="24">
        <f>Table6[[#This Row],[SR (Hz)]]*Table6[[#This Row],[N Blades]]</f>
        <v>11.32</v>
      </c>
      <c r="AS3" s="7">
        <f>Table6[[#This Row],[SR (Hz)]]*60</f>
        <v>169.8</v>
      </c>
      <c r="AT3" s="7">
        <f>Table6[[#This Row],[SRPM]]/Table6[[#This Row],[Spd (kts)]]</f>
        <v>14.587628865979381</v>
      </c>
      <c r="AU3" s="2">
        <v>6</v>
      </c>
      <c r="AV3" s="14"/>
      <c r="AW3" s="14"/>
      <c r="AX3" s="14"/>
      <c r="AY3" t="s">
        <v>1026</v>
      </c>
      <c r="AZ3" s="7"/>
    </row>
    <row r="4" spans="1:53" s="71" customFormat="1" x14ac:dyDescent="0.25">
      <c r="A4" s="71" t="s">
        <v>61</v>
      </c>
      <c r="B4"/>
      <c r="G4" s="71" t="s">
        <v>62</v>
      </c>
      <c r="I4" s="72">
        <f>Table6[[#This Row],[Spd AIS (m/s)]]*1.94</f>
        <v>0</v>
      </c>
      <c r="K4" s="73">
        <v>43674.958333333336</v>
      </c>
      <c r="M4" s="72"/>
      <c r="N4" s="72"/>
      <c r="O4" s="72"/>
      <c r="P4" s="72"/>
      <c r="Q4" s="72">
        <f>Table6[[#This Row],[Spd_Doppler - AAA1 (kts)]]/1.94</f>
        <v>0</v>
      </c>
      <c r="R4" s="72"/>
      <c r="S4" s="72">
        <f>90-180/PI()*ATAN(Table6[[#This Row],[R_ AAA1 (m)]]/130)</f>
        <v>90</v>
      </c>
      <c r="T4" s="73">
        <v>43674.958333333336</v>
      </c>
      <c r="V4" s="72"/>
      <c r="W4" s="72"/>
      <c r="X4" s="72"/>
      <c r="Y4" s="72"/>
      <c r="Z4" s="72">
        <f>Table6[[#This Row],[Spd_Doppler - AAA2 (kts)]]/1.94</f>
        <v>0</v>
      </c>
      <c r="AA4" s="72"/>
      <c r="AB4" s="72">
        <f>90-180/PI()*ATAN(Table6[[#This Row],[R_AAA2 (m)]]/130)</f>
        <v>90</v>
      </c>
      <c r="AC4" s="72"/>
      <c r="AD4" s="72"/>
      <c r="AE4" s="72"/>
      <c r="AF4" s="72"/>
      <c r="AG4" s="72"/>
      <c r="AH4" s="74"/>
      <c r="AI4" s="72">
        <f>Table6[[#This Row],[CFR (Hz)]]*2*60</f>
        <v>0</v>
      </c>
      <c r="AJ4" s="72"/>
      <c r="AK4" s="83"/>
      <c r="AL4" s="72"/>
      <c r="AM4" s="83"/>
      <c r="AN4" s="74"/>
      <c r="AO4" s="74"/>
      <c r="AP4" s="72"/>
      <c r="AQ4" s="72"/>
      <c r="AR4" s="72">
        <f>Table6[[#This Row],[SR (Hz)]]*Table6[[#This Row],[N Blades]]</f>
        <v>0</v>
      </c>
      <c r="AS4" s="72">
        <f>Table6[[#This Row],[SR (Hz)]]*60</f>
        <v>0</v>
      </c>
      <c r="AT4" s="72"/>
      <c r="AU4" s="72"/>
      <c r="AV4" s="14"/>
      <c r="AW4" s="14"/>
      <c r="AX4" s="14"/>
      <c r="AZ4" s="72"/>
    </row>
    <row r="5" spans="1:53" s="71" customFormat="1" x14ac:dyDescent="0.25">
      <c r="A5" s="71" t="s">
        <v>63</v>
      </c>
      <c r="B5"/>
      <c r="G5" s="71" t="s">
        <v>62</v>
      </c>
      <c r="I5" s="72">
        <f>Table6[[#This Row],[Spd AIS (m/s)]]*1.94</f>
        <v>0</v>
      </c>
      <c r="K5" s="73">
        <v>43675</v>
      </c>
      <c r="M5" s="72"/>
      <c r="N5" s="72"/>
      <c r="O5" s="72"/>
      <c r="P5" s="72"/>
      <c r="Q5" s="72">
        <f>Table6[[#This Row],[Spd_Doppler - AAA1 (kts)]]/1.94</f>
        <v>0</v>
      </c>
      <c r="R5" s="72"/>
      <c r="S5" s="72">
        <f>90-180/PI()*ATAN(Table6[[#This Row],[R_ AAA1 (m)]]/130)</f>
        <v>90</v>
      </c>
      <c r="T5" s="73">
        <v>43675</v>
      </c>
      <c r="V5" s="72"/>
      <c r="W5" s="72"/>
      <c r="X5" s="72"/>
      <c r="Y5" s="72"/>
      <c r="Z5" s="72">
        <f>Table6[[#This Row],[Spd_Doppler - AAA2 (kts)]]/1.94</f>
        <v>0</v>
      </c>
      <c r="AA5" s="72"/>
      <c r="AB5" s="72">
        <f>90-180/PI()*ATAN(Table6[[#This Row],[R_AAA2 (m)]]/130)</f>
        <v>90</v>
      </c>
      <c r="AC5" s="72"/>
      <c r="AD5" s="72"/>
      <c r="AE5" s="72"/>
      <c r="AF5" s="72"/>
      <c r="AG5" s="72"/>
      <c r="AH5" s="74"/>
      <c r="AI5" s="72">
        <f>Table6[[#This Row],[CFR (Hz)]]*2*60</f>
        <v>0</v>
      </c>
      <c r="AJ5" s="72"/>
      <c r="AK5" s="83"/>
      <c r="AL5" s="72"/>
      <c r="AM5" s="83"/>
      <c r="AN5" s="74"/>
      <c r="AO5" s="74"/>
      <c r="AP5" s="72"/>
      <c r="AQ5" s="72"/>
      <c r="AR5" s="72">
        <f>Table6[[#This Row],[SR (Hz)]]*Table6[[#This Row],[N Blades]]</f>
        <v>0</v>
      </c>
      <c r="AS5" s="72">
        <f>Table6[[#This Row],[SR (Hz)]]*60</f>
        <v>0</v>
      </c>
      <c r="AT5" s="72"/>
      <c r="AU5" s="72"/>
      <c r="AV5" s="14"/>
      <c r="AW5" s="14"/>
      <c r="AX5" s="14"/>
      <c r="AZ5" s="72"/>
    </row>
    <row r="6" spans="1:53" x14ac:dyDescent="0.25">
      <c r="A6" t="s">
        <v>64</v>
      </c>
      <c r="B6" t="s">
        <v>1094</v>
      </c>
      <c r="C6" s="3">
        <v>265182000</v>
      </c>
      <c r="D6" t="s">
        <v>1055</v>
      </c>
      <c r="G6" t="s">
        <v>62</v>
      </c>
      <c r="H6"/>
      <c r="I6" s="7">
        <f>Table6[[#This Row],[Spd AIS (m/s)]]*1.94</f>
        <v>0</v>
      </c>
      <c r="K6" s="56">
        <v>43675.199999999997</v>
      </c>
      <c r="L6">
        <v>4000</v>
      </c>
      <c r="M6" s="1">
        <v>43675.113194444442</v>
      </c>
      <c r="N6" s="1"/>
      <c r="O6" s="1">
        <v>43675.698611111111</v>
      </c>
      <c r="P6" s="7"/>
      <c r="Q6" s="7">
        <f>Table6[[#This Row],[Spd_Doppler - AAA1 (kts)]]/1.94</f>
        <v>0</v>
      </c>
      <c r="R6" s="7"/>
      <c r="S6" s="7">
        <f>90-180/PI()*ATAN(Table6[[#This Row],[R_ AAA1 (m)]]/130)</f>
        <v>1.8614576304667168</v>
      </c>
      <c r="T6" s="56">
        <v>43675.186111111114</v>
      </c>
      <c r="U6">
        <v>6000</v>
      </c>
      <c r="V6" s="7"/>
      <c r="W6" s="7"/>
      <c r="X6" s="7"/>
      <c r="Y6" s="7"/>
      <c r="Z6" s="7">
        <f>Table6[[#This Row],[Spd_Doppler - AAA2 (kts)]]/1.94</f>
        <v>0</v>
      </c>
      <c r="AA6" s="7"/>
      <c r="AB6" s="7">
        <f>90-180/PI()*ATAN(Table6[[#This Row],[R_AAA2 (m)]]/130)</f>
        <v>1.241214353364299</v>
      </c>
      <c r="AC6" s="7"/>
      <c r="AD6" s="1">
        <v>43675.211805555555</v>
      </c>
      <c r="AE6" s="1">
        <v>43675.213194444441</v>
      </c>
      <c r="AF6" s="7">
        <v>5100</v>
      </c>
      <c r="AG6" s="7"/>
      <c r="AH6" s="2"/>
      <c r="AI6" s="7">
        <f>Table6[[#This Row],[CFR (Hz)]]*2*60</f>
        <v>0</v>
      </c>
      <c r="AJ6" s="7"/>
      <c r="AK6" s="24" t="e">
        <f>Table6[[#This Row],[EDA1 (Hz)]]/Table6[[#This Row],[ERPM]]</f>
        <v>#DIV/0!</v>
      </c>
      <c r="AL6" s="7"/>
      <c r="AM6" s="24" t="e">
        <f>Table6[[#This Row],[EDA2 (Hz)]]/Table6[[#This Row],[ERPM]]</f>
        <v>#DIV/0!</v>
      </c>
      <c r="AN6" s="2"/>
      <c r="AO6" s="2"/>
      <c r="AP6" s="7"/>
      <c r="AQ6" s="7"/>
      <c r="AR6" s="7">
        <f>Table6[[#This Row],[SR (Hz)]]*Table6[[#This Row],[N Blades]]</f>
        <v>0</v>
      </c>
      <c r="AS6" s="7">
        <f>Table6[[#This Row],[SR (Hz)]]*60</f>
        <v>0</v>
      </c>
      <c r="AT6" s="7" t="e">
        <f>Table6[[#This Row],[SRPM]]/Table6[[#This Row],[Spd (kts)]]</f>
        <v>#DIV/0!</v>
      </c>
      <c r="AU6" s="7"/>
      <c r="AV6" s="14"/>
      <c r="AW6" s="14"/>
      <c r="AX6" s="14"/>
      <c r="AZ6" s="7"/>
    </row>
    <row r="7" spans="1:53" s="85" customFormat="1" x14ac:dyDescent="0.25">
      <c r="A7" s="85" t="s">
        <v>65</v>
      </c>
      <c r="B7" t="s">
        <v>1083</v>
      </c>
      <c r="C7" s="85">
        <v>311000419</v>
      </c>
      <c r="D7" s="85" t="s">
        <v>1045</v>
      </c>
      <c r="G7" s="85" t="s">
        <v>66</v>
      </c>
      <c r="H7" s="85" t="s">
        <v>22</v>
      </c>
      <c r="I7" s="86">
        <f>Table6[[#This Row],[Spd AIS (m/s)]]*1.94</f>
        <v>12.028</v>
      </c>
      <c r="J7" s="85">
        <v>6.2</v>
      </c>
      <c r="K7" s="87">
        <v>43682.179166666669</v>
      </c>
      <c r="L7" s="85">
        <v>1930</v>
      </c>
      <c r="M7" s="88">
        <v>43682.157037037039</v>
      </c>
      <c r="N7" s="88">
        <v>43682.174537037034</v>
      </c>
      <c r="O7" s="88">
        <v>43682.20888888889</v>
      </c>
      <c r="P7" s="86">
        <v>11.6</v>
      </c>
      <c r="Q7" s="86">
        <f>Table6[[#This Row],[Spd_Doppler - AAA1 (kts)]]/1.94</f>
        <v>5.9793814432989691</v>
      </c>
      <c r="R7" s="89">
        <v>1980</v>
      </c>
      <c r="S7" s="86">
        <f>90-180/PI()*ATAN(Table6[[#This Row],[R_ AAA1 (m)]]/130)</f>
        <v>3.8534804536020744</v>
      </c>
      <c r="T7" s="87">
        <v>43682.172222222223</v>
      </c>
      <c r="U7" s="85">
        <v>2670</v>
      </c>
      <c r="V7" s="88">
        <v>43682.157037037039</v>
      </c>
      <c r="W7" s="88">
        <v>43682.184131944443</v>
      </c>
      <c r="X7" s="88">
        <v>43682.20888888889</v>
      </c>
      <c r="Y7" s="86">
        <v>11.6</v>
      </c>
      <c r="Z7" s="86">
        <f>Table6[[#This Row],[Spd_Doppler - AAA2 (kts)]]/1.94</f>
        <v>5.9793814432989691</v>
      </c>
      <c r="AA7" s="89">
        <v>2510</v>
      </c>
      <c r="AB7" s="86">
        <f>90-180/PI()*ATAN(Table6[[#This Row],[R_AAA2 (m)]]/130)</f>
        <v>2.787480842032025</v>
      </c>
      <c r="AC7" s="86"/>
      <c r="AD7" s="88">
        <v>43682.128472222219</v>
      </c>
      <c r="AE7" s="88">
        <v>43682.129861111112</v>
      </c>
      <c r="AF7" s="86"/>
      <c r="AG7" s="86">
        <v>3.3</v>
      </c>
      <c r="AH7" s="89"/>
      <c r="AI7" s="86">
        <f>Table6[[#This Row],[CFR (Hz)]]*2*60</f>
        <v>396</v>
      </c>
      <c r="AJ7" s="86">
        <v>342</v>
      </c>
      <c r="AK7" s="90">
        <f>Table6[[#This Row],[EDA1 (Hz)]]/Table6[[#This Row],[ERPM]]</f>
        <v>0.86363636363636365</v>
      </c>
      <c r="AL7" s="86">
        <v>491</v>
      </c>
      <c r="AM7" s="90">
        <f>Table6[[#This Row],[EDA2 (Hz)]]/Table6[[#This Row],[ERPM]]</f>
        <v>1.2398989898989898</v>
      </c>
      <c r="AN7" s="89"/>
      <c r="AO7" s="89"/>
      <c r="AP7" s="90">
        <v>2.74</v>
      </c>
      <c r="AQ7" s="89">
        <v>4</v>
      </c>
      <c r="AR7" s="90">
        <f>Table6[[#This Row],[SR (Hz)]]*Table6[[#This Row],[N Blades]]</f>
        <v>10.96</v>
      </c>
      <c r="AS7" s="86">
        <f>Table6[[#This Row],[SR (Hz)]]*60</f>
        <v>164.4</v>
      </c>
      <c r="AT7" s="86">
        <f>Table6[[#This Row],[SRPM]]/Table6[[#This Row],[Spd (kts)]]</f>
        <v>13.668107748586632</v>
      </c>
      <c r="AU7" s="89">
        <v>6</v>
      </c>
      <c r="AV7" s="15" t="s">
        <v>67</v>
      </c>
      <c r="AW7" s="14" t="s">
        <v>1040</v>
      </c>
      <c r="AX7" s="14" t="s">
        <v>1041</v>
      </c>
      <c r="AZ7" s="86"/>
    </row>
    <row r="8" spans="1:53" x14ac:dyDescent="0.25">
      <c r="A8" t="s">
        <v>68</v>
      </c>
      <c r="B8" t="s">
        <v>1095</v>
      </c>
      <c r="C8">
        <v>311000865</v>
      </c>
      <c r="D8" t="s">
        <v>1045</v>
      </c>
      <c r="G8" t="s">
        <v>62</v>
      </c>
      <c r="H8" t="s">
        <v>22</v>
      </c>
      <c r="I8" s="7">
        <f>Table6[[#This Row],[Spd AIS (m/s)]]*1.94</f>
        <v>0</v>
      </c>
      <c r="K8" s="56">
        <v>43682.686111111114</v>
      </c>
      <c r="L8">
        <v>100</v>
      </c>
      <c r="M8" s="1">
        <v>43682.617129629631</v>
      </c>
      <c r="N8" s="1">
        <v>43682.65115740741</v>
      </c>
      <c r="O8" s="1">
        <v>43682.670092592591</v>
      </c>
      <c r="P8" s="7"/>
      <c r="Q8" s="7">
        <f>Table6[[#This Row],[Spd_Doppler - AAA1 (kts)]]/1.94</f>
        <v>0</v>
      </c>
      <c r="R8" s="7"/>
      <c r="S8" s="7">
        <f>90-180/PI()*ATAN(Table6[[#This Row],[R_ AAA1 (m)]]/130)</f>
        <v>52.431407971172504</v>
      </c>
      <c r="T8" s="56">
        <v>43682.769444444442</v>
      </c>
      <c r="U8">
        <v>1200</v>
      </c>
      <c r="V8" s="1">
        <v>43682.635879629626</v>
      </c>
      <c r="W8" s="1">
        <v>43682.659490740742</v>
      </c>
      <c r="X8" s="1">
        <v>43682.677037037036</v>
      </c>
      <c r="Y8" s="7"/>
      <c r="Z8" s="7">
        <f>Table6[[#This Row],[Spd_Doppler - AAA2 (kts)]]/1.94</f>
        <v>0</v>
      </c>
      <c r="AA8" s="2"/>
      <c r="AB8" s="7">
        <f>90-180/PI()*ATAN(Table6[[#This Row],[R_AAA2 (m)]]/130)</f>
        <v>6.1829301659482638</v>
      </c>
      <c r="AC8" s="7"/>
      <c r="AD8" s="1">
        <v>43682.628472222219</v>
      </c>
      <c r="AE8" s="1">
        <v>43682.963194444441</v>
      </c>
      <c r="AF8" s="7"/>
      <c r="AG8" s="7"/>
      <c r="AH8" s="2"/>
      <c r="AI8" s="7">
        <f>Table6[[#This Row],[CFR (Hz)]]*2*60</f>
        <v>0</v>
      </c>
      <c r="AJ8" s="7"/>
      <c r="AK8" s="24" t="e">
        <f>Table6[[#This Row],[EDA1 (Hz)]]/Table6[[#This Row],[ERPM]]</f>
        <v>#DIV/0!</v>
      </c>
      <c r="AL8" s="7" t="s">
        <v>1131</v>
      </c>
      <c r="AM8" s="24" t="e">
        <f>Table6[[#This Row],[EDA2 (Hz)]]/Table6[[#This Row],[ERPM]]</f>
        <v>#VALUE!</v>
      </c>
      <c r="AN8" s="2"/>
      <c r="AO8" s="2"/>
      <c r="AP8" s="7"/>
      <c r="AQ8" s="7"/>
      <c r="AR8" s="7">
        <f>Table6[[#This Row],[SR (Hz)]]*Table6[[#This Row],[N Blades]]</f>
        <v>0</v>
      </c>
      <c r="AS8" s="7">
        <f>Table6[[#This Row],[SR (Hz)]]*60</f>
        <v>0</v>
      </c>
      <c r="AT8" s="7" t="e">
        <f>Table6[[#This Row],[SRPM]]/Table6[[#This Row],[Spd (kts)]]</f>
        <v>#DIV/0!</v>
      </c>
      <c r="AU8" s="7"/>
      <c r="AV8" s="14"/>
      <c r="AW8" s="14"/>
      <c r="AX8" s="14"/>
      <c r="AY8" t="s">
        <v>69</v>
      </c>
      <c r="AZ8" s="7"/>
    </row>
    <row r="9" spans="1:53" x14ac:dyDescent="0.25">
      <c r="A9" t="s">
        <v>68</v>
      </c>
      <c r="B9" t="s">
        <v>1095</v>
      </c>
      <c r="C9">
        <v>311000865</v>
      </c>
      <c r="D9" t="s">
        <v>1045</v>
      </c>
      <c r="G9" t="s">
        <v>62</v>
      </c>
      <c r="H9" t="s">
        <v>22</v>
      </c>
      <c r="I9" s="7">
        <f>Table6[[#This Row],[Spd AIS (m/s)]]*1.94</f>
        <v>0</v>
      </c>
      <c r="K9" s="56">
        <v>43682.936111111114</v>
      </c>
      <c r="L9">
        <v>4800</v>
      </c>
      <c r="M9" s="7" t="s">
        <v>498</v>
      </c>
      <c r="N9" s="7" t="s">
        <v>498</v>
      </c>
      <c r="O9" s="7" t="s">
        <v>498</v>
      </c>
      <c r="P9" s="7"/>
      <c r="Q9" s="7">
        <f>Table6[[#This Row],[Spd_Doppler - AAA1 (kts)]]/1.94</f>
        <v>0</v>
      </c>
      <c r="R9" s="7"/>
      <c r="S9" s="7">
        <f>90-180/PI()*ATAN(Table6[[#This Row],[R_ AAA1 (m)]]/130)</f>
        <v>1.5513814529560506</v>
      </c>
      <c r="T9" s="56">
        <v>43682.925000000003</v>
      </c>
      <c r="U9">
        <v>3800</v>
      </c>
      <c r="V9" s="7"/>
      <c r="W9" s="7"/>
      <c r="X9" s="7"/>
      <c r="Y9" s="7"/>
      <c r="Z9" s="7">
        <f>Table6[[#This Row],[Spd_Doppler - AAA2 (kts)]]/1.94</f>
        <v>0</v>
      </c>
      <c r="AA9" s="2"/>
      <c r="AB9" s="7">
        <f>90-180/PI()*ATAN(Table6[[#This Row],[R_AAA2 (m)]]/130)</f>
        <v>1.9593546277311447</v>
      </c>
      <c r="AC9" s="7"/>
      <c r="AD9" s="7"/>
      <c r="AE9" s="7"/>
      <c r="AF9" s="7"/>
      <c r="AG9" s="7"/>
      <c r="AH9" s="2"/>
      <c r="AI9" s="7">
        <f>Table6[[#This Row],[CFR (Hz)]]*2*60</f>
        <v>0</v>
      </c>
      <c r="AJ9" s="7"/>
      <c r="AK9" s="24" t="e">
        <f>Table6[[#This Row],[EDA1 (Hz)]]/Table6[[#This Row],[ERPM]]</f>
        <v>#DIV/0!</v>
      </c>
      <c r="AL9" s="7"/>
      <c r="AM9" s="24" t="e">
        <f>Table6[[#This Row],[EDA2 (Hz)]]/Table6[[#This Row],[ERPM]]</f>
        <v>#DIV/0!</v>
      </c>
      <c r="AN9" s="2"/>
      <c r="AO9" s="2"/>
      <c r="AP9" s="7"/>
      <c r="AQ9" s="7"/>
      <c r="AR9" s="7">
        <f>Table6[[#This Row],[SR (Hz)]]*Table6[[#This Row],[N Blades]]</f>
        <v>0</v>
      </c>
      <c r="AS9" s="7">
        <f>Table6[[#This Row],[SR (Hz)]]*60</f>
        <v>0</v>
      </c>
      <c r="AT9" s="7" t="e">
        <f>Table6[[#This Row],[SRPM]]/Table6[[#This Row],[Spd (kts)]]</f>
        <v>#DIV/0!</v>
      </c>
      <c r="AU9" s="7"/>
      <c r="AV9" s="14"/>
      <c r="AW9" s="14"/>
      <c r="AX9" s="14"/>
      <c r="AZ9" s="7"/>
    </row>
    <row r="10" spans="1:53" x14ac:dyDescent="0.25">
      <c r="A10" t="s">
        <v>65</v>
      </c>
      <c r="B10" t="s">
        <v>1083</v>
      </c>
      <c r="C10">
        <v>311000419</v>
      </c>
      <c r="D10" t="s">
        <v>1045</v>
      </c>
      <c r="G10" t="s">
        <v>62</v>
      </c>
      <c r="H10" t="s">
        <v>22</v>
      </c>
      <c r="I10" s="7">
        <f>Table6[[#This Row],[Spd AIS (m/s)]]*1.94</f>
        <v>10.863999999999999</v>
      </c>
      <c r="J10">
        <v>5.6</v>
      </c>
      <c r="K10" s="56">
        <v>43684.801388888889</v>
      </c>
      <c r="L10">
        <v>9000</v>
      </c>
      <c r="M10" s="1">
        <v>43684.774537037039</v>
      </c>
      <c r="N10" s="7"/>
      <c r="O10" s="1">
        <v>43684.886805555558</v>
      </c>
      <c r="P10" s="7"/>
      <c r="Q10" s="7">
        <f>Table6[[#This Row],[Spd_Doppler - AAA1 (kts)]]/1.94</f>
        <v>0</v>
      </c>
      <c r="R10" s="7"/>
      <c r="S10" s="7">
        <f>90-180/PI()*ATAN(Table6[[#This Row],[R_ AAA1 (m)]]/130)</f>
        <v>0.82754815351920286</v>
      </c>
      <c r="T10" s="56">
        <v>43684.785416666666</v>
      </c>
      <c r="U10">
        <v>7000</v>
      </c>
      <c r="V10" s="1">
        <v>43684.755787037036</v>
      </c>
      <c r="W10" s="7"/>
      <c r="X10" s="1">
        <v>43684.880555555559</v>
      </c>
      <c r="Y10" s="7"/>
      <c r="Z10" s="7">
        <f>Table6[[#This Row],[Spd_Doppler - AAA2 (kts)]]/1.94</f>
        <v>0</v>
      </c>
      <c r="AA10" s="2"/>
      <c r="AB10" s="7">
        <f>90-180/PI()*ATAN(Table6[[#This Row],[R_AAA2 (m)]]/130)</f>
        <v>1.0639421707582244</v>
      </c>
      <c r="AC10" s="7"/>
      <c r="AD10" s="1">
        <v>43684.545138888891</v>
      </c>
      <c r="AE10" s="1">
        <v>43682.879861111112</v>
      </c>
      <c r="AF10" s="7"/>
      <c r="AG10" s="7"/>
      <c r="AH10" s="2"/>
      <c r="AI10" s="7">
        <f>Table6[[#This Row],[CFR (Hz)]]*2*60</f>
        <v>0</v>
      </c>
      <c r="AJ10" s="7"/>
      <c r="AK10" s="24" t="e">
        <f>Table6[[#This Row],[EDA1 (Hz)]]/Table6[[#This Row],[ERPM]]</f>
        <v>#DIV/0!</v>
      </c>
      <c r="AL10" s="7"/>
      <c r="AM10" s="24" t="e">
        <f>Table6[[#This Row],[EDA2 (Hz)]]/Table6[[#This Row],[ERPM]]</f>
        <v>#DIV/0!</v>
      </c>
      <c r="AN10" s="2"/>
      <c r="AO10" s="2"/>
      <c r="AP10" s="7"/>
      <c r="AQ10" s="2">
        <v>4</v>
      </c>
      <c r="AR10" s="24">
        <f>Table6[[#This Row],[SR (Hz)]]*Table6[[#This Row],[N Blades]]</f>
        <v>0</v>
      </c>
      <c r="AS10" s="7">
        <f>Table6[[#This Row],[SR (Hz)]]*60</f>
        <v>0</v>
      </c>
      <c r="AT10" s="7">
        <f>Table6[[#This Row],[SRPM]]/Table6[[#This Row],[Spd (kts)]]</f>
        <v>0</v>
      </c>
      <c r="AU10" s="7"/>
      <c r="AV10" s="14"/>
      <c r="AW10" s="14" t="s">
        <v>1041</v>
      </c>
      <c r="AX10" s="14" t="s">
        <v>1041</v>
      </c>
      <c r="AY10" t="s">
        <v>70</v>
      </c>
      <c r="AZ10" s="7"/>
    </row>
    <row r="11" spans="1:53" x14ac:dyDescent="0.25">
      <c r="A11" t="s">
        <v>65</v>
      </c>
      <c r="B11" t="s">
        <v>1083</v>
      </c>
      <c r="C11">
        <v>311000419</v>
      </c>
      <c r="D11" t="s">
        <v>1045</v>
      </c>
      <c r="G11" t="s">
        <v>62</v>
      </c>
      <c r="H11" t="s">
        <v>71</v>
      </c>
      <c r="I11" s="7">
        <f>Table6[[#This Row],[Spd AIS (m/s)]]*1.94</f>
        <v>7.9539999999999988</v>
      </c>
      <c r="J11">
        <v>4.0999999999999996</v>
      </c>
      <c r="K11" s="56">
        <v>43685.294444444444</v>
      </c>
      <c r="L11">
        <v>8800</v>
      </c>
      <c r="M11" s="1">
        <v>43685.25277777778</v>
      </c>
      <c r="N11" s="7"/>
      <c r="O11" s="70">
        <v>43685.412499999999</v>
      </c>
      <c r="P11" s="7"/>
      <c r="Q11" s="7">
        <f>Table6[[#This Row],[Spd_Doppler - AAA1 (kts)]]/1.94</f>
        <v>0</v>
      </c>
      <c r="R11" s="7"/>
      <c r="S11" s="7">
        <f>90-180/PI()*ATAN(Table6[[#This Row],[R_ AAA1 (m)]]/130)</f>
        <v>0.84635336066375544</v>
      </c>
      <c r="T11" s="56">
        <v>43685.31527777778</v>
      </c>
      <c r="U11">
        <v>9000</v>
      </c>
      <c r="V11" s="1">
        <v>43685.256249999999</v>
      </c>
      <c r="W11" s="7"/>
      <c r="X11" s="1">
        <v>43685.412499999999</v>
      </c>
      <c r="Y11" s="7"/>
      <c r="Z11" s="7">
        <f>Table6[[#This Row],[Spd_Doppler - AAA2 (kts)]]/1.94</f>
        <v>0</v>
      </c>
      <c r="AA11" s="7"/>
      <c r="AB11" s="7">
        <f>90-180/PI()*ATAN(Table6[[#This Row],[R_AAA2 (m)]]/130)</f>
        <v>0.82754815351920286</v>
      </c>
      <c r="AC11" s="7"/>
      <c r="AD11" s="1">
        <v>43685.211805555555</v>
      </c>
      <c r="AE11" s="1">
        <v>43685.379861111112</v>
      </c>
      <c r="AF11" s="7"/>
      <c r="AG11" s="7"/>
      <c r="AH11" s="2"/>
      <c r="AI11" s="7">
        <f>Table6[[#This Row],[CFR (Hz)]]*2*60</f>
        <v>0</v>
      </c>
      <c r="AJ11" s="7"/>
      <c r="AK11" s="24" t="e">
        <f>Table6[[#This Row],[EDA1 (Hz)]]/Table6[[#This Row],[ERPM]]</f>
        <v>#DIV/0!</v>
      </c>
      <c r="AL11" s="7"/>
      <c r="AM11" s="24" t="e">
        <f>Table6[[#This Row],[EDA2 (Hz)]]/Table6[[#This Row],[ERPM]]</f>
        <v>#DIV/0!</v>
      </c>
      <c r="AN11" s="2"/>
      <c r="AO11" s="2"/>
      <c r="AP11" s="7"/>
      <c r="AQ11" s="7"/>
      <c r="AR11" s="2">
        <f>Table6[[#This Row],[SR (Hz)]]*Table6[[#This Row],[N Blades]]</f>
        <v>0</v>
      </c>
      <c r="AS11" s="7">
        <f>Table6[[#This Row],[SR (Hz)]]*60</f>
        <v>0</v>
      </c>
      <c r="AT11" s="7">
        <f>Table6[[#This Row],[SRPM]]/Table6[[#This Row],[Spd (kts)]]</f>
        <v>0</v>
      </c>
      <c r="AU11" s="7"/>
      <c r="AV11" s="14"/>
      <c r="AW11" s="14" t="s">
        <v>1041</v>
      </c>
      <c r="AX11" s="14"/>
      <c r="AY11" t="s">
        <v>1025</v>
      </c>
      <c r="AZ11" s="7"/>
    </row>
    <row r="12" spans="1:53" x14ac:dyDescent="0.25">
      <c r="A12" t="s">
        <v>71</v>
      </c>
      <c r="B12" t="s">
        <v>71</v>
      </c>
      <c r="C12">
        <v>316122000</v>
      </c>
      <c r="D12" t="s">
        <v>1048</v>
      </c>
      <c r="G12" t="s">
        <v>62</v>
      </c>
      <c r="H12"/>
      <c r="I12" s="7">
        <f>Table6[[#This Row],[Spd AIS (m/s)]]*1.94</f>
        <v>0</v>
      </c>
      <c r="K12" s="56">
        <v>43686.361111111109</v>
      </c>
      <c r="L12">
        <v>4100</v>
      </c>
      <c r="M12" s="1">
        <v>43685.509722222225</v>
      </c>
      <c r="N12" s="7"/>
      <c r="O12" s="1">
        <v>43685.921481481484</v>
      </c>
      <c r="P12" s="7"/>
      <c r="Q12" s="7">
        <f>Table6[[#This Row],[Spd_Doppler - AAA1 (kts)]]/1.94</f>
        <v>0</v>
      </c>
      <c r="R12" s="7"/>
      <c r="S12" s="7">
        <f>90-180/PI()*ATAN(Table6[[#This Row],[R_ AAA1 (m)]]/130)</f>
        <v>1.8160870076338966</v>
      </c>
      <c r="T12" s="56">
        <v>43686.361111111109</v>
      </c>
      <c r="U12">
        <v>300</v>
      </c>
      <c r="V12" s="1">
        <v>43685.509722222225</v>
      </c>
      <c r="W12" s="7"/>
      <c r="X12" s="1">
        <v>43685.921481481484</v>
      </c>
      <c r="Y12" s="7"/>
      <c r="Z12" s="7">
        <f>Table6[[#This Row],[Spd_Doppler - AAA2 (kts)]]/1.94</f>
        <v>0</v>
      </c>
      <c r="AA12" s="2"/>
      <c r="AB12" s="7">
        <f>90-180/PI()*ATAN(Table6[[#This Row],[R_AAA2 (m)]]/130)</f>
        <v>23.428692808745396</v>
      </c>
      <c r="AC12" s="7"/>
      <c r="AD12" s="1">
        <v>43685.545138888891</v>
      </c>
      <c r="AE12" s="1">
        <v>43686.463194444441</v>
      </c>
      <c r="AF12" s="7"/>
      <c r="AG12" s="7"/>
      <c r="AH12" s="2"/>
      <c r="AI12" s="7">
        <f>Table6[[#This Row],[CFR (Hz)]]*2*60</f>
        <v>0</v>
      </c>
      <c r="AJ12" s="7"/>
      <c r="AK12" s="24" t="e">
        <f>Table6[[#This Row],[EDA1 (Hz)]]/Table6[[#This Row],[ERPM]]</f>
        <v>#DIV/0!</v>
      </c>
      <c r="AL12" s="7"/>
      <c r="AM12" s="24" t="e">
        <f>Table6[[#This Row],[EDA2 (Hz)]]/Table6[[#This Row],[ERPM]]</f>
        <v>#DIV/0!</v>
      </c>
      <c r="AN12" s="2"/>
      <c r="AO12" s="2"/>
      <c r="AP12" s="7"/>
      <c r="AQ12" s="7"/>
      <c r="AR12" s="7">
        <f>Table6[[#This Row],[SR (Hz)]]*Table6[[#This Row],[N Blades]]</f>
        <v>0</v>
      </c>
      <c r="AS12" s="7">
        <f>Table6[[#This Row],[SR (Hz)]]*60</f>
        <v>0</v>
      </c>
      <c r="AT12" s="7" t="e">
        <f>Table6[[#This Row],[SRPM]]/Table6[[#This Row],[Spd (kts)]]</f>
        <v>#DIV/0!</v>
      </c>
      <c r="AU12" s="7"/>
      <c r="AV12" s="14"/>
      <c r="AW12" s="14"/>
      <c r="AX12" s="14"/>
      <c r="AY12" t="s">
        <v>72</v>
      </c>
      <c r="AZ12" s="7"/>
    </row>
    <row r="13" spans="1:53" x14ac:dyDescent="0.25">
      <c r="A13" t="s">
        <v>502</v>
      </c>
      <c r="B13" t="s">
        <v>502</v>
      </c>
      <c r="C13">
        <v>235011240</v>
      </c>
      <c r="D13" t="s">
        <v>1050</v>
      </c>
      <c r="G13" t="s">
        <v>62</v>
      </c>
      <c r="H13"/>
      <c r="I13" s="7">
        <f>Table6[[#This Row],[Spd AIS (m/s)]]*1.94</f>
        <v>0</v>
      </c>
      <c r="K13" s="56">
        <v>43686.611111111109</v>
      </c>
      <c r="M13" s="1">
        <v>43686.534722222219</v>
      </c>
      <c r="N13" s="7"/>
      <c r="O13" s="1">
        <v>43686.638888888891</v>
      </c>
      <c r="P13" s="7"/>
      <c r="Q13" s="7">
        <f>Table6[[#This Row],[Spd_Doppler - AAA1 (kts)]]/1.94</f>
        <v>0</v>
      </c>
      <c r="R13" s="7"/>
      <c r="S13" s="7">
        <f>90-180/PI()*ATAN(Table6[[#This Row],[R_ AAA1 (m)]]/130)</f>
        <v>90</v>
      </c>
      <c r="T13" s="56">
        <v>43686.611111111109</v>
      </c>
      <c r="V13" s="1">
        <v>43686.555555555555</v>
      </c>
      <c r="W13" s="7"/>
      <c r="X13" s="1">
        <v>43686.638888888891</v>
      </c>
      <c r="Y13" s="7"/>
      <c r="Z13" s="7">
        <f>Table6[[#This Row],[Spd_Doppler - AAA2 (kts)]]/1.94</f>
        <v>0</v>
      </c>
      <c r="AA13" s="2"/>
      <c r="AB13" s="7">
        <f>90-180/PI()*ATAN(Table6[[#This Row],[R_AAA2 (m)]]/130)</f>
        <v>90</v>
      </c>
      <c r="AC13" s="7"/>
      <c r="AD13" s="1">
        <v>43686.545138888891</v>
      </c>
      <c r="AE13" s="1">
        <v>43686.546527777777</v>
      </c>
      <c r="AF13" s="7"/>
      <c r="AG13" s="7"/>
      <c r="AH13" s="2"/>
      <c r="AI13" s="7">
        <f>Table6[[#This Row],[CFR (Hz)]]*2*60</f>
        <v>0</v>
      </c>
      <c r="AJ13" s="7"/>
      <c r="AK13" s="24" t="e">
        <f>Table6[[#This Row],[EDA1 (Hz)]]/Table6[[#This Row],[ERPM]]</f>
        <v>#DIV/0!</v>
      </c>
      <c r="AL13" s="7"/>
      <c r="AM13" s="24" t="e">
        <f>Table6[[#This Row],[EDA2 (Hz)]]/Table6[[#This Row],[ERPM]]</f>
        <v>#DIV/0!</v>
      </c>
      <c r="AN13" s="2"/>
      <c r="AO13" s="2"/>
      <c r="AP13" s="7"/>
      <c r="AQ13" s="7"/>
      <c r="AR13" s="7">
        <f>Table6[[#This Row],[SR (Hz)]]*Table6[[#This Row],[N Blades]]</f>
        <v>0</v>
      </c>
      <c r="AS13" s="7">
        <f>Table6[[#This Row],[SR (Hz)]]*60</f>
        <v>0</v>
      </c>
      <c r="AT13" s="7" t="e">
        <f>Table6[[#This Row],[SRPM]]/Table6[[#This Row],[Spd (kts)]]</f>
        <v>#DIV/0!</v>
      </c>
      <c r="AU13" s="7"/>
      <c r="AV13" s="14"/>
      <c r="AW13" s="14"/>
      <c r="AX13" s="14"/>
      <c r="AY13" t="s">
        <v>74</v>
      </c>
      <c r="AZ13" s="7"/>
    </row>
    <row r="14" spans="1:53" x14ac:dyDescent="0.25">
      <c r="A14" t="s">
        <v>499</v>
      </c>
      <c r="B14" t="s">
        <v>1096</v>
      </c>
      <c r="C14">
        <v>308429000</v>
      </c>
      <c r="D14" t="s">
        <v>1045</v>
      </c>
      <c r="G14" t="s">
        <v>62</v>
      </c>
      <c r="H14"/>
      <c r="I14" s="7">
        <f>Table6[[#This Row],[Spd AIS (m/s)]]*1.94</f>
        <v>0</v>
      </c>
      <c r="K14" s="56">
        <v>43688.718055555553</v>
      </c>
      <c r="L14">
        <v>4500</v>
      </c>
      <c r="M14" s="1">
        <v>43688.669444444444</v>
      </c>
      <c r="N14" s="7"/>
      <c r="O14" s="1">
        <v>43689.12296296296</v>
      </c>
      <c r="P14" s="7"/>
      <c r="Q14" s="7">
        <f>Table6[[#This Row],[Spd_Doppler - AAA1 (kts)]]/1.94</f>
        <v>0</v>
      </c>
      <c r="R14" s="7"/>
      <c r="S14" s="7">
        <f>90-180/PI()*ATAN(Table6[[#This Row],[R_ AAA1 (m)]]/130)</f>
        <v>1.6547511764868119</v>
      </c>
      <c r="T14" s="56">
        <v>43688.70416666667</v>
      </c>
      <c r="U14">
        <v>3500</v>
      </c>
      <c r="V14" s="1">
        <v>43688.675694444442</v>
      </c>
      <c r="W14" s="7"/>
      <c r="X14" s="1">
        <v>43689.12296296296</v>
      </c>
      <c r="Y14" s="7"/>
      <c r="Z14" s="7">
        <f>Table6[[#This Row],[Spd_Doppler - AAA2 (kts)]]/1.94</f>
        <v>0</v>
      </c>
      <c r="AA14" s="2"/>
      <c r="AB14" s="7">
        <f>90-180/PI()*ATAN(Table6[[#This Row],[R_AAA2 (m)]]/130)</f>
        <v>2.1271511128507967</v>
      </c>
      <c r="AC14" s="7"/>
      <c r="AD14" s="1">
        <v>43689.049305555556</v>
      </c>
      <c r="AE14" s="1">
        <v>43689.050694444442</v>
      </c>
      <c r="AF14" s="7"/>
      <c r="AG14" s="7"/>
      <c r="AH14" s="2"/>
      <c r="AI14" s="7">
        <f>Table6[[#This Row],[CFR (Hz)]]*2*60</f>
        <v>0</v>
      </c>
      <c r="AJ14" s="7"/>
      <c r="AK14" s="24" t="e">
        <f>Table6[[#This Row],[EDA1 (Hz)]]/Table6[[#This Row],[ERPM]]</f>
        <v>#DIV/0!</v>
      </c>
      <c r="AL14" s="7"/>
      <c r="AM14" s="24" t="e">
        <f>Table6[[#This Row],[EDA2 (Hz)]]/Table6[[#This Row],[ERPM]]</f>
        <v>#DIV/0!</v>
      </c>
      <c r="AN14" s="2"/>
      <c r="AO14" s="2"/>
      <c r="AP14" s="7"/>
      <c r="AQ14" s="7"/>
      <c r="AR14" s="7">
        <f>Table6[[#This Row],[SR (Hz)]]*Table6[[#This Row],[N Blades]]</f>
        <v>0</v>
      </c>
      <c r="AS14" s="7">
        <f>Table6[[#This Row],[SR (Hz)]]*60</f>
        <v>0</v>
      </c>
      <c r="AT14" s="7" t="e">
        <f>Table6[[#This Row],[SRPM]]/Table6[[#This Row],[Spd (kts)]]</f>
        <v>#DIV/0!</v>
      </c>
      <c r="AU14" s="7"/>
      <c r="AV14" s="14"/>
      <c r="AW14" s="14"/>
      <c r="AX14" s="14"/>
      <c r="AZ14" s="7"/>
      <c r="BA14" s="1"/>
    </row>
    <row r="15" spans="1:53" x14ac:dyDescent="0.25">
      <c r="A15" s="3" t="s">
        <v>501</v>
      </c>
      <c r="B15" t="s">
        <v>501</v>
      </c>
      <c r="C15" s="3">
        <v>245030000</v>
      </c>
      <c r="D15" t="s">
        <v>1050</v>
      </c>
      <c r="G15" t="s">
        <v>62</v>
      </c>
      <c r="H15"/>
      <c r="I15" s="7">
        <f>Table6[[#This Row],[Spd AIS (m/s)]]*1.94</f>
        <v>0</v>
      </c>
      <c r="K15" s="56">
        <v>43689.361111111109</v>
      </c>
      <c r="M15" s="7"/>
      <c r="N15" s="7"/>
      <c r="O15" s="7"/>
      <c r="P15" s="7"/>
      <c r="Q15" s="7">
        <f>Table6[[#This Row],[Spd_Doppler - AAA1 (kts)]]/1.94</f>
        <v>0</v>
      </c>
      <c r="R15" s="7"/>
      <c r="S15" s="7">
        <f>90-180/PI()*ATAN(Table6[[#This Row],[R_ AAA1 (m)]]/130)</f>
        <v>90</v>
      </c>
      <c r="T15" s="56">
        <v>43689.361111111109</v>
      </c>
      <c r="V15" s="7"/>
      <c r="W15" s="7"/>
      <c r="X15" s="7"/>
      <c r="Y15" s="7"/>
      <c r="Z15" s="7">
        <f>Table6[[#This Row],[Spd_Doppler - AAA2 (kts)]]/1.94</f>
        <v>0</v>
      </c>
      <c r="AA15" s="2"/>
      <c r="AB15" s="7">
        <f>90-180/PI()*ATAN(Table6[[#This Row],[R_AAA2 (m)]]/130)</f>
        <v>90</v>
      </c>
      <c r="AC15" s="7"/>
      <c r="AD15" s="7"/>
      <c r="AE15" s="7"/>
      <c r="AF15" s="7"/>
      <c r="AG15" s="7"/>
      <c r="AH15" s="2"/>
      <c r="AI15" s="7">
        <f>Table6[[#This Row],[CFR (Hz)]]*2*60</f>
        <v>0</v>
      </c>
      <c r="AJ15" s="7"/>
      <c r="AK15" s="24" t="e">
        <f>Table6[[#This Row],[EDA1 (Hz)]]/Table6[[#This Row],[ERPM]]</f>
        <v>#DIV/0!</v>
      </c>
      <c r="AL15" s="7"/>
      <c r="AM15" s="24" t="e">
        <f>Table6[[#This Row],[EDA2 (Hz)]]/Table6[[#This Row],[ERPM]]</f>
        <v>#DIV/0!</v>
      </c>
      <c r="AN15" s="2"/>
      <c r="AO15" s="2"/>
      <c r="AP15" s="7"/>
      <c r="AQ15" s="7"/>
      <c r="AR15" s="7">
        <f>Table6[[#This Row],[SR (Hz)]]*Table6[[#This Row],[N Blades]]</f>
        <v>0</v>
      </c>
      <c r="AS15" s="7">
        <f>Table6[[#This Row],[SR (Hz)]]*60</f>
        <v>0</v>
      </c>
      <c r="AT15" s="7" t="e">
        <f>Table6[[#This Row],[SRPM]]/Table6[[#This Row],[Spd (kts)]]</f>
        <v>#DIV/0!</v>
      </c>
      <c r="AU15" s="7"/>
      <c r="AV15" s="14"/>
      <c r="AW15" s="14"/>
      <c r="AX15" s="14"/>
      <c r="AY15" t="s">
        <v>76</v>
      </c>
      <c r="AZ15" s="7"/>
      <c r="BA15" s="1"/>
    </row>
    <row r="16" spans="1:53" x14ac:dyDescent="0.25">
      <c r="A16" t="s">
        <v>77</v>
      </c>
      <c r="B16" t="s">
        <v>77</v>
      </c>
      <c r="C16">
        <v>316072000</v>
      </c>
      <c r="D16" t="s">
        <v>1048</v>
      </c>
      <c r="G16" t="s">
        <v>66</v>
      </c>
      <c r="H16" t="s">
        <v>22</v>
      </c>
      <c r="I16" s="7">
        <f>Table6[[#This Row],[Spd AIS (m/s)]]*1.94</f>
        <v>8.73</v>
      </c>
      <c r="J16">
        <v>4.5</v>
      </c>
      <c r="K16" s="56">
        <v>43695.382638888892</v>
      </c>
      <c r="L16">
        <v>2580</v>
      </c>
      <c r="M16" s="1">
        <v>43695.27851851852</v>
      </c>
      <c r="N16" s="1">
        <v>43695.381249999999</v>
      </c>
      <c r="O16" s="1">
        <v>43695.397037037037</v>
      </c>
      <c r="P16" s="7">
        <v>8.9</v>
      </c>
      <c r="Q16" s="7">
        <f>Table6[[#This Row],[Spd_Doppler - AAA1 (kts)]]/1.94</f>
        <v>4.587628865979382</v>
      </c>
      <c r="R16" s="2">
        <v>2900</v>
      </c>
      <c r="S16" s="7">
        <f>90-180/PI()*ATAN(Table6[[#This Row],[R_ AAA1 (m)]]/130)</f>
        <v>2.8845570825425426</v>
      </c>
      <c r="T16" s="56">
        <v>43695.395138888889</v>
      </c>
      <c r="U16">
        <v>2700</v>
      </c>
      <c r="V16" s="1">
        <v>43695.27851851852</v>
      </c>
      <c r="W16" s="1">
        <v>43695.391203703701</v>
      </c>
      <c r="X16" s="1">
        <v>43695.397037037037</v>
      </c>
      <c r="Y16" s="7">
        <v>8.3000000000000007</v>
      </c>
      <c r="Z16" s="7">
        <f>Table6[[#This Row],[Spd_Doppler - AAA2 (kts)]]/1.94</f>
        <v>4.2783505154639183</v>
      </c>
      <c r="AA16" s="2">
        <v>2170</v>
      </c>
      <c r="AB16" s="7">
        <f>90-180/PI()*ATAN(Table6[[#This Row],[R_AAA2 (m)]]/130)</f>
        <v>2.7565568715365316</v>
      </c>
      <c r="AC16" s="7"/>
      <c r="AD16" s="1">
        <v>43695.378472222219</v>
      </c>
      <c r="AE16" s="1">
        <v>43695.379861111112</v>
      </c>
      <c r="AF16" s="7"/>
      <c r="AG16" s="7">
        <v>8.4</v>
      </c>
      <c r="AH16" s="2">
        <v>6</v>
      </c>
      <c r="AI16" s="7">
        <f>Table6[[#This Row],[CFR (Hz)]]*2*60</f>
        <v>1008</v>
      </c>
      <c r="AJ16" s="7"/>
      <c r="AK16" s="24">
        <f>Table6[[#This Row],[EDA1 (Hz)]]/Table6[[#This Row],[ERPM]]</f>
        <v>0</v>
      </c>
      <c r="AL16" s="7"/>
      <c r="AM16" s="24">
        <f>Table6[[#This Row],[EDA2 (Hz)]]/Table6[[#This Row],[ERPM]]</f>
        <v>0</v>
      </c>
      <c r="AN16" s="2">
        <v>0</v>
      </c>
      <c r="AO16" s="2">
        <v>2</v>
      </c>
      <c r="AP16" s="24"/>
      <c r="AQ16" s="2">
        <v>4</v>
      </c>
      <c r="AR16" s="24">
        <f>Table6[[#This Row],[SR (Hz)]]*Table6[[#This Row],[N Blades]]</f>
        <v>0</v>
      </c>
      <c r="AS16" s="7">
        <f>Table6[[#This Row],[SR (Hz)]]*60</f>
        <v>0</v>
      </c>
      <c r="AT16" s="7">
        <f>Table6[[#This Row],[SRPM]]/Table6[[#This Row],[Spd (kts)]]</f>
        <v>0</v>
      </c>
      <c r="AU16" s="2">
        <v>12</v>
      </c>
      <c r="AV16" s="15" t="s">
        <v>78</v>
      </c>
      <c r="AW16" s="14" t="s">
        <v>1040</v>
      </c>
      <c r="AX16" s="14" t="s">
        <v>1041</v>
      </c>
      <c r="AY16" t="s">
        <v>79</v>
      </c>
      <c r="AZ16" s="7"/>
      <c r="BA16" s="1"/>
    </row>
    <row r="17" spans="1:53" x14ac:dyDescent="0.25">
      <c r="A17" s="3" t="s">
        <v>500</v>
      </c>
      <c r="B17" s="3" t="s">
        <v>500</v>
      </c>
      <c r="C17" s="3">
        <v>319038100</v>
      </c>
      <c r="D17" t="s">
        <v>1050</v>
      </c>
      <c r="G17" t="s">
        <v>62</v>
      </c>
      <c r="H17"/>
      <c r="I17" s="7">
        <f>Table6[[#This Row],[Spd AIS (m/s)]]*1.94</f>
        <v>0</v>
      </c>
      <c r="K17" s="56">
        <v>43696.229166666664</v>
      </c>
      <c r="L17">
        <v>2800</v>
      </c>
      <c r="M17" s="7"/>
      <c r="N17" s="7"/>
      <c r="O17" s="7"/>
      <c r="P17" s="7"/>
      <c r="Q17" s="7">
        <f>Table6[[#This Row],[Spd_Doppler - AAA1 (kts)]]/1.94</f>
        <v>0</v>
      </c>
      <c r="R17" s="7"/>
      <c r="S17" s="7">
        <f>90-180/PI()*ATAN(Table6[[#This Row],[R_ AAA1 (m)]]/130)</f>
        <v>2.6582522347078026</v>
      </c>
      <c r="T17" s="56">
        <v>43696.243055555555</v>
      </c>
      <c r="U17">
        <v>2400</v>
      </c>
      <c r="V17" s="7"/>
      <c r="W17" s="7"/>
      <c r="X17" s="7"/>
      <c r="Y17" s="7"/>
      <c r="Z17" s="7">
        <f>Table6[[#This Row],[Spd_Doppler - AAA2 (kts)]]/1.94</f>
        <v>0</v>
      </c>
      <c r="AA17" s="2"/>
      <c r="AB17" s="7">
        <f>90-180/PI()*ATAN(Table6[[#This Row],[R_AAA2 (m)]]/130)</f>
        <v>3.1004914498077767</v>
      </c>
      <c r="AC17" s="7"/>
      <c r="AD17" s="7"/>
      <c r="AE17" s="7"/>
      <c r="AF17" s="7"/>
      <c r="AG17" s="7"/>
      <c r="AH17" s="7"/>
      <c r="AI17" s="7">
        <f>Table6[[#This Row],[CFR (Hz)]]*2*60</f>
        <v>0</v>
      </c>
      <c r="AJ17" s="7"/>
      <c r="AK17" s="24" t="e">
        <f>Table6[[#This Row],[EDA1 (Hz)]]/Table6[[#This Row],[ERPM]]</f>
        <v>#DIV/0!</v>
      </c>
      <c r="AL17" s="7"/>
      <c r="AM17" s="24" t="e">
        <f>Table6[[#This Row],[EDA2 (Hz)]]/Table6[[#This Row],[ERPM]]</f>
        <v>#DIV/0!</v>
      </c>
      <c r="AN17" s="7"/>
      <c r="AO17" s="7"/>
      <c r="AP17" s="7"/>
      <c r="AQ17" s="7"/>
      <c r="AR17" s="7">
        <f>Table6[[#This Row],[SR (Hz)]]*Table6[[#This Row],[N Blades]]</f>
        <v>0</v>
      </c>
      <c r="AS17" s="7">
        <f>Table6[[#This Row],[SR (Hz)]]*60</f>
        <v>0</v>
      </c>
      <c r="AT17" s="7" t="e">
        <f>Table6[[#This Row],[SRPM]]/Table6[[#This Row],[Spd (kts)]]</f>
        <v>#DIV/0!</v>
      </c>
      <c r="AU17" s="7"/>
      <c r="AV17" s="14"/>
      <c r="AW17" s="14"/>
      <c r="AX17" s="14"/>
      <c r="AZ17" s="7"/>
      <c r="BA17" s="1"/>
    </row>
    <row r="18" spans="1:53" x14ac:dyDescent="0.25">
      <c r="A18" t="s">
        <v>1023</v>
      </c>
      <c r="B18" t="s">
        <v>1097</v>
      </c>
      <c r="C18">
        <v>316355000</v>
      </c>
      <c r="D18" t="s">
        <v>1049</v>
      </c>
      <c r="G18" t="s">
        <v>62</v>
      </c>
      <c r="H18" t="s">
        <v>22</v>
      </c>
      <c r="I18" s="7">
        <f>Table6[[#This Row],[Spd AIS (m/s)]]*1.94</f>
        <v>0</v>
      </c>
      <c r="K18" s="56">
        <v>43696.231944444444</v>
      </c>
      <c r="L18">
        <v>2700</v>
      </c>
      <c r="M18" s="7"/>
      <c r="N18" s="7"/>
      <c r="O18" s="7"/>
      <c r="P18" s="7"/>
      <c r="Q18" s="7">
        <f>Table6[[#This Row],[Spd_Doppler - AAA1 (kts)]]/1.94</f>
        <v>0</v>
      </c>
      <c r="R18" s="7"/>
      <c r="S18" s="7">
        <f>90-180/PI()*ATAN(Table6[[#This Row],[R_ AAA1 (m)]]/130)</f>
        <v>2.7565568715365316</v>
      </c>
      <c r="T18" s="56">
        <v>43696.241666666669</v>
      </c>
      <c r="U18">
        <v>2600</v>
      </c>
      <c r="V18" s="7"/>
      <c r="W18" s="7"/>
      <c r="X18" s="7"/>
      <c r="Y18" s="7"/>
      <c r="Z18" s="7">
        <f>Table6[[#This Row],[Spd_Doppler - AAA2 (kts)]]/1.94</f>
        <v>0</v>
      </c>
      <c r="AA18" s="2"/>
      <c r="AB18" s="7">
        <f>90-180/PI()*ATAN(Table6[[#This Row],[R_AAA2 (m)]]/130)</f>
        <v>2.862405226111747</v>
      </c>
      <c r="AC18" s="7"/>
      <c r="AD18" s="7"/>
      <c r="AE18" s="7"/>
      <c r="AF18" s="7"/>
      <c r="AG18" s="7"/>
      <c r="AH18" s="7"/>
      <c r="AI18" s="7">
        <f>Table6[[#This Row],[CFR (Hz)]]*2*60</f>
        <v>0</v>
      </c>
      <c r="AJ18" s="7"/>
      <c r="AK18" s="24" t="e">
        <f>Table6[[#This Row],[EDA1 (Hz)]]/Table6[[#This Row],[ERPM]]</f>
        <v>#DIV/0!</v>
      </c>
      <c r="AL18" s="7"/>
      <c r="AM18" s="24" t="e">
        <f>Table6[[#This Row],[EDA2 (Hz)]]/Table6[[#This Row],[ERPM]]</f>
        <v>#DIV/0!</v>
      </c>
      <c r="AN18" s="7"/>
      <c r="AO18" s="7"/>
      <c r="AP18" s="7"/>
      <c r="AQ18" s="7"/>
      <c r="AR18" s="7">
        <f>Table6[[#This Row],[SR (Hz)]]*Table6[[#This Row],[N Blades]]</f>
        <v>0</v>
      </c>
      <c r="AS18" s="7">
        <f>Table6[[#This Row],[SR (Hz)]]*60</f>
        <v>0</v>
      </c>
      <c r="AT18" s="7" t="e">
        <f>Table6[[#This Row],[SRPM]]/Table6[[#This Row],[Spd (kts)]]</f>
        <v>#DIV/0!</v>
      </c>
      <c r="AU18" s="7"/>
      <c r="AV18" s="14"/>
      <c r="AW18" s="14"/>
      <c r="AX18" s="14"/>
      <c r="AZ18" s="7"/>
      <c r="BA18" s="1"/>
    </row>
    <row r="19" spans="1:53" s="76" customFormat="1" x14ac:dyDescent="0.25">
      <c r="A19" s="75" t="s">
        <v>82</v>
      </c>
      <c r="B19" s="64"/>
      <c r="C19" s="75"/>
      <c r="G19" s="76" t="s">
        <v>62</v>
      </c>
      <c r="I19" s="77">
        <f>Table6[[#This Row],[Spd AIS (m/s)]]*1.94</f>
        <v>0</v>
      </c>
      <c r="K19" s="78">
        <v>43697.044444444444</v>
      </c>
      <c r="M19" s="77"/>
      <c r="N19" s="77"/>
      <c r="O19" s="77"/>
      <c r="P19" s="77"/>
      <c r="Q19" s="77">
        <f>Table6[[#This Row],[Spd_Doppler - AAA1 (kts)]]/1.94</f>
        <v>0</v>
      </c>
      <c r="R19" s="77"/>
      <c r="S19" s="77">
        <f>90-180/PI()*ATAN(Table6[[#This Row],[R_ AAA1 (m)]]/130)</f>
        <v>90</v>
      </c>
      <c r="T19" s="78"/>
      <c r="V19" s="77"/>
      <c r="W19" s="77"/>
      <c r="X19" s="77"/>
      <c r="Y19" s="77"/>
      <c r="Z19" s="77">
        <f>Table6[[#This Row],[Spd_Doppler - AAA2 (kts)]]/1.94</f>
        <v>0</v>
      </c>
      <c r="AA19" s="79"/>
      <c r="AB19" s="77">
        <f>90-180/PI()*ATAN(Table6[[#This Row],[R_AAA2 (m)]]/130)</f>
        <v>90</v>
      </c>
      <c r="AC19" s="77"/>
      <c r="AD19" s="80">
        <v>43698.543055555558</v>
      </c>
      <c r="AE19" s="77"/>
      <c r="AF19" s="77"/>
      <c r="AG19" s="77"/>
      <c r="AH19" s="77"/>
      <c r="AI19" s="77">
        <f>Table6[[#This Row],[CFR (Hz)]]*2*60</f>
        <v>0</v>
      </c>
      <c r="AJ19" s="77"/>
      <c r="AK19" s="91" t="e">
        <f>Table6[[#This Row],[EDA1 (Hz)]]/Table6[[#This Row],[ERPM]]</f>
        <v>#DIV/0!</v>
      </c>
      <c r="AL19" s="77"/>
      <c r="AM19" s="91" t="e">
        <f>Table6[[#This Row],[EDA2 (Hz)]]/Table6[[#This Row],[ERPM]]</f>
        <v>#DIV/0!</v>
      </c>
      <c r="AN19" s="77"/>
      <c r="AO19" s="77"/>
      <c r="AP19" s="77"/>
      <c r="AQ19" s="77"/>
      <c r="AR19" s="77">
        <f>Table6[[#This Row],[SR (Hz)]]*Table6[[#This Row],[N Blades]]</f>
        <v>0</v>
      </c>
      <c r="AS19" s="77">
        <f>Table6[[#This Row],[SR (Hz)]]*60</f>
        <v>0</v>
      </c>
      <c r="AT19" s="77" t="e">
        <f>Table6[[#This Row],[SRPM]]/Table6[[#This Row],[Spd (kts)]]</f>
        <v>#DIV/0!</v>
      </c>
      <c r="AU19" s="77"/>
      <c r="AV19" s="16"/>
      <c r="AW19" s="16"/>
      <c r="AX19" s="16"/>
      <c r="AZ19" s="77"/>
      <c r="BA19" s="81"/>
    </row>
    <row r="20" spans="1:53" hidden="1" x14ac:dyDescent="0.25">
      <c r="A20" s="3" t="s">
        <v>77</v>
      </c>
      <c r="B20" s="3" t="s">
        <v>77</v>
      </c>
      <c r="C20" s="3">
        <v>316072000</v>
      </c>
      <c r="G20" t="s">
        <v>62</v>
      </c>
      <c r="H20" t="s">
        <v>22</v>
      </c>
      <c r="I20" s="7">
        <f>Table6[[#This Row],[Spd AIS (m/s)]]*1.94</f>
        <v>0</v>
      </c>
      <c r="K20" s="56">
        <v>43697.486111111109</v>
      </c>
      <c r="L20">
        <v>4100</v>
      </c>
      <c r="M20" s="7"/>
      <c r="N20" s="7"/>
      <c r="O20" s="7"/>
      <c r="P20" s="7"/>
      <c r="Q20" s="7">
        <f>Table6[[#This Row],[Spd_Doppler - AAA1 (kts)]]/1.94</f>
        <v>0</v>
      </c>
      <c r="R20" s="7"/>
      <c r="S20" s="7">
        <f>90-180/PI()*ATAN(Table6[[#This Row],[R_ AAA1 (m)]]/130)</f>
        <v>1.8160870076338966</v>
      </c>
      <c r="T20" s="56">
        <v>43697.486111111109</v>
      </c>
      <c r="U20">
        <v>200</v>
      </c>
      <c r="V20" s="7"/>
      <c r="W20" s="7"/>
      <c r="X20" s="7"/>
      <c r="Y20" s="7"/>
      <c r="Z20" s="7">
        <f>Table6[[#This Row],[Spd_Doppler - AAA2 (kts)]]/1.94</f>
        <v>0</v>
      </c>
      <c r="AA20" s="2"/>
      <c r="AB20" s="7">
        <f>90-180/PI()*ATAN(Table6[[#This Row],[R_AAA2 (m)]]/130)</f>
        <v>33.023867555796642</v>
      </c>
      <c r="AC20" s="7"/>
      <c r="AD20" s="7"/>
      <c r="AE20" s="7"/>
      <c r="AF20" s="7"/>
      <c r="AG20" s="7"/>
      <c r="AH20" s="7"/>
      <c r="AI20" s="7">
        <f>Table6[[#This Row],[CFR (Hz)]]*2*60</f>
        <v>0</v>
      </c>
      <c r="AJ20" s="7"/>
      <c r="AK20" s="7" t="e">
        <f>Table6[[#This Row],[EDA1 (Hz)]]/Table6[[#This Row],[ERPM]]</f>
        <v>#DIV/0!</v>
      </c>
      <c r="AL20" s="7"/>
      <c r="AM20" s="7" t="e">
        <f>Table6[[#This Row],[EDA2 (Hz)]]/Table6[[#This Row],[ERPM]]</f>
        <v>#DIV/0!</v>
      </c>
      <c r="AN20" s="7"/>
      <c r="AO20" s="7"/>
      <c r="AP20" s="7"/>
      <c r="AQ20" s="7"/>
      <c r="AR20" s="7">
        <f>Table6[[#This Row],[SR (Hz)]]*Table6[[#This Row],[N Blades]]</f>
        <v>0</v>
      </c>
      <c r="AS20" s="7">
        <f>Table6[[#This Row],[SR (Hz)]]*60</f>
        <v>0</v>
      </c>
      <c r="AT20" s="7" t="e">
        <f>Table6[[#This Row],[SRPM]]/Table6[[#This Row],[Spd (kts)]]</f>
        <v>#DIV/0!</v>
      </c>
      <c r="AU20" s="7"/>
      <c r="AV20" s="17" t="s">
        <v>83</v>
      </c>
      <c r="AW20" s="14"/>
      <c r="AX20" s="14"/>
      <c r="AY20" t="s">
        <v>84</v>
      </c>
      <c r="AZ20" s="7"/>
      <c r="BA20" s="1"/>
    </row>
    <row r="21" spans="1:53" hidden="1" x14ac:dyDescent="0.25">
      <c r="A21" s="3" t="s">
        <v>77</v>
      </c>
      <c r="B21" s="3" t="s">
        <v>77</v>
      </c>
      <c r="C21" s="3">
        <v>316072000</v>
      </c>
      <c r="G21" t="s">
        <v>62</v>
      </c>
      <c r="H21" t="s">
        <v>22</v>
      </c>
      <c r="I21" s="7">
        <f>Table6[[#This Row],[Spd AIS (m/s)]]*1.94</f>
        <v>0</v>
      </c>
      <c r="K21" s="56">
        <v>43697.609027777777</v>
      </c>
      <c r="L21">
        <v>3700</v>
      </c>
      <c r="M21" s="7"/>
      <c r="N21" s="7"/>
      <c r="O21" s="7"/>
      <c r="P21" s="7"/>
      <c r="Q21" s="7">
        <f>Table6[[#This Row],[Spd_Doppler - AAA1 (kts)]]/1.94</f>
        <v>0</v>
      </c>
      <c r="R21" s="7"/>
      <c r="S21" s="7">
        <f>90-180/PI()*ATAN(Table6[[#This Row],[R_ AAA1 (m)]]/130)</f>
        <v>2.012267195265423</v>
      </c>
      <c r="T21" s="56">
        <v>43697.595138888886</v>
      </c>
      <c r="U21">
        <v>7200</v>
      </c>
      <c r="V21" s="7"/>
      <c r="W21" s="7"/>
      <c r="X21" s="7"/>
      <c r="Y21" s="7"/>
      <c r="Z21" s="7">
        <f>Table6[[#This Row],[Spd_Doppler - AAA2 (kts)]]/1.94</f>
        <v>0</v>
      </c>
      <c r="AA21" s="2"/>
      <c r="AB21" s="7">
        <f>90-180/PI()*ATAN(Table6[[#This Row],[R_AAA2 (m)]]/130)</f>
        <v>1.0343947345754998</v>
      </c>
      <c r="AC21" s="7"/>
      <c r="AD21" s="7"/>
      <c r="AE21" s="7"/>
      <c r="AF21" s="7"/>
      <c r="AG21" s="7"/>
      <c r="AH21" s="7"/>
      <c r="AI21" s="7">
        <f>Table6[[#This Row],[CFR (Hz)]]*2*60</f>
        <v>0</v>
      </c>
      <c r="AJ21" s="7"/>
      <c r="AK21" s="7" t="e">
        <f>Table6[[#This Row],[EDA1 (Hz)]]/Table6[[#This Row],[ERPM]]</f>
        <v>#DIV/0!</v>
      </c>
      <c r="AL21" s="7"/>
      <c r="AM21" s="7" t="e">
        <f>Table6[[#This Row],[EDA2 (Hz)]]/Table6[[#This Row],[ERPM]]</f>
        <v>#DIV/0!</v>
      </c>
      <c r="AN21" s="7"/>
      <c r="AO21" s="7"/>
      <c r="AP21" s="7"/>
      <c r="AQ21" s="7"/>
      <c r="AR21" s="7">
        <f>Table6[[#This Row],[SR (Hz)]]*Table6[[#This Row],[N Blades]]</f>
        <v>0</v>
      </c>
      <c r="AS21" s="7">
        <f>Table6[[#This Row],[SR (Hz)]]*60</f>
        <v>0</v>
      </c>
      <c r="AT21" s="7" t="e">
        <f>Table6[[#This Row],[SRPM]]/Table6[[#This Row],[Spd (kts)]]</f>
        <v>#DIV/0!</v>
      </c>
      <c r="AU21" s="7"/>
      <c r="AV21" s="17" t="s">
        <v>85</v>
      </c>
      <c r="AW21" s="14"/>
      <c r="AX21" s="14"/>
      <c r="AY21" t="s">
        <v>84</v>
      </c>
      <c r="AZ21" s="7"/>
      <c r="BA21" s="1"/>
    </row>
    <row r="22" spans="1:53" hidden="1" x14ac:dyDescent="0.25">
      <c r="A22" s="3" t="s">
        <v>77</v>
      </c>
      <c r="B22" s="3" t="s">
        <v>77</v>
      </c>
      <c r="C22" s="3">
        <v>316072000</v>
      </c>
      <c r="G22" t="s">
        <v>62</v>
      </c>
      <c r="H22" t="s">
        <v>22</v>
      </c>
      <c r="I22" s="7">
        <f>Table6[[#This Row],[Spd AIS (m/s)]]*1.94</f>
        <v>0</v>
      </c>
      <c r="K22" s="56">
        <v>43697.675000000003</v>
      </c>
      <c r="L22">
        <v>4100</v>
      </c>
      <c r="M22" s="7"/>
      <c r="N22" s="7"/>
      <c r="O22" s="7"/>
      <c r="P22" s="7"/>
      <c r="Q22" s="7">
        <f>Table6[[#This Row],[Spd_Doppler - AAA1 (kts)]]/1.94</f>
        <v>0</v>
      </c>
      <c r="R22" s="7"/>
      <c r="S22" s="7">
        <f>90-180/PI()*ATAN(Table6[[#This Row],[R_ AAA1 (m)]]/130)</f>
        <v>1.8160870076338966</v>
      </c>
      <c r="T22" s="56">
        <v>43697.675000000003</v>
      </c>
      <c r="U22">
        <v>200</v>
      </c>
      <c r="V22" s="7"/>
      <c r="W22" s="7"/>
      <c r="X22" s="7"/>
      <c r="Y22" s="7"/>
      <c r="Z22" s="7">
        <f>Table6[[#This Row],[Spd_Doppler - AAA2 (kts)]]/1.94</f>
        <v>0</v>
      </c>
      <c r="AA22" s="2"/>
      <c r="AB22" s="7">
        <f>90-180/PI()*ATAN(Table6[[#This Row],[R_AAA2 (m)]]/130)</f>
        <v>33.023867555796642</v>
      </c>
      <c r="AC22" s="7"/>
      <c r="AD22" s="1">
        <v>43697.628472222219</v>
      </c>
      <c r="AE22" s="1">
        <v>43697.796527777777</v>
      </c>
      <c r="AF22" s="7"/>
      <c r="AG22" s="7"/>
      <c r="AH22" s="7"/>
      <c r="AI22" s="7">
        <f>Table6[[#This Row],[CFR (Hz)]]*2*60</f>
        <v>0</v>
      </c>
      <c r="AJ22" s="7"/>
      <c r="AK22" s="7" t="e">
        <f>Table6[[#This Row],[EDA1 (Hz)]]/Table6[[#This Row],[ERPM]]</f>
        <v>#DIV/0!</v>
      </c>
      <c r="AL22" s="7"/>
      <c r="AM22" s="7" t="e">
        <f>Table6[[#This Row],[EDA2 (Hz)]]/Table6[[#This Row],[ERPM]]</f>
        <v>#DIV/0!</v>
      </c>
      <c r="AN22" s="7"/>
      <c r="AO22" s="7"/>
      <c r="AP22" s="7"/>
      <c r="AQ22" s="7"/>
      <c r="AR22" s="7">
        <f>Table6[[#This Row],[SR (Hz)]]*Table6[[#This Row],[N Blades]]</f>
        <v>0</v>
      </c>
      <c r="AS22" s="7">
        <f>Table6[[#This Row],[SR (Hz)]]*60</f>
        <v>0</v>
      </c>
      <c r="AT22" s="7" t="e">
        <f>Table6[[#This Row],[SRPM]]/Table6[[#This Row],[Spd (kts)]]</f>
        <v>#DIV/0!</v>
      </c>
      <c r="AU22" s="7"/>
      <c r="AV22" s="17" t="s">
        <v>86</v>
      </c>
      <c r="AW22" s="14"/>
      <c r="AX22" s="14"/>
      <c r="AY22" t="s">
        <v>84</v>
      </c>
      <c r="AZ22" s="7"/>
      <c r="BA22" s="1"/>
    </row>
    <row r="23" spans="1:53" hidden="1" x14ac:dyDescent="0.25">
      <c r="A23" s="3" t="s">
        <v>77</v>
      </c>
      <c r="B23" s="3" t="s">
        <v>77</v>
      </c>
      <c r="C23" s="3">
        <v>316072000</v>
      </c>
      <c r="G23" t="s">
        <v>62</v>
      </c>
      <c r="H23" t="s">
        <v>22</v>
      </c>
      <c r="I23" s="7">
        <f>Table6[[#This Row],[Spd AIS (m/s)]]*1.94</f>
        <v>0</v>
      </c>
      <c r="K23" s="56">
        <v>43698.511805555558</v>
      </c>
      <c r="L23">
        <v>3700</v>
      </c>
      <c r="M23" s="7"/>
      <c r="N23" s="7"/>
      <c r="O23" s="7"/>
      <c r="P23" s="7"/>
      <c r="Q23" s="7">
        <f>Table6[[#This Row],[Spd_Doppler - AAA1 (kts)]]/1.94</f>
        <v>0</v>
      </c>
      <c r="R23" s="7"/>
      <c r="S23" s="7">
        <f>90-180/PI()*ATAN(Table6[[#This Row],[R_ AAA1 (m)]]/130)</f>
        <v>2.012267195265423</v>
      </c>
      <c r="T23" s="56">
        <v>43698.511805555558</v>
      </c>
      <c r="U23">
        <v>7200</v>
      </c>
      <c r="V23" s="7"/>
      <c r="W23" s="7"/>
      <c r="X23" s="7"/>
      <c r="Y23" s="7"/>
      <c r="Z23" s="7">
        <f>Table6[[#This Row],[Spd_Doppler - AAA2 (kts)]]/1.94</f>
        <v>0</v>
      </c>
      <c r="AA23" s="2"/>
      <c r="AB23" s="7">
        <f>90-180/PI()*ATAN(Table6[[#This Row],[R_AAA2 (m)]]/130)</f>
        <v>1.0343947345754998</v>
      </c>
      <c r="AC23" s="7"/>
      <c r="AD23" s="7"/>
      <c r="AE23" s="7"/>
      <c r="AF23" s="7"/>
      <c r="AG23" s="7"/>
      <c r="AH23" s="7"/>
      <c r="AI23" s="7">
        <f>Table6[[#This Row],[CFR (Hz)]]*2*60</f>
        <v>0</v>
      </c>
      <c r="AJ23" s="7"/>
      <c r="AK23" s="7" t="e">
        <f>Table6[[#This Row],[EDA1 (Hz)]]/Table6[[#This Row],[ERPM]]</f>
        <v>#DIV/0!</v>
      </c>
      <c r="AL23" s="7"/>
      <c r="AM23" s="7" t="e">
        <f>Table6[[#This Row],[EDA2 (Hz)]]/Table6[[#This Row],[ERPM]]</f>
        <v>#DIV/0!</v>
      </c>
      <c r="AN23" s="7"/>
      <c r="AO23" s="7"/>
      <c r="AP23" s="7"/>
      <c r="AQ23" s="7"/>
      <c r="AR23" s="7">
        <f>Table6[[#This Row],[SR (Hz)]]*Table6[[#This Row],[N Blades]]</f>
        <v>0</v>
      </c>
      <c r="AS23" s="7">
        <f>Table6[[#This Row],[SR (Hz)]]*60</f>
        <v>0</v>
      </c>
      <c r="AT23" s="7" t="e">
        <f>Table6[[#This Row],[SRPM]]/Table6[[#This Row],[Spd (kts)]]</f>
        <v>#DIV/0!</v>
      </c>
      <c r="AU23" s="7"/>
      <c r="AV23" s="17" t="s">
        <v>88</v>
      </c>
      <c r="AW23" s="14"/>
      <c r="AX23" s="14"/>
      <c r="AY23" t="s">
        <v>84</v>
      </c>
      <c r="AZ23" s="7"/>
      <c r="BA23" s="1"/>
    </row>
    <row r="24" spans="1:53" hidden="1" x14ac:dyDescent="0.25">
      <c r="A24" t="s">
        <v>77</v>
      </c>
      <c r="B24" t="s">
        <v>77</v>
      </c>
      <c r="C24">
        <v>316072000</v>
      </c>
      <c r="G24" t="s">
        <v>62</v>
      </c>
      <c r="H24" t="s">
        <v>22</v>
      </c>
      <c r="I24" s="7">
        <f>Table6[[#This Row],[Spd AIS (m/s)]]*1.94</f>
        <v>0</v>
      </c>
      <c r="K24" s="56">
        <v>43698.609027777777</v>
      </c>
      <c r="L24">
        <v>3700</v>
      </c>
      <c r="M24" s="7"/>
      <c r="N24" s="7"/>
      <c r="O24" s="7"/>
      <c r="P24" s="7"/>
      <c r="Q24" s="7">
        <f>Table6[[#This Row],[Spd_Doppler - AAA1 (kts)]]/1.94</f>
        <v>0</v>
      </c>
      <c r="R24" s="7"/>
      <c r="S24" s="7">
        <f>90-180/PI()*ATAN(Table6[[#This Row],[R_ AAA1 (m)]]/130)</f>
        <v>2.012267195265423</v>
      </c>
      <c r="T24" s="56">
        <v>43698.595138888886</v>
      </c>
      <c r="U24">
        <v>7200</v>
      </c>
      <c r="V24" s="7"/>
      <c r="W24" s="7"/>
      <c r="X24" s="7"/>
      <c r="Y24" s="7"/>
      <c r="Z24" s="7">
        <f>Table6[[#This Row],[Spd_Doppler - AAA2 (kts)]]/1.94</f>
        <v>0</v>
      </c>
      <c r="AA24" s="2"/>
      <c r="AB24" s="7">
        <f>90-180/PI()*ATAN(Table6[[#This Row],[R_AAA2 (m)]]/130)</f>
        <v>1.0343947345754998</v>
      </c>
      <c r="AC24" s="7"/>
      <c r="AD24" s="1"/>
      <c r="AE24" s="1"/>
      <c r="AF24" s="7"/>
      <c r="AG24" s="7"/>
      <c r="AH24" s="7"/>
      <c r="AI24" s="7">
        <f>Table6[[#This Row],[CFR (Hz)]]*2*60</f>
        <v>0</v>
      </c>
      <c r="AJ24" s="7"/>
      <c r="AK24" s="7" t="e">
        <f>Table6[[#This Row],[EDA1 (Hz)]]/Table6[[#This Row],[ERPM]]</f>
        <v>#DIV/0!</v>
      </c>
      <c r="AL24" s="7"/>
      <c r="AM24" s="7" t="e">
        <f>Table6[[#This Row],[EDA2 (Hz)]]/Table6[[#This Row],[ERPM]]</f>
        <v>#DIV/0!</v>
      </c>
      <c r="AN24" s="7"/>
      <c r="AO24" s="7"/>
      <c r="AP24" s="7"/>
      <c r="AQ24" s="7"/>
      <c r="AR24" s="7">
        <f>Table6[[#This Row],[SR (Hz)]]*Table6[[#This Row],[N Blades]]</f>
        <v>0</v>
      </c>
      <c r="AS24" s="7">
        <f>Table6[[#This Row],[SR (Hz)]]*60</f>
        <v>0</v>
      </c>
      <c r="AT24" s="7" t="e">
        <f>Table6[[#This Row],[SRPM]]/Table6[[#This Row],[Spd (kts)]]</f>
        <v>#DIV/0!</v>
      </c>
      <c r="AU24" s="7"/>
      <c r="AV24" s="17" t="s">
        <v>87</v>
      </c>
      <c r="AW24" s="14"/>
      <c r="AX24" s="14"/>
      <c r="AY24" t="s">
        <v>84</v>
      </c>
      <c r="AZ24" s="7"/>
      <c r="BA24" s="1"/>
    </row>
    <row r="25" spans="1:53" s="76" customFormat="1" x14ac:dyDescent="0.25">
      <c r="A25" s="75" t="s">
        <v>89</v>
      </c>
      <c r="B25" s="64"/>
      <c r="C25" s="75"/>
      <c r="G25" s="76" t="s">
        <v>62</v>
      </c>
      <c r="I25" s="77">
        <f>Table6[[#This Row],[Spd AIS (m/s)]]*1.94</f>
        <v>0</v>
      </c>
      <c r="K25" s="78">
        <v>43699.808333333334</v>
      </c>
      <c r="M25" s="77"/>
      <c r="N25" s="77"/>
      <c r="O25" s="77"/>
      <c r="P25" s="77"/>
      <c r="Q25" s="77">
        <f>Table6[[#This Row],[Spd_Doppler - AAA1 (kts)]]/1.94</f>
        <v>0</v>
      </c>
      <c r="R25" s="77"/>
      <c r="S25" s="77">
        <f>90-180/PI()*ATAN(Table6[[#This Row],[R_ AAA1 (m)]]/130)</f>
        <v>90</v>
      </c>
      <c r="T25" s="78"/>
      <c r="V25" s="77"/>
      <c r="W25" s="77"/>
      <c r="X25" s="77"/>
      <c r="Y25" s="77"/>
      <c r="Z25" s="77">
        <f>Table6[[#This Row],[Spd_Doppler - AAA2 (kts)]]/1.94</f>
        <v>0</v>
      </c>
      <c r="AA25" s="79"/>
      <c r="AB25" s="77">
        <f>90-180/PI()*ATAN(Table6[[#This Row],[R_AAA2 (m)]]/130)</f>
        <v>90</v>
      </c>
      <c r="AC25" s="77"/>
      <c r="AD25" s="80">
        <v>43703.625</v>
      </c>
      <c r="AE25" s="77"/>
      <c r="AF25" s="77"/>
      <c r="AG25" s="77"/>
      <c r="AH25" s="77"/>
      <c r="AI25" s="77">
        <f>Table6[[#This Row],[CFR (Hz)]]*2*60</f>
        <v>0</v>
      </c>
      <c r="AJ25" s="77"/>
      <c r="AK25" s="91" t="e">
        <f>Table6[[#This Row],[EDA1 (Hz)]]/Table6[[#This Row],[ERPM]]</f>
        <v>#DIV/0!</v>
      </c>
      <c r="AL25" s="77"/>
      <c r="AM25" s="91" t="e">
        <f>Table6[[#This Row],[EDA2 (Hz)]]/Table6[[#This Row],[ERPM]]</f>
        <v>#DIV/0!</v>
      </c>
      <c r="AN25" s="77"/>
      <c r="AO25" s="77"/>
      <c r="AP25" s="77"/>
      <c r="AQ25" s="77"/>
      <c r="AR25" s="77">
        <f>Table6[[#This Row],[SR (Hz)]]*Table6[[#This Row],[N Blades]]</f>
        <v>0</v>
      </c>
      <c r="AS25" s="77">
        <f>Table6[[#This Row],[SR (Hz)]]*60</f>
        <v>0</v>
      </c>
      <c r="AT25" s="77" t="e">
        <f>Table6[[#This Row],[SRPM]]/Table6[[#This Row],[Spd (kts)]]</f>
        <v>#DIV/0!</v>
      </c>
      <c r="AU25" s="77"/>
      <c r="AV25" s="16"/>
      <c r="AW25" s="16"/>
      <c r="AX25" s="16"/>
      <c r="AZ25" s="77"/>
      <c r="BA25" s="81"/>
    </row>
    <row r="26" spans="1:53" x14ac:dyDescent="0.25">
      <c r="A26" s="3" t="s">
        <v>77</v>
      </c>
      <c r="B26" s="3" t="s">
        <v>77</v>
      </c>
      <c r="C26" s="3">
        <v>316072000</v>
      </c>
      <c r="D26" t="s">
        <v>1048</v>
      </c>
      <c r="G26" t="s">
        <v>66</v>
      </c>
      <c r="H26" t="s">
        <v>22</v>
      </c>
      <c r="I26" s="7">
        <f>Table6[[#This Row],[Spd AIS (m/s)]]*1.94</f>
        <v>12.028</v>
      </c>
      <c r="J26">
        <v>6.2</v>
      </c>
      <c r="K26" s="56">
        <v>43702.415972222225</v>
      </c>
      <c r="L26">
        <v>500</v>
      </c>
      <c r="M26" s="1">
        <v>43702.395138888889</v>
      </c>
      <c r="N26" s="1">
        <v>43702.415972222225</v>
      </c>
      <c r="O26" s="1">
        <v>43702.951388888891</v>
      </c>
      <c r="P26" s="7">
        <v>10</v>
      </c>
      <c r="Q26" s="7">
        <f>Table6[[#This Row],[Spd_Doppler - AAA1 (kts)]]/1.94</f>
        <v>5.1546391752577323</v>
      </c>
      <c r="R26" s="2">
        <v>670</v>
      </c>
      <c r="S26" s="7">
        <f>90-180/PI()*ATAN(Table6[[#This Row],[R_ AAA1 (m)]]/130)</f>
        <v>14.574216198038741</v>
      </c>
      <c r="T26" s="56">
        <v>43702.415972222225</v>
      </c>
      <c r="U26">
        <v>4500</v>
      </c>
      <c r="V26" s="1">
        <v>43702.395833333336</v>
      </c>
      <c r="W26" s="1">
        <v>43702.415277777778</v>
      </c>
      <c r="X26" s="1">
        <v>43702.947916666664</v>
      </c>
      <c r="Y26" s="7">
        <v>12.2</v>
      </c>
      <c r="Z26" s="7">
        <f>Table6[[#This Row],[Spd_Doppler - AAA2 (kts)]]/1.94</f>
        <v>6.2886597938144329</v>
      </c>
      <c r="AA26" s="2">
        <v>3500</v>
      </c>
      <c r="AB26" s="7">
        <f>90-180/PI()*ATAN(Table6[[#This Row],[R_AAA2 (m)]]/130)</f>
        <v>1.6547511764868119</v>
      </c>
      <c r="AC26" s="7"/>
      <c r="AD26" s="7"/>
      <c r="AE26" s="7"/>
      <c r="AF26" s="7"/>
      <c r="AG26" s="7">
        <v>8.4</v>
      </c>
      <c r="AH26" s="7"/>
      <c r="AI26" s="7">
        <f>Table6[[#This Row],[CFR (Hz)]]*2*60</f>
        <v>1008</v>
      </c>
      <c r="AJ26" s="7"/>
      <c r="AK26" s="24">
        <f>Table6[[#This Row],[EDA1 (Hz)]]/Table6[[#This Row],[ERPM]]</f>
        <v>0</v>
      </c>
      <c r="AL26" s="7"/>
      <c r="AM26" s="24">
        <f>Table6[[#This Row],[EDA2 (Hz)]]/Table6[[#This Row],[ERPM]]</f>
        <v>0</v>
      </c>
      <c r="AN26" s="7"/>
      <c r="AO26" s="7"/>
      <c r="AP26" s="24"/>
      <c r="AQ26" s="2"/>
      <c r="AR26" s="24">
        <f>Table6[[#This Row],[SR (Hz)]]*Table6[[#This Row],[N Blades]]</f>
        <v>0</v>
      </c>
      <c r="AS26" s="7">
        <f>Table6[[#This Row],[SR (Hz)]]*60</f>
        <v>0</v>
      </c>
      <c r="AT26" s="7">
        <f>Table6[[#This Row],[SRPM]]/Table6[[#This Row],[Spd (kts)]]</f>
        <v>0</v>
      </c>
      <c r="AU26" s="2">
        <v>6</v>
      </c>
      <c r="AV26" s="18" t="s">
        <v>90</v>
      </c>
      <c r="AW26" s="14"/>
      <c r="AX26" s="14" t="s">
        <v>1040</v>
      </c>
      <c r="AY26" t="s">
        <v>173</v>
      </c>
      <c r="AZ26" s="7" t="s">
        <v>91</v>
      </c>
      <c r="BA26" s="1"/>
    </row>
    <row r="27" spans="1:53" hidden="1" x14ac:dyDescent="0.25">
      <c r="A27" s="3" t="s">
        <v>176</v>
      </c>
      <c r="B27" s="3" t="s">
        <v>176</v>
      </c>
      <c r="C27" s="3">
        <v>316139000</v>
      </c>
      <c r="D27" t="s">
        <v>1056</v>
      </c>
      <c r="H27"/>
      <c r="I27" s="7">
        <f>Table6[[#This Row],[Spd AIS (m/s)]]*1.94</f>
        <v>0</v>
      </c>
      <c r="K27" s="56">
        <v>43702.506944444445</v>
      </c>
      <c r="L27">
        <v>930</v>
      </c>
      <c r="M27" s="7"/>
      <c r="N27" s="7"/>
      <c r="O27" s="7"/>
      <c r="P27" s="7"/>
      <c r="Q27" s="7">
        <f>Table6[[#This Row],[Spd_Doppler - AAA1 (kts)]]/1.94</f>
        <v>0</v>
      </c>
      <c r="R27" s="7"/>
      <c r="S27" s="7">
        <f>90-180/PI()*ATAN(Table6[[#This Row],[R_ AAA1 (m)]]/130)</f>
        <v>7.9575252269171415</v>
      </c>
      <c r="T27" s="56">
        <v>43702.509722222225</v>
      </c>
      <c r="U27">
        <v>3500</v>
      </c>
      <c r="V27" s="7"/>
      <c r="W27" s="7"/>
      <c r="X27" s="7"/>
      <c r="Y27" s="7"/>
      <c r="Z27" s="7">
        <f>Table6[[#This Row],[Spd_Doppler - AAA2 (kts)]]/1.94</f>
        <v>0</v>
      </c>
      <c r="AA27" s="2"/>
      <c r="AB27" s="7">
        <f>90-180/PI()*ATAN(Table6[[#This Row],[R_AAA2 (m)]]/130)</f>
        <v>2.1271511128507967</v>
      </c>
      <c r="AC27" s="7"/>
      <c r="AD27" s="7"/>
      <c r="AE27" s="7"/>
      <c r="AF27" s="7"/>
      <c r="AG27" s="7"/>
      <c r="AH27" s="7"/>
      <c r="AI27" s="7">
        <f>Table6[[#This Row],[CFR (Hz)]]*2*60</f>
        <v>0</v>
      </c>
      <c r="AJ27" s="7"/>
      <c r="AK27" s="7" t="e">
        <f>Table6[[#This Row],[EDA1 (Hz)]]/Table6[[#This Row],[ERPM]]</f>
        <v>#DIV/0!</v>
      </c>
      <c r="AL27" s="7"/>
      <c r="AM27" s="7" t="e">
        <f>Table6[[#This Row],[EDA2 (Hz)]]/Table6[[#This Row],[ERPM]]</f>
        <v>#DIV/0!</v>
      </c>
      <c r="AN27" s="7"/>
      <c r="AO27" s="7"/>
      <c r="AP27" s="7"/>
      <c r="AQ27" s="7"/>
      <c r="AR27" s="7">
        <f>Table6[[#This Row],[SR (Hz)]]*Table6[[#This Row],[N Blades]]</f>
        <v>0</v>
      </c>
      <c r="AS27" s="7">
        <f>Table6[[#This Row],[SR (Hz)]]*60</f>
        <v>0</v>
      </c>
      <c r="AT27" s="7" t="e">
        <f>Table6[[#This Row],[SRPM]]/Table6[[#This Row],[Spd (kts)]]</f>
        <v>#DIV/0!</v>
      </c>
      <c r="AU27" s="7"/>
      <c r="AV27" s="14"/>
      <c r="AW27" s="14"/>
      <c r="AX27" s="14"/>
      <c r="AZ27" s="7"/>
      <c r="BA27" s="1"/>
    </row>
    <row r="28" spans="1:53" x14ac:dyDescent="0.25">
      <c r="A28" t="s">
        <v>77</v>
      </c>
      <c r="B28" t="s">
        <v>77</v>
      </c>
      <c r="C28">
        <v>316072000</v>
      </c>
      <c r="D28" t="s">
        <v>1048</v>
      </c>
      <c r="G28" t="s">
        <v>66</v>
      </c>
      <c r="H28" t="s">
        <v>22</v>
      </c>
      <c r="I28" s="7">
        <f>Table6[[#This Row],[Spd AIS (m/s)]]*1.94</f>
        <v>9.6999999999999993</v>
      </c>
      <c r="J28">
        <v>5</v>
      </c>
      <c r="K28" s="56">
        <v>43702.930555555555</v>
      </c>
      <c r="L28">
        <v>1700</v>
      </c>
      <c r="M28" s="1">
        <v>43702.395138888889</v>
      </c>
      <c r="N28" s="1">
        <v>43702.933333333334</v>
      </c>
      <c r="O28" s="1">
        <v>43702.951388888891</v>
      </c>
      <c r="P28" s="7">
        <v>10.1</v>
      </c>
      <c r="Q28" s="7">
        <f>Table6[[#This Row],[Spd_Doppler - AAA1 (kts)]]/1.94</f>
        <v>5.2061855670103094</v>
      </c>
      <c r="R28" s="2">
        <v>750</v>
      </c>
      <c r="S28" s="7">
        <f>90-180/PI()*ATAN(Table6[[#This Row],[R_ AAA1 (m)]]/130)</f>
        <v>4.3729312768811184</v>
      </c>
      <c r="T28" s="56">
        <v>43702.930555555555</v>
      </c>
      <c r="U28">
        <v>3100</v>
      </c>
      <c r="V28" s="1">
        <v>43702.395833333336</v>
      </c>
      <c r="W28" s="1">
        <v>43702.931944444441</v>
      </c>
      <c r="X28" s="1">
        <v>43702.947916666664</v>
      </c>
      <c r="Y28" s="7">
        <v>9.6999999999999993</v>
      </c>
      <c r="Z28" s="7">
        <f>Table6[[#This Row],[Spd_Doppler - AAA2 (kts)]]/1.94</f>
        <v>5</v>
      </c>
      <c r="AA28" s="2">
        <v>3000</v>
      </c>
      <c r="AB28" s="7">
        <f>90-180/PI()*ATAN(Table6[[#This Row],[R_AAA2 (m)]]/130)</f>
        <v>2.4013192559725383</v>
      </c>
      <c r="AC28" s="7"/>
      <c r="AD28" s="7"/>
      <c r="AE28" s="7"/>
      <c r="AF28" s="7"/>
      <c r="AG28" s="7">
        <v>8.4</v>
      </c>
      <c r="AH28" s="7"/>
      <c r="AI28" s="7">
        <f>Table6[[#This Row],[CFR (Hz)]]*2*60</f>
        <v>1008</v>
      </c>
      <c r="AJ28" s="7"/>
      <c r="AK28" s="24">
        <f>Table6[[#This Row],[EDA1 (Hz)]]/Table6[[#This Row],[ERPM]]</f>
        <v>0</v>
      </c>
      <c r="AL28" s="7"/>
      <c r="AM28" s="24">
        <f>Table6[[#This Row],[EDA2 (Hz)]]/Table6[[#This Row],[ERPM]]</f>
        <v>0</v>
      </c>
      <c r="AN28" s="7"/>
      <c r="AO28" s="7"/>
      <c r="AP28" s="24"/>
      <c r="AQ28" s="2"/>
      <c r="AR28" s="24">
        <f>Table6[[#This Row],[SR (Hz)]]*Table6[[#This Row],[N Blades]]</f>
        <v>0</v>
      </c>
      <c r="AS28" s="7">
        <f>Table6[[#This Row],[SR (Hz)]]*60</f>
        <v>0</v>
      </c>
      <c r="AT28" s="7">
        <f>Table6[[#This Row],[SRPM]]/Table6[[#This Row],[Spd (kts)]]</f>
        <v>0</v>
      </c>
      <c r="AU28" s="2">
        <v>6</v>
      </c>
      <c r="AV28" s="15" t="s">
        <v>92</v>
      </c>
      <c r="AW28" s="14"/>
      <c r="AX28" s="14"/>
      <c r="AY28" t="s">
        <v>93</v>
      </c>
      <c r="AZ28" s="7"/>
      <c r="BA28" s="1"/>
    </row>
    <row r="29" spans="1:53" x14ac:dyDescent="0.25">
      <c r="A29" s="3" t="s">
        <v>77</v>
      </c>
      <c r="B29" s="3" t="s">
        <v>77</v>
      </c>
      <c r="C29" s="3">
        <v>316072000</v>
      </c>
      <c r="D29" t="s">
        <v>1048</v>
      </c>
      <c r="G29" t="s">
        <v>62</v>
      </c>
      <c r="H29" t="s">
        <v>12</v>
      </c>
      <c r="I29" s="7">
        <f>Table6[[#This Row],[Spd AIS (m/s)]]*1.94</f>
        <v>0</v>
      </c>
      <c r="K29" s="56">
        <v>43703.47152777778</v>
      </c>
      <c r="L29">
        <v>1500</v>
      </c>
      <c r="M29" s="1">
        <v>43703.436111111114</v>
      </c>
      <c r="N29" s="7"/>
      <c r="O29" s="1">
        <v>43703.625</v>
      </c>
      <c r="P29" s="7"/>
      <c r="Q29" s="7">
        <f>Table6[[#This Row],[Spd_Doppler - AAA1 (kts)]]/1.94</f>
        <v>0</v>
      </c>
      <c r="R29" s="7"/>
      <c r="S29" s="7">
        <f>90-180/PI()*ATAN(Table6[[#This Row],[R_ AAA1 (m)]]/130)</f>
        <v>4.9532574778420582</v>
      </c>
      <c r="T29" s="56">
        <v>43703.569444444445</v>
      </c>
      <c r="U29">
        <v>1000</v>
      </c>
      <c r="V29" s="1">
        <v>43703.436111111114</v>
      </c>
      <c r="W29" s="7"/>
      <c r="X29" s="1">
        <v>43703.625</v>
      </c>
      <c r="Y29" s="7"/>
      <c r="Z29" s="7">
        <f>Table6[[#This Row],[Spd_Doppler - AAA2 (kts)]]/1.94</f>
        <v>0</v>
      </c>
      <c r="AA29" s="2"/>
      <c r="AB29" s="7">
        <f>90-180/PI()*ATAN(Table6[[#This Row],[R_AAA2 (m)]]/130)</f>
        <v>7.4069121284952217</v>
      </c>
      <c r="AC29" s="7"/>
      <c r="AD29" s="7"/>
      <c r="AE29" s="7"/>
      <c r="AF29" s="7"/>
      <c r="AG29" s="7"/>
      <c r="AH29" s="7"/>
      <c r="AI29" s="7">
        <f>Table6[[#This Row],[CFR (Hz)]]*2*60</f>
        <v>0</v>
      </c>
      <c r="AJ29" s="7"/>
      <c r="AK29" s="24" t="e">
        <f>Table6[[#This Row],[EDA1 (Hz)]]/Table6[[#This Row],[ERPM]]</f>
        <v>#DIV/0!</v>
      </c>
      <c r="AL29" s="7"/>
      <c r="AM29" s="24" t="e">
        <f>Table6[[#This Row],[EDA2 (Hz)]]/Table6[[#This Row],[ERPM]]</f>
        <v>#DIV/0!</v>
      </c>
      <c r="AN29" s="7"/>
      <c r="AO29" s="7"/>
      <c r="AP29" s="7"/>
      <c r="AQ29" s="7"/>
      <c r="AR29" s="7">
        <f>Table6[[#This Row],[SR (Hz)]]*Table6[[#This Row],[N Blades]]</f>
        <v>0</v>
      </c>
      <c r="AS29" s="7">
        <f>Table6[[#This Row],[SR (Hz)]]*60</f>
        <v>0</v>
      </c>
      <c r="AT29" s="7" t="e">
        <f>Table6[[#This Row],[SRPM]]/Table6[[#This Row],[Spd (kts)]]</f>
        <v>#DIV/0!</v>
      </c>
      <c r="AU29" s="7"/>
      <c r="AV29" s="14"/>
      <c r="AW29" s="14"/>
      <c r="AX29" s="14"/>
      <c r="AY29" t="s">
        <v>94</v>
      </c>
      <c r="AZ29" s="7"/>
      <c r="BA29" s="1"/>
    </row>
    <row r="30" spans="1:53" x14ac:dyDescent="0.25">
      <c r="A30" s="3" t="s">
        <v>95</v>
      </c>
      <c r="B30" s="3" t="s">
        <v>1098</v>
      </c>
      <c r="C30" s="3">
        <v>255806208</v>
      </c>
      <c r="D30" t="s">
        <v>1045</v>
      </c>
      <c r="G30" t="s">
        <v>62</v>
      </c>
      <c r="H30" t="s">
        <v>12</v>
      </c>
      <c r="I30" s="7">
        <f>Table6[[#This Row],[Spd AIS (m/s)]]*1.94</f>
        <v>0</v>
      </c>
      <c r="K30" s="56">
        <v>43703.642361111109</v>
      </c>
      <c r="L30">
        <v>2800</v>
      </c>
      <c r="M30" s="1">
        <v>43703.614583333336</v>
      </c>
      <c r="N30" s="7"/>
      <c r="O30" s="1">
        <v>43703.65625</v>
      </c>
      <c r="P30" s="7"/>
      <c r="Q30" s="7">
        <f>Table6[[#This Row],[Spd_Doppler - AAA1 (kts)]]/1.94</f>
        <v>0</v>
      </c>
      <c r="R30" s="7"/>
      <c r="S30" s="7">
        <f>90-180/PI()*ATAN(Table6[[#This Row],[R_ AAA1 (m)]]/130)</f>
        <v>2.6582522347078026</v>
      </c>
      <c r="T30" s="56">
        <v>43703.67083333333</v>
      </c>
      <c r="U30">
        <v>2500</v>
      </c>
      <c r="V30" s="1">
        <v>43703.65625</v>
      </c>
      <c r="W30" s="7"/>
      <c r="X30" s="1">
        <v>43703.697916666664</v>
      </c>
      <c r="Y30" s="7"/>
      <c r="Z30" s="7">
        <f>Table6[[#This Row],[Spd_Doppler - AAA2 (kts)]]/1.94</f>
        <v>0</v>
      </c>
      <c r="AA30" s="2"/>
      <c r="AB30" s="7">
        <f>90-180/PI()*ATAN(Table6[[#This Row],[R_AAA2 (m)]]/130)</f>
        <v>2.9766994681117467</v>
      </c>
      <c r="AC30" s="7"/>
      <c r="AD30" s="1">
        <v>43703.62777777778</v>
      </c>
      <c r="AE30" s="1">
        <v>43703.629861111112</v>
      </c>
      <c r="AF30" s="7"/>
      <c r="AG30" s="7"/>
      <c r="AH30" s="7"/>
      <c r="AI30" s="7">
        <f>Table6[[#This Row],[CFR (Hz)]]*2*60</f>
        <v>0</v>
      </c>
      <c r="AJ30" s="7"/>
      <c r="AK30" s="24" t="e">
        <f>Table6[[#This Row],[EDA1 (Hz)]]/Table6[[#This Row],[ERPM]]</f>
        <v>#DIV/0!</v>
      </c>
      <c r="AL30" s="7"/>
      <c r="AM30" s="24" t="e">
        <f>Table6[[#This Row],[EDA2 (Hz)]]/Table6[[#This Row],[ERPM]]</f>
        <v>#DIV/0!</v>
      </c>
      <c r="AN30" s="7"/>
      <c r="AO30" s="7"/>
      <c r="AP30" s="7"/>
      <c r="AQ30" s="7"/>
      <c r="AR30" s="7">
        <f>Table6[[#This Row],[SR (Hz)]]*Table6[[#This Row],[N Blades]]</f>
        <v>0</v>
      </c>
      <c r="AS30" s="7">
        <f>Table6[[#This Row],[SR (Hz)]]*60</f>
        <v>0</v>
      </c>
      <c r="AT30" s="7" t="e">
        <f>Table6[[#This Row],[SRPM]]/Table6[[#This Row],[Spd (kts)]]</f>
        <v>#DIV/0!</v>
      </c>
      <c r="AU30" s="7"/>
      <c r="AV30" s="18" t="s">
        <v>96</v>
      </c>
      <c r="AW30" s="14"/>
      <c r="AX30" s="14"/>
      <c r="AY30" t="s">
        <v>97</v>
      </c>
      <c r="AZ30" s="7"/>
      <c r="BA30" s="1"/>
    </row>
    <row r="31" spans="1:53" hidden="1" x14ac:dyDescent="0.25">
      <c r="A31" t="s">
        <v>176</v>
      </c>
      <c r="B31" t="s">
        <v>176</v>
      </c>
      <c r="C31">
        <v>316139000</v>
      </c>
      <c r="D31" t="s">
        <v>1056</v>
      </c>
      <c r="H31"/>
      <c r="I31" s="7">
        <f>Table6[[#This Row],[Spd AIS (m/s)]]*1.94</f>
        <v>0</v>
      </c>
      <c r="K31" s="56">
        <v>43703.724999999999</v>
      </c>
      <c r="L31">
        <v>5000</v>
      </c>
      <c r="M31" s="7"/>
      <c r="N31" s="7"/>
      <c r="O31" s="7"/>
      <c r="P31" s="7"/>
      <c r="Q31" s="7">
        <f>Table6[[#This Row],[Spd_Doppler - AAA1 (kts)]]/1.94</f>
        <v>0</v>
      </c>
      <c r="R31" s="7"/>
      <c r="S31" s="7">
        <f>90-180/PI()*ATAN(Table6[[#This Row],[R_ AAA1 (m)]]/130)</f>
        <v>1.4893547265513973</v>
      </c>
      <c r="T31" s="56">
        <v>43703.731944444444</v>
      </c>
      <c r="U31">
        <v>500</v>
      </c>
      <c r="V31" s="7"/>
      <c r="W31" s="7"/>
      <c r="X31" s="7"/>
      <c r="Y31" s="7"/>
      <c r="Z31" s="7">
        <f>Table6[[#This Row],[Spd_Doppler - AAA2 (kts)]]/1.94</f>
        <v>0</v>
      </c>
      <c r="AA31" s="2"/>
      <c r="AB31" s="7">
        <f>90-180/PI()*ATAN(Table6[[#This Row],[R_AAA2 (m)]]/130)</f>
        <v>14.574216198038741</v>
      </c>
      <c r="AC31" s="7"/>
      <c r="AD31" s="1">
        <v>43703.794444444444</v>
      </c>
      <c r="AE31" s="1">
        <v>43703.879861111112</v>
      </c>
      <c r="AF31" s="7"/>
      <c r="AG31" s="7"/>
      <c r="AH31" s="7"/>
      <c r="AI31" s="7">
        <f>Table6[[#This Row],[CFR (Hz)]]*2*60</f>
        <v>0</v>
      </c>
      <c r="AJ31" s="7"/>
      <c r="AK31" s="7" t="e">
        <f>Table6[[#This Row],[EDA1 (Hz)]]/Table6[[#This Row],[ERPM]]</f>
        <v>#DIV/0!</v>
      </c>
      <c r="AL31" s="7"/>
      <c r="AM31" s="7" t="e">
        <f>Table6[[#This Row],[EDA2 (Hz)]]/Table6[[#This Row],[ERPM]]</f>
        <v>#DIV/0!</v>
      </c>
      <c r="AN31" s="7"/>
      <c r="AO31" s="7"/>
      <c r="AP31" s="7"/>
      <c r="AQ31" s="7"/>
      <c r="AR31" s="7">
        <f>Table6[[#This Row],[SR (Hz)]]*Table6[[#This Row],[N Blades]]</f>
        <v>0</v>
      </c>
      <c r="AS31" s="7">
        <f>Table6[[#This Row],[SR (Hz)]]*60</f>
        <v>0</v>
      </c>
      <c r="AT31" s="7" t="e">
        <f>Table6[[#This Row],[SRPM]]/Table6[[#This Row],[Spd (kts)]]</f>
        <v>#DIV/0!</v>
      </c>
      <c r="AU31" s="7"/>
      <c r="AV31" s="14"/>
      <c r="AW31" s="14"/>
      <c r="AX31" s="14"/>
      <c r="AY31" t="s">
        <v>177</v>
      </c>
      <c r="AZ31" s="7"/>
      <c r="BA31" s="1"/>
    </row>
    <row r="32" spans="1:53" x14ac:dyDescent="0.25">
      <c r="A32" t="s">
        <v>98</v>
      </c>
      <c r="B32" t="s">
        <v>1100</v>
      </c>
      <c r="C32">
        <v>304977000</v>
      </c>
      <c r="D32" t="s">
        <v>1050</v>
      </c>
      <c r="G32" t="s">
        <v>62</v>
      </c>
      <c r="H32" t="s">
        <v>22</v>
      </c>
      <c r="I32" s="7">
        <f>Table6[[#This Row],[Spd AIS (m/s)]]*1.94</f>
        <v>0</v>
      </c>
      <c r="K32" s="56">
        <v>43704.013194444444</v>
      </c>
      <c r="L32">
        <v>450</v>
      </c>
      <c r="M32" s="1">
        <v>43703.993055555555</v>
      </c>
      <c r="N32" s="1">
        <v>43704.011805555558</v>
      </c>
      <c r="O32" s="1">
        <v>43704.057962962965</v>
      </c>
      <c r="P32" s="7"/>
      <c r="Q32" s="7">
        <f>Table6[[#This Row],[Spd_Doppler - AAA1 (kts)]]/1.94</f>
        <v>0</v>
      </c>
      <c r="R32" s="7"/>
      <c r="S32" s="7">
        <f>90-180/PI()*ATAN(Table6[[#This Row],[R_ AAA1 (m)]]/130)</f>
        <v>16.113418233089291</v>
      </c>
      <c r="T32" s="56">
        <v>43704.019444444442</v>
      </c>
      <c r="U32">
        <v>2200</v>
      </c>
      <c r="V32" s="1">
        <v>43704.001388888886</v>
      </c>
      <c r="W32" s="1">
        <v>43704.01666666667</v>
      </c>
      <c r="X32" s="1">
        <v>43704.057962962965</v>
      </c>
      <c r="Y32" s="7"/>
      <c r="Z32" s="7">
        <f>Table6[[#This Row],[Spd_Doppler - AAA2 (kts)]]/1.94</f>
        <v>0</v>
      </c>
      <c r="AA32" s="2"/>
      <c r="AB32" s="7">
        <f>90-180/PI()*ATAN(Table6[[#This Row],[R_AAA2 (m)]]/130)</f>
        <v>3.3817273242763548</v>
      </c>
      <c r="AC32" s="7"/>
      <c r="AD32" s="7"/>
      <c r="AE32" s="7"/>
      <c r="AF32" s="7"/>
      <c r="AG32" s="7"/>
      <c r="AH32" s="7"/>
      <c r="AI32" s="7">
        <f>Table6[[#This Row],[CFR (Hz)]]*2*60</f>
        <v>0</v>
      </c>
      <c r="AJ32" s="7"/>
      <c r="AK32" s="24" t="e">
        <f>Table6[[#This Row],[EDA1 (Hz)]]/Table6[[#This Row],[ERPM]]</f>
        <v>#DIV/0!</v>
      </c>
      <c r="AL32" s="7"/>
      <c r="AM32" s="24" t="e">
        <f>Table6[[#This Row],[EDA2 (Hz)]]/Table6[[#This Row],[ERPM]]</f>
        <v>#DIV/0!</v>
      </c>
      <c r="AN32" s="7"/>
      <c r="AO32" s="7"/>
      <c r="AP32" s="7"/>
      <c r="AQ32" s="7"/>
      <c r="AR32" s="7">
        <f>Table6[[#This Row],[SR (Hz)]]*Table6[[#This Row],[N Blades]]</f>
        <v>0</v>
      </c>
      <c r="AS32" s="7">
        <f>Table6[[#This Row],[SR (Hz)]]*60</f>
        <v>0</v>
      </c>
      <c r="AT32" s="7" t="e">
        <f>Table6[[#This Row],[SRPM]]/Table6[[#This Row],[Spd (kts)]]</f>
        <v>#DIV/0!</v>
      </c>
      <c r="AU32" s="7"/>
      <c r="AV32" s="14"/>
      <c r="AW32" s="14"/>
      <c r="AX32" s="14"/>
      <c r="AZ32" s="7"/>
      <c r="BA32" s="1"/>
    </row>
    <row r="33" spans="1:53" s="85" customFormat="1" x14ac:dyDescent="0.25">
      <c r="A33" s="85" t="s">
        <v>65</v>
      </c>
      <c r="B33" t="s">
        <v>1083</v>
      </c>
      <c r="C33" s="85">
        <v>311000419</v>
      </c>
      <c r="D33" s="85" t="s">
        <v>1045</v>
      </c>
      <c r="G33" s="85" t="s">
        <v>66</v>
      </c>
      <c r="H33" s="85" t="s">
        <v>22</v>
      </c>
      <c r="I33" s="86">
        <f>Table6[[#This Row],[Spd AIS (m/s)]]*1.94</f>
        <v>10.087999999999999</v>
      </c>
      <c r="J33" s="85">
        <v>5.2</v>
      </c>
      <c r="K33" s="87">
        <v>43704.466666666667</v>
      </c>
      <c r="L33" s="85">
        <v>880</v>
      </c>
      <c r="M33" s="88">
        <v>43704.438703703701</v>
      </c>
      <c r="N33" s="88">
        <v>43704.466481481482</v>
      </c>
      <c r="O33" s="88">
        <v>43704.499236111114</v>
      </c>
      <c r="P33" s="86">
        <v>10.1</v>
      </c>
      <c r="Q33" s="86">
        <f>Table6[[#This Row],[Spd_Doppler - AAA1 (kts)]]/1.94</f>
        <v>5.2061855670103094</v>
      </c>
      <c r="R33" s="89">
        <v>880</v>
      </c>
      <c r="S33" s="86">
        <f>90-180/PI()*ATAN(Table6[[#This Row],[R_ AAA1 (m)]]/130)</f>
        <v>8.4033710905608245</v>
      </c>
      <c r="T33" s="87">
        <v>43704.475694444445</v>
      </c>
      <c r="U33" s="85">
        <v>520</v>
      </c>
      <c r="V33" s="88">
        <v>43704.445393518516</v>
      </c>
      <c r="W33" s="88">
        <v>43704.475925925923</v>
      </c>
      <c r="X33" s="88">
        <v>43704.502708333333</v>
      </c>
      <c r="Y33" s="86">
        <v>9.9</v>
      </c>
      <c r="Z33" s="86">
        <f>Table6[[#This Row],[Spd_Doppler - AAA2 (kts)]]/1.94</f>
        <v>5.1030927835051552</v>
      </c>
      <c r="AA33" s="89">
        <v>480</v>
      </c>
      <c r="AB33" s="86">
        <f>90-180/PI()*ATAN(Table6[[#This Row],[R_AAA2 (m)]]/130)</f>
        <v>14.036243467926468</v>
      </c>
      <c r="AC33" s="88">
        <v>43704.46435185185</v>
      </c>
      <c r="AD33" s="88">
        <v>43704.463888888888</v>
      </c>
      <c r="AE33" s="88">
        <v>43704.465509259258</v>
      </c>
      <c r="AF33" s="86">
        <v>1100</v>
      </c>
      <c r="AG33" s="86">
        <v>3.26</v>
      </c>
      <c r="AH33" s="89"/>
      <c r="AI33" s="86">
        <f>Table6[[#This Row],[CFR (Hz)]]*2*60</f>
        <v>391.2</v>
      </c>
      <c r="AJ33" s="86">
        <v>337</v>
      </c>
      <c r="AK33" s="90">
        <f>Table6[[#This Row],[EDA1 (Hz)]]/Table6[[#This Row],[ERPM]]</f>
        <v>0.86145194274028636</v>
      </c>
      <c r="AL33" s="86">
        <v>486</v>
      </c>
      <c r="AM33" s="90">
        <f>Table6[[#This Row],[EDA2 (Hz)]]/Table6[[#This Row],[ERPM]]</f>
        <v>1.2423312883435582</v>
      </c>
      <c r="AN33" s="89"/>
      <c r="AO33" s="89"/>
      <c r="AP33" s="90">
        <v>2.71</v>
      </c>
      <c r="AQ33" s="89">
        <v>4</v>
      </c>
      <c r="AR33" s="90">
        <f>Table6[[#This Row],[SR (Hz)]]*Table6[[#This Row],[N Blades]]</f>
        <v>10.84</v>
      </c>
      <c r="AS33" s="86">
        <f>Table6[[#This Row],[SR (Hz)]]*60</f>
        <v>162.6</v>
      </c>
      <c r="AT33" s="86">
        <f>Table6[[#This Row],[SRPM]]/Table6[[#This Row],[Spd (kts)]]</f>
        <v>16.118160190325138</v>
      </c>
      <c r="AU33" s="89">
        <v>6</v>
      </c>
      <c r="AV33" s="15" t="s">
        <v>99</v>
      </c>
      <c r="AW33" s="14" t="s">
        <v>1040</v>
      </c>
      <c r="AX33" s="14" t="s">
        <v>1040</v>
      </c>
      <c r="AY33" s="85" t="s">
        <v>100</v>
      </c>
      <c r="AZ33" s="86"/>
      <c r="BA33" s="88"/>
    </row>
    <row r="34" spans="1:53" hidden="1" x14ac:dyDescent="0.25">
      <c r="A34" t="s">
        <v>176</v>
      </c>
      <c r="B34" t="s">
        <v>176</v>
      </c>
      <c r="C34">
        <v>316139000</v>
      </c>
      <c r="D34" t="s">
        <v>1056</v>
      </c>
      <c r="H34"/>
      <c r="I34" s="7">
        <f>Table6[[#This Row],[Spd AIS (m/s)]]*1.94</f>
        <v>0</v>
      </c>
      <c r="K34" s="56">
        <v>43704.695138888892</v>
      </c>
      <c r="L34">
        <v>900</v>
      </c>
      <c r="M34" s="7"/>
      <c r="N34" s="7"/>
      <c r="O34" s="7"/>
      <c r="P34" s="7"/>
      <c r="Q34" s="7">
        <f>Table6[[#This Row],[Spd_Doppler - AAA1 (kts)]]/1.94</f>
        <v>0</v>
      </c>
      <c r="R34" s="7"/>
      <c r="S34" s="7">
        <f>90-180/PI()*ATAN(Table6[[#This Row],[R_ AAA1 (m)]]/130)</f>
        <v>8.2192092488990482</v>
      </c>
      <c r="T34" s="56">
        <v>43704.685416666667</v>
      </c>
      <c r="U34">
        <v>3500</v>
      </c>
      <c r="V34" s="7"/>
      <c r="W34" s="7"/>
      <c r="X34" s="7"/>
      <c r="Y34" s="7"/>
      <c r="Z34" s="7">
        <f>Table6[[#This Row],[Spd_Doppler - AAA2 (kts)]]/1.94</f>
        <v>0</v>
      </c>
      <c r="AA34" s="2"/>
      <c r="AB34" s="7">
        <f>90-180/PI()*ATAN(Table6[[#This Row],[R_AAA2 (m)]]/130)</f>
        <v>2.1271511128507967</v>
      </c>
      <c r="AC34" s="7"/>
      <c r="AD34" s="1">
        <v>43704.711111111108</v>
      </c>
      <c r="AE34" s="1">
        <v>43704.963194444441</v>
      </c>
      <c r="AF34" s="7"/>
      <c r="AG34" s="7"/>
      <c r="AH34" s="7"/>
      <c r="AI34" s="7">
        <f>Table6[[#This Row],[CFR (Hz)]]*2*60</f>
        <v>0</v>
      </c>
      <c r="AJ34" s="7"/>
      <c r="AK34" s="7" t="e">
        <f>Table6[[#This Row],[EDA1 (Hz)]]/Table6[[#This Row],[ERPM]]</f>
        <v>#DIV/0!</v>
      </c>
      <c r="AL34" s="7"/>
      <c r="AM34" s="7" t="e">
        <f>Table6[[#This Row],[EDA2 (Hz)]]/Table6[[#This Row],[ERPM]]</f>
        <v>#DIV/0!</v>
      </c>
      <c r="AN34" s="7"/>
      <c r="AO34" s="7"/>
      <c r="AP34" s="7"/>
      <c r="AQ34" s="7"/>
      <c r="AR34" s="7">
        <f>Table6[[#This Row],[SR (Hz)]]*Table6[[#This Row],[N Blades]]</f>
        <v>0</v>
      </c>
      <c r="AS34" s="7">
        <f>Table6[[#This Row],[SR (Hz)]]*60</f>
        <v>0</v>
      </c>
      <c r="AT34" s="7" t="e">
        <f>Table6[[#This Row],[SRPM]]/Table6[[#This Row],[Spd (kts)]]</f>
        <v>#DIV/0!</v>
      </c>
      <c r="AU34" s="7"/>
      <c r="AV34" s="14"/>
      <c r="AW34" s="14"/>
      <c r="AX34" s="14"/>
      <c r="AZ34" s="7"/>
      <c r="BA34" s="1"/>
    </row>
    <row r="35" spans="1:53" x14ac:dyDescent="0.25">
      <c r="A35" t="s">
        <v>101</v>
      </c>
      <c r="B35" t="s">
        <v>1093</v>
      </c>
      <c r="C35">
        <v>311213000</v>
      </c>
      <c r="D35" t="s">
        <v>1045</v>
      </c>
      <c r="G35" t="s">
        <v>66</v>
      </c>
      <c r="H35" t="s">
        <v>22</v>
      </c>
      <c r="I35" s="7">
        <f>Table6[[#This Row],[Spd AIS (m/s)]]*1.94</f>
        <v>12.416</v>
      </c>
      <c r="J35">
        <v>6.4</v>
      </c>
      <c r="K35" s="56">
        <v>43704.75</v>
      </c>
      <c r="L35">
        <v>1800</v>
      </c>
      <c r="M35" s="1">
        <v>43704.734375</v>
      </c>
      <c r="N35" s="1">
        <v>43704.748263888891</v>
      </c>
      <c r="O35" s="1">
        <v>43704.776736111111</v>
      </c>
      <c r="P35" s="7">
        <v>13.8</v>
      </c>
      <c r="Q35" s="7">
        <f>Table6[[#This Row],[Spd_Doppler - AAA1 (kts)]]/1.94</f>
        <v>7.1134020618556706</v>
      </c>
      <c r="R35" s="2">
        <v>1575</v>
      </c>
      <c r="S35" s="7">
        <f>90-180/PI()*ATAN(Table6[[#This Row],[R_ AAA1 (m)]]/130)</f>
        <v>4.1308562332764041</v>
      </c>
      <c r="T35" s="56">
        <v>43704.756944444445</v>
      </c>
      <c r="U35">
        <v>300</v>
      </c>
      <c r="V35" s="1">
        <v>43704.727430555555</v>
      </c>
      <c r="W35" s="1">
        <v>43704.755902777775</v>
      </c>
      <c r="X35" s="1">
        <v>43704.777430555558</v>
      </c>
      <c r="Y35" s="7">
        <v>8.5</v>
      </c>
      <c r="Z35" s="7">
        <f>Table6[[#This Row],[Spd_Doppler - AAA2 (kts)]]/1.94</f>
        <v>4.3814432989690726</v>
      </c>
      <c r="AA35" s="2">
        <v>430</v>
      </c>
      <c r="AB35" s="7">
        <f>90-180/PI()*ATAN(Table6[[#This Row],[R_AAA2 (m)]]/130)</f>
        <v>23.428692808745396</v>
      </c>
      <c r="AC35" s="7"/>
      <c r="AD35" s="7"/>
      <c r="AE35" s="7"/>
      <c r="AF35" s="7"/>
      <c r="AG35" s="7">
        <v>5.6</v>
      </c>
      <c r="AH35" s="2"/>
      <c r="AI35" s="7">
        <f>Table6[[#This Row],[CFR (Hz)]]*2*60</f>
        <v>672</v>
      </c>
      <c r="AJ35" s="7"/>
      <c r="AK35" s="24">
        <f>Table6[[#This Row],[EDA1 (Hz)]]/Table6[[#This Row],[ERPM]]</f>
        <v>0</v>
      </c>
      <c r="AL35" s="7"/>
      <c r="AM35" s="24">
        <f>Table6[[#This Row],[EDA2 (Hz)]]/Table6[[#This Row],[ERPM]]</f>
        <v>0</v>
      </c>
      <c r="AN35" s="2"/>
      <c r="AO35" s="2"/>
      <c r="AP35" s="24">
        <v>1.67</v>
      </c>
      <c r="AQ35" s="2">
        <v>4</v>
      </c>
      <c r="AR35" s="24">
        <f>Table6[[#This Row],[SR (Hz)]]*Table6[[#This Row],[N Blades]]</f>
        <v>6.68</v>
      </c>
      <c r="AS35" s="7">
        <f>Table6[[#This Row],[SR (Hz)]]*60</f>
        <v>100.19999999999999</v>
      </c>
      <c r="AT35" s="7">
        <f>Table6[[#This Row],[SRPM]]/Table6[[#This Row],[Spd (kts)]]</f>
        <v>8.0702319587628857</v>
      </c>
      <c r="AU35" s="2">
        <v>6</v>
      </c>
      <c r="AV35" s="15" t="s">
        <v>102</v>
      </c>
      <c r="AW35" s="14" t="s">
        <v>1040</v>
      </c>
      <c r="AX35" s="14" t="s">
        <v>1040</v>
      </c>
      <c r="AZ35" s="7"/>
      <c r="BA35" s="1"/>
    </row>
    <row r="36" spans="1:53" hidden="1" x14ac:dyDescent="0.25">
      <c r="A36" t="s">
        <v>176</v>
      </c>
      <c r="B36" t="s">
        <v>176</v>
      </c>
      <c r="C36">
        <v>316139000</v>
      </c>
      <c r="D36" t="s">
        <v>1056</v>
      </c>
      <c r="H36"/>
      <c r="I36" s="7">
        <f>Table6[[#This Row],[Spd AIS (m/s)]]*1.94</f>
        <v>0</v>
      </c>
      <c r="K36" s="56">
        <v>43704.991666666669</v>
      </c>
      <c r="L36">
        <v>500</v>
      </c>
      <c r="M36" s="7"/>
      <c r="N36" s="7"/>
      <c r="O36" s="7"/>
      <c r="P36" s="7"/>
      <c r="Q36" s="7">
        <f>Table6[[#This Row],[Spd_Doppler - AAA1 (kts)]]/1.94</f>
        <v>0</v>
      </c>
      <c r="R36" s="7"/>
      <c r="S36" s="7">
        <f>90-180/PI()*ATAN(Table6[[#This Row],[R_ AAA1 (m)]]/130)</f>
        <v>14.574216198038741</v>
      </c>
      <c r="T36" s="56">
        <v>43704.999305555553</v>
      </c>
      <c r="U36">
        <v>3900</v>
      </c>
      <c r="V36" s="7"/>
      <c r="W36" s="7"/>
      <c r="X36" s="7"/>
      <c r="Y36" s="7"/>
      <c r="Z36" s="7">
        <f>Table6[[#This Row],[Spd_Doppler - AAA2 (kts)]]/1.94</f>
        <v>0</v>
      </c>
      <c r="AA36" s="2"/>
      <c r="AB36" s="7">
        <f>90-180/PI()*ATAN(Table6[[#This Row],[R_AAA2 (m)]]/130)</f>
        <v>1.9091524329963789</v>
      </c>
      <c r="AC36" s="7"/>
      <c r="AD36" s="7"/>
      <c r="AE36" s="7"/>
      <c r="AF36" s="7"/>
      <c r="AG36" s="7"/>
      <c r="AH36" s="7"/>
      <c r="AI36" s="7">
        <f>Table6[[#This Row],[CFR (Hz)]]*2*60</f>
        <v>0</v>
      </c>
      <c r="AJ36" s="7"/>
      <c r="AK36" s="7" t="e">
        <f>Table6[[#This Row],[EDA1 (Hz)]]/Table6[[#This Row],[ERPM]]</f>
        <v>#DIV/0!</v>
      </c>
      <c r="AL36" s="7"/>
      <c r="AM36" s="7" t="e">
        <f>Table6[[#This Row],[EDA2 (Hz)]]/Table6[[#This Row],[ERPM]]</f>
        <v>#DIV/0!</v>
      </c>
      <c r="AN36" s="7"/>
      <c r="AO36" s="7"/>
      <c r="AP36" s="7"/>
      <c r="AQ36" s="7"/>
      <c r="AR36" s="7">
        <f>Table6[[#This Row],[SR (Hz)]]*Table6[[#This Row],[N Blades]]</f>
        <v>0</v>
      </c>
      <c r="AS36" s="7">
        <f>Table6[[#This Row],[SR (Hz)]]*60</f>
        <v>0</v>
      </c>
      <c r="AT36" s="7" t="e">
        <f>Table6[[#This Row],[SRPM]]/Table6[[#This Row],[Spd (kts)]]</f>
        <v>#DIV/0!</v>
      </c>
      <c r="AU36" s="7"/>
      <c r="AV36" s="14"/>
      <c r="AW36" s="14"/>
      <c r="AX36" s="14"/>
      <c r="AZ36" s="7"/>
      <c r="BA36" s="1"/>
    </row>
    <row r="37" spans="1:53" x14ac:dyDescent="0.25">
      <c r="A37" t="s">
        <v>101</v>
      </c>
      <c r="B37" t="s">
        <v>1093</v>
      </c>
      <c r="C37">
        <v>311213000</v>
      </c>
      <c r="D37" t="s">
        <v>1045</v>
      </c>
      <c r="G37" t="s">
        <v>66</v>
      </c>
      <c r="H37" t="s">
        <v>12</v>
      </c>
      <c r="I37" s="7">
        <f>Table6[[#This Row],[Spd AIS (m/s)]]*1.94</f>
        <v>12.222</v>
      </c>
      <c r="J37">
        <v>6.3</v>
      </c>
      <c r="K37" s="56">
        <v>43705.006944444445</v>
      </c>
      <c r="L37">
        <v>1600</v>
      </c>
      <c r="M37" s="1">
        <v>43704.988541666666</v>
      </c>
      <c r="N37" s="1">
        <v>43705.006944444445</v>
      </c>
      <c r="O37" s="1">
        <v>43705.034722222219</v>
      </c>
      <c r="P37" s="7">
        <v>10</v>
      </c>
      <c r="Q37" s="7">
        <f>Table6[[#This Row],[Spd_Doppler - AAA1 (kts)]]/1.94</f>
        <v>5.1546391752577323</v>
      </c>
      <c r="R37" s="2">
        <v>990</v>
      </c>
      <c r="S37" s="7">
        <f>90-180/PI()*ATAN(Table6[[#This Row],[R_ AAA1 (m)]]/130)</f>
        <v>4.6450784258916116</v>
      </c>
      <c r="T37" s="56">
        <v>43704.998611111114</v>
      </c>
      <c r="U37">
        <v>500</v>
      </c>
      <c r="V37" s="1">
        <v>43704.973958333336</v>
      </c>
      <c r="W37" s="1">
        <v>43704.9996875</v>
      </c>
      <c r="X37" s="1">
        <v>43705.037499999999</v>
      </c>
      <c r="Y37" s="7">
        <v>10.6</v>
      </c>
      <c r="Z37" s="7">
        <f>Table6[[#This Row],[Spd_Doppler - AAA2 (kts)]]/1.94</f>
        <v>5.463917525773196</v>
      </c>
      <c r="AA37" s="2">
        <v>1070</v>
      </c>
      <c r="AB37" s="7">
        <f>90-180/PI()*ATAN(Table6[[#This Row],[R_AAA2 (m)]]/130)</f>
        <v>14.574216198038741</v>
      </c>
      <c r="AC37" s="7"/>
      <c r="AD37" s="7"/>
      <c r="AE37" s="7"/>
      <c r="AF37" s="7"/>
      <c r="AG37" s="7">
        <v>6.1</v>
      </c>
      <c r="AH37" s="2">
        <v>2</v>
      </c>
      <c r="AI37" s="7">
        <f>Table6[[#This Row],[CFR (Hz)]]*2*60</f>
        <v>732</v>
      </c>
      <c r="AJ37" s="7"/>
      <c r="AK37" s="24">
        <f>Table6[[#This Row],[EDA1 (Hz)]]/Table6[[#This Row],[ERPM]]</f>
        <v>0</v>
      </c>
      <c r="AL37" s="7"/>
      <c r="AM37" s="24">
        <f>Table6[[#This Row],[EDA2 (Hz)]]/Table6[[#This Row],[ERPM]]</f>
        <v>0</v>
      </c>
      <c r="AN37" s="2">
        <v>3</v>
      </c>
      <c r="AO37" s="2">
        <v>2</v>
      </c>
      <c r="AP37" s="24">
        <v>1.69</v>
      </c>
      <c r="AQ37" s="2">
        <v>4</v>
      </c>
      <c r="AR37" s="24">
        <f>Table6[[#This Row],[SR (Hz)]]*Table6[[#This Row],[N Blades]]</f>
        <v>6.76</v>
      </c>
      <c r="AS37" s="7">
        <f>Table6[[#This Row],[SR (Hz)]]*60</f>
        <v>101.39999999999999</v>
      </c>
      <c r="AT37" s="7">
        <f>Table6[[#This Row],[SRPM]]/Table6[[#This Row],[Spd (kts)]]</f>
        <v>8.2965144820814913</v>
      </c>
      <c r="AU37" s="2">
        <v>6</v>
      </c>
      <c r="AV37" s="15" t="s">
        <v>103</v>
      </c>
      <c r="AW37" s="14" t="s">
        <v>1040</v>
      </c>
      <c r="AX37" s="14" t="s">
        <v>1040</v>
      </c>
      <c r="AY37" t="s">
        <v>175</v>
      </c>
      <c r="AZ37" s="7"/>
      <c r="BA37" s="1"/>
    </row>
    <row r="38" spans="1:53" x14ac:dyDescent="0.25">
      <c r="A38" s="3" t="s">
        <v>104</v>
      </c>
      <c r="B38" s="3" t="s">
        <v>1092</v>
      </c>
      <c r="C38" s="3">
        <v>257425000</v>
      </c>
      <c r="D38" t="s">
        <v>1045</v>
      </c>
      <c r="G38" t="s">
        <v>66</v>
      </c>
      <c r="H38" t="s">
        <v>22</v>
      </c>
      <c r="I38" s="7">
        <f>Table6[[#This Row],[Spd AIS (m/s)]]*1.94</f>
        <v>8.3419999999999987</v>
      </c>
      <c r="J38">
        <v>4.3</v>
      </c>
      <c r="K38" s="56">
        <v>43705.474999999999</v>
      </c>
      <c r="L38">
        <v>2000</v>
      </c>
      <c r="M38" s="1">
        <v>43705.401041666664</v>
      </c>
      <c r="N38" s="1">
        <v>43705.477430555555</v>
      </c>
      <c r="O38" s="1">
        <v>43705.504513888889</v>
      </c>
      <c r="P38" s="7">
        <v>7.8</v>
      </c>
      <c r="Q38" s="7">
        <f>Table6[[#This Row],[Spd_Doppler - AAA1 (kts)]]/1.94</f>
        <v>4.0206185567010309</v>
      </c>
      <c r="R38" s="2">
        <v>1540</v>
      </c>
      <c r="S38" s="7">
        <f>90-180/PI()*ATAN(Table6[[#This Row],[R_ AAA1 (m)]]/130)</f>
        <v>3.7189939731580353</v>
      </c>
      <c r="T38" s="56">
        <v>43705.487500000003</v>
      </c>
      <c r="U38">
        <v>1300</v>
      </c>
      <c r="V38" s="1">
        <v>43705.389930555553</v>
      </c>
      <c r="W38" s="1">
        <v>43705.494097222225</v>
      </c>
      <c r="X38" s="1">
        <v>43705.507291666669</v>
      </c>
      <c r="Y38" s="7">
        <v>7.8</v>
      </c>
      <c r="Z38" s="7">
        <f>Table6[[#This Row],[Spd_Doppler - AAA2 (kts)]]/1.94</f>
        <v>4.0206185567010309</v>
      </c>
      <c r="AA38" s="2">
        <v>1080</v>
      </c>
      <c r="AB38" s="7">
        <f>90-180/PI()*ATAN(Table6[[#This Row],[R_AAA2 (m)]]/130)</f>
        <v>5.7105931374996288</v>
      </c>
      <c r="AC38" s="7"/>
      <c r="AD38" s="1">
        <v>43705.461111111108</v>
      </c>
      <c r="AE38" s="1">
        <v>43705.463194444441</v>
      </c>
      <c r="AF38" s="7"/>
      <c r="AG38" s="7">
        <v>5.99</v>
      </c>
      <c r="AH38" s="7"/>
      <c r="AI38" s="7">
        <f>Table6[[#This Row],[CFR (Hz)]]*2*60</f>
        <v>718.80000000000007</v>
      </c>
      <c r="AJ38" s="7"/>
      <c r="AK38" s="24">
        <f>Table6[[#This Row],[EDA1 (Hz)]]/Table6[[#This Row],[ERPM]]</f>
        <v>0</v>
      </c>
      <c r="AL38" s="7"/>
      <c r="AM38" s="24">
        <f>Table6[[#This Row],[EDA2 (Hz)]]/Table6[[#This Row],[ERPM]]</f>
        <v>0</v>
      </c>
      <c r="AN38" s="7"/>
      <c r="AO38" s="7"/>
      <c r="AP38" s="24"/>
      <c r="AQ38" s="2">
        <v>4</v>
      </c>
      <c r="AR38" s="24">
        <f>Table6[[#This Row],[SR (Hz)]]*Table6[[#This Row],[N Blades]]</f>
        <v>0</v>
      </c>
      <c r="AS38" s="7">
        <f>Table6[[#This Row],[SR (Hz)]]*60</f>
        <v>0</v>
      </c>
      <c r="AT38" s="7">
        <f>Table6[[#This Row],[SRPM]]/Table6[[#This Row],[Spd (kts)]]</f>
        <v>0</v>
      </c>
      <c r="AU38" s="2">
        <v>6</v>
      </c>
      <c r="AV38" s="15" t="s">
        <v>105</v>
      </c>
      <c r="AW38" s="14" t="s">
        <v>1040</v>
      </c>
      <c r="AX38" s="14" t="s">
        <v>1040</v>
      </c>
      <c r="AY38" t="s">
        <v>106</v>
      </c>
      <c r="AZ38" s="7"/>
      <c r="BA38" s="1"/>
    </row>
    <row r="39" spans="1:53" hidden="1" x14ac:dyDescent="0.25">
      <c r="A39" s="3" t="s">
        <v>176</v>
      </c>
      <c r="B39" t="s">
        <v>176</v>
      </c>
      <c r="C39" s="3">
        <v>316139000</v>
      </c>
      <c r="D39" t="s">
        <v>1056</v>
      </c>
      <c r="G39" t="s">
        <v>62</v>
      </c>
      <c r="H39" t="s">
        <v>108</v>
      </c>
      <c r="I39" s="7">
        <f>Table6[[#This Row],[Spd AIS (m/s)]]*1.94</f>
        <v>0</v>
      </c>
      <c r="K39" s="56">
        <v>43705.663194444445</v>
      </c>
      <c r="L39">
        <v>3500</v>
      </c>
      <c r="M39" s="7"/>
      <c r="N39" s="7"/>
      <c r="O39" s="7"/>
      <c r="P39" s="7"/>
      <c r="Q39" s="7">
        <f>Table6[[#This Row],[Spd_Doppler - AAA1 (kts)]]/1.94</f>
        <v>0</v>
      </c>
      <c r="R39" s="7"/>
      <c r="S39" s="7">
        <f>90-180/PI()*ATAN(Table6[[#This Row],[R_ AAA1 (m)]]/130)</f>
        <v>2.1271511128507967</v>
      </c>
      <c r="T39" s="56">
        <v>43705.663194444445</v>
      </c>
      <c r="U39">
        <v>200</v>
      </c>
      <c r="V39" s="7"/>
      <c r="W39" s="7"/>
      <c r="X39" s="7"/>
      <c r="Y39" s="7"/>
      <c r="Z39" s="7">
        <f>Table6[[#This Row],[Spd_Doppler - AAA2 (kts)]]/1.94</f>
        <v>0</v>
      </c>
      <c r="AA39" s="2"/>
      <c r="AB39" s="7">
        <f>90-180/PI()*ATAN(Table6[[#This Row],[R_AAA2 (m)]]/130)</f>
        <v>33.023867555796642</v>
      </c>
      <c r="AC39" s="7"/>
      <c r="AD39" s="7"/>
      <c r="AE39" s="7"/>
      <c r="AF39" s="7"/>
      <c r="AG39" s="7"/>
      <c r="AH39" s="7"/>
      <c r="AI39" s="7">
        <f>Table6[[#This Row],[CFR (Hz)]]*2*60</f>
        <v>0</v>
      </c>
      <c r="AJ39" s="7"/>
      <c r="AK39" s="7" t="e">
        <f>Table6[[#This Row],[EDA1 (Hz)]]/Table6[[#This Row],[ERPM]]</f>
        <v>#DIV/0!</v>
      </c>
      <c r="AL39" s="7"/>
      <c r="AM39" s="7" t="e">
        <f>Table6[[#This Row],[EDA2 (Hz)]]/Table6[[#This Row],[ERPM]]</f>
        <v>#DIV/0!</v>
      </c>
      <c r="AN39" s="7"/>
      <c r="AO39" s="7"/>
      <c r="AP39" s="7"/>
      <c r="AQ39" s="7"/>
      <c r="AR39" s="7">
        <f>Table6[[#This Row],[SR (Hz)]]*Table6[[#This Row],[N Blades]]</f>
        <v>0</v>
      </c>
      <c r="AS39" s="7">
        <f>Table6[[#This Row],[SR (Hz)]]*60</f>
        <v>0</v>
      </c>
      <c r="AT39" s="7" t="e">
        <f>Table6[[#This Row],[SRPM]]/Table6[[#This Row],[Spd (kts)]]</f>
        <v>#DIV/0!</v>
      </c>
      <c r="AU39" s="7"/>
      <c r="AV39" s="14"/>
      <c r="AW39" s="14"/>
      <c r="AX39" s="14"/>
      <c r="AZ39" s="7"/>
      <c r="BA39" s="1"/>
    </row>
    <row r="40" spans="1:53" hidden="1" x14ac:dyDescent="0.25">
      <c r="A40" t="s">
        <v>176</v>
      </c>
      <c r="B40" t="s">
        <v>176</v>
      </c>
      <c r="C40" s="3">
        <v>316139000</v>
      </c>
      <c r="D40" t="s">
        <v>1056</v>
      </c>
      <c r="H40"/>
      <c r="I40" s="7">
        <f>Table6[[#This Row],[Spd AIS (m/s)]]*1.94</f>
        <v>0</v>
      </c>
      <c r="K40" s="56">
        <v>43705.9</v>
      </c>
      <c r="L40">
        <v>2200</v>
      </c>
      <c r="M40" s="7"/>
      <c r="N40" s="7"/>
      <c r="O40" s="7"/>
      <c r="P40" s="7"/>
      <c r="Q40" s="7">
        <f>Table6[[#This Row],[Spd_Doppler - AAA1 (kts)]]/1.94</f>
        <v>0</v>
      </c>
      <c r="R40" s="7"/>
      <c r="S40" s="7">
        <f>90-180/PI()*ATAN(Table6[[#This Row],[R_ AAA1 (m)]]/130)</f>
        <v>3.3817273242763548</v>
      </c>
      <c r="T40" s="56">
        <v>43705.9</v>
      </c>
      <c r="U40">
        <v>2100</v>
      </c>
      <c r="V40" s="7"/>
      <c r="W40" s="7"/>
      <c r="X40" s="7"/>
      <c r="Y40" s="7"/>
      <c r="Z40" s="7">
        <f>Table6[[#This Row],[Spd_Doppler - AAA2 (kts)]]/1.94</f>
        <v>0</v>
      </c>
      <c r="AA40" s="2"/>
      <c r="AB40" s="7">
        <f>90-180/PI()*ATAN(Table6[[#This Row],[R_AAA2 (m)]]/130)</f>
        <v>3.5423611921936953</v>
      </c>
      <c r="AC40" s="7"/>
      <c r="AD40" s="7"/>
      <c r="AE40" s="7"/>
      <c r="AF40" s="7"/>
      <c r="AG40" s="7"/>
      <c r="AH40" s="7"/>
      <c r="AI40" s="7">
        <f>Table6[[#This Row],[CFR (Hz)]]*2*60</f>
        <v>0</v>
      </c>
      <c r="AJ40" s="7"/>
      <c r="AK40" s="7" t="e">
        <f>Table6[[#This Row],[EDA1 (Hz)]]/Table6[[#This Row],[ERPM]]</f>
        <v>#DIV/0!</v>
      </c>
      <c r="AL40" s="7"/>
      <c r="AM40" s="7" t="e">
        <f>Table6[[#This Row],[EDA2 (Hz)]]/Table6[[#This Row],[ERPM]]</f>
        <v>#DIV/0!</v>
      </c>
      <c r="AN40" s="7"/>
      <c r="AO40" s="7"/>
      <c r="AP40" s="7"/>
      <c r="AQ40" s="7"/>
      <c r="AR40" s="7">
        <f>Table6[[#This Row],[SR (Hz)]]*Table6[[#This Row],[N Blades]]</f>
        <v>0</v>
      </c>
      <c r="AS40" s="7">
        <f>Table6[[#This Row],[SR (Hz)]]*60</f>
        <v>0</v>
      </c>
      <c r="AT40" s="7" t="e">
        <f>Table6[[#This Row],[SRPM]]/Table6[[#This Row],[Spd (kts)]]</f>
        <v>#DIV/0!</v>
      </c>
      <c r="AU40" s="7"/>
      <c r="AV40" s="14"/>
      <c r="AW40" s="14"/>
      <c r="AX40" s="14"/>
      <c r="AZ40" s="7"/>
      <c r="BA40" s="1"/>
    </row>
    <row r="41" spans="1:53" x14ac:dyDescent="0.25">
      <c r="A41" t="s">
        <v>104</v>
      </c>
      <c r="B41" t="s">
        <v>1092</v>
      </c>
      <c r="C41">
        <v>257425000</v>
      </c>
      <c r="D41" t="s">
        <v>1045</v>
      </c>
      <c r="G41" t="s">
        <v>66</v>
      </c>
      <c r="H41" t="s">
        <v>12</v>
      </c>
      <c r="I41" s="7">
        <f>Table6[[#This Row],[Spd AIS (m/s)]]*1.94</f>
        <v>14.161999999999999</v>
      </c>
      <c r="J41">
        <v>7.3</v>
      </c>
      <c r="K41" s="56">
        <v>43705.979166666664</v>
      </c>
      <c r="L41">
        <v>300</v>
      </c>
      <c r="M41" s="1">
        <v>43705.958912037036</v>
      </c>
      <c r="N41" s="1">
        <v>43705.983912037038</v>
      </c>
      <c r="O41" s="1">
        <v>43705.999189814815</v>
      </c>
      <c r="P41" s="7">
        <v>13.4</v>
      </c>
      <c r="Q41" s="7">
        <f>Table6[[#This Row],[Spd_Doppler - AAA1 (kts)]]/1.94</f>
        <v>6.9072164948453612</v>
      </c>
      <c r="R41" s="2">
        <v>2000</v>
      </c>
      <c r="S41" s="7">
        <f>90-180/PI()*ATAN(Table6[[#This Row],[R_ AAA1 (m)]]/130)</f>
        <v>23.428692808745396</v>
      </c>
      <c r="T41" s="56">
        <v>43705.972222222219</v>
      </c>
      <c r="U41">
        <v>2800</v>
      </c>
      <c r="V41" s="1">
        <v>43705.958912037036</v>
      </c>
      <c r="W41" s="1">
        <v>43705.976967592593</v>
      </c>
      <c r="X41" s="1">
        <v>43705.995717592596</v>
      </c>
      <c r="Y41" s="7">
        <v>14.4</v>
      </c>
      <c r="Z41" s="7">
        <f>Table6[[#This Row],[Spd_Doppler - AAA2 (kts)]]/1.94</f>
        <v>7.4226804123711343</v>
      </c>
      <c r="AA41" s="2">
        <v>1570</v>
      </c>
      <c r="AB41" s="7">
        <f>90-180/PI()*ATAN(Table6[[#This Row],[R_AAA2 (m)]]/130)</f>
        <v>2.6582522347078026</v>
      </c>
      <c r="AC41" s="7"/>
      <c r="AD41" s="1">
        <v>43705.961111111108</v>
      </c>
      <c r="AE41" s="1">
        <v>43706.049305555556</v>
      </c>
      <c r="AF41" s="7"/>
      <c r="AG41" s="7">
        <v>5.98</v>
      </c>
      <c r="AH41" s="2"/>
      <c r="AI41" s="7">
        <f>Table6[[#This Row],[CFR (Hz)]]*2*60</f>
        <v>717.6</v>
      </c>
      <c r="AJ41" s="7"/>
      <c r="AK41" s="24">
        <f>Table6[[#This Row],[EDA1 (Hz)]]/Table6[[#This Row],[ERPM]]</f>
        <v>0</v>
      </c>
      <c r="AL41" s="7"/>
      <c r="AM41" s="24">
        <f>Table6[[#This Row],[EDA2 (Hz)]]/Table6[[#This Row],[ERPM]]</f>
        <v>0</v>
      </c>
      <c r="AN41" s="2"/>
      <c r="AO41" s="2"/>
      <c r="AP41" s="24">
        <v>2.61</v>
      </c>
      <c r="AQ41" s="2">
        <v>4</v>
      </c>
      <c r="AR41" s="24">
        <f>Table6[[#This Row],[SR (Hz)]]*Table6[[#This Row],[N Blades]]</f>
        <v>10.44</v>
      </c>
      <c r="AS41" s="7">
        <f>Table6[[#This Row],[SR (Hz)]]*60</f>
        <v>156.6</v>
      </c>
      <c r="AT41" s="7">
        <f>Table6[[#This Row],[SRPM]]/Table6[[#This Row],[Spd (kts)]]</f>
        <v>11.057760203361108</v>
      </c>
      <c r="AU41" s="2">
        <v>6</v>
      </c>
      <c r="AV41" s="15" t="s">
        <v>107</v>
      </c>
      <c r="AW41" s="14" t="s">
        <v>1041</v>
      </c>
      <c r="AX41" s="14" t="s">
        <v>1041</v>
      </c>
      <c r="AY41" t="s">
        <v>174</v>
      </c>
      <c r="AZ41" s="7"/>
      <c r="BA41" s="1"/>
    </row>
    <row r="42" spans="1:53" x14ac:dyDescent="0.25">
      <c r="A42" t="s">
        <v>104</v>
      </c>
      <c r="B42" t="s">
        <v>1092</v>
      </c>
      <c r="C42">
        <v>257425000</v>
      </c>
      <c r="D42" t="s">
        <v>1045</v>
      </c>
      <c r="F42">
        <v>140</v>
      </c>
      <c r="G42" t="s">
        <v>66</v>
      </c>
      <c r="H42" t="s">
        <v>22</v>
      </c>
      <c r="I42" s="7">
        <f>Table6[[#This Row],[Spd AIS (m/s)]]*1.94</f>
        <v>15.326000000000001</v>
      </c>
      <c r="J42">
        <v>7.9</v>
      </c>
      <c r="K42" s="56">
        <v>43706.027777777781</v>
      </c>
      <c r="L42">
        <v>200</v>
      </c>
      <c r="M42" s="1">
        <v>43706.012384259258</v>
      </c>
      <c r="N42" s="1">
        <v>43706.02851851852</v>
      </c>
      <c r="O42" s="1">
        <v>43706.061157407406</v>
      </c>
      <c r="P42" s="7">
        <v>15.8</v>
      </c>
      <c r="Q42" s="7">
        <f>Table6[[#This Row],[Spd_Doppler - AAA1 (kts)]]/1.94</f>
        <v>8.1443298969072178</v>
      </c>
      <c r="R42" s="2">
        <v>620</v>
      </c>
      <c r="S42" s="7">
        <f>90-180/PI()*ATAN(Table6[[#This Row],[R_ AAA1 (m)]]/130)</f>
        <v>33.023867555796642</v>
      </c>
      <c r="T42" s="56">
        <v>43706.03125</v>
      </c>
      <c r="U42">
        <v>3000</v>
      </c>
      <c r="V42" s="1">
        <v>43706.012384259258</v>
      </c>
      <c r="W42" s="1">
        <v>43706.031990740739</v>
      </c>
      <c r="X42" s="1">
        <v>43706.056296296294</v>
      </c>
      <c r="Y42" s="7">
        <v>14.2</v>
      </c>
      <c r="Z42" s="7">
        <f>Table6[[#This Row],[Spd_Doppler - AAA2 (kts)]]/1.94</f>
        <v>7.3195876288659791</v>
      </c>
      <c r="AA42" s="2">
        <v>1700</v>
      </c>
      <c r="AB42" s="7">
        <f>90-180/PI()*ATAN(Table6[[#This Row],[R_AAA2 (m)]]/130)</f>
        <v>2.4812648011958203</v>
      </c>
      <c r="AC42" s="7"/>
      <c r="AD42" s="7"/>
      <c r="AE42" s="7"/>
      <c r="AF42" s="7"/>
      <c r="AG42" s="7">
        <v>6</v>
      </c>
      <c r="AH42" s="2">
        <v>4</v>
      </c>
      <c r="AI42" s="7">
        <f>Table6[[#This Row],[CFR (Hz)]]*2*60</f>
        <v>720</v>
      </c>
      <c r="AJ42" s="7"/>
      <c r="AK42" s="24">
        <f>Table6[[#This Row],[EDA1 (Hz)]]/Table6[[#This Row],[ERPM]]</f>
        <v>0</v>
      </c>
      <c r="AL42" s="7"/>
      <c r="AM42" s="24">
        <f>Table6[[#This Row],[EDA2 (Hz)]]/Table6[[#This Row],[ERPM]]</f>
        <v>0</v>
      </c>
      <c r="AN42" s="2">
        <v>0</v>
      </c>
      <c r="AO42" s="2">
        <v>2</v>
      </c>
      <c r="AP42" s="24">
        <v>2.82</v>
      </c>
      <c r="AQ42" s="2">
        <v>4</v>
      </c>
      <c r="AR42" s="24">
        <f>Table6[[#This Row],[SR (Hz)]]*Table6[[#This Row],[N Blades]]</f>
        <v>11.28</v>
      </c>
      <c r="AS42" s="7">
        <f>Table6[[#This Row],[SR (Hz)]]*60</f>
        <v>169.2</v>
      </c>
      <c r="AT42" s="7">
        <f>Table6[[#This Row],[SRPM]]/Table6[[#This Row],[Spd (kts)]]</f>
        <v>11.040062638653268</v>
      </c>
      <c r="AU42" s="2">
        <v>6</v>
      </c>
      <c r="AV42" s="15" t="s">
        <v>109</v>
      </c>
      <c r="AW42" s="14" t="s">
        <v>1040</v>
      </c>
      <c r="AX42" s="14" t="s">
        <v>1041</v>
      </c>
      <c r="AY42" t="s">
        <v>1043</v>
      </c>
      <c r="AZ42" s="7"/>
      <c r="BA42" s="1"/>
    </row>
    <row r="43" spans="1:53" x14ac:dyDescent="0.25">
      <c r="A43" t="s">
        <v>77</v>
      </c>
      <c r="B43" t="s">
        <v>77</v>
      </c>
      <c r="C43">
        <v>316072000</v>
      </c>
      <c r="D43" t="s">
        <v>1048</v>
      </c>
      <c r="G43" t="s">
        <v>66</v>
      </c>
      <c r="H43" t="s">
        <v>22</v>
      </c>
      <c r="I43" s="7">
        <f>Table6[[#This Row],[Spd AIS (m/s)]]*1.94</f>
        <v>6.4019999999999992</v>
      </c>
      <c r="J43">
        <v>3.3</v>
      </c>
      <c r="K43" s="56">
        <v>43706.479166666664</v>
      </c>
      <c r="L43">
        <v>2000</v>
      </c>
      <c r="M43" s="1">
        <v>43706.409722222219</v>
      </c>
      <c r="N43" s="1">
        <v>43706.479166666664</v>
      </c>
      <c r="O43" s="1">
        <v>43706.525000000001</v>
      </c>
      <c r="P43" s="7">
        <v>6.2</v>
      </c>
      <c r="Q43" s="7">
        <f>Table6[[#This Row],[Spd_Doppler - AAA1 (kts)]]/1.94</f>
        <v>3.195876288659794</v>
      </c>
      <c r="R43" s="2">
        <v>2010</v>
      </c>
      <c r="S43" s="7">
        <f>90-180/PI()*ATAN(Table6[[#This Row],[R_ AAA1 (m)]]/130)</f>
        <v>3.7189939731580353</v>
      </c>
      <c r="T43" s="56">
        <v>43706.458333333336</v>
      </c>
      <c r="U43">
        <v>3100</v>
      </c>
      <c r="V43" s="1">
        <v>43706.409722222219</v>
      </c>
      <c r="W43" s="1">
        <v>43706.466666666667</v>
      </c>
      <c r="X43" s="1">
        <v>43706.515277777777</v>
      </c>
      <c r="Y43" s="7">
        <v>5.9</v>
      </c>
      <c r="Z43" s="7">
        <f>Table6[[#This Row],[Spd_Doppler - AAA2 (kts)]]/1.94</f>
        <v>3.0412371134020622</v>
      </c>
      <c r="AA43" s="2">
        <v>1830</v>
      </c>
      <c r="AB43" s="7">
        <f>90-180/PI()*ATAN(Table6[[#This Row],[R_AAA2 (m)]]/130)</f>
        <v>2.4013192559725383</v>
      </c>
      <c r="AC43" s="7"/>
      <c r="AD43" s="1">
        <v>43706.461111111108</v>
      </c>
      <c r="AE43" s="1">
        <v>43706.463194444441</v>
      </c>
      <c r="AF43" s="7"/>
      <c r="AG43" s="7">
        <v>8.4</v>
      </c>
      <c r="AH43" s="7"/>
      <c r="AI43" s="7">
        <f>Table6[[#This Row],[CFR (Hz)]]*2*60</f>
        <v>1008</v>
      </c>
      <c r="AJ43" s="7"/>
      <c r="AK43" s="24">
        <f>Table6[[#This Row],[EDA1 (Hz)]]/Table6[[#This Row],[ERPM]]</f>
        <v>0</v>
      </c>
      <c r="AL43" s="7"/>
      <c r="AM43" s="24">
        <f>Table6[[#This Row],[EDA2 (Hz)]]/Table6[[#This Row],[ERPM]]</f>
        <v>0</v>
      </c>
      <c r="AN43" s="7"/>
      <c r="AO43" s="7"/>
      <c r="AP43" s="24"/>
      <c r="AQ43" s="2"/>
      <c r="AR43" s="24">
        <f>Table6[[#This Row],[SR (Hz)]]*Table6[[#This Row],[N Blades]]</f>
        <v>0</v>
      </c>
      <c r="AS43" s="7">
        <f>Table6[[#This Row],[SR (Hz)]]*60</f>
        <v>0</v>
      </c>
      <c r="AT43" s="7">
        <f>Table6[[#This Row],[SRPM]]/Table6[[#This Row],[Spd (kts)]]</f>
        <v>0</v>
      </c>
      <c r="AU43" s="2">
        <v>6</v>
      </c>
      <c r="AV43" s="15" t="s">
        <v>110</v>
      </c>
      <c r="AW43" s="14" t="s">
        <v>1040</v>
      </c>
      <c r="AX43" s="14" t="s">
        <v>1041</v>
      </c>
      <c r="AZ43" s="7"/>
    </row>
    <row r="44" spans="1:53" x14ac:dyDescent="0.25">
      <c r="A44" t="s">
        <v>111</v>
      </c>
      <c r="G44" t="s">
        <v>62</v>
      </c>
      <c r="H44"/>
      <c r="I44" s="7">
        <f>Table6[[#This Row],[Spd AIS (m/s)]]*1.94</f>
        <v>0</v>
      </c>
      <c r="K44" s="56">
        <v>43707.625</v>
      </c>
      <c r="M44" s="7"/>
      <c r="N44" s="7"/>
      <c r="O44" s="7"/>
      <c r="P44" s="7"/>
      <c r="Q44" s="7">
        <f>Table6[[#This Row],[Spd_Doppler - AAA1 (kts)]]/1.94</f>
        <v>0</v>
      </c>
      <c r="R44" s="7"/>
      <c r="S44" s="7">
        <f>90-180/PI()*ATAN(Table6[[#This Row],[R_ AAA1 (m)]]/130)</f>
        <v>90</v>
      </c>
      <c r="T44" s="56">
        <v>43707.625</v>
      </c>
      <c r="V44" s="7"/>
      <c r="W44" s="7"/>
      <c r="X44" s="7"/>
      <c r="Y44" s="7"/>
      <c r="Z44" s="7">
        <f>Table6[[#This Row],[Spd_Doppler - AAA2 (kts)]]/1.94</f>
        <v>0</v>
      </c>
      <c r="AA44" s="7"/>
      <c r="AB44" s="7">
        <f>90-180/PI()*ATAN(Table6[[#This Row],[R_AAA2 (m)]]/130)</f>
        <v>90</v>
      </c>
      <c r="AC44" s="7"/>
      <c r="AD44" s="7"/>
      <c r="AE44" s="7"/>
      <c r="AF44" s="7"/>
      <c r="AG44" s="7"/>
      <c r="AH44" s="7"/>
      <c r="AI44" s="7">
        <f>Table6[[#This Row],[CFR (Hz)]]*2*60</f>
        <v>0</v>
      </c>
      <c r="AJ44" s="7"/>
      <c r="AK44" s="24" t="e">
        <f>Table6[[#This Row],[EDA1 (Hz)]]/Table6[[#This Row],[ERPM]]</f>
        <v>#DIV/0!</v>
      </c>
      <c r="AL44" s="7"/>
      <c r="AM44" s="24" t="e">
        <f>Table6[[#This Row],[EDA2 (Hz)]]/Table6[[#This Row],[ERPM]]</f>
        <v>#DIV/0!</v>
      </c>
      <c r="AN44" s="7"/>
      <c r="AO44" s="7"/>
      <c r="AP44" s="7"/>
      <c r="AQ44" s="7"/>
      <c r="AR44" s="7">
        <f>Table6[[#This Row],[SR (Hz)]]*Table6[[#This Row],[N Blades]]</f>
        <v>0</v>
      </c>
      <c r="AS44" s="7">
        <f>Table6[[#This Row],[SR (Hz)]]*60</f>
        <v>0</v>
      </c>
      <c r="AT44" s="7" t="e">
        <f>Table6[[#This Row],[SRPM]]/Table6[[#This Row],[Spd (kts)]]</f>
        <v>#DIV/0!</v>
      </c>
      <c r="AU44" s="7"/>
      <c r="AV44" s="14"/>
      <c r="AW44" s="14"/>
      <c r="AX44" s="14"/>
      <c r="AY44" t="s">
        <v>76</v>
      </c>
      <c r="AZ44" s="7"/>
    </row>
    <row r="45" spans="1:53" s="71" customFormat="1" x14ac:dyDescent="0.25">
      <c r="A45" s="82" t="s">
        <v>112</v>
      </c>
      <c r="B45" s="3"/>
      <c r="C45" s="82"/>
      <c r="G45" s="71" t="s">
        <v>62</v>
      </c>
      <c r="I45" s="72">
        <f>Table6[[#This Row],[Spd AIS (m/s)]]*1.94</f>
        <v>0</v>
      </c>
      <c r="K45" s="73">
        <v>43707.958333333336</v>
      </c>
      <c r="M45" s="72"/>
      <c r="N45" s="72"/>
      <c r="O45" s="72"/>
      <c r="P45" s="72"/>
      <c r="Q45" s="72">
        <f>Table6[[#This Row],[Spd_Doppler - AAA1 (kts)]]/1.94</f>
        <v>0</v>
      </c>
      <c r="R45" s="72"/>
      <c r="S45" s="72">
        <f>90-180/PI()*ATAN(Table6[[#This Row],[R_ AAA1 (m)]]/130)</f>
        <v>90</v>
      </c>
      <c r="T45" s="73">
        <v>43707.958333333336</v>
      </c>
      <c r="V45" s="72"/>
      <c r="W45" s="72"/>
      <c r="X45" s="72"/>
      <c r="Y45" s="72"/>
      <c r="Z45" s="72">
        <f>Table6[[#This Row],[Spd_Doppler - AAA2 (kts)]]/1.94</f>
        <v>0</v>
      </c>
      <c r="AA45" s="72"/>
      <c r="AB45" s="72">
        <f>90-180/PI()*ATAN(Table6[[#This Row],[R_AAA2 (m)]]/130)</f>
        <v>90</v>
      </c>
      <c r="AC45" s="72"/>
      <c r="AD45" s="72"/>
      <c r="AE45" s="72"/>
      <c r="AF45" s="72"/>
      <c r="AG45" s="72"/>
      <c r="AH45" s="72"/>
      <c r="AI45" s="72">
        <f>Table6[[#This Row],[CFR (Hz)]]*2*60</f>
        <v>0</v>
      </c>
      <c r="AJ45" s="72"/>
      <c r="AK45" s="83"/>
      <c r="AL45" s="72"/>
      <c r="AM45" s="83"/>
      <c r="AN45" s="72"/>
      <c r="AO45" s="72"/>
      <c r="AP45" s="72"/>
      <c r="AQ45" s="74"/>
      <c r="AR45" s="83">
        <f>Table6[[#This Row],[SR (Hz)]]*Table6[[#This Row],[N Blades]]</f>
        <v>0</v>
      </c>
      <c r="AS45" s="72">
        <f>Table6[[#This Row],[SR (Hz)]]*60</f>
        <v>0</v>
      </c>
      <c r="AT45" s="72"/>
      <c r="AU45" s="72"/>
      <c r="AV45" s="14"/>
      <c r="AW45" s="14"/>
      <c r="AX45" s="14"/>
      <c r="AZ45" s="72"/>
    </row>
    <row r="46" spans="1:53" s="71" customFormat="1" x14ac:dyDescent="0.25">
      <c r="A46" s="71" t="s">
        <v>113</v>
      </c>
      <c r="B46"/>
      <c r="G46" s="71" t="s">
        <v>62</v>
      </c>
      <c r="I46" s="72">
        <f>Table6[[#This Row],[Spd AIS (m/s)]]*1.94</f>
        <v>0</v>
      </c>
      <c r="K46" s="73">
        <v>43707.958333333336</v>
      </c>
      <c r="M46" s="72"/>
      <c r="N46" s="72"/>
      <c r="O46" s="72"/>
      <c r="P46" s="72"/>
      <c r="Q46" s="72">
        <f>Table6[[#This Row],[Spd_Doppler - AAA1 (kts)]]/1.94</f>
        <v>0</v>
      </c>
      <c r="R46" s="72"/>
      <c r="S46" s="72">
        <f>90-180/PI()*ATAN(Table6[[#This Row],[R_ AAA1 (m)]]/130)</f>
        <v>90</v>
      </c>
      <c r="T46" s="73">
        <v>43707.958333333336</v>
      </c>
      <c r="V46" s="72"/>
      <c r="W46" s="72"/>
      <c r="X46" s="72"/>
      <c r="Y46" s="72"/>
      <c r="Z46" s="72">
        <f>Table6[[#This Row],[Spd_Doppler - AAA2 (kts)]]/1.94</f>
        <v>0</v>
      </c>
      <c r="AA46" s="72"/>
      <c r="AB46" s="72">
        <f>90-180/PI()*ATAN(Table6[[#This Row],[R_AAA2 (m)]]/130)</f>
        <v>90</v>
      </c>
      <c r="AC46" s="72"/>
      <c r="AD46" s="72"/>
      <c r="AE46" s="72"/>
      <c r="AF46" s="72"/>
      <c r="AG46" s="72"/>
      <c r="AH46" s="72"/>
      <c r="AI46" s="72">
        <f>Table6[[#This Row],[CFR (Hz)]]*2*60</f>
        <v>0</v>
      </c>
      <c r="AJ46" s="72"/>
      <c r="AK46" s="83"/>
      <c r="AL46" s="72"/>
      <c r="AM46" s="83"/>
      <c r="AN46" s="72"/>
      <c r="AO46" s="72"/>
      <c r="AP46" s="72"/>
      <c r="AQ46" s="74"/>
      <c r="AR46" s="83">
        <f>Table6[[#This Row],[SR (Hz)]]*Table6[[#This Row],[N Blades]]</f>
        <v>0</v>
      </c>
      <c r="AS46" s="72">
        <f>Table6[[#This Row],[SR (Hz)]]*60</f>
        <v>0</v>
      </c>
      <c r="AT46" s="72"/>
      <c r="AU46" s="72"/>
      <c r="AV46" s="14"/>
      <c r="AW46" s="14"/>
      <c r="AX46" s="14"/>
      <c r="AZ46" s="72"/>
    </row>
    <row r="47" spans="1:53" hidden="1" x14ac:dyDescent="0.25">
      <c r="A47" t="s">
        <v>1042</v>
      </c>
      <c r="B47" t="s">
        <v>1099</v>
      </c>
      <c r="C47">
        <v>258932000</v>
      </c>
      <c r="D47" t="s">
        <v>1045</v>
      </c>
      <c r="H47"/>
      <c r="I47" s="7">
        <f>Table6[[#This Row],[Spd AIS (m/s)]]*1.94</f>
        <v>0</v>
      </c>
      <c r="J47" s="1"/>
      <c r="K47" s="56"/>
      <c r="M47" s="7"/>
      <c r="N47" s="7"/>
      <c r="O47" s="7"/>
      <c r="P47" s="7"/>
      <c r="Q47" s="7">
        <f>Table6[[#This Row],[Spd_Doppler - AAA1 (kts)]]/1.94</f>
        <v>0</v>
      </c>
      <c r="R47" s="7"/>
      <c r="S47" s="7">
        <f>90-180/PI()*ATAN(Table6[[#This Row],[R_ AAA1 (m)]]/130)</f>
        <v>90</v>
      </c>
      <c r="T47" s="56"/>
      <c r="U47" s="1"/>
      <c r="V47" s="7"/>
      <c r="W47" s="7"/>
      <c r="X47" s="7"/>
      <c r="Y47" s="7"/>
      <c r="Z47" s="7">
        <f>Table6[[#This Row],[Spd_Doppler - AAA2 (kts)]]/1.94</f>
        <v>0</v>
      </c>
      <c r="AA47" s="7"/>
      <c r="AB47" s="7">
        <f>90-180/PI()*ATAN(Table6[[#This Row],[R_AAA2 (m)]]/130)</f>
        <v>90</v>
      </c>
      <c r="AC47" s="7"/>
      <c r="AD47" s="1">
        <v>43703.711111111108</v>
      </c>
      <c r="AE47" s="1">
        <v>43703.713194444441</v>
      </c>
      <c r="AF47" s="7"/>
      <c r="AG47" s="7"/>
      <c r="AH47" s="7"/>
      <c r="AI47" s="7">
        <f>Table6[[#This Row],[CFR (Hz)]]*2*60</f>
        <v>0</v>
      </c>
      <c r="AJ47" s="7"/>
      <c r="AK47" s="7" t="e">
        <f>Table6[[#This Row],[EDA1 (Hz)]]/Table6[[#This Row],[ERPM]]</f>
        <v>#DIV/0!</v>
      </c>
      <c r="AL47" s="7"/>
      <c r="AM47" s="7" t="e">
        <f>Table6[[#This Row],[EDA2 (Hz)]]/Table6[[#This Row],[ERPM]]</f>
        <v>#DIV/0!</v>
      </c>
      <c r="AN47" s="7"/>
      <c r="AO47" s="7"/>
      <c r="AP47" s="7"/>
      <c r="AQ47" s="7"/>
      <c r="AR47" s="2">
        <f>Table6[[#This Row],[SR (Hz)]]*Table6[[#This Row],[N Blades]]</f>
        <v>0</v>
      </c>
      <c r="AS47" s="7">
        <f>Table6[[#This Row],[SR (Hz)]]*60</f>
        <v>0</v>
      </c>
      <c r="AT47" s="7" t="e">
        <f>Table6[[#This Row],[SRPM]]/Table6[[#This Row],[Spd (kts)]]</f>
        <v>#DIV/0!</v>
      </c>
      <c r="AU47" s="7"/>
      <c r="AV47" s="14"/>
      <c r="AW47" s="14"/>
      <c r="AX47" s="22"/>
      <c r="AZ47" s="7"/>
    </row>
    <row r="48" spans="1:53" hidden="1" x14ac:dyDescent="0.25">
      <c r="A48" t="s">
        <v>176</v>
      </c>
      <c r="B48" t="s">
        <v>176</v>
      </c>
      <c r="C48">
        <v>316139000</v>
      </c>
      <c r="H48"/>
      <c r="I48" s="7">
        <f>Table6[[#This Row],[Spd AIS (m/s)]]*1.94</f>
        <v>0</v>
      </c>
      <c r="K48" s="56"/>
      <c r="L48">
        <v>2800</v>
      </c>
      <c r="M48" s="7"/>
      <c r="N48" s="7"/>
      <c r="O48" s="7"/>
      <c r="P48" s="7"/>
      <c r="Q48" s="7">
        <f>Table6[[#This Row],[Spd_Doppler - AAA1 (kts)]]/1.94</f>
        <v>0</v>
      </c>
      <c r="R48" s="7"/>
      <c r="S48" s="7">
        <f>90-180/PI()*ATAN(Table6[[#This Row],[R_ AAA1 (m)]]/130)</f>
        <v>2.6582522347078026</v>
      </c>
      <c r="T48" s="56">
        <v>43706.654166666667</v>
      </c>
      <c r="U48">
        <v>1400</v>
      </c>
      <c r="V48" s="7"/>
      <c r="W48" s="7"/>
      <c r="X48" s="7"/>
      <c r="Y48" s="7"/>
      <c r="Z48" s="7">
        <f>Table6[[#This Row],[Spd_Doppler - AAA2 (kts)]]/1.94</f>
        <v>0</v>
      </c>
      <c r="AA48" s="2"/>
      <c r="AB48" s="7">
        <f>90-180/PI()*ATAN(Table6[[#This Row],[R_AAA2 (m)]]/130)</f>
        <v>5.3051096062103795</v>
      </c>
      <c r="AC48" s="7"/>
      <c r="AD48" s="1">
        <v>43706.12777777778</v>
      </c>
      <c r="AE48" s="1">
        <v>43707.129861111112</v>
      </c>
      <c r="AF48" s="7"/>
      <c r="AG48" s="7"/>
      <c r="AH48" s="7"/>
      <c r="AI48" s="7">
        <f>Table6[[#This Row],[CFR (Hz)]]*2*60</f>
        <v>0</v>
      </c>
      <c r="AJ48" s="7"/>
      <c r="AK48" s="7" t="e">
        <f>Table6[[#This Row],[EDA1 (Hz)]]/Table6[[#This Row],[ERPM]]</f>
        <v>#DIV/0!</v>
      </c>
      <c r="AL48" s="7"/>
      <c r="AM48" s="7" t="e">
        <f>Table6[[#This Row],[EDA2 (Hz)]]/Table6[[#This Row],[ERPM]]</f>
        <v>#DIV/0!</v>
      </c>
      <c r="AN48" s="7"/>
      <c r="AO48" s="7"/>
      <c r="AP48" s="7"/>
      <c r="AQ48" s="7"/>
      <c r="AR48" s="7">
        <f>Table6[[#This Row],[SR (Hz)]]*Table6[[#This Row],[N Blades]]</f>
        <v>0</v>
      </c>
      <c r="AS48" s="7">
        <f>Table6[[#This Row],[SR (Hz)]]*60</f>
        <v>0</v>
      </c>
      <c r="AT48" s="7" t="e">
        <f>Table6[[#This Row],[SRPM]]/Table6[[#This Row],[Spd (kts)]]</f>
        <v>#DIV/0!</v>
      </c>
      <c r="AU48" s="7"/>
      <c r="AV48" s="14"/>
      <c r="AW48" s="14"/>
      <c r="AX48" s="14"/>
      <c r="AZ48" s="7"/>
    </row>
  </sheetData>
  <phoneticPr fontId="3" type="noConversion"/>
  <dataValidations count="1">
    <dataValidation type="list" allowBlank="1" showInputMessage="1" showErrorMessage="1" sqref="AW2:AX48" xr:uid="{F752AB9A-8A66-4E3F-8E6D-D574AB604F62}">
      <formula1>"yes,no"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E8B7-A5F1-46D0-B1F3-631594F588F5}">
  <dimension ref="A1:H722"/>
  <sheetViews>
    <sheetView workbookViewId="0">
      <selection activeCell="H71" sqref="H71"/>
    </sheetView>
  </sheetViews>
  <sheetFormatPr defaultColWidth="15.42578125" defaultRowHeight="15" x14ac:dyDescent="0.25"/>
  <cols>
    <col min="1" max="1" width="17.5703125" customWidth="1"/>
    <col min="2" max="3" width="17.140625" customWidth="1"/>
    <col min="4" max="4" width="12.42578125" customWidth="1"/>
    <col min="5" max="5" width="12.85546875" customWidth="1"/>
    <col min="6" max="6" width="8.42578125" hidden="1" customWidth="1"/>
    <col min="7" max="7" width="10.140625" customWidth="1"/>
    <col min="8" max="8" width="49.85546875" customWidth="1"/>
  </cols>
  <sheetData>
    <row r="1" spans="1:8" x14ac:dyDescent="0.25">
      <c r="A1" t="s">
        <v>492</v>
      </c>
      <c r="B1" t="s">
        <v>491</v>
      </c>
      <c r="C1" t="s">
        <v>1022</v>
      </c>
      <c r="D1" t="s">
        <v>490</v>
      </c>
      <c r="E1" t="s">
        <v>489</v>
      </c>
      <c r="F1" t="s">
        <v>488</v>
      </c>
      <c r="G1" t="s">
        <v>487</v>
      </c>
      <c r="H1" t="s">
        <v>486</v>
      </c>
    </row>
    <row r="2" spans="1:8" x14ac:dyDescent="0.25">
      <c r="A2" s="1">
        <v>43678.284444444442</v>
      </c>
      <c r="B2" s="1">
        <v>43678.296296296299</v>
      </c>
      <c r="C2" s="1"/>
      <c r="D2">
        <v>4.2720000000000002</v>
      </c>
      <c r="E2">
        <v>126.038</v>
      </c>
      <c r="F2">
        <v>24</v>
      </c>
      <c r="G2" t="s">
        <v>247</v>
      </c>
      <c r="H2" t="s">
        <v>485</v>
      </c>
    </row>
    <row r="3" spans="1:8" x14ac:dyDescent="0.25">
      <c r="A3" s="1">
        <v>43678.44</v>
      </c>
      <c r="B3" s="1">
        <v>43678.448888888888</v>
      </c>
      <c r="C3" s="1"/>
      <c r="D3">
        <v>191.49799999999999</v>
      </c>
      <c r="E3">
        <v>193.48099999999999</v>
      </c>
      <c r="F3">
        <v>14</v>
      </c>
      <c r="G3" t="s">
        <v>217</v>
      </c>
      <c r="H3" t="s">
        <v>484</v>
      </c>
    </row>
    <row r="4" spans="1:8" x14ac:dyDescent="0.25">
      <c r="A4" s="1">
        <v>43678.444444444445</v>
      </c>
      <c r="B4" s="1">
        <v>43678.450370370374</v>
      </c>
      <c r="C4" s="1"/>
      <c r="D4">
        <v>1.526</v>
      </c>
      <c r="E4">
        <v>64.087000000000003</v>
      </c>
      <c r="F4">
        <v>14</v>
      </c>
      <c r="G4" t="s">
        <v>247</v>
      </c>
      <c r="H4" t="s">
        <v>483</v>
      </c>
    </row>
    <row r="5" spans="1:8" x14ac:dyDescent="0.25">
      <c r="A5" s="1">
        <v>43678.445925925924</v>
      </c>
      <c r="B5" s="1">
        <v>43678.453333333331</v>
      </c>
      <c r="C5" s="1"/>
      <c r="D5">
        <v>167.38900000000001</v>
      </c>
      <c r="E5">
        <v>168.762</v>
      </c>
      <c r="F5">
        <v>14</v>
      </c>
      <c r="G5" t="s">
        <v>247</v>
      </c>
      <c r="H5" t="s">
        <v>482</v>
      </c>
    </row>
    <row r="6" spans="1:8" hidden="1" x14ac:dyDescent="0.25">
      <c r="A6" s="1">
        <v>43678.757037037038</v>
      </c>
      <c r="B6" s="1">
        <v>43678.765925925924</v>
      </c>
      <c r="C6" s="1"/>
      <c r="D6">
        <v>13.275</v>
      </c>
      <c r="E6">
        <v>16.632000000000001</v>
      </c>
      <c r="F6">
        <v>2</v>
      </c>
      <c r="G6" t="s">
        <v>229</v>
      </c>
      <c r="H6" t="s">
        <v>481</v>
      </c>
    </row>
    <row r="7" spans="1:8" hidden="1" x14ac:dyDescent="0.25">
      <c r="A7" s="1">
        <v>43678.758518518516</v>
      </c>
      <c r="B7" s="1">
        <v>43678.762962962966</v>
      </c>
      <c r="C7" s="1"/>
      <c r="D7">
        <v>44.555999999999997</v>
      </c>
      <c r="E7">
        <v>58.899000000000001</v>
      </c>
      <c r="F7">
        <v>22</v>
      </c>
      <c r="G7" t="s">
        <v>229</v>
      </c>
      <c r="H7" t="s">
        <v>480</v>
      </c>
    </row>
    <row r="8" spans="1:8" hidden="1" x14ac:dyDescent="0.25">
      <c r="A8" s="1">
        <v>43678.764444444445</v>
      </c>
      <c r="B8" s="1">
        <v>43678.770370370374</v>
      </c>
      <c r="C8" s="1"/>
      <c r="D8">
        <v>12.664999999999999</v>
      </c>
      <c r="E8">
        <v>45.929000000000002</v>
      </c>
      <c r="F8">
        <v>17</v>
      </c>
      <c r="G8" t="s">
        <v>219</v>
      </c>
      <c r="H8" t="s">
        <v>479</v>
      </c>
    </row>
    <row r="9" spans="1:8" x14ac:dyDescent="0.25">
      <c r="A9" s="1">
        <v>43678.841481481482</v>
      </c>
      <c r="B9" s="1">
        <v>43678.842962962961</v>
      </c>
      <c r="C9" s="1"/>
      <c r="D9">
        <v>12.436</v>
      </c>
      <c r="E9">
        <v>40.131</v>
      </c>
      <c r="F9">
        <v>17</v>
      </c>
      <c r="G9" t="s">
        <v>247</v>
      </c>
      <c r="H9" t="s">
        <v>478</v>
      </c>
    </row>
    <row r="10" spans="1:8" x14ac:dyDescent="0.25">
      <c r="A10" s="1">
        <v>43678.84888888889</v>
      </c>
      <c r="B10" s="1">
        <v>43678.854814814818</v>
      </c>
      <c r="C10" s="1"/>
      <c r="D10">
        <v>11.901999999999999</v>
      </c>
      <c r="E10">
        <v>128.78399999999999</v>
      </c>
      <c r="F10">
        <v>17</v>
      </c>
      <c r="G10" t="s">
        <v>247</v>
      </c>
      <c r="H10" t="s">
        <v>477</v>
      </c>
    </row>
    <row r="11" spans="1:8" x14ac:dyDescent="0.25">
      <c r="A11" s="1">
        <v>43678.927407407406</v>
      </c>
      <c r="B11" s="1">
        <v>43678.939259259256</v>
      </c>
      <c r="C11" s="1"/>
      <c r="D11">
        <v>18.311</v>
      </c>
      <c r="E11">
        <v>87.891000000000005</v>
      </c>
      <c r="F11">
        <v>18</v>
      </c>
      <c r="G11" t="s">
        <v>247</v>
      </c>
      <c r="H11" t="s">
        <v>476</v>
      </c>
    </row>
    <row r="12" spans="1:8" x14ac:dyDescent="0.25">
      <c r="A12" s="1">
        <v>43678.962962962964</v>
      </c>
      <c r="B12" s="1">
        <v>43678.973333333335</v>
      </c>
      <c r="C12" s="1"/>
      <c r="D12">
        <v>92.468000000000004</v>
      </c>
      <c r="E12">
        <v>226.44</v>
      </c>
      <c r="F12">
        <v>14</v>
      </c>
      <c r="G12" t="s">
        <v>247</v>
      </c>
      <c r="H12" t="s">
        <v>476</v>
      </c>
    </row>
    <row r="13" spans="1:8" hidden="1" x14ac:dyDescent="0.25">
      <c r="A13" s="1">
        <v>43679.031111111108</v>
      </c>
      <c r="B13" s="1">
        <v>43679.035555555558</v>
      </c>
      <c r="C13" s="1"/>
      <c r="D13">
        <v>16.478999999999999</v>
      </c>
      <c r="E13">
        <v>18.463000000000001</v>
      </c>
      <c r="F13">
        <v>13</v>
      </c>
      <c r="G13" t="s">
        <v>229</v>
      </c>
      <c r="H13" t="s">
        <v>214</v>
      </c>
    </row>
    <row r="14" spans="1:8" x14ac:dyDescent="0.25">
      <c r="A14" s="1">
        <v>43679.034074074072</v>
      </c>
      <c r="B14" s="1">
        <v>43679.040000000001</v>
      </c>
      <c r="C14" s="1"/>
      <c r="D14">
        <v>25.94</v>
      </c>
      <c r="E14">
        <v>32.654000000000003</v>
      </c>
      <c r="F14">
        <v>12</v>
      </c>
      <c r="G14" t="s">
        <v>247</v>
      </c>
      <c r="H14" t="s">
        <v>229</v>
      </c>
    </row>
    <row r="15" spans="1:8" hidden="1" x14ac:dyDescent="0.25">
      <c r="A15" s="1">
        <v>43679.034074074072</v>
      </c>
      <c r="B15" s="1">
        <v>43679.040000000001</v>
      </c>
      <c r="C15" s="1"/>
      <c r="D15">
        <v>25.481999999999999</v>
      </c>
      <c r="E15">
        <v>33.112000000000002</v>
      </c>
      <c r="F15">
        <v>13</v>
      </c>
      <c r="G15" t="s">
        <v>229</v>
      </c>
      <c r="H15" t="s">
        <v>214</v>
      </c>
    </row>
    <row r="16" spans="1:8" hidden="1" x14ac:dyDescent="0.25">
      <c r="A16" s="1">
        <v>43679.047407407408</v>
      </c>
      <c r="B16" s="1">
        <v>43679.050370370373</v>
      </c>
      <c r="C16" s="1"/>
      <c r="D16">
        <v>23.346</v>
      </c>
      <c r="E16">
        <v>26.093</v>
      </c>
      <c r="F16">
        <v>13</v>
      </c>
      <c r="G16" t="s">
        <v>229</v>
      </c>
      <c r="H16" t="s">
        <v>214</v>
      </c>
    </row>
    <row r="17" spans="1:8" x14ac:dyDescent="0.25">
      <c r="A17" s="1">
        <v>43679.08148148148</v>
      </c>
      <c r="B17" s="1">
        <v>43679.100740740738</v>
      </c>
      <c r="C17" s="1"/>
      <c r="D17">
        <v>18.616</v>
      </c>
      <c r="E17">
        <v>117.035</v>
      </c>
      <c r="F17">
        <v>13</v>
      </c>
      <c r="G17" t="s">
        <v>247</v>
      </c>
      <c r="H17" t="s">
        <v>475</v>
      </c>
    </row>
    <row r="18" spans="1:8" x14ac:dyDescent="0.25">
      <c r="A18" s="1">
        <v>43679.188148148147</v>
      </c>
      <c r="B18" s="1">
        <v>43679.238518518519</v>
      </c>
      <c r="C18" s="1"/>
      <c r="D18">
        <v>104.218</v>
      </c>
      <c r="E18">
        <v>105.438</v>
      </c>
      <c r="F18">
        <v>2</v>
      </c>
      <c r="G18" t="s">
        <v>223</v>
      </c>
      <c r="H18" t="s">
        <v>473</v>
      </c>
    </row>
    <row r="19" spans="1:8" x14ac:dyDescent="0.25">
      <c r="A19" s="1">
        <v>43679.189629629633</v>
      </c>
      <c r="B19" s="1">
        <v>43679.248888888891</v>
      </c>
      <c r="C19" s="1"/>
      <c r="D19">
        <v>76.447000000000003</v>
      </c>
      <c r="E19">
        <v>77.515000000000001</v>
      </c>
      <c r="F19">
        <v>2</v>
      </c>
      <c r="G19" t="s">
        <v>217</v>
      </c>
      <c r="H19" t="s">
        <v>472</v>
      </c>
    </row>
    <row r="20" spans="1:8" x14ac:dyDescent="0.25">
      <c r="A20" s="1">
        <v>43679.191111111111</v>
      </c>
      <c r="B20" s="1">
        <v>43679.248888888891</v>
      </c>
      <c r="C20" s="1"/>
      <c r="D20">
        <v>62.408000000000001</v>
      </c>
      <c r="E20">
        <v>63.323999999999998</v>
      </c>
      <c r="F20">
        <v>1</v>
      </c>
      <c r="G20" t="s">
        <v>217</v>
      </c>
      <c r="H20" t="s">
        <v>474</v>
      </c>
    </row>
    <row r="21" spans="1:8" x14ac:dyDescent="0.25">
      <c r="A21" s="1">
        <v>43679.194074074076</v>
      </c>
      <c r="B21" s="1">
        <v>43679.232592592591</v>
      </c>
      <c r="C21" s="1"/>
      <c r="D21">
        <v>76.447000000000003</v>
      </c>
      <c r="E21">
        <v>77.361999999999995</v>
      </c>
      <c r="F21">
        <v>3</v>
      </c>
      <c r="G21" t="s">
        <v>217</v>
      </c>
      <c r="H21" t="s">
        <v>472</v>
      </c>
    </row>
    <row r="22" spans="1:8" x14ac:dyDescent="0.25">
      <c r="A22" s="1">
        <v>43679.194074074076</v>
      </c>
      <c r="B22" s="1">
        <v>43679.247407407405</v>
      </c>
      <c r="C22" s="1"/>
      <c r="D22">
        <v>75.989000000000004</v>
      </c>
      <c r="E22">
        <v>77.515000000000001</v>
      </c>
      <c r="F22">
        <v>1</v>
      </c>
      <c r="G22" t="s">
        <v>217</v>
      </c>
      <c r="H22" t="s">
        <v>472</v>
      </c>
    </row>
    <row r="23" spans="1:8" x14ac:dyDescent="0.25">
      <c r="A23" s="1">
        <v>43679.195555555554</v>
      </c>
      <c r="B23" s="1">
        <v>43679.229629629626</v>
      </c>
      <c r="C23" s="1"/>
      <c r="D23">
        <v>104.37</v>
      </c>
      <c r="E23">
        <v>105.59099999999999</v>
      </c>
      <c r="F23">
        <v>3</v>
      </c>
      <c r="G23" t="s">
        <v>217</v>
      </c>
      <c r="H23" t="s">
        <v>473</v>
      </c>
    </row>
    <row r="24" spans="1:8" x14ac:dyDescent="0.25">
      <c r="A24" s="1">
        <v>43679.216296296298</v>
      </c>
      <c r="B24" s="1">
        <v>43679.234074074076</v>
      </c>
      <c r="C24" s="1"/>
      <c r="D24">
        <v>75.835999999999999</v>
      </c>
      <c r="E24">
        <v>76.447000000000003</v>
      </c>
      <c r="F24">
        <v>4</v>
      </c>
      <c r="G24" t="s">
        <v>217</v>
      </c>
      <c r="H24" t="s">
        <v>472</v>
      </c>
    </row>
    <row r="25" spans="1:8" x14ac:dyDescent="0.25">
      <c r="A25" s="1">
        <v>43679.254814814813</v>
      </c>
      <c r="B25" s="1">
        <v>43679.277037037034</v>
      </c>
      <c r="C25" s="1"/>
      <c r="D25">
        <v>83.16</v>
      </c>
      <c r="E25">
        <v>83.771000000000001</v>
      </c>
      <c r="F25">
        <v>1</v>
      </c>
      <c r="G25" t="s">
        <v>217</v>
      </c>
      <c r="H25" t="s">
        <v>471</v>
      </c>
    </row>
    <row r="26" spans="1:8" x14ac:dyDescent="0.25">
      <c r="A26" s="1">
        <v>43679.254814814813</v>
      </c>
      <c r="B26" s="1">
        <v>43679.277037037034</v>
      </c>
      <c r="C26" s="1"/>
      <c r="D26">
        <v>362.09100000000001</v>
      </c>
      <c r="E26">
        <v>363.92200000000003</v>
      </c>
      <c r="F26">
        <v>1</v>
      </c>
      <c r="G26" t="s">
        <v>217</v>
      </c>
      <c r="H26" t="s">
        <v>470</v>
      </c>
    </row>
    <row r="27" spans="1:8" x14ac:dyDescent="0.25">
      <c r="A27" s="1">
        <v>43679.422222222223</v>
      </c>
      <c r="B27" s="1">
        <v>43679.432592592595</v>
      </c>
      <c r="C27" s="1"/>
      <c r="D27">
        <v>279.23599999999999</v>
      </c>
      <c r="E27">
        <v>280.60899999999998</v>
      </c>
      <c r="F27">
        <v>7</v>
      </c>
      <c r="G27" t="s">
        <v>217</v>
      </c>
      <c r="H27" t="s">
        <v>469</v>
      </c>
    </row>
    <row r="28" spans="1:8" x14ac:dyDescent="0.25">
      <c r="A28" s="1">
        <v>43679.425185185188</v>
      </c>
      <c r="B28" s="1">
        <v>43679.432592592595</v>
      </c>
      <c r="C28" s="1"/>
      <c r="D28">
        <v>247.95500000000001</v>
      </c>
      <c r="E28">
        <v>249.786</v>
      </c>
      <c r="F28">
        <v>7</v>
      </c>
      <c r="G28" t="s">
        <v>217</v>
      </c>
      <c r="H28" t="s">
        <v>468</v>
      </c>
    </row>
    <row r="29" spans="1:8" x14ac:dyDescent="0.25">
      <c r="A29" s="1">
        <v>43679.491851851853</v>
      </c>
      <c r="B29" s="1">
        <v>43679.503703703704</v>
      </c>
      <c r="C29" s="1"/>
      <c r="D29">
        <v>263.82400000000001</v>
      </c>
      <c r="E29">
        <v>265.04500000000002</v>
      </c>
      <c r="F29">
        <v>5</v>
      </c>
      <c r="G29" t="s">
        <v>217</v>
      </c>
      <c r="H29" t="s">
        <v>467</v>
      </c>
    </row>
    <row r="30" spans="1:8" x14ac:dyDescent="0.25">
      <c r="A30" s="1">
        <v>43679.537777777776</v>
      </c>
      <c r="B30" s="1">
        <v>43679.543703703705</v>
      </c>
      <c r="C30" s="1"/>
      <c r="D30">
        <v>92.316000000000003</v>
      </c>
      <c r="E30">
        <v>94.299000000000007</v>
      </c>
      <c r="F30">
        <v>6</v>
      </c>
      <c r="G30" t="s">
        <v>217</v>
      </c>
      <c r="H30" t="s">
        <v>466</v>
      </c>
    </row>
    <row r="31" spans="1:8" x14ac:dyDescent="0.25">
      <c r="A31" s="1">
        <v>43679.557037037041</v>
      </c>
      <c r="B31" s="1">
        <v>43679.562962962962</v>
      </c>
      <c r="C31" s="1"/>
      <c r="D31">
        <v>26.855</v>
      </c>
      <c r="E31">
        <v>110.779</v>
      </c>
      <c r="F31">
        <v>26</v>
      </c>
      <c r="G31" t="s">
        <v>247</v>
      </c>
      <c r="H31" t="s">
        <v>465</v>
      </c>
    </row>
    <row r="32" spans="1:8" x14ac:dyDescent="0.25">
      <c r="A32" s="1">
        <v>43679.59851851852</v>
      </c>
      <c r="B32" s="1">
        <v>43679.614814814813</v>
      </c>
      <c r="C32" s="1"/>
      <c r="D32">
        <v>248.108</v>
      </c>
      <c r="E32">
        <v>250.09200000000001</v>
      </c>
      <c r="F32">
        <v>7</v>
      </c>
      <c r="G32" t="s">
        <v>217</v>
      </c>
      <c r="H32" t="s">
        <v>464</v>
      </c>
    </row>
    <row r="33" spans="1:8" x14ac:dyDescent="0.25">
      <c r="A33" s="1">
        <v>43679.607407407406</v>
      </c>
      <c r="B33" s="1">
        <v>43679.648888888885</v>
      </c>
      <c r="C33" s="1"/>
      <c r="D33">
        <v>15.259</v>
      </c>
      <c r="E33">
        <v>82.245000000000005</v>
      </c>
      <c r="F33">
        <v>16</v>
      </c>
      <c r="G33" t="s">
        <v>247</v>
      </c>
      <c r="H33" t="s">
        <v>463</v>
      </c>
    </row>
    <row r="34" spans="1:8" x14ac:dyDescent="0.25">
      <c r="A34" s="1">
        <v>43679.675555555557</v>
      </c>
      <c r="B34" s="1">
        <v>43679.708148148151</v>
      </c>
      <c r="C34" s="1"/>
      <c r="D34">
        <v>7.9349999999999996</v>
      </c>
      <c r="E34">
        <v>74.614999999999995</v>
      </c>
      <c r="F34">
        <v>8</v>
      </c>
      <c r="G34" t="s">
        <v>247</v>
      </c>
      <c r="H34" t="s">
        <v>462</v>
      </c>
    </row>
    <row r="35" spans="1:8" x14ac:dyDescent="0.25">
      <c r="A35" s="1">
        <v>43679.734814814816</v>
      </c>
      <c r="B35" s="1">
        <v>43679.73777777778</v>
      </c>
      <c r="C35" s="1"/>
      <c r="D35">
        <v>8.3919999999999995</v>
      </c>
      <c r="E35">
        <v>23.727</v>
      </c>
      <c r="F35">
        <v>1</v>
      </c>
      <c r="G35" t="s">
        <v>247</v>
      </c>
      <c r="H35" t="s">
        <v>461</v>
      </c>
    </row>
    <row r="36" spans="1:8" x14ac:dyDescent="0.25">
      <c r="A36" s="1">
        <v>43679.789629629631</v>
      </c>
      <c r="B36" s="1">
        <v>43679.808888888889</v>
      </c>
      <c r="C36" s="1"/>
      <c r="D36">
        <v>276.33699999999999</v>
      </c>
      <c r="E36">
        <v>278.01499999999999</v>
      </c>
      <c r="F36">
        <v>1</v>
      </c>
      <c r="G36" t="s">
        <v>217</v>
      </c>
      <c r="H36" t="s">
        <v>460</v>
      </c>
    </row>
    <row r="37" spans="1:8" x14ac:dyDescent="0.25">
      <c r="A37" s="1">
        <v>43679.79111111111</v>
      </c>
      <c r="B37" s="1">
        <v>43679.808888888889</v>
      </c>
      <c r="C37" s="1"/>
      <c r="D37">
        <v>268.09699999999998</v>
      </c>
      <c r="E37">
        <v>270.53800000000001</v>
      </c>
      <c r="F37">
        <v>1</v>
      </c>
      <c r="G37" t="s">
        <v>217</v>
      </c>
      <c r="H37" t="s">
        <v>459</v>
      </c>
    </row>
    <row r="38" spans="1:8" x14ac:dyDescent="0.25">
      <c r="A38" s="1">
        <v>43679.792592592596</v>
      </c>
      <c r="B38" s="1">
        <v>43679.832592592589</v>
      </c>
      <c r="C38" s="1"/>
      <c r="D38">
        <v>62.713999999999999</v>
      </c>
      <c r="E38">
        <v>63.933999999999997</v>
      </c>
      <c r="F38">
        <v>1</v>
      </c>
      <c r="G38" t="s">
        <v>217</v>
      </c>
      <c r="H38" t="s">
        <v>458</v>
      </c>
    </row>
    <row r="39" spans="1:8" x14ac:dyDescent="0.25">
      <c r="A39" s="1">
        <v>43679.842962962961</v>
      </c>
      <c r="B39" s="1">
        <v>43679.857777777775</v>
      </c>
      <c r="C39" s="1"/>
      <c r="D39">
        <v>59.28</v>
      </c>
      <c r="E39">
        <v>59.814</v>
      </c>
      <c r="F39">
        <v>1</v>
      </c>
      <c r="G39" t="s">
        <v>217</v>
      </c>
      <c r="H39" t="s">
        <v>457</v>
      </c>
    </row>
    <row r="40" spans="1:8" x14ac:dyDescent="0.25">
      <c r="A40" s="1">
        <v>43680.013333333336</v>
      </c>
      <c r="B40" s="1">
        <v>43680.017777777779</v>
      </c>
      <c r="C40" s="1"/>
      <c r="D40">
        <v>90.637</v>
      </c>
      <c r="E40">
        <v>95.138999999999996</v>
      </c>
      <c r="F40">
        <v>18</v>
      </c>
      <c r="G40" t="s">
        <v>247</v>
      </c>
      <c r="H40" t="s">
        <v>456</v>
      </c>
    </row>
    <row r="41" spans="1:8" x14ac:dyDescent="0.25">
      <c r="A41" s="1">
        <v>43680.12</v>
      </c>
      <c r="B41" s="1">
        <v>43680.12296296296</v>
      </c>
      <c r="C41" s="1"/>
      <c r="D41">
        <v>16.785</v>
      </c>
      <c r="E41">
        <v>33.569000000000003</v>
      </c>
      <c r="F41">
        <v>29</v>
      </c>
      <c r="G41" t="s">
        <v>247</v>
      </c>
      <c r="H41" t="s">
        <v>455</v>
      </c>
    </row>
    <row r="42" spans="1:8" x14ac:dyDescent="0.25">
      <c r="A42" s="1">
        <v>43680.167407407411</v>
      </c>
      <c r="B42" s="1">
        <v>43680.171851851854</v>
      </c>
      <c r="C42" s="1"/>
      <c r="D42">
        <v>8.0869999999999997</v>
      </c>
      <c r="E42">
        <v>13.885</v>
      </c>
      <c r="F42">
        <v>6</v>
      </c>
      <c r="G42" t="s">
        <v>247</v>
      </c>
      <c r="H42" t="s">
        <v>455</v>
      </c>
    </row>
    <row r="43" spans="1:8" x14ac:dyDescent="0.25">
      <c r="A43" s="1">
        <v>43680.210370370369</v>
      </c>
      <c r="B43" s="1">
        <v>43680.214814814812</v>
      </c>
      <c r="C43" s="1"/>
      <c r="D43">
        <v>6.5609999999999999</v>
      </c>
      <c r="E43">
        <v>11.138999999999999</v>
      </c>
      <c r="F43">
        <v>30</v>
      </c>
      <c r="G43" t="s">
        <v>247</v>
      </c>
      <c r="H43" t="s">
        <v>455</v>
      </c>
    </row>
    <row r="44" spans="1:8" x14ac:dyDescent="0.25">
      <c r="A44" s="1">
        <v>43680.370370370372</v>
      </c>
      <c r="B44" s="1">
        <v>43680.376296296294</v>
      </c>
      <c r="C44" s="1"/>
      <c r="D44">
        <v>9.766</v>
      </c>
      <c r="E44">
        <v>14.801</v>
      </c>
      <c r="F44">
        <v>26</v>
      </c>
      <c r="G44" t="s">
        <v>247</v>
      </c>
      <c r="H44" t="s">
        <v>455</v>
      </c>
    </row>
    <row r="45" spans="1:8" x14ac:dyDescent="0.25">
      <c r="A45" s="1">
        <v>43680.44740740741</v>
      </c>
      <c r="B45" s="1">
        <v>43680.448888888888</v>
      </c>
      <c r="C45" s="1"/>
      <c r="D45">
        <v>5.1879999999999997</v>
      </c>
      <c r="E45">
        <v>11.901999999999999</v>
      </c>
      <c r="F45">
        <v>14</v>
      </c>
      <c r="G45" t="s">
        <v>247</v>
      </c>
      <c r="H45" t="s">
        <v>454</v>
      </c>
    </row>
    <row r="46" spans="1:8" x14ac:dyDescent="0.25">
      <c r="A46" s="1">
        <v>43680.542222222219</v>
      </c>
      <c r="B46" s="1">
        <v>43680.546666666669</v>
      </c>
      <c r="C46" s="1"/>
      <c r="D46">
        <v>190.58199999999999</v>
      </c>
      <c r="E46">
        <v>209.19800000000001</v>
      </c>
      <c r="F46">
        <v>29</v>
      </c>
      <c r="G46" t="s">
        <v>247</v>
      </c>
      <c r="H46" t="s">
        <v>453</v>
      </c>
    </row>
    <row r="47" spans="1:8" x14ac:dyDescent="0.25">
      <c r="A47" s="1">
        <v>43680.631111111114</v>
      </c>
      <c r="B47" s="1">
        <v>43680.634074074071</v>
      </c>
      <c r="C47" s="1"/>
      <c r="D47">
        <v>163.422</v>
      </c>
      <c r="E47">
        <v>170.441</v>
      </c>
      <c r="F47">
        <v>15</v>
      </c>
      <c r="G47" t="s">
        <v>247</v>
      </c>
      <c r="H47" t="s">
        <v>453</v>
      </c>
    </row>
    <row r="48" spans="1:8" x14ac:dyDescent="0.25">
      <c r="A48" s="1">
        <v>43681.05777777778</v>
      </c>
      <c r="B48" s="1">
        <v>43681.06962962963</v>
      </c>
      <c r="C48" s="1"/>
      <c r="D48">
        <v>8.5449999999999999</v>
      </c>
      <c r="E48">
        <v>19.835999999999999</v>
      </c>
      <c r="F48">
        <v>22</v>
      </c>
      <c r="G48" t="s">
        <v>247</v>
      </c>
      <c r="H48" t="s">
        <v>452</v>
      </c>
    </row>
    <row r="49" spans="1:8" x14ac:dyDescent="0.25">
      <c r="A49" s="1">
        <v>43681.974814814814</v>
      </c>
      <c r="B49" s="1">
        <v>43681.982222222221</v>
      </c>
      <c r="C49" s="1"/>
      <c r="D49">
        <v>6.7140000000000004</v>
      </c>
      <c r="E49">
        <v>49.438000000000002</v>
      </c>
      <c r="F49">
        <v>13</v>
      </c>
      <c r="G49" t="s">
        <v>247</v>
      </c>
      <c r="H49" t="s">
        <v>452</v>
      </c>
    </row>
    <row r="50" spans="1:8" x14ac:dyDescent="0.25">
      <c r="A50" s="1">
        <v>43682.157037037039</v>
      </c>
      <c r="B50" s="1">
        <v>43682.182222222225</v>
      </c>
      <c r="C50" t="s">
        <v>65</v>
      </c>
      <c r="D50">
        <v>490.41699999999997</v>
      </c>
      <c r="E50">
        <v>493.774</v>
      </c>
      <c r="F50">
        <v>29</v>
      </c>
      <c r="G50" t="s">
        <v>217</v>
      </c>
      <c r="H50" t="s">
        <v>451</v>
      </c>
    </row>
    <row r="51" spans="1:8" x14ac:dyDescent="0.25">
      <c r="A51" s="1">
        <v>43682.168888888889</v>
      </c>
      <c r="B51" s="1">
        <v>43682.189629629633</v>
      </c>
      <c r="C51" t="s">
        <v>65</v>
      </c>
      <c r="D51">
        <v>12.398</v>
      </c>
      <c r="E51">
        <v>12.664999999999999</v>
      </c>
      <c r="F51">
        <v>29</v>
      </c>
      <c r="G51" t="s">
        <v>226</v>
      </c>
      <c r="H51" t="s">
        <v>450</v>
      </c>
    </row>
    <row r="52" spans="1:8" x14ac:dyDescent="0.25">
      <c r="A52" s="1">
        <v>43682.168888888889</v>
      </c>
      <c r="B52" s="1">
        <v>43682.20888888889</v>
      </c>
      <c r="C52" t="s">
        <v>65</v>
      </c>
      <c r="D52">
        <v>341.64400000000001</v>
      </c>
      <c r="E52">
        <v>343.62799999999999</v>
      </c>
      <c r="F52">
        <v>29</v>
      </c>
      <c r="G52" t="s">
        <v>243</v>
      </c>
      <c r="H52" t="s">
        <v>449</v>
      </c>
    </row>
    <row r="53" spans="1:8" x14ac:dyDescent="0.25">
      <c r="A53" s="1">
        <v>43682.170370370368</v>
      </c>
      <c r="B53" s="1">
        <v>43682.205925925926</v>
      </c>
      <c r="C53" t="s">
        <v>65</v>
      </c>
      <c r="D53">
        <v>338.28699999999998</v>
      </c>
      <c r="E53">
        <v>341.18700000000001</v>
      </c>
      <c r="F53">
        <v>29</v>
      </c>
      <c r="G53" t="s">
        <v>243</v>
      </c>
      <c r="H53" t="s">
        <v>448</v>
      </c>
    </row>
    <row r="54" spans="1:8" x14ac:dyDescent="0.25">
      <c r="A54" s="1">
        <v>43682.174814814818</v>
      </c>
      <c r="B54" s="1">
        <v>43682.19259259259</v>
      </c>
      <c r="C54" t="s">
        <v>65</v>
      </c>
      <c r="D54">
        <v>18.654</v>
      </c>
      <c r="E54">
        <v>18.920999999999999</v>
      </c>
      <c r="F54">
        <v>29</v>
      </c>
      <c r="G54" t="s">
        <v>226</v>
      </c>
      <c r="H54" t="s">
        <v>254</v>
      </c>
    </row>
    <row r="55" spans="1:8" x14ac:dyDescent="0.25">
      <c r="A55" s="1">
        <v>43682.174814814818</v>
      </c>
      <c r="B55" s="1">
        <v>43682.19259259259</v>
      </c>
      <c r="C55" t="s">
        <v>65</v>
      </c>
      <c r="D55">
        <v>19.454999999999998</v>
      </c>
      <c r="E55">
        <v>19.760000000000002</v>
      </c>
      <c r="F55">
        <v>29</v>
      </c>
      <c r="G55" t="s">
        <v>217</v>
      </c>
      <c r="H55" t="s">
        <v>447</v>
      </c>
    </row>
    <row r="56" spans="1:8" x14ac:dyDescent="0.25">
      <c r="A56" s="1">
        <v>43682.174814814818</v>
      </c>
      <c r="B56" s="1">
        <v>43682.194074074076</v>
      </c>
      <c r="C56" t="s">
        <v>65</v>
      </c>
      <c r="D56">
        <v>16.021999999999998</v>
      </c>
      <c r="E56">
        <v>17.09</v>
      </c>
      <c r="F56">
        <v>29</v>
      </c>
      <c r="G56" t="s">
        <v>217</v>
      </c>
      <c r="H56" t="s">
        <v>446</v>
      </c>
    </row>
    <row r="57" spans="1:8" x14ac:dyDescent="0.25">
      <c r="A57" s="1">
        <v>43682.176296296297</v>
      </c>
      <c r="B57" s="1">
        <v>43682.191111111111</v>
      </c>
      <c r="C57" t="s">
        <v>65</v>
      </c>
      <c r="D57">
        <v>24.49</v>
      </c>
      <c r="E57">
        <v>24.948</v>
      </c>
      <c r="F57">
        <v>29</v>
      </c>
      <c r="G57" t="s">
        <v>215</v>
      </c>
      <c r="H57" t="s">
        <v>445</v>
      </c>
    </row>
    <row r="58" spans="1:8" x14ac:dyDescent="0.25">
      <c r="A58" s="1">
        <v>43682.179259259261</v>
      </c>
      <c r="B58" s="1">
        <v>43682.189629629633</v>
      </c>
      <c r="C58" t="s">
        <v>65</v>
      </c>
      <c r="D58">
        <v>31.128</v>
      </c>
      <c r="E58">
        <v>31.356999999999999</v>
      </c>
      <c r="F58">
        <v>29</v>
      </c>
      <c r="G58" t="s">
        <v>226</v>
      </c>
      <c r="H58" t="s">
        <v>444</v>
      </c>
    </row>
    <row r="59" spans="1:8" x14ac:dyDescent="0.25">
      <c r="A59" s="1">
        <v>43682.183703703704</v>
      </c>
      <c r="B59" s="1">
        <v>43682.195555555554</v>
      </c>
      <c r="C59" t="s">
        <v>65</v>
      </c>
      <c r="D59">
        <v>491.86700000000002</v>
      </c>
      <c r="E59">
        <v>494.08</v>
      </c>
      <c r="F59">
        <v>29</v>
      </c>
      <c r="G59" t="s">
        <v>217</v>
      </c>
      <c r="H59" t="s">
        <v>443</v>
      </c>
    </row>
    <row r="60" spans="1:8" x14ac:dyDescent="0.25">
      <c r="A60" s="1">
        <v>43682.183703703704</v>
      </c>
      <c r="B60" s="1">
        <v>43682.195555555554</v>
      </c>
      <c r="C60" t="s">
        <v>65</v>
      </c>
      <c r="D60">
        <v>488.35700000000003</v>
      </c>
      <c r="E60">
        <v>490.036</v>
      </c>
      <c r="F60">
        <v>29</v>
      </c>
      <c r="G60" t="s">
        <v>217</v>
      </c>
      <c r="H60" t="s">
        <v>443</v>
      </c>
    </row>
    <row r="61" spans="1:8" x14ac:dyDescent="0.25">
      <c r="A61" s="1">
        <v>43682.65185185185</v>
      </c>
      <c r="B61" s="1">
        <v>43682.662222222221</v>
      </c>
      <c r="C61" t="s">
        <v>68</v>
      </c>
      <c r="D61">
        <v>7.0949999999999998</v>
      </c>
      <c r="E61">
        <v>7.4390000000000001</v>
      </c>
      <c r="F61">
        <v>30</v>
      </c>
      <c r="G61" t="s">
        <v>226</v>
      </c>
      <c r="H61" t="s">
        <v>442</v>
      </c>
    </row>
    <row r="62" spans="1:8" x14ac:dyDescent="0.25">
      <c r="A62" s="1">
        <v>43682.653333333335</v>
      </c>
      <c r="B62" s="1">
        <v>43682.671111111114</v>
      </c>
      <c r="C62" t="s">
        <v>68</v>
      </c>
      <c r="D62">
        <v>11.444000000000001</v>
      </c>
      <c r="E62">
        <v>12.36</v>
      </c>
      <c r="F62">
        <v>30</v>
      </c>
      <c r="G62" t="s">
        <v>217</v>
      </c>
      <c r="H62" t="s">
        <v>441</v>
      </c>
    </row>
    <row r="63" spans="1:8" x14ac:dyDescent="0.25">
      <c r="A63" s="1">
        <v>43682.653333333335</v>
      </c>
      <c r="B63" s="1">
        <v>43682.677037037036</v>
      </c>
      <c r="C63" t="s">
        <v>68</v>
      </c>
      <c r="D63">
        <v>255.12700000000001</v>
      </c>
      <c r="E63">
        <v>257.721</v>
      </c>
      <c r="F63">
        <v>30</v>
      </c>
      <c r="G63" t="s">
        <v>217</v>
      </c>
      <c r="H63" t="s">
        <v>440</v>
      </c>
    </row>
    <row r="64" spans="1:8" x14ac:dyDescent="0.25">
      <c r="A64" s="1">
        <v>43682.654814814814</v>
      </c>
      <c r="B64" s="1">
        <v>43682.672592592593</v>
      </c>
      <c r="C64" t="s">
        <v>68</v>
      </c>
      <c r="D64">
        <v>308.30399999999997</v>
      </c>
      <c r="E64">
        <v>312.72899999999998</v>
      </c>
      <c r="F64">
        <v>30</v>
      </c>
      <c r="G64" t="s">
        <v>217</v>
      </c>
      <c r="H64" t="s">
        <v>439</v>
      </c>
    </row>
    <row r="65" spans="1:8" x14ac:dyDescent="0.25">
      <c r="A65" s="1">
        <v>43682.6562962963</v>
      </c>
      <c r="B65" s="1">
        <v>43682.666666666664</v>
      </c>
      <c r="C65" t="s">
        <v>68</v>
      </c>
      <c r="D65">
        <v>55.771000000000001</v>
      </c>
      <c r="E65">
        <v>56.381</v>
      </c>
      <c r="F65">
        <v>30</v>
      </c>
      <c r="G65" t="s">
        <v>223</v>
      </c>
      <c r="H65" t="s">
        <v>437</v>
      </c>
    </row>
    <row r="66" spans="1:8" x14ac:dyDescent="0.25">
      <c r="A66" s="1">
        <v>43682.6562962963</v>
      </c>
      <c r="B66" s="1">
        <v>43682.671111111114</v>
      </c>
      <c r="C66" t="s">
        <v>68</v>
      </c>
      <c r="D66">
        <v>34.637</v>
      </c>
      <c r="E66">
        <v>35.323999999999998</v>
      </c>
      <c r="F66">
        <v>30</v>
      </c>
      <c r="G66" t="s">
        <v>217</v>
      </c>
      <c r="H66" t="s">
        <v>438</v>
      </c>
    </row>
    <row r="67" spans="1:8" x14ac:dyDescent="0.25">
      <c r="A67" s="1">
        <v>43682.657777777778</v>
      </c>
      <c r="B67" s="1">
        <v>43682.669629629629</v>
      </c>
      <c r="C67" t="s">
        <v>68</v>
      </c>
      <c r="D67">
        <v>56.762999999999998</v>
      </c>
      <c r="E67">
        <v>57.067999999999998</v>
      </c>
      <c r="F67">
        <v>30</v>
      </c>
      <c r="G67" t="s">
        <v>223</v>
      </c>
      <c r="H67" t="s">
        <v>437</v>
      </c>
    </row>
    <row r="68" spans="1:8" x14ac:dyDescent="0.25">
      <c r="A68" s="1">
        <v>43682.657777777778</v>
      </c>
      <c r="B68" s="1">
        <v>43682.669629629629</v>
      </c>
      <c r="C68" t="s">
        <v>68</v>
      </c>
      <c r="D68">
        <v>56.381</v>
      </c>
      <c r="E68">
        <v>56.838999999999999</v>
      </c>
      <c r="F68">
        <v>30</v>
      </c>
      <c r="G68" t="s">
        <v>223</v>
      </c>
      <c r="H68" t="s">
        <v>437</v>
      </c>
    </row>
    <row r="69" spans="1:8" x14ac:dyDescent="0.25">
      <c r="A69" s="1">
        <v>43683.591111111113</v>
      </c>
      <c r="B69" s="1">
        <v>43683.59851851852</v>
      </c>
      <c r="C69" s="1"/>
      <c r="D69">
        <v>5.4930000000000003</v>
      </c>
      <c r="E69">
        <v>32.042999999999999</v>
      </c>
      <c r="F69">
        <v>11</v>
      </c>
      <c r="G69" t="s">
        <v>247</v>
      </c>
      <c r="H69" t="s">
        <v>436</v>
      </c>
    </row>
    <row r="70" spans="1:8" x14ac:dyDescent="0.25">
      <c r="A70" s="1">
        <v>43685.506666666668</v>
      </c>
      <c r="B70" s="1">
        <v>43685.534814814811</v>
      </c>
      <c r="C70" s="1"/>
      <c r="D70">
        <v>78.353999999999999</v>
      </c>
      <c r="E70">
        <v>78.811999999999998</v>
      </c>
      <c r="F70">
        <v>1</v>
      </c>
      <c r="G70" t="s">
        <v>215</v>
      </c>
      <c r="H70" t="s">
        <v>433</v>
      </c>
    </row>
    <row r="71" spans="1:8" x14ac:dyDescent="0.25">
      <c r="A71" s="1">
        <v>43685.508148148147</v>
      </c>
      <c r="B71" s="1">
        <v>43685.534814814811</v>
      </c>
      <c r="C71" s="1"/>
      <c r="D71">
        <v>274.887</v>
      </c>
      <c r="E71">
        <v>275.57400000000001</v>
      </c>
      <c r="F71">
        <v>1</v>
      </c>
      <c r="G71" t="s">
        <v>243</v>
      </c>
      <c r="H71" t="s">
        <v>435</v>
      </c>
    </row>
    <row r="72" spans="1:8" x14ac:dyDescent="0.25">
      <c r="A72" s="1">
        <v>43685.511111111111</v>
      </c>
      <c r="B72" s="1">
        <v>43685.52</v>
      </c>
      <c r="C72" s="1"/>
      <c r="D72">
        <v>122.986</v>
      </c>
      <c r="E72">
        <v>130.386</v>
      </c>
      <c r="F72">
        <v>1</v>
      </c>
      <c r="G72" t="s">
        <v>243</v>
      </c>
      <c r="H72" t="s">
        <v>434</v>
      </c>
    </row>
    <row r="73" spans="1:8" x14ac:dyDescent="0.25">
      <c r="A73" s="1">
        <v>43685.511111111111</v>
      </c>
      <c r="B73" s="1">
        <v>43685.533333333333</v>
      </c>
      <c r="C73" s="1"/>
      <c r="D73">
        <v>105.209</v>
      </c>
      <c r="E73">
        <v>105.74299999999999</v>
      </c>
      <c r="F73">
        <v>1</v>
      </c>
      <c r="G73" t="s">
        <v>215</v>
      </c>
      <c r="H73" t="s">
        <v>433</v>
      </c>
    </row>
    <row r="74" spans="1:8" x14ac:dyDescent="0.25">
      <c r="A74" s="1">
        <v>43685.512592592589</v>
      </c>
      <c r="B74" s="1">
        <v>43685.533333333333</v>
      </c>
      <c r="C74" s="1"/>
      <c r="D74">
        <v>54.244999999999997</v>
      </c>
      <c r="E74">
        <v>54.703000000000003</v>
      </c>
      <c r="F74">
        <v>1</v>
      </c>
      <c r="G74" t="s">
        <v>217</v>
      </c>
      <c r="H74" t="s">
        <v>432</v>
      </c>
    </row>
    <row r="75" spans="1:8" x14ac:dyDescent="0.25">
      <c r="A75" s="1">
        <v>43685.524444444447</v>
      </c>
      <c r="B75" s="1">
        <v>43685.533333333333</v>
      </c>
      <c r="C75" s="1"/>
      <c r="D75">
        <v>12.817</v>
      </c>
      <c r="E75">
        <v>13.161</v>
      </c>
      <c r="F75">
        <v>1</v>
      </c>
      <c r="G75" t="s">
        <v>251</v>
      </c>
      <c r="H75" t="s">
        <v>366</v>
      </c>
    </row>
    <row r="76" spans="1:8" x14ac:dyDescent="0.25">
      <c r="A76" s="1">
        <v>43685.524444444447</v>
      </c>
      <c r="B76" s="1">
        <v>43685.534814814811</v>
      </c>
      <c r="C76" s="1"/>
      <c r="D76">
        <v>6.3710000000000004</v>
      </c>
      <c r="E76">
        <v>6.7140000000000004</v>
      </c>
      <c r="F76">
        <v>1</v>
      </c>
      <c r="G76" t="s">
        <v>251</v>
      </c>
      <c r="H76" t="s">
        <v>431</v>
      </c>
    </row>
    <row r="77" spans="1:8" x14ac:dyDescent="0.25">
      <c r="A77" s="1">
        <v>43685.525925925926</v>
      </c>
      <c r="B77" s="1">
        <v>43685.533333333333</v>
      </c>
      <c r="C77" s="1"/>
      <c r="D77">
        <v>17.052</v>
      </c>
      <c r="E77">
        <v>17.509</v>
      </c>
      <c r="F77">
        <v>1</v>
      </c>
      <c r="G77" t="s">
        <v>251</v>
      </c>
      <c r="H77" t="s">
        <v>430</v>
      </c>
    </row>
    <row r="78" spans="1:8" x14ac:dyDescent="0.25">
      <c r="A78" s="1">
        <v>43685.525925925926</v>
      </c>
      <c r="B78" s="1">
        <v>43685.533333333333</v>
      </c>
      <c r="C78" s="1"/>
      <c r="D78">
        <v>8.43</v>
      </c>
      <c r="E78">
        <v>8.85</v>
      </c>
      <c r="F78">
        <v>1</v>
      </c>
      <c r="G78" t="s">
        <v>251</v>
      </c>
      <c r="H78" t="s">
        <v>325</v>
      </c>
    </row>
    <row r="79" spans="1:8" x14ac:dyDescent="0.25">
      <c r="A79" s="1">
        <v>43685.527407407404</v>
      </c>
      <c r="B79" s="1">
        <v>43685.534814814811</v>
      </c>
      <c r="C79" s="1"/>
      <c r="D79">
        <v>14.839</v>
      </c>
      <c r="E79">
        <v>15.106</v>
      </c>
      <c r="F79">
        <v>1</v>
      </c>
      <c r="G79" t="s">
        <v>251</v>
      </c>
      <c r="H79" t="s">
        <v>429</v>
      </c>
    </row>
    <row r="80" spans="1:8" x14ac:dyDescent="0.25">
      <c r="A80" s="1">
        <v>43685.546666666669</v>
      </c>
      <c r="B80" s="1">
        <v>43685.565925925926</v>
      </c>
      <c r="C80" s="1"/>
      <c r="D80">
        <v>138.702</v>
      </c>
      <c r="E80">
        <v>139.12200000000001</v>
      </c>
      <c r="F80">
        <v>18</v>
      </c>
      <c r="G80" t="s">
        <v>247</v>
      </c>
      <c r="H80" t="s">
        <v>428</v>
      </c>
    </row>
    <row r="81" spans="1:8" x14ac:dyDescent="0.25">
      <c r="A81" s="1">
        <v>43685.549629629626</v>
      </c>
      <c r="B81" s="1">
        <v>43685.576296296298</v>
      </c>
      <c r="C81" s="1"/>
      <c r="D81">
        <v>8.5069999999999997</v>
      </c>
      <c r="E81">
        <v>8.85</v>
      </c>
      <c r="F81">
        <v>18</v>
      </c>
      <c r="G81" t="s">
        <v>215</v>
      </c>
      <c r="H81" t="s">
        <v>427</v>
      </c>
    </row>
    <row r="82" spans="1:8" x14ac:dyDescent="0.25">
      <c r="A82" s="1">
        <v>43685.549629629626</v>
      </c>
      <c r="B82" s="1">
        <v>43685.580740740741</v>
      </c>
      <c r="C82" s="1"/>
      <c r="D82">
        <v>25.824999999999999</v>
      </c>
      <c r="E82">
        <v>26.169</v>
      </c>
      <c r="F82">
        <v>18</v>
      </c>
      <c r="G82" t="s">
        <v>247</v>
      </c>
      <c r="H82" t="s">
        <v>214</v>
      </c>
    </row>
    <row r="83" spans="1:8" x14ac:dyDescent="0.25">
      <c r="A83" s="1">
        <v>43685.551111111112</v>
      </c>
      <c r="B83" s="1">
        <v>43685.562962962962</v>
      </c>
      <c r="C83" s="1"/>
      <c r="D83">
        <v>12.779</v>
      </c>
      <c r="E83">
        <v>13.007999999999999</v>
      </c>
      <c r="F83">
        <v>18</v>
      </c>
      <c r="G83" t="s">
        <v>215</v>
      </c>
      <c r="H83" t="s">
        <v>214</v>
      </c>
    </row>
    <row r="84" spans="1:8" x14ac:dyDescent="0.25">
      <c r="A84" s="1">
        <v>43685.551111111112</v>
      </c>
      <c r="B84" s="1">
        <v>43685.576296296298</v>
      </c>
      <c r="C84" s="1"/>
      <c r="D84">
        <v>21.439</v>
      </c>
      <c r="E84">
        <v>21.744</v>
      </c>
      <c r="F84">
        <v>18</v>
      </c>
      <c r="G84" t="s">
        <v>217</v>
      </c>
      <c r="H84" t="s">
        <v>424</v>
      </c>
    </row>
    <row r="85" spans="1:8" x14ac:dyDescent="0.25">
      <c r="A85" s="1">
        <v>43685.551111111112</v>
      </c>
      <c r="B85" s="1">
        <v>43685.579259259262</v>
      </c>
      <c r="C85" s="1"/>
      <c r="D85">
        <v>9.8800000000000008</v>
      </c>
      <c r="E85">
        <v>10.109</v>
      </c>
      <c r="F85">
        <v>18</v>
      </c>
      <c r="G85" t="s">
        <v>215</v>
      </c>
      <c r="H85" t="s">
        <v>426</v>
      </c>
    </row>
    <row r="86" spans="1:8" x14ac:dyDescent="0.25">
      <c r="A86" s="1">
        <v>43685.55259259259</v>
      </c>
      <c r="B86" s="1">
        <v>43685.580740740741</v>
      </c>
      <c r="C86" s="1"/>
      <c r="D86">
        <v>17.128</v>
      </c>
      <c r="E86">
        <v>17.509</v>
      </c>
      <c r="F86">
        <v>18</v>
      </c>
      <c r="G86" t="s">
        <v>215</v>
      </c>
      <c r="H86" t="s">
        <v>425</v>
      </c>
    </row>
    <row r="87" spans="1:8" x14ac:dyDescent="0.25">
      <c r="A87" s="1">
        <v>43685.554074074076</v>
      </c>
      <c r="B87" s="1">
        <v>43685.577777777777</v>
      </c>
      <c r="C87" s="1"/>
      <c r="D87">
        <v>43.182000000000002</v>
      </c>
      <c r="E87">
        <v>43.448999999999998</v>
      </c>
      <c r="F87">
        <v>18</v>
      </c>
      <c r="G87" t="s">
        <v>217</v>
      </c>
      <c r="H87" t="s">
        <v>424</v>
      </c>
    </row>
    <row r="88" spans="1:8" x14ac:dyDescent="0.25">
      <c r="A88" s="1">
        <v>43685.554074074076</v>
      </c>
      <c r="B88" s="1">
        <v>43685.577777777777</v>
      </c>
      <c r="C88" s="1"/>
      <c r="D88">
        <v>34.561</v>
      </c>
      <c r="E88">
        <v>34.79</v>
      </c>
      <c r="F88">
        <v>18</v>
      </c>
      <c r="G88" t="s">
        <v>247</v>
      </c>
      <c r="H88" t="s">
        <v>214</v>
      </c>
    </row>
    <row r="89" spans="1:8" x14ac:dyDescent="0.25">
      <c r="A89" s="1">
        <v>43685.597037037034</v>
      </c>
      <c r="B89" s="1">
        <v>43685.608888888892</v>
      </c>
      <c r="C89" s="1"/>
      <c r="D89">
        <v>37.956000000000003</v>
      </c>
      <c r="E89">
        <v>38.261000000000003</v>
      </c>
      <c r="F89">
        <v>18</v>
      </c>
      <c r="G89" t="s">
        <v>215</v>
      </c>
      <c r="H89" t="s">
        <v>214</v>
      </c>
    </row>
    <row r="90" spans="1:8" x14ac:dyDescent="0.25">
      <c r="A90" s="1">
        <v>43685.597037037034</v>
      </c>
      <c r="B90" s="1">
        <v>43685.61037037037</v>
      </c>
      <c r="C90" s="1"/>
      <c r="D90">
        <v>38.185000000000002</v>
      </c>
      <c r="E90">
        <v>38.451999999999998</v>
      </c>
      <c r="F90">
        <v>18</v>
      </c>
      <c r="G90" t="s">
        <v>215</v>
      </c>
      <c r="H90" t="s">
        <v>214</v>
      </c>
    </row>
    <row r="91" spans="1:8" x14ac:dyDescent="0.25">
      <c r="A91" s="1">
        <v>43685.59851851852</v>
      </c>
      <c r="B91" s="1">
        <v>43685.61037037037</v>
      </c>
      <c r="C91" s="1"/>
      <c r="D91">
        <v>37.651000000000003</v>
      </c>
      <c r="E91">
        <v>37.804000000000002</v>
      </c>
      <c r="F91">
        <v>18</v>
      </c>
      <c r="G91" t="s">
        <v>215</v>
      </c>
      <c r="H91" t="s">
        <v>423</v>
      </c>
    </row>
    <row r="92" spans="1:8" x14ac:dyDescent="0.25">
      <c r="A92" s="1">
        <v>43685.599999999999</v>
      </c>
      <c r="B92" s="1">
        <v>43685.608888888892</v>
      </c>
      <c r="C92" s="1"/>
      <c r="D92">
        <v>28.038</v>
      </c>
      <c r="E92">
        <v>28.687000000000001</v>
      </c>
      <c r="F92">
        <v>18</v>
      </c>
      <c r="G92" t="s">
        <v>215</v>
      </c>
      <c r="H92" t="s">
        <v>422</v>
      </c>
    </row>
    <row r="93" spans="1:8" x14ac:dyDescent="0.25">
      <c r="A93" s="1">
        <v>43685.599999999999</v>
      </c>
      <c r="B93" s="1">
        <v>43685.608888888892</v>
      </c>
      <c r="C93" s="1"/>
      <c r="D93">
        <v>37.765000000000001</v>
      </c>
      <c r="E93">
        <v>37.917999999999999</v>
      </c>
      <c r="F93">
        <v>18</v>
      </c>
      <c r="G93" t="s">
        <v>215</v>
      </c>
      <c r="H93" t="s">
        <v>214</v>
      </c>
    </row>
    <row r="94" spans="1:8" x14ac:dyDescent="0.25">
      <c r="A94" s="1">
        <v>43685.62222222222</v>
      </c>
      <c r="B94" s="1">
        <v>43685.632592592592</v>
      </c>
      <c r="C94" s="1"/>
      <c r="D94">
        <v>21.972999999999999</v>
      </c>
      <c r="E94">
        <v>22.24</v>
      </c>
      <c r="F94">
        <v>18</v>
      </c>
      <c r="G94" t="s">
        <v>217</v>
      </c>
      <c r="H94" t="s">
        <v>421</v>
      </c>
    </row>
    <row r="95" spans="1:8" hidden="1" x14ac:dyDescent="0.25">
      <c r="A95" s="1">
        <v>43685.665185185186</v>
      </c>
      <c r="B95" s="1">
        <v>43685.696296296293</v>
      </c>
      <c r="C95" s="1"/>
      <c r="D95">
        <v>40.779000000000003</v>
      </c>
      <c r="E95">
        <v>43.335000000000001</v>
      </c>
      <c r="F95">
        <v>19</v>
      </c>
      <c r="G95" t="s">
        <v>229</v>
      </c>
      <c r="H95" t="s">
        <v>420</v>
      </c>
    </row>
    <row r="96" spans="1:8" hidden="1" x14ac:dyDescent="0.25">
      <c r="A96" s="1">
        <v>43685.665185185186</v>
      </c>
      <c r="B96" s="1">
        <v>43685.697777777779</v>
      </c>
      <c r="C96" s="1"/>
      <c r="D96">
        <v>26.436</v>
      </c>
      <c r="E96">
        <v>27.923999999999999</v>
      </c>
      <c r="F96">
        <v>19</v>
      </c>
      <c r="G96" t="s">
        <v>229</v>
      </c>
      <c r="H96" t="s">
        <v>420</v>
      </c>
    </row>
    <row r="97" spans="1:8" hidden="1" x14ac:dyDescent="0.25">
      <c r="A97" s="1">
        <v>43685.666666666664</v>
      </c>
      <c r="B97" s="1">
        <v>43685.694814814815</v>
      </c>
      <c r="C97" s="1"/>
      <c r="D97">
        <v>21.018999999999998</v>
      </c>
      <c r="E97">
        <v>23.003</v>
      </c>
      <c r="F97">
        <v>19</v>
      </c>
      <c r="G97" t="s">
        <v>229</v>
      </c>
      <c r="H97" t="s">
        <v>420</v>
      </c>
    </row>
    <row r="98" spans="1:8" hidden="1" x14ac:dyDescent="0.25">
      <c r="A98" s="1">
        <v>43685.666666666664</v>
      </c>
      <c r="B98" s="1">
        <v>43685.694814814815</v>
      </c>
      <c r="C98" s="1"/>
      <c r="D98">
        <v>36.735999999999997</v>
      </c>
      <c r="E98">
        <v>38.643000000000001</v>
      </c>
      <c r="F98">
        <v>19</v>
      </c>
      <c r="G98" t="s">
        <v>229</v>
      </c>
      <c r="H98" t="s">
        <v>420</v>
      </c>
    </row>
    <row r="99" spans="1:8" hidden="1" x14ac:dyDescent="0.25">
      <c r="A99" s="1">
        <v>43685.66814814815</v>
      </c>
      <c r="B99" s="1">
        <v>43685.696296296293</v>
      </c>
      <c r="C99" s="1"/>
      <c r="D99">
        <v>31.166</v>
      </c>
      <c r="E99">
        <v>32.844999999999999</v>
      </c>
      <c r="F99">
        <v>19</v>
      </c>
      <c r="G99" t="s">
        <v>229</v>
      </c>
      <c r="H99" t="s">
        <v>420</v>
      </c>
    </row>
    <row r="100" spans="1:8" x14ac:dyDescent="0.25">
      <c r="A100" s="1">
        <v>43685.671111111114</v>
      </c>
      <c r="B100" s="1">
        <v>43685.694814814815</v>
      </c>
      <c r="C100" s="1"/>
      <c r="D100">
        <v>25.710999999999999</v>
      </c>
      <c r="E100">
        <v>25.978000000000002</v>
      </c>
      <c r="F100">
        <v>18</v>
      </c>
      <c r="G100" t="s">
        <v>217</v>
      </c>
      <c r="H100" t="s">
        <v>214</v>
      </c>
    </row>
    <row r="101" spans="1:8" x14ac:dyDescent="0.25">
      <c r="A101" s="1">
        <v>43685.671111111114</v>
      </c>
      <c r="B101" s="1">
        <v>43685.694814814815</v>
      </c>
      <c r="C101" s="1"/>
      <c r="D101">
        <v>20.523</v>
      </c>
      <c r="E101">
        <v>20.751999999999999</v>
      </c>
      <c r="F101">
        <v>18</v>
      </c>
      <c r="G101" t="s">
        <v>217</v>
      </c>
      <c r="H101" t="s">
        <v>214</v>
      </c>
    </row>
    <row r="102" spans="1:8" x14ac:dyDescent="0.25">
      <c r="A102" s="1">
        <v>43685.671111111114</v>
      </c>
      <c r="B102" s="1">
        <v>43685.694814814815</v>
      </c>
      <c r="C102" s="1"/>
      <c r="D102">
        <v>29.221</v>
      </c>
      <c r="E102">
        <v>29.602</v>
      </c>
      <c r="F102">
        <v>18</v>
      </c>
      <c r="G102" t="s">
        <v>217</v>
      </c>
      <c r="H102" t="s">
        <v>214</v>
      </c>
    </row>
    <row r="103" spans="1:8" x14ac:dyDescent="0.25">
      <c r="A103" s="1">
        <v>43685.671111111114</v>
      </c>
      <c r="B103" s="1">
        <v>43685.696296296293</v>
      </c>
      <c r="C103" s="1"/>
      <c r="D103">
        <v>23.079000000000001</v>
      </c>
      <c r="E103">
        <v>23.46</v>
      </c>
      <c r="F103">
        <v>18</v>
      </c>
      <c r="G103" t="s">
        <v>217</v>
      </c>
      <c r="H103" t="s">
        <v>214</v>
      </c>
    </row>
    <row r="104" spans="1:8" x14ac:dyDescent="0.25">
      <c r="A104" s="1">
        <v>43685.675555555557</v>
      </c>
      <c r="B104" s="1">
        <v>43685.696296296293</v>
      </c>
      <c r="C104" s="1"/>
      <c r="D104">
        <v>17.966999999999999</v>
      </c>
      <c r="E104">
        <v>18.234000000000002</v>
      </c>
      <c r="F104">
        <v>18</v>
      </c>
      <c r="G104" t="s">
        <v>217</v>
      </c>
      <c r="H104" t="s">
        <v>214</v>
      </c>
    </row>
    <row r="105" spans="1:8" x14ac:dyDescent="0.25">
      <c r="A105" s="1">
        <v>43685.891851851855</v>
      </c>
      <c r="B105" s="1">
        <v>43685.922962962963</v>
      </c>
      <c r="C105" s="1"/>
      <c r="D105">
        <v>342.71199999999999</v>
      </c>
      <c r="E105">
        <v>344.39100000000002</v>
      </c>
      <c r="F105">
        <v>1</v>
      </c>
      <c r="G105" t="s">
        <v>243</v>
      </c>
      <c r="H105" t="s">
        <v>419</v>
      </c>
    </row>
    <row r="106" spans="1:8" x14ac:dyDescent="0.25">
      <c r="A106" s="1">
        <v>43685.891851851855</v>
      </c>
      <c r="B106" s="1">
        <v>43685.924444444441</v>
      </c>
      <c r="C106" s="1"/>
      <c r="D106">
        <v>134.43</v>
      </c>
      <c r="E106">
        <v>135.49799999999999</v>
      </c>
      <c r="F106">
        <v>1</v>
      </c>
      <c r="G106" t="s">
        <v>215</v>
      </c>
      <c r="H106" t="s">
        <v>418</v>
      </c>
    </row>
    <row r="107" spans="1:8" x14ac:dyDescent="0.25">
      <c r="A107" s="1">
        <v>43685.893333333333</v>
      </c>
      <c r="B107" s="1">
        <v>43685.924444444441</v>
      </c>
      <c r="C107" s="1"/>
      <c r="D107">
        <v>356.14</v>
      </c>
      <c r="E107">
        <v>357.20800000000003</v>
      </c>
      <c r="F107">
        <v>1</v>
      </c>
      <c r="G107" t="s">
        <v>247</v>
      </c>
      <c r="H107" t="s">
        <v>417</v>
      </c>
    </row>
    <row r="108" spans="1:8" x14ac:dyDescent="0.25">
      <c r="A108" s="1">
        <v>43685.893333333333</v>
      </c>
      <c r="B108" s="1">
        <v>43685.912592592591</v>
      </c>
      <c r="C108" s="1"/>
      <c r="D108">
        <v>16.289000000000001</v>
      </c>
      <c r="E108">
        <v>16.670000000000002</v>
      </c>
      <c r="F108">
        <v>1</v>
      </c>
      <c r="G108" t="s">
        <v>251</v>
      </c>
      <c r="H108" t="s">
        <v>416</v>
      </c>
    </row>
    <row r="109" spans="1:8" x14ac:dyDescent="0.25">
      <c r="A109" s="1">
        <v>43685.894814814812</v>
      </c>
      <c r="B109" s="1">
        <v>43685.899259259262</v>
      </c>
      <c r="C109" s="1"/>
      <c r="D109">
        <v>283.05099999999999</v>
      </c>
      <c r="E109">
        <v>293.88400000000001</v>
      </c>
      <c r="F109">
        <v>1</v>
      </c>
      <c r="G109" t="s">
        <v>243</v>
      </c>
      <c r="H109" t="s">
        <v>415</v>
      </c>
    </row>
    <row r="110" spans="1:8" x14ac:dyDescent="0.25">
      <c r="A110" s="1">
        <v>43685.894814814812</v>
      </c>
      <c r="B110" s="1">
        <v>43685.922962962963</v>
      </c>
      <c r="C110" s="1"/>
      <c r="D110">
        <v>59.890999999999998</v>
      </c>
      <c r="E110">
        <v>60.081000000000003</v>
      </c>
      <c r="F110">
        <v>1</v>
      </c>
      <c r="G110" t="s">
        <v>223</v>
      </c>
      <c r="H110" t="s">
        <v>414</v>
      </c>
    </row>
    <row r="111" spans="1:8" x14ac:dyDescent="0.25">
      <c r="A111" s="1">
        <v>43685.894814814812</v>
      </c>
      <c r="B111" s="1">
        <v>43685.924444444441</v>
      </c>
      <c r="C111" s="1"/>
      <c r="D111">
        <v>204.92599999999999</v>
      </c>
      <c r="E111">
        <v>206.14599999999999</v>
      </c>
      <c r="F111">
        <v>1</v>
      </c>
      <c r="G111" t="s">
        <v>217</v>
      </c>
      <c r="H111" t="s">
        <v>413</v>
      </c>
    </row>
    <row r="112" spans="1:8" x14ac:dyDescent="0.25">
      <c r="A112" s="1">
        <v>43685.894814814812</v>
      </c>
      <c r="B112" s="1">
        <v>43685.912592592591</v>
      </c>
      <c r="C112" s="1"/>
      <c r="D112">
        <v>13.045999999999999</v>
      </c>
      <c r="E112">
        <v>13.39</v>
      </c>
      <c r="F112">
        <v>1</v>
      </c>
      <c r="G112" t="s">
        <v>251</v>
      </c>
      <c r="H112" t="s">
        <v>410</v>
      </c>
    </row>
    <row r="113" spans="1:8" x14ac:dyDescent="0.25">
      <c r="A113" s="1">
        <v>43685.894814814812</v>
      </c>
      <c r="B113" s="1">
        <v>43685.906666666669</v>
      </c>
      <c r="C113" s="1"/>
      <c r="D113">
        <v>19.379000000000001</v>
      </c>
      <c r="E113">
        <v>20.294</v>
      </c>
      <c r="F113">
        <v>1</v>
      </c>
      <c r="G113" t="s">
        <v>217</v>
      </c>
      <c r="H113" t="s">
        <v>412</v>
      </c>
    </row>
    <row r="114" spans="1:8" x14ac:dyDescent="0.25">
      <c r="A114" s="1">
        <v>43685.896296296298</v>
      </c>
      <c r="B114" s="1">
        <v>43685.905185185184</v>
      </c>
      <c r="C114" s="1"/>
      <c r="D114">
        <v>9.7270000000000003</v>
      </c>
      <c r="E114">
        <v>10.109</v>
      </c>
      <c r="F114">
        <v>1</v>
      </c>
      <c r="G114" t="s">
        <v>251</v>
      </c>
      <c r="H114" t="s">
        <v>410</v>
      </c>
    </row>
    <row r="115" spans="1:8" x14ac:dyDescent="0.25">
      <c r="A115" s="1">
        <v>43685.896296296298</v>
      </c>
      <c r="B115" s="1">
        <v>43685.908148148148</v>
      </c>
      <c r="C115" s="1"/>
      <c r="D115">
        <v>12.282999999999999</v>
      </c>
      <c r="E115">
        <v>12.55</v>
      </c>
      <c r="F115">
        <v>1</v>
      </c>
      <c r="G115" t="s">
        <v>251</v>
      </c>
      <c r="H115" t="s">
        <v>410</v>
      </c>
    </row>
    <row r="116" spans="1:8" x14ac:dyDescent="0.25">
      <c r="A116" s="1">
        <v>43685.897777777776</v>
      </c>
      <c r="B116" s="1">
        <v>43685.915555555555</v>
      </c>
      <c r="C116" s="1"/>
      <c r="D116">
        <v>7.6289999999999996</v>
      </c>
      <c r="E116">
        <v>7.8579999999999997</v>
      </c>
      <c r="F116">
        <v>1</v>
      </c>
      <c r="G116" t="s">
        <v>251</v>
      </c>
      <c r="H116" t="s">
        <v>410</v>
      </c>
    </row>
    <row r="117" spans="1:8" x14ac:dyDescent="0.25">
      <c r="A117" s="1">
        <v>43685.897777777776</v>
      </c>
      <c r="B117" s="1">
        <v>43685.915555555555</v>
      </c>
      <c r="C117" s="1"/>
      <c r="D117">
        <v>8.6210000000000004</v>
      </c>
      <c r="E117">
        <v>9.0790000000000006</v>
      </c>
      <c r="F117">
        <v>1</v>
      </c>
      <c r="G117" t="s">
        <v>251</v>
      </c>
      <c r="H117" t="s">
        <v>410</v>
      </c>
    </row>
    <row r="118" spans="1:8" x14ac:dyDescent="0.25">
      <c r="A118" s="1">
        <v>43685.897777777776</v>
      </c>
      <c r="B118" s="1">
        <v>43685.919999999998</v>
      </c>
      <c r="C118" s="1"/>
      <c r="D118">
        <v>58.478999999999999</v>
      </c>
      <c r="E118">
        <v>59.7</v>
      </c>
      <c r="F118">
        <v>2</v>
      </c>
      <c r="G118" t="s">
        <v>215</v>
      </c>
      <c r="H118" t="s">
        <v>411</v>
      </c>
    </row>
    <row r="119" spans="1:8" x14ac:dyDescent="0.25">
      <c r="A119" s="1">
        <v>43685.897777777776</v>
      </c>
      <c r="B119" s="1">
        <v>43685.912592592591</v>
      </c>
      <c r="C119" s="1"/>
      <c r="D119">
        <v>10.795999999999999</v>
      </c>
      <c r="E119">
        <v>11.177</v>
      </c>
      <c r="F119">
        <v>1</v>
      </c>
      <c r="G119" t="s">
        <v>251</v>
      </c>
      <c r="H119" t="s">
        <v>410</v>
      </c>
    </row>
    <row r="120" spans="1:8" x14ac:dyDescent="0.25">
      <c r="A120" s="1">
        <v>43685.897777777776</v>
      </c>
      <c r="B120" s="1">
        <v>43685.924444444441</v>
      </c>
      <c r="C120" s="1"/>
      <c r="D120">
        <v>58.517000000000003</v>
      </c>
      <c r="E120">
        <v>59.204000000000001</v>
      </c>
      <c r="F120">
        <v>1</v>
      </c>
      <c r="G120" t="s">
        <v>215</v>
      </c>
      <c r="H120" t="s">
        <v>411</v>
      </c>
    </row>
    <row r="121" spans="1:8" x14ac:dyDescent="0.25">
      <c r="A121" s="1">
        <v>43685.899259259262</v>
      </c>
      <c r="B121" s="1">
        <v>43685.914074074077</v>
      </c>
      <c r="C121" s="1"/>
      <c r="D121">
        <v>6.4470000000000001</v>
      </c>
      <c r="E121">
        <v>6.7140000000000004</v>
      </c>
      <c r="F121">
        <v>1</v>
      </c>
      <c r="G121" t="s">
        <v>251</v>
      </c>
      <c r="H121" t="s">
        <v>410</v>
      </c>
    </row>
    <row r="122" spans="1:8" x14ac:dyDescent="0.25">
      <c r="A122" s="1">
        <v>43685.900740740741</v>
      </c>
      <c r="B122" s="1">
        <v>43685.911111111112</v>
      </c>
      <c r="C122" s="1"/>
      <c r="D122">
        <v>38.604999999999997</v>
      </c>
      <c r="E122">
        <v>49.591000000000001</v>
      </c>
      <c r="F122">
        <v>1</v>
      </c>
      <c r="G122" t="s">
        <v>215</v>
      </c>
      <c r="H122" t="s">
        <v>409</v>
      </c>
    </row>
    <row r="123" spans="1:8" x14ac:dyDescent="0.25">
      <c r="A123" s="1">
        <v>43685.903703703705</v>
      </c>
      <c r="B123" s="1">
        <v>43685.924444444441</v>
      </c>
      <c r="C123" s="1"/>
      <c r="D123">
        <v>209.351</v>
      </c>
      <c r="E123">
        <v>210.26599999999999</v>
      </c>
      <c r="F123">
        <v>1</v>
      </c>
      <c r="G123" t="s">
        <v>215</v>
      </c>
      <c r="H123" t="s">
        <v>408</v>
      </c>
    </row>
    <row r="124" spans="1:8" x14ac:dyDescent="0.25">
      <c r="A124" s="1">
        <v>43685.906666666669</v>
      </c>
      <c r="B124" s="1">
        <v>43685.921481481484</v>
      </c>
      <c r="C124" s="1"/>
      <c r="D124">
        <v>491.02800000000002</v>
      </c>
      <c r="E124">
        <v>493.62200000000001</v>
      </c>
      <c r="F124">
        <v>1</v>
      </c>
      <c r="G124" t="s">
        <v>243</v>
      </c>
      <c r="H124" t="s">
        <v>214</v>
      </c>
    </row>
    <row r="125" spans="1:8" x14ac:dyDescent="0.25">
      <c r="A125" s="1">
        <v>43685.908148148148</v>
      </c>
      <c r="B125" s="1">
        <v>43685.921481481484</v>
      </c>
      <c r="C125" s="1"/>
      <c r="D125">
        <v>493.62200000000001</v>
      </c>
      <c r="E125">
        <v>495.60500000000002</v>
      </c>
      <c r="F125">
        <v>1</v>
      </c>
      <c r="G125" t="s">
        <v>243</v>
      </c>
      <c r="H125" t="s">
        <v>214</v>
      </c>
    </row>
    <row r="126" spans="1:8" x14ac:dyDescent="0.25">
      <c r="A126" s="1">
        <v>43688.912592592591</v>
      </c>
      <c r="B126" s="1">
        <v>43688.94222222222</v>
      </c>
      <c r="C126" s="1" t="s">
        <v>499</v>
      </c>
      <c r="D126">
        <v>75.072999999999993</v>
      </c>
      <c r="E126">
        <v>75.454999999999998</v>
      </c>
      <c r="F126">
        <v>1</v>
      </c>
      <c r="G126" t="s">
        <v>217</v>
      </c>
      <c r="H126" t="s">
        <v>403</v>
      </c>
    </row>
    <row r="127" spans="1:8" x14ac:dyDescent="0.25">
      <c r="A127" s="1">
        <v>43688.912592592591</v>
      </c>
      <c r="B127" s="1">
        <v>43688.943703703706</v>
      </c>
      <c r="C127" s="1" t="s">
        <v>499</v>
      </c>
      <c r="D127">
        <v>65.078999999999994</v>
      </c>
      <c r="E127">
        <v>65.384</v>
      </c>
      <c r="F127">
        <v>1</v>
      </c>
      <c r="G127" t="s">
        <v>217</v>
      </c>
      <c r="H127" t="s">
        <v>403</v>
      </c>
    </row>
    <row r="128" spans="1:8" x14ac:dyDescent="0.25">
      <c r="A128" s="1">
        <v>43688.912592592591</v>
      </c>
      <c r="B128" s="1">
        <v>43688.943703703706</v>
      </c>
      <c r="C128" s="1" t="s">
        <v>499</v>
      </c>
      <c r="D128">
        <v>150.375</v>
      </c>
      <c r="E128">
        <v>150.98599999999999</v>
      </c>
      <c r="F128">
        <v>1</v>
      </c>
      <c r="G128" t="s">
        <v>217</v>
      </c>
      <c r="H128" t="s">
        <v>214</v>
      </c>
    </row>
    <row r="129" spans="1:8" x14ac:dyDescent="0.25">
      <c r="A129" s="1">
        <v>43688.912592592591</v>
      </c>
      <c r="B129" s="1">
        <v>43688.945185185185</v>
      </c>
      <c r="C129" s="1" t="s">
        <v>499</v>
      </c>
      <c r="D129">
        <v>69.962000000000003</v>
      </c>
      <c r="E129">
        <v>70.495999999999995</v>
      </c>
      <c r="F129">
        <v>1</v>
      </c>
      <c r="G129" t="s">
        <v>217</v>
      </c>
      <c r="H129" t="s">
        <v>403</v>
      </c>
    </row>
    <row r="130" spans="1:8" x14ac:dyDescent="0.25">
      <c r="A130" s="1">
        <v>43688.912592592591</v>
      </c>
      <c r="B130" s="1">
        <v>43688.945185185185</v>
      </c>
      <c r="C130" s="1" t="s">
        <v>499</v>
      </c>
      <c r="D130">
        <v>90.102999999999994</v>
      </c>
      <c r="E130">
        <v>90.637</v>
      </c>
      <c r="F130">
        <v>1</v>
      </c>
      <c r="G130" t="s">
        <v>217</v>
      </c>
      <c r="H130" t="s">
        <v>403</v>
      </c>
    </row>
    <row r="131" spans="1:8" x14ac:dyDescent="0.25">
      <c r="A131" s="1">
        <v>43688.912592592591</v>
      </c>
      <c r="B131" s="1">
        <v>43688.945185185185</v>
      </c>
      <c r="C131" s="1" t="s">
        <v>499</v>
      </c>
      <c r="D131">
        <v>125.27500000000001</v>
      </c>
      <c r="E131">
        <v>125.961</v>
      </c>
      <c r="F131">
        <v>1</v>
      </c>
      <c r="G131" t="s">
        <v>217</v>
      </c>
      <c r="H131" t="s">
        <v>214</v>
      </c>
    </row>
    <row r="132" spans="1:8" x14ac:dyDescent="0.25">
      <c r="A132" s="1">
        <v>43688.912592592591</v>
      </c>
      <c r="B132" s="1">
        <v>43688.945185185185</v>
      </c>
      <c r="C132" s="1" t="s">
        <v>499</v>
      </c>
      <c r="D132">
        <v>145.34</v>
      </c>
      <c r="E132">
        <v>145.721</v>
      </c>
      <c r="F132">
        <v>1</v>
      </c>
      <c r="G132" t="s">
        <v>217</v>
      </c>
      <c r="H132" t="s">
        <v>214</v>
      </c>
    </row>
    <row r="133" spans="1:8" x14ac:dyDescent="0.25">
      <c r="A133" s="1">
        <v>43688.912592592591</v>
      </c>
      <c r="B133" s="1">
        <v>43688.946666666663</v>
      </c>
      <c r="C133" s="1" t="s">
        <v>499</v>
      </c>
      <c r="D133">
        <v>120.392</v>
      </c>
      <c r="E133">
        <v>120.85</v>
      </c>
      <c r="F133">
        <v>1</v>
      </c>
      <c r="G133" t="s">
        <v>217</v>
      </c>
      <c r="H133" t="s">
        <v>407</v>
      </c>
    </row>
    <row r="134" spans="1:8" x14ac:dyDescent="0.25">
      <c r="A134" s="1">
        <v>43688.912592592591</v>
      </c>
      <c r="B134" s="1">
        <v>43688.946666666663</v>
      </c>
      <c r="C134" s="1" t="s">
        <v>499</v>
      </c>
      <c r="D134">
        <v>115.128</v>
      </c>
      <c r="E134">
        <v>115.81399999999999</v>
      </c>
      <c r="F134">
        <v>1</v>
      </c>
      <c r="G134" t="s">
        <v>217</v>
      </c>
      <c r="H134" t="s">
        <v>214</v>
      </c>
    </row>
    <row r="135" spans="1:8" x14ac:dyDescent="0.25">
      <c r="A135" s="1">
        <v>43688.914074074077</v>
      </c>
      <c r="B135" s="1">
        <v>43688.943703703706</v>
      </c>
      <c r="C135" s="1" t="s">
        <v>499</v>
      </c>
      <c r="D135">
        <v>140.381</v>
      </c>
      <c r="E135">
        <v>140.762</v>
      </c>
      <c r="F135">
        <v>1</v>
      </c>
      <c r="G135" t="s">
        <v>217</v>
      </c>
      <c r="H135" t="s">
        <v>214</v>
      </c>
    </row>
    <row r="136" spans="1:8" x14ac:dyDescent="0.25">
      <c r="A136" s="1">
        <v>43688.914074074077</v>
      </c>
      <c r="B136" s="1">
        <v>43688.945185185185</v>
      </c>
      <c r="C136" s="1" t="s">
        <v>499</v>
      </c>
      <c r="D136">
        <v>80.108999999999995</v>
      </c>
      <c r="E136">
        <v>80.566000000000003</v>
      </c>
      <c r="F136">
        <v>1</v>
      </c>
      <c r="G136" t="s">
        <v>217</v>
      </c>
      <c r="H136" t="s">
        <v>403</v>
      </c>
    </row>
    <row r="137" spans="1:8" x14ac:dyDescent="0.25">
      <c r="A137" s="1">
        <v>43688.914074074077</v>
      </c>
      <c r="B137" s="1">
        <v>43688.945185185185</v>
      </c>
      <c r="C137" s="1" t="s">
        <v>499</v>
      </c>
      <c r="D137">
        <v>84.838999999999999</v>
      </c>
      <c r="E137">
        <v>85.754000000000005</v>
      </c>
      <c r="F137">
        <v>1</v>
      </c>
      <c r="G137" t="s">
        <v>217</v>
      </c>
      <c r="H137" t="s">
        <v>214</v>
      </c>
    </row>
    <row r="138" spans="1:8" x14ac:dyDescent="0.25">
      <c r="A138" s="1">
        <v>43688.914074074077</v>
      </c>
      <c r="B138" s="1">
        <v>43688.946666666663</v>
      </c>
      <c r="C138" s="1" t="s">
        <v>499</v>
      </c>
      <c r="D138">
        <v>185.547</v>
      </c>
      <c r="E138">
        <v>186.15700000000001</v>
      </c>
      <c r="F138">
        <v>1</v>
      </c>
      <c r="G138" t="s">
        <v>217</v>
      </c>
      <c r="H138" t="s">
        <v>214</v>
      </c>
    </row>
    <row r="139" spans="1:8" x14ac:dyDescent="0.25">
      <c r="A139" s="1">
        <v>43688.915555555555</v>
      </c>
      <c r="B139" s="1">
        <v>43688.94222222222</v>
      </c>
      <c r="C139" s="1" t="s">
        <v>499</v>
      </c>
      <c r="D139">
        <v>110.16800000000001</v>
      </c>
      <c r="E139">
        <v>110.703</v>
      </c>
      <c r="F139">
        <v>1</v>
      </c>
      <c r="G139" t="s">
        <v>217</v>
      </c>
      <c r="H139" t="s">
        <v>403</v>
      </c>
    </row>
    <row r="140" spans="1:8" x14ac:dyDescent="0.25">
      <c r="A140" s="1">
        <v>43688.915555555555</v>
      </c>
      <c r="B140" s="1">
        <v>43688.943703703706</v>
      </c>
      <c r="C140" s="1" t="s">
        <v>499</v>
      </c>
      <c r="D140">
        <v>49.972999999999999</v>
      </c>
      <c r="E140">
        <v>50.582999999999998</v>
      </c>
      <c r="F140">
        <v>1</v>
      </c>
      <c r="G140" t="s">
        <v>217</v>
      </c>
      <c r="H140" t="s">
        <v>403</v>
      </c>
    </row>
    <row r="141" spans="1:8" x14ac:dyDescent="0.25">
      <c r="A141" s="1">
        <v>43688.915555555555</v>
      </c>
      <c r="B141" s="1">
        <v>43688.943703703706</v>
      </c>
      <c r="C141" s="1" t="s">
        <v>499</v>
      </c>
      <c r="D141">
        <v>55.008000000000003</v>
      </c>
      <c r="E141">
        <v>55.389000000000003</v>
      </c>
      <c r="F141">
        <v>1</v>
      </c>
      <c r="G141" t="s">
        <v>217</v>
      </c>
      <c r="H141" t="s">
        <v>403</v>
      </c>
    </row>
    <row r="142" spans="1:8" x14ac:dyDescent="0.25">
      <c r="A142" s="1">
        <v>43688.915555555555</v>
      </c>
      <c r="B142" s="1">
        <v>43688.943703703706</v>
      </c>
      <c r="C142" s="1" t="s">
        <v>499</v>
      </c>
      <c r="D142">
        <v>59.814</v>
      </c>
      <c r="E142">
        <v>60.424999999999997</v>
      </c>
      <c r="F142">
        <v>1</v>
      </c>
      <c r="G142" t="s">
        <v>217</v>
      </c>
      <c r="H142" t="s">
        <v>406</v>
      </c>
    </row>
    <row r="143" spans="1:8" x14ac:dyDescent="0.25">
      <c r="A143" s="1">
        <v>43688.915555555555</v>
      </c>
      <c r="B143" s="1">
        <v>43688.943703703706</v>
      </c>
      <c r="C143" s="1" t="s">
        <v>499</v>
      </c>
      <c r="D143">
        <v>95.061999999999998</v>
      </c>
      <c r="E143">
        <v>95.825000000000003</v>
      </c>
      <c r="F143">
        <v>1</v>
      </c>
      <c r="G143" t="s">
        <v>217</v>
      </c>
      <c r="H143" t="s">
        <v>403</v>
      </c>
    </row>
    <row r="144" spans="1:8" x14ac:dyDescent="0.25">
      <c r="A144" s="1">
        <v>43688.915555555555</v>
      </c>
      <c r="B144" s="1">
        <v>43688.943703703706</v>
      </c>
      <c r="C144" s="1" t="s">
        <v>499</v>
      </c>
      <c r="D144">
        <v>105.057</v>
      </c>
      <c r="E144">
        <v>105.74299999999999</v>
      </c>
      <c r="F144">
        <v>1</v>
      </c>
      <c r="G144" t="s">
        <v>217</v>
      </c>
      <c r="H144" t="s">
        <v>214</v>
      </c>
    </row>
    <row r="145" spans="1:8" x14ac:dyDescent="0.25">
      <c r="A145" s="1">
        <v>43688.915555555555</v>
      </c>
      <c r="B145" s="1">
        <v>43688.943703703706</v>
      </c>
      <c r="C145" s="1" t="s">
        <v>499</v>
      </c>
      <c r="D145">
        <v>135.422</v>
      </c>
      <c r="E145">
        <v>135.727</v>
      </c>
      <c r="F145">
        <v>1</v>
      </c>
      <c r="G145" t="s">
        <v>217</v>
      </c>
      <c r="H145" t="s">
        <v>214</v>
      </c>
    </row>
    <row r="146" spans="1:8" x14ac:dyDescent="0.25">
      <c r="A146" s="1">
        <v>43688.915555555555</v>
      </c>
      <c r="B146" s="1">
        <v>43688.943703703706</v>
      </c>
      <c r="C146" s="1" t="s">
        <v>499</v>
      </c>
      <c r="D146">
        <v>155.334</v>
      </c>
      <c r="E146">
        <v>156.02099999999999</v>
      </c>
      <c r="F146">
        <v>1</v>
      </c>
      <c r="G146" t="s">
        <v>217</v>
      </c>
      <c r="H146" t="s">
        <v>214</v>
      </c>
    </row>
    <row r="147" spans="1:8" x14ac:dyDescent="0.25">
      <c r="A147" s="1">
        <v>43688.915555555555</v>
      </c>
      <c r="B147" s="1">
        <v>43688.945185185185</v>
      </c>
      <c r="C147" s="1" t="s">
        <v>499</v>
      </c>
      <c r="D147">
        <v>100.17400000000001</v>
      </c>
      <c r="E147">
        <v>100.708</v>
      </c>
      <c r="F147">
        <v>1</v>
      </c>
      <c r="G147" t="s">
        <v>217</v>
      </c>
      <c r="H147" t="s">
        <v>403</v>
      </c>
    </row>
    <row r="148" spans="1:8" hidden="1" x14ac:dyDescent="0.25">
      <c r="A148" s="1">
        <v>43688.915555555555</v>
      </c>
      <c r="B148" s="1">
        <v>43688.945185185185</v>
      </c>
      <c r="C148" s="1"/>
      <c r="D148">
        <v>138.47399999999999</v>
      </c>
      <c r="E148">
        <v>139.31299999999999</v>
      </c>
      <c r="F148">
        <v>1</v>
      </c>
      <c r="G148" t="s">
        <v>229</v>
      </c>
      <c r="H148" t="s">
        <v>405</v>
      </c>
    </row>
    <row r="149" spans="1:8" x14ac:dyDescent="0.25">
      <c r="A149" s="1">
        <v>43688.915555555555</v>
      </c>
      <c r="B149" s="1">
        <v>43688.946666666663</v>
      </c>
      <c r="C149" s="1" t="s">
        <v>499</v>
      </c>
      <c r="D149">
        <v>129.929</v>
      </c>
      <c r="E149">
        <v>130.768</v>
      </c>
      <c r="F149">
        <v>1</v>
      </c>
      <c r="G149" t="s">
        <v>217</v>
      </c>
      <c r="H149" t="s">
        <v>214</v>
      </c>
    </row>
    <row r="150" spans="1:8" x14ac:dyDescent="0.25">
      <c r="A150" s="1">
        <v>43688.915555555555</v>
      </c>
      <c r="B150" s="1">
        <v>43688.946666666663</v>
      </c>
      <c r="C150" s="1" t="s">
        <v>499</v>
      </c>
      <c r="D150">
        <v>160.37</v>
      </c>
      <c r="E150">
        <v>161.05699999999999</v>
      </c>
      <c r="F150">
        <v>1</v>
      </c>
      <c r="G150" t="s">
        <v>217</v>
      </c>
      <c r="H150" t="s">
        <v>214</v>
      </c>
    </row>
    <row r="151" spans="1:8" x14ac:dyDescent="0.25">
      <c r="A151" s="1">
        <v>43688.917037037034</v>
      </c>
      <c r="B151" s="1">
        <v>43688.94222222222</v>
      </c>
      <c r="C151" s="1" t="s">
        <v>499</v>
      </c>
      <c r="D151">
        <v>39.902000000000001</v>
      </c>
      <c r="E151">
        <v>40.283000000000001</v>
      </c>
      <c r="F151">
        <v>1</v>
      </c>
      <c r="G151" t="s">
        <v>217</v>
      </c>
      <c r="H151" t="s">
        <v>403</v>
      </c>
    </row>
    <row r="152" spans="1:8" x14ac:dyDescent="0.25">
      <c r="A152" s="1">
        <v>43688.917037037034</v>
      </c>
      <c r="B152" s="1">
        <v>43688.943703703706</v>
      </c>
      <c r="C152" s="1" t="s">
        <v>499</v>
      </c>
      <c r="D152">
        <v>180.35900000000001</v>
      </c>
      <c r="E152">
        <v>181.274</v>
      </c>
      <c r="F152">
        <v>1</v>
      </c>
      <c r="G152" t="s">
        <v>217</v>
      </c>
      <c r="H152" t="s">
        <v>214</v>
      </c>
    </row>
    <row r="153" spans="1:8" hidden="1" x14ac:dyDescent="0.25">
      <c r="A153" s="1">
        <v>43688.92</v>
      </c>
      <c r="B153" s="1">
        <v>43688.927407407406</v>
      </c>
      <c r="C153" s="1"/>
      <c r="D153">
        <v>108.94799999999999</v>
      </c>
      <c r="E153">
        <v>120.392</v>
      </c>
      <c r="F153">
        <v>1</v>
      </c>
      <c r="G153" t="s">
        <v>229</v>
      </c>
      <c r="H153" t="s">
        <v>404</v>
      </c>
    </row>
    <row r="154" spans="1:8" x14ac:dyDescent="0.25">
      <c r="A154" s="1">
        <v>43688.92</v>
      </c>
      <c r="B154" s="1">
        <v>43688.943703703706</v>
      </c>
      <c r="C154" s="1" t="s">
        <v>499</v>
      </c>
      <c r="D154">
        <v>44.860999999999997</v>
      </c>
      <c r="E154">
        <v>45.395000000000003</v>
      </c>
      <c r="F154">
        <v>1</v>
      </c>
      <c r="G154" t="s">
        <v>217</v>
      </c>
      <c r="H154" t="s">
        <v>403</v>
      </c>
    </row>
    <row r="155" spans="1:8" x14ac:dyDescent="0.25">
      <c r="A155" s="1">
        <v>43688.93037037037</v>
      </c>
      <c r="B155" s="1">
        <v>43688.943703703706</v>
      </c>
      <c r="C155" s="1" t="s">
        <v>499</v>
      </c>
      <c r="D155">
        <v>175.4</v>
      </c>
      <c r="E155">
        <v>176.16300000000001</v>
      </c>
      <c r="F155">
        <v>1</v>
      </c>
      <c r="G155" t="s">
        <v>217</v>
      </c>
      <c r="H155" t="s">
        <v>214</v>
      </c>
    </row>
    <row r="156" spans="1:8" x14ac:dyDescent="0.25">
      <c r="A156" s="1">
        <v>43688.931851851848</v>
      </c>
      <c r="B156" s="1">
        <v>43688.943703703706</v>
      </c>
      <c r="C156" s="1" t="s">
        <v>499</v>
      </c>
      <c r="D156">
        <v>169.983</v>
      </c>
      <c r="E156">
        <v>170.822</v>
      </c>
      <c r="F156">
        <v>1</v>
      </c>
      <c r="G156" t="s">
        <v>217</v>
      </c>
      <c r="H156" t="s">
        <v>214</v>
      </c>
    </row>
    <row r="157" spans="1:8" x14ac:dyDescent="0.25">
      <c r="A157" s="1">
        <v>43688.934814814813</v>
      </c>
      <c r="B157" s="1">
        <v>43688.943703703706</v>
      </c>
      <c r="C157" s="1" t="s">
        <v>499</v>
      </c>
      <c r="D157">
        <v>165.25299999999999</v>
      </c>
      <c r="E157">
        <v>166.01599999999999</v>
      </c>
      <c r="F157">
        <v>1</v>
      </c>
      <c r="G157" t="s">
        <v>217</v>
      </c>
      <c r="H157" t="s">
        <v>214</v>
      </c>
    </row>
    <row r="158" spans="1:8" x14ac:dyDescent="0.25">
      <c r="A158" s="1">
        <v>43689.001481481479</v>
      </c>
      <c r="B158" s="1">
        <v>43689.014814814815</v>
      </c>
      <c r="C158" s="1"/>
      <c r="D158">
        <v>419.846</v>
      </c>
      <c r="E158">
        <v>420.22699999999998</v>
      </c>
      <c r="F158">
        <v>2</v>
      </c>
      <c r="G158" t="s">
        <v>247</v>
      </c>
      <c r="H158" t="s">
        <v>402</v>
      </c>
    </row>
    <row r="159" spans="1:8" x14ac:dyDescent="0.25">
      <c r="A159" s="1">
        <v>43689.004444444443</v>
      </c>
      <c r="B159" s="1">
        <v>43689.037037037036</v>
      </c>
      <c r="C159" s="1"/>
      <c r="D159">
        <v>138.39699999999999</v>
      </c>
      <c r="E159">
        <v>139.084</v>
      </c>
      <c r="F159">
        <v>2</v>
      </c>
      <c r="G159" t="s">
        <v>217</v>
      </c>
      <c r="H159" t="s">
        <v>401</v>
      </c>
    </row>
    <row r="160" spans="1:8" x14ac:dyDescent="0.25">
      <c r="A160" s="1">
        <v>43689.005925925929</v>
      </c>
      <c r="B160" s="1">
        <v>43689.025185185186</v>
      </c>
      <c r="C160" s="1"/>
      <c r="D160">
        <v>39.825000000000003</v>
      </c>
      <c r="E160">
        <v>40.664999999999999</v>
      </c>
      <c r="F160">
        <v>2</v>
      </c>
      <c r="G160" t="s">
        <v>217</v>
      </c>
      <c r="H160" t="s">
        <v>400</v>
      </c>
    </row>
    <row r="161" spans="1:8" x14ac:dyDescent="0.25">
      <c r="A161" s="1">
        <v>43689.04</v>
      </c>
      <c r="B161" s="1">
        <v>43689.051851851851</v>
      </c>
      <c r="C161" s="1"/>
      <c r="D161">
        <v>8.3160000000000007</v>
      </c>
      <c r="E161">
        <v>8.5449999999999999</v>
      </c>
      <c r="F161">
        <v>2</v>
      </c>
      <c r="G161" t="s">
        <v>251</v>
      </c>
      <c r="H161" t="s">
        <v>399</v>
      </c>
    </row>
    <row r="162" spans="1:8" x14ac:dyDescent="0.25">
      <c r="A162" s="1">
        <v>43689.041481481479</v>
      </c>
      <c r="B162" s="1">
        <v>43689.050370370373</v>
      </c>
      <c r="C162" s="1"/>
      <c r="D162">
        <v>8.7739999999999991</v>
      </c>
      <c r="E162">
        <v>9.0790000000000006</v>
      </c>
      <c r="F162">
        <v>2</v>
      </c>
      <c r="G162" t="s">
        <v>251</v>
      </c>
      <c r="H162" t="s">
        <v>214</v>
      </c>
    </row>
    <row r="163" spans="1:8" x14ac:dyDescent="0.25">
      <c r="A163" s="1">
        <v>43689.041481481479</v>
      </c>
      <c r="B163" s="1">
        <v>43689.051851851851</v>
      </c>
      <c r="C163" s="1"/>
      <c r="D163">
        <v>9.6129999999999995</v>
      </c>
      <c r="E163">
        <v>9.9179999999999993</v>
      </c>
      <c r="F163">
        <v>2</v>
      </c>
      <c r="G163" t="s">
        <v>251</v>
      </c>
      <c r="H163" t="s">
        <v>214</v>
      </c>
    </row>
    <row r="164" spans="1:8" x14ac:dyDescent="0.25">
      <c r="A164" s="1">
        <v>43689.041481481479</v>
      </c>
      <c r="B164" s="1">
        <v>43689.051851851851</v>
      </c>
      <c r="C164" s="1"/>
      <c r="D164">
        <v>10.109</v>
      </c>
      <c r="E164">
        <v>10.452</v>
      </c>
      <c r="F164">
        <v>2</v>
      </c>
      <c r="G164" t="s">
        <v>251</v>
      </c>
      <c r="H164" t="s">
        <v>214</v>
      </c>
    </row>
    <row r="165" spans="1:8" x14ac:dyDescent="0.25">
      <c r="A165" s="1">
        <v>43689.117037037038</v>
      </c>
      <c r="B165" s="1">
        <v>43689.12296296296</v>
      </c>
      <c r="C165" s="1"/>
      <c r="D165">
        <v>115.20399999999999</v>
      </c>
      <c r="E165">
        <v>130.768</v>
      </c>
      <c r="F165">
        <v>2</v>
      </c>
      <c r="G165" t="s">
        <v>247</v>
      </c>
      <c r="H165" t="s">
        <v>398</v>
      </c>
    </row>
    <row r="166" spans="1:8" hidden="1" x14ac:dyDescent="0.25">
      <c r="A166" s="1">
        <v>43689.120000000003</v>
      </c>
      <c r="B166" s="1">
        <v>43689.125925925924</v>
      </c>
      <c r="C166" s="1"/>
      <c r="D166">
        <v>114.746</v>
      </c>
      <c r="E166">
        <v>121.46</v>
      </c>
      <c r="F166">
        <v>2</v>
      </c>
      <c r="G166" t="s">
        <v>229</v>
      </c>
      <c r="H166" t="s">
        <v>398</v>
      </c>
    </row>
    <row r="167" spans="1:8" x14ac:dyDescent="0.25">
      <c r="A167" s="1">
        <v>43689.308148148149</v>
      </c>
      <c r="B167" s="1">
        <v>43689.337777777779</v>
      </c>
      <c r="C167" s="1"/>
      <c r="D167">
        <v>117.607</v>
      </c>
      <c r="E167">
        <v>117.874</v>
      </c>
      <c r="F167">
        <v>2</v>
      </c>
      <c r="G167" t="s">
        <v>215</v>
      </c>
      <c r="H167" t="s">
        <v>397</v>
      </c>
    </row>
    <row r="168" spans="1:8" x14ac:dyDescent="0.25">
      <c r="A168" s="1">
        <v>43689.311111111114</v>
      </c>
      <c r="B168" s="1">
        <v>43689.336296296293</v>
      </c>
      <c r="C168" s="1"/>
      <c r="D168">
        <v>114.861</v>
      </c>
      <c r="E168">
        <v>115.128</v>
      </c>
      <c r="F168">
        <v>2</v>
      </c>
      <c r="G168" t="s">
        <v>215</v>
      </c>
      <c r="H168" t="s">
        <v>396</v>
      </c>
    </row>
    <row r="169" spans="1:8" x14ac:dyDescent="0.25">
      <c r="A169" s="1">
        <v>43689.311111111114</v>
      </c>
      <c r="B169" s="1">
        <v>43689.337777777779</v>
      </c>
      <c r="C169" s="1"/>
      <c r="D169">
        <v>116.348</v>
      </c>
      <c r="E169">
        <v>116.539</v>
      </c>
      <c r="F169">
        <v>2</v>
      </c>
      <c r="G169" t="s">
        <v>215</v>
      </c>
      <c r="H169" t="s">
        <v>396</v>
      </c>
    </row>
    <row r="170" spans="1:8" x14ac:dyDescent="0.25">
      <c r="A170" s="1">
        <v>43689.311111111114</v>
      </c>
      <c r="B170" s="1">
        <v>43689.339259259257</v>
      </c>
      <c r="C170" s="1"/>
      <c r="D170">
        <v>113.449</v>
      </c>
      <c r="E170">
        <v>113.678</v>
      </c>
      <c r="F170">
        <v>2</v>
      </c>
      <c r="G170" t="s">
        <v>215</v>
      </c>
      <c r="H170" t="s">
        <v>396</v>
      </c>
    </row>
    <row r="171" spans="1:8" x14ac:dyDescent="0.25">
      <c r="A171" s="1">
        <v>43689.311111111114</v>
      </c>
      <c r="B171" s="1">
        <v>43689.339259259257</v>
      </c>
      <c r="C171" s="1"/>
      <c r="D171">
        <v>114.40300000000001</v>
      </c>
      <c r="E171">
        <v>114.708</v>
      </c>
      <c r="F171">
        <v>2</v>
      </c>
      <c r="G171" t="s">
        <v>217</v>
      </c>
      <c r="H171" t="s">
        <v>396</v>
      </c>
    </row>
    <row r="172" spans="1:8" x14ac:dyDescent="0.25">
      <c r="A172" s="1">
        <v>43689.311111111114</v>
      </c>
      <c r="B172" s="1">
        <v>43689.333333333336</v>
      </c>
      <c r="C172" s="1"/>
      <c r="D172">
        <v>117.188</v>
      </c>
      <c r="E172">
        <v>117.455</v>
      </c>
      <c r="F172">
        <v>2</v>
      </c>
      <c r="G172" t="s">
        <v>215</v>
      </c>
      <c r="H172" t="s">
        <v>396</v>
      </c>
    </row>
    <row r="173" spans="1:8" x14ac:dyDescent="0.25">
      <c r="A173" s="1">
        <v>43689.312592592592</v>
      </c>
      <c r="B173" s="1">
        <v>43689.342222222222</v>
      </c>
      <c r="C173" s="1"/>
      <c r="D173">
        <v>85.983000000000004</v>
      </c>
      <c r="E173">
        <v>86.745999999999995</v>
      </c>
      <c r="F173">
        <v>2</v>
      </c>
      <c r="G173" t="s">
        <v>217</v>
      </c>
      <c r="H173" t="s">
        <v>395</v>
      </c>
    </row>
    <row r="174" spans="1:8" x14ac:dyDescent="0.25">
      <c r="A174" s="1">
        <v>43689.315555555557</v>
      </c>
      <c r="B174" s="1">
        <v>43689.342222222222</v>
      </c>
      <c r="C174" s="1"/>
      <c r="D174">
        <v>43.335000000000001</v>
      </c>
      <c r="E174">
        <v>44.097999999999999</v>
      </c>
      <c r="F174">
        <v>2</v>
      </c>
      <c r="G174" t="s">
        <v>217</v>
      </c>
      <c r="H174" t="s">
        <v>394</v>
      </c>
    </row>
    <row r="175" spans="1:8" x14ac:dyDescent="0.25">
      <c r="A175" s="1">
        <v>43689.322962962964</v>
      </c>
      <c r="B175" s="1">
        <v>43689.351111111115</v>
      </c>
      <c r="C175" s="1"/>
      <c r="D175">
        <v>130.61500000000001</v>
      </c>
      <c r="E175">
        <v>131.30199999999999</v>
      </c>
      <c r="F175">
        <v>1</v>
      </c>
      <c r="G175" t="s">
        <v>217</v>
      </c>
      <c r="H175" t="s">
        <v>392</v>
      </c>
    </row>
    <row r="176" spans="1:8" x14ac:dyDescent="0.25">
      <c r="A176" s="1">
        <v>43689.322962962964</v>
      </c>
      <c r="B176" s="1">
        <v>43689.354074074072</v>
      </c>
      <c r="C176" s="1"/>
      <c r="D176">
        <v>135.26900000000001</v>
      </c>
      <c r="E176">
        <v>135.727</v>
      </c>
      <c r="F176">
        <v>1</v>
      </c>
      <c r="G176" t="s">
        <v>217</v>
      </c>
      <c r="H176" t="s">
        <v>392</v>
      </c>
    </row>
    <row r="177" spans="1:8" x14ac:dyDescent="0.25">
      <c r="A177" s="1">
        <v>43689.324444444443</v>
      </c>
      <c r="B177" s="1">
        <v>43689.351111111115</v>
      </c>
      <c r="C177" s="1"/>
      <c r="D177">
        <v>133.74299999999999</v>
      </c>
      <c r="E177">
        <v>134.43</v>
      </c>
      <c r="F177">
        <v>1</v>
      </c>
      <c r="G177" t="s">
        <v>217</v>
      </c>
      <c r="H177" t="s">
        <v>393</v>
      </c>
    </row>
    <row r="178" spans="1:8" x14ac:dyDescent="0.25">
      <c r="A178" s="1">
        <v>43689.324444444443</v>
      </c>
      <c r="B178" s="1">
        <v>43689.354074074072</v>
      </c>
      <c r="C178" s="1"/>
      <c r="D178">
        <v>136.41399999999999</v>
      </c>
      <c r="E178">
        <v>137.17699999999999</v>
      </c>
      <c r="F178">
        <v>1</v>
      </c>
      <c r="G178" t="s">
        <v>217</v>
      </c>
      <c r="H178" t="s">
        <v>392</v>
      </c>
    </row>
    <row r="179" spans="1:8" x14ac:dyDescent="0.25">
      <c r="A179" s="1">
        <v>43689.325925925928</v>
      </c>
      <c r="B179" s="1">
        <v>43689.352592592593</v>
      </c>
      <c r="C179" s="1"/>
      <c r="D179">
        <v>356.97899999999998</v>
      </c>
      <c r="E179">
        <v>358.12400000000002</v>
      </c>
      <c r="F179">
        <v>1</v>
      </c>
      <c r="G179" t="s">
        <v>243</v>
      </c>
      <c r="H179" t="s">
        <v>391</v>
      </c>
    </row>
    <row r="180" spans="1:8" x14ac:dyDescent="0.25">
      <c r="A180" s="1">
        <v>43689.62222222222</v>
      </c>
      <c r="B180" s="1">
        <v>43689.638518518521</v>
      </c>
      <c r="C180" s="1"/>
      <c r="D180">
        <v>75.531000000000006</v>
      </c>
      <c r="E180">
        <v>76.293999999999997</v>
      </c>
      <c r="F180">
        <v>1</v>
      </c>
      <c r="G180" t="s">
        <v>217</v>
      </c>
      <c r="H180" t="s">
        <v>390</v>
      </c>
    </row>
    <row r="181" spans="1:8" x14ac:dyDescent="0.25">
      <c r="A181" s="1">
        <v>43689.623703703706</v>
      </c>
      <c r="B181" s="1">
        <v>43689.638518518521</v>
      </c>
      <c r="C181" s="1"/>
      <c r="D181">
        <v>67.748999999999995</v>
      </c>
      <c r="E181">
        <v>68.741</v>
      </c>
      <c r="F181">
        <v>1</v>
      </c>
      <c r="G181" t="s">
        <v>217</v>
      </c>
      <c r="H181" t="s">
        <v>390</v>
      </c>
    </row>
    <row r="182" spans="1:8" x14ac:dyDescent="0.25">
      <c r="A182" s="1">
        <v>43689.632592592592</v>
      </c>
      <c r="B182" s="1">
        <v>43689.638518518521</v>
      </c>
      <c r="C182" s="1"/>
      <c r="D182">
        <v>188.904</v>
      </c>
      <c r="E182">
        <v>202.637</v>
      </c>
      <c r="F182">
        <v>1</v>
      </c>
      <c r="G182" t="s">
        <v>215</v>
      </c>
      <c r="H182" t="s">
        <v>389</v>
      </c>
    </row>
    <row r="183" spans="1:8" x14ac:dyDescent="0.25">
      <c r="A183" s="1">
        <v>43689.641481481478</v>
      </c>
      <c r="B183" s="1">
        <v>43689.644444444442</v>
      </c>
      <c r="C183" s="1"/>
      <c r="D183">
        <v>78.734999999999999</v>
      </c>
      <c r="E183">
        <v>87.738</v>
      </c>
      <c r="F183">
        <v>27</v>
      </c>
      <c r="G183" t="s">
        <v>247</v>
      </c>
      <c r="H183" t="s">
        <v>388</v>
      </c>
    </row>
    <row r="184" spans="1:8" x14ac:dyDescent="0.25">
      <c r="A184" s="1">
        <v>43691.893333333333</v>
      </c>
      <c r="B184" s="1">
        <v>43691.902222222219</v>
      </c>
      <c r="C184" s="1"/>
      <c r="D184">
        <v>7.9349999999999996</v>
      </c>
      <c r="E184">
        <v>22.582999999999998</v>
      </c>
      <c r="F184">
        <v>27</v>
      </c>
      <c r="G184" t="s">
        <v>247</v>
      </c>
      <c r="H184" t="s">
        <v>387</v>
      </c>
    </row>
    <row r="185" spans="1:8" hidden="1" x14ac:dyDescent="0.25">
      <c r="A185" s="1">
        <v>43692.186666666668</v>
      </c>
      <c r="B185" s="1">
        <v>43692.198518518519</v>
      </c>
      <c r="C185" s="1"/>
      <c r="D185">
        <v>75.072999999999993</v>
      </c>
      <c r="E185">
        <v>76.599000000000004</v>
      </c>
      <c r="F185">
        <v>1</v>
      </c>
      <c r="G185" t="s">
        <v>229</v>
      </c>
      <c r="H185" t="s">
        <v>386</v>
      </c>
    </row>
    <row r="186" spans="1:8" x14ac:dyDescent="0.25">
      <c r="A186" s="1">
        <v>43693.52888888889</v>
      </c>
      <c r="B186" s="1">
        <v>43693.537777777776</v>
      </c>
      <c r="C186" s="1"/>
      <c r="D186">
        <v>233.30699999999999</v>
      </c>
      <c r="E186">
        <v>234.52799999999999</v>
      </c>
      <c r="F186">
        <v>1</v>
      </c>
      <c r="G186" t="s">
        <v>215</v>
      </c>
      <c r="H186" t="s">
        <v>214</v>
      </c>
    </row>
    <row r="187" spans="1:8" x14ac:dyDescent="0.25">
      <c r="A187" s="1">
        <v>43693.52888888889</v>
      </c>
      <c r="B187" s="1">
        <v>43693.537777777776</v>
      </c>
      <c r="C187" s="1"/>
      <c r="D187">
        <v>347.29</v>
      </c>
      <c r="E187">
        <v>348.51100000000002</v>
      </c>
      <c r="F187">
        <v>1</v>
      </c>
      <c r="G187" t="s">
        <v>215</v>
      </c>
      <c r="H187" t="s">
        <v>383</v>
      </c>
    </row>
    <row r="188" spans="1:8" x14ac:dyDescent="0.25">
      <c r="A188" s="1">
        <v>43693.52888888889</v>
      </c>
      <c r="B188" s="1">
        <v>43693.537777777776</v>
      </c>
      <c r="C188" s="1"/>
      <c r="D188">
        <v>235.74799999999999</v>
      </c>
      <c r="E188">
        <v>237.732</v>
      </c>
      <c r="F188">
        <v>1</v>
      </c>
      <c r="G188" t="s">
        <v>215</v>
      </c>
      <c r="H188" t="s">
        <v>214</v>
      </c>
    </row>
    <row r="189" spans="1:8" x14ac:dyDescent="0.25">
      <c r="A189" s="1">
        <v>43693.530370370368</v>
      </c>
      <c r="B189" s="1">
        <v>43693.534814814811</v>
      </c>
      <c r="C189" s="1"/>
      <c r="D189">
        <v>349.274</v>
      </c>
      <c r="E189">
        <v>351.25700000000001</v>
      </c>
      <c r="F189">
        <v>1</v>
      </c>
      <c r="G189" t="s">
        <v>215</v>
      </c>
      <c r="H189" t="s">
        <v>383</v>
      </c>
    </row>
    <row r="190" spans="1:8" x14ac:dyDescent="0.25">
      <c r="A190" s="1">
        <v>43693.530370370368</v>
      </c>
      <c r="B190" s="1">
        <v>43693.537777777776</v>
      </c>
      <c r="C190" s="1"/>
      <c r="D190">
        <v>116.425</v>
      </c>
      <c r="E190">
        <v>117.49299999999999</v>
      </c>
      <c r="F190">
        <v>1</v>
      </c>
      <c r="G190" t="s">
        <v>215</v>
      </c>
      <c r="H190" t="s">
        <v>214</v>
      </c>
    </row>
    <row r="191" spans="1:8" x14ac:dyDescent="0.25">
      <c r="A191" s="1">
        <v>43693.531851851854</v>
      </c>
      <c r="B191" s="1">
        <v>43693.536296296297</v>
      </c>
      <c r="C191" s="1"/>
      <c r="D191">
        <v>112.91500000000001</v>
      </c>
      <c r="E191">
        <v>114.288</v>
      </c>
      <c r="F191">
        <v>1</v>
      </c>
      <c r="G191" t="s">
        <v>215</v>
      </c>
      <c r="H191" t="s">
        <v>385</v>
      </c>
    </row>
    <row r="192" spans="1:8" x14ac:dyDescent="0.25">
      <c r="A192" s="1">
        <v>43693.531851851854</v>
      </c>
      <c r="B192" s="1">
        <v>43693.536296296297</v>
      </c>
      <c r="C192" s="1"/>
      <c r="D192">
        <v>115.35599999999999</v>
      </c>
      <c r="E192">
        <v>116.88200000000001</v>
      </c>
      <c r="F192">
        <v>1</v>
      </c>
      <c r="G192" t="s">
        <v>215</v>
      </c>
      <c r="H192" t="s">
        <v>214</v>
      </c>
    </row>
    <row r="193" spans="1:8" x14ac:dyDescent="0.25">
      <c r="A193" s="1">
        <v>43693.531851851854</v>
      </c>
      <c r="B193" s="1">
        <v>43693.536296296297</v>
      </c>
      <c r="C193" s="1"/>
      <c r="D193">
        <v>227.96600000000001</v>
      </c>
      <c r="E193">
        <v>229.34</v>
      </c>
      <c r="F193">
        <v>1</v>
      </c>
      <c r="G193" t="s">
        <v>215</v>
      </c>
      <c r="H193" t="s">
        <v>384</v>
      </c>
    </row>
    <row r="194" spans="1:8" x14ac:dyDescent="0.25">
      <c r="A194" s="1">
        <v>43693.531851851854</v>
      </c>
      <c r="B194" s="1">
        <v>43693.537777777776</v>
      </c>
      <c r="C194" s="1"/>
      <c r="D194">
        <v>119.476</v>
      </c>
      <c r="E194">
        <v>120.697</v>
      </c>
      <c r="F194">
        <v>1</v>
      </c>
      <c r="G194" t="s">
        <v>223</v>
      </c>
      <c r="H194" t="s">
        <v>214</v>
      </c>
    </row>
    <row r="195" spans="1:8" x14ac:dyDescent="0.25">
      <c r="A195" s="1">
        <v>43693.531851851854</v>
      </c>
      <c r="B195" s="1">
        <v>43693.537777777776</v>
      </c>
      <c r="C195" s="1"/>
      <c r="D195">
        <v>230.71299999999999</v>
      </c>
      <c r="E195">
        <v>232.697</v>
      </c>
      <c r="F195">
        <v>1</v>
      </c>
      <c r="G195" t="s">
        <v>215</v>
      </c>
      <c r="H195" t="s">
        <v>214</v>
      </c>
    </row>
    <row r="196" spans="1:8" x14ac:dyDescent="0.25">
      <c r="A196" s="1">
        <v>43693.533333333333</v>
      </c>
      <c r="B196" s="1">
        <v>43693.537777777776</v>
      </c>
      <c r="C196" s="1"/>
      <c r="D196">
        <v>343.93299999999999</v>
      </c>
      <c r="E196">
        <v>345.00099999999998</v>
      </c>
      <c r="F196">
        <v>1</v>
      </c>
      <c r="G196" t="s">
        <v>215</v>
      </c>
      <c r="H196" t="s">
        <v>383</v>
      </c>
    </row>
    <row r="197" spans="1:8" x14ac:dyDescent="0.25">
      <c r="A197" s="1">
        <v>43693.564444444448</v>
      </c>
      <c r="B197" s="1">
        <v>43693.577777777777</v>
      </c>
      <c r="C197" s="1"/>
      <c r="D197">
        <v>200.34800000000001</v>
      </c>
      <c r="E197">
        <v>201.56899999999999</v>
      </c>
      <c r="F197">
        <v>2</v>
      </c>
      <c r="G197" t="s">
        <v>217</v>
      </c>
      <c r="H197" t="s">
        <v>382</v>
      </c>
    </row>
    <row r="198" spans="1:8" x14ac:dyDescent="0.25">
      <c r="A198" s="1">
        <v>43695.108148148145</v>
      </c>
      <c r="B198" s="1">
        <v>43695.125925925924</v>
      </c>
      <c r="C198" s="1"/>
      <c r="D198">
        <v>136.41399999999999</v>
      </c>
      <c r="E198">
        <v>139.77099999999999</v>
      </c>
      <c r="F198">
        <v>1</v>
      </c>
      <c r="G198" t="s">
        <v>217</v>
      </c>
      <c r="H198" t="s">
        <v>381</v>
      </c>
    </row>
    <row r="199" spans="1:8" x14ac:dyDescent="0.25">
      <c r="A199" s="1">
        <v>43695.27851851852</v>
      </c>
      <c r="B199" s="1">
        <v>43695.309629629628</v>
      </c>
      <c r="C199" s="1" t="s">
        <v>1024</v>
      </c>
      <c r="D199">
        <v>99.257999999999996</v>
      </c>
      <c r="E199">
        <v>99.792000000000002</v>
      </c>
      <c r="F199">
        <v>4</v>
      </c>
      <c r="G199" t="s">
        <v>217</v>
      </c>
      <c r="H199" t="s">
        <v>380</v>
      </c>
    </row>
    <row r="200" spans="1:8" x14ac:dyDescent="0.25">
      <c r="A200" s="1">
        <v>43695.285925925928</v>
      </c>
      <c r="B200" s="1">
        <v>43695.297777777778</v>
      </c>
      <c r="C200" s="1" t="s">
        <v>1024</v>
      </c>
      <c r="D200">
        <v>40.588000000000001</v>
      </c>
      <c r="E200">
        <v>43.945</v>
      </c>
      <c r="F200">
        <v>4</v>
      </c>
      <c r="G200" t="s">
        <v>217</v>
      </c>
      <c r="H200" t="s">
        <v>379</v>
      </c>
    </row>
    <row r="201" spans="1:8" x14ac:dyDescent="0.25">
      <c r="A201" s="1">
        <v>43695.293333333335</v>
      </c>
      <c r="B201" s="1">
        <v>43695.300740740742</v>
      </c>
      <c r="C201" s="1" t="s">
        <v>1024</v>
      </c>
      <c r="D201">
        <v>229.49199999999999</v>
      </c>
      <c r="E201">
        <v>231.857</v>
      </c>
      <c r="F201">
        <v>4</v>
      </c>
      <c r="G201" t="s">
        <v>215</v>
      </c>
      <c r="H201" t="s">
        <v>378</v>
      </c>
    </row>
    <row r="202" spans="1:8" x14ac:dyDescent="0.25">
      <c r="A202" s="1">
        <v>43695.293333333335</v>
      </c>
      <c r="B202" s="1">
        <v>43695.302222222221</v>
      </c>
      <c r="C202" s="1" t="s">
        <v>1024</v>
      </c>
      <c r="D202">
        <v>231.857</v>
      </c>
      <c r="E202">
        <v>233.76499999999999</v>
      </c>
      <c r="F202">
        <v>4</v>
      </c>
      <c r="G202" t="s">
        <v>215</v>
      </c>
      <c r="H202" t="s">
        <v>378</v>
      </c>
    </row>
    <row r="203" spans="1:8" x14ac:dyDescent="0.25">
      <c r="A203" s="1">
        <v>43695.293333333335</v>
      </c>
      <c r="B203" s="1">
        <v>43695.302222222221</v>
      </c>
      <c r="C203" s="1" t="s">
        <v>1024</v>
      </c>
      <c r="D203">
        <v>234.29900000000001</v>
      </c>
      <c r="E203">
        <v>235.977</v>
      </c>
      <c r="F203">
        <v>4</v>
      </c>
      <c r="G203" t="s">
        <v>215</v>
      </c>
      <c r="H203" t="s">
        <v>378</v>
      </c>
    </row>
    <row r="204" spans="1:8" x14ac:dyDescent="0.25">
      <c r="A204" s="1">
        <v>43695.296296296299</v>
      </c>
      <c r="B204" s="1">
        <v>43695.300740740742</v>
      </c>
      <c r="C204" s="1" t="s">
        <v>1024</v>
      </c>
      <c r="D204">
        <v>111.16</v>
      </c>
      <c r="E204">
        <v>112</v>
      </c>
      <c r="F204">
        <v>4</v>
      </c>
      <c r="G204" t="s">
        <v>215</v>
      </c>
      <c r="H204" t="s">
        <v>377</v>
      </c>
    </row>
    <row r="205" spans="1:8" x14ac:dyDescent="0.25">
      <c r="A205" s="1">
        <v>43695.296296296299</v>
      </c>
      <c r="B205" s="1">
        <v>43695.300740740742</v>
      </c>
      <c r="C205" s="1" t="s">
        <v>1024</v>
      </c>
      <c r="D205">
        <v>112.91500000000001</v>
      </c>
      <c r="E205">
        <v>114.136</v>
      </c>
      <c r="F205">
        <v>4</v>
      </c>
      <c r="G205" t="s">
        <v>215</v>
      </c>
      <c r="H205" t="s">
        <v>377</v>
      </c>
    </row>
    <row r="206" spans="1:8" x14ac:dyDescent="0.25">
      <c r="A206" s="1">
        <v>43695.296296296299</v>
      </c>
      <c r="B206" s="1">
        <v>43695.300740740742</v>
      </c>
      <c r="C206" s="1" t="s">
        <v>1024</v>
      </c>
      <c r="D206">
        <v>121.384</v>
      </c>
      <c r="E206">
        <v>122.452</v>
      </c>
      <c r="F206">
        <v>4</v>
      </c>
      <c r="G206" t="s">
        <v>215</v>
      </c>
      <c r="H206" t="s">
        <v>377</v>
      </c>
    </row>
    <row r="207" spans="1:8" x14ac:dyDescent="0.25">
      <c r="A207" s="1">
        <v>43695.296296296299</v>
      </c>
      <c r="B207" s="1">
        <v>43695.300740740742</v>
      </c>
      <c r="C207" s="1" t="s">
        <v>1024</v>
      </c>
      <c r="D207">
        <v>117.035</v>
      </c>
      <c r="E207">
        <v>118.71299999999999</v>
      </c>
      <c r="F207">
        <v>4</v>
      </c>
      <c r="G207" t="s">
        <v>215</v>
      </c>
      <c r="H207" t="s">
        <v>377</v>
      </c>
    </row>
    <row r="208" spans="1:8" x14ac:dyDescent="0.25">
      <c r="A208" s="1">
        <v>43695.296296296299</v>
      </c>
      <c r="B208" s="1">
        <v>43695.300740740742</v>
      </c>
      <c r="C208" s="1" t="s">
        <v>1024</v>
      </c>
      <c r="D208">
        <v>227.661</v>
      </c>
      <c r="E208">
        <v>229.797</v>
      </c>
      <c r="F208">
        <v>4</v>
      </c>
      <c r="G208" t="s">
        <v>215</v>
      </c>
      <c r="H208" t="s">
        <v>378</v>
      </c>
    </row>
    <row r="209" spans="1:8" x14ac:dyDescent="0.25">
      <c r="A209" s="1">
        <v>43695.296296296299</v>
      </c>
      <c r="B209" s="1">
        <v>43695.302222222221</v>
      </c>
      <c r="C209" s="1" t="s">
        <v>1024</v>
      </c>
      <c r="D209">
        <v>123.13800000000001</v>
      </c>
      <c r="E209">
        <v>124.35899999999999</v>
      </c>
      <c r="F209">
        <v>4</v>
      </c>
      <c r="G209" t="s">
        <v>215</v>
      </c>
      <c r="H209" t="s">
        <v>377</v>
      </c>
    </row>
    <row r="210" spans="1:8" x14ac:dyDescent="0.25">
      <c r="A210" s="1">
        <v>43695.296296296299</v>
      </c>
      <c r="B210" s="1">
        <v>43695.302222222221</v>
      </c>
      <c r="C210" s="1" t="s">
        <v>1024</v>
      </c>
      <c r="D210">
        <v>226.13499999999999</v>
      </c>
      <c r="E210">
        <v>227.28</v>
      </c>
      <c r="F210">
        <v>4</v>
      </c>
      <c r="G210" t="s">
        <v>215</v>
      </c>
      <c r="H210" t="s">
        <v>378</v>
      </c>
    </row>
    <row r="211" spans="1:8" x14ac:dyDescent="0.25">
      <c r="A211" s="1">
        <v>43695.296296296299</v>
      </c>
      <c r="B211" s="1">
        <v>43695.302222222221</v>
      </c>
      <c r="C211" s="1" t="s">
        <v>1024</v>
      </c>
      <c r="D211">
        <v>224.15199999999999</v>
      </c>
      <c r="E211">
        <v>225.44900000000001</v>
      </c>
      <c r="F211">
        <v>4</v>
      </c>
      <c r="G211" t="s">
        <v>215</v>
      </c>
      <c r="H211" t="s">
        <v>378</v>
      </c>
    </row>
    <row r="212" spans="1:8" x14ac:dyDescent="0.25">
      <c r="A212" s="1">
        <v>43695.296296296299</v>
      </c>
      <c r="B212" s="1">
        <v>43695.303703703707</v>
      </c>
      <c r="C212" s="1" t="s">
        <v>1024</v>
      </c>
      <c r="D212">
        <v>114.36499999999999</v>
      </c>
      <c r="E212">
        <v>116.119</v>
      </c>
      <c r="F212">
        <v>4</v>
      </c>
      <c r="G212" t="s">
        <v>215</v>
      </c>
      <c r="H212" t="s">
        <v>377</v>
      </c>
    </row>
    <row r="213" spans="1:8" x14ac:dyDescent="0.25">
      <c r="A213" s="1">
        <v>43695.296296296299</v>
      </c>
      <c r="B213" s="1">
        <v>43695.303703703707</v>
      </c>
      <c r="C213" s="1" t="s">
        <v>1024</v>
      </c>
      <c r="D213">
        <v>119.247</v>
      </c>
      <c r="E213">
        <v>120.85</v>
      </c>
      <c r="F213">
        <v>4</v>
      </c>
      <c r="G213" t="s">
        <v>215</v>
      </c>
      <c r="H213" t="s">
        <v>377</v>
      </c>
    </row>
    <row r="214" spans="1:8" x14ac:dyDescent="0.25">
      <c r="A214" s="1">
        <v>43695.297777777778</v>
      </c>
      <c r="B214" s="1">
        <v>43695.303703703707</v>
      </c>
      <c r="C214" s="1" t="s">
        <v>1024</v>
      </c>
      <c r="D214">
        <v>42.418999999999997</v>
      </c>
      <c r="E214">
        <v>42.801000000000002</v>
      </c>
      <c r="F214">
        <v>4</v>
      </c>
      <c r="G214" t="s">
        <v>217</v>
      </c>
      <c r="H214" t="s">
        <v>376</v>
      </c>
    </row>
    <row r="215" spans="1:8" hidden="1" x14ac:dyDescent="0.25">
      <c r="A215" s="1">
        <v>43695.337777777779</v>
      </c>
      <c r="B215" s="1">
        <v>43695.368888888886</v>
      </c>
      <c r="C215" s="1"/>
      <c r="D215">
        <v>113.64</v>
      </c>
      <c r="E215">
        <v>114.021</v>
      </c>
      <c r="F215">
        <v>5</v>
      </c>
      <c r="G215" t="s">
        <v>229</v>
      </c>
      <c r="H215" t="s">
        <v>375</v>
      </c>
    </row>
    <row r="216" spans="1:8" hidden="1" x14ac:dyDescent="0.25">
      <c r="A216" s="1">
        <v>43695.340740740743</v>
      </c>
      <c r="B216" s="1">
        <v>43695.367407407408</v>
      </c>
      <c r="C216" s="1"/>
      <c r="D216">
        <v>118.294</v>
      </c>
      <c r="E216">
        <v>118.599</v>
      </c>
      <c r="F216">
        <v>5</v>
      </c>
      <c r="G216" t="s">
        <v>229</v>
      </c>
      <c r="H216" t="s">
        <v>375</v>
      </c>
    </row>
    <row r="217" spans="1:8" hidden="1" x14ac:dyDescent="0.25">
      <c r="A217" s="1">
        <v>43695.340740740743</v>
      </c>
      <c r="B217" s="1">
        <v>43695.368888888886</v>
      </c>
      <c r="C217" s="1"/>
      <c r="D217">
        <v>112.19</v>
      </c>
      <c r="E217">
        <v>112.495</v>
      </c>
      <c r="F217">
        <v>5</v>
      </c>
      <c r="G217" t="s">
        <v>229</v>
      </c>
      <c r="H217" t="s">
        <v>375</v>
      </c>
    </row>
    <row r="218" spans="1:8" x14ac:dyDescent="0.25">
      <c r="A218" s="1">
        <v>43695.340740740743</v>
      </c>
      <c r="B218" s="1">
        <v>43695.368888888886</v>
      </c>
      <c r="C218" s="1" t="s">
        <v>1024</v>
      </c>
      <c r="D218">
        <v>115.318</v>
      </c>
      <c r="E218">
        <v>115.623</v>
      </c>
      <c r="F218">
        <v>5</v>
      </c>
      <c r="G218" t="s">
        <v>215</v>
      </c>
      <c r="H218" t="s">
        <v>375</v>
      </c>
    </row>
    <row r="219" spans="1:8" hidden="1" x14ac:dyDescent="0.25">
      <c r="A219" s="1">
        <v>43695.340740740743</v>
      </c>
      <c r="B219" s="1">
        <v>43695.368888888886</v>
      </c>
      <c r="C219" s="1"/>
      <c r="D219">
        <v>116.84399999999999</v>
      </c>
      <c r="E219">
        <v>117.188</v>
      </c>
      <c r="F219">
        <v>5</v>
      </c>
      <c r="G219" t="s">
        <v>229</v>
      </c>
      <c r="H219" t="s">
        <v>375</v>
      </c>
    </row>
    <row r="220" spans="1:8" x14ac:dyDescent="0.25">
      <c r="A220" s="1">
        <v>43695.346666666665</v>
      </c>
      <c r="B220" s="1">
        <v>43695.37777777778</v>
      </c>
      <c r="C220" s="1" t="s">
        <v>1024</v>
      </c>
      <c r="D220">
        <v>220.108</v>
      </c>
      <c r="E220">
        <v>230.48400000000001</v>
      </c>
      <c r="F220">
        <v>5</v>
      </c>
      <c r="G220" t="s">
        <v>215</v>
      </c>
      <c r="H220" t="s">
        <v>374</v>
      </c>
    </row>
    <row r="221" spans="1:8" x14ac:dyDescent="0.25">
      <c r="A221" s="1">
        <v>43695.374814814815</v>
      </c>
      <c r="B221" s="1">
        <v>43695.398518518516</v>
      </c>
      <c r="C221" s="1" t="s">
        <v>1024</v>
      </c>
      <c r="D221">
        <v>19.722000000000001</v>
      </c>
      <c r="E221">
        <v>20.141999999999999</v>
      </c>
      <c r="F221">
        <v>5</v>
      </c>
      <c r="G221" t="s">
        <v>226</v>
      </c>
      <c r="H221" t="s">
        <v>249</v>
      </c>
    </row>
    <row r="222" spans="1:8" x14ac:dyDescent="0.25">
      <c r="A222" s="1">
        <v>43695.376296296294</v>
      </c>
      <c r="B222" s="1">
        <v>43695.394074074073</v>
      </c>
      <c r="C222" s="1" t="s">
        <v>1024</v>
      </c>
      <c r="D222">
        <v>5.6459999999999999</v>
      </c>
      <c r="E222">
        <v>6.1040000000000001</v>
      </c>
      <c r="F222">
        <v>5</v>
      </c>
      <c r="G222" t="s">
        <v>251</v>
      </c>
      <c r="H222" t="s">
        <v>250</v>
      </c>
    </row>
    <row r="223" spans="1:8" x14ac:dyDescent="0.25">
      <c r="A223" s="1">
        <v>43695.379259259258</v>
      </c>
      <c r="B223" s="1">
        <v>43695.394074074073</v>
      </c>
      <c r="C223" s="1" t="s">
        <v>1024</v>
      </c>
      <c r="D223">
        <v>29.869</v>
      </c>
      <c r="E223">
        <v>30.097999999999999</v>
      </c>
      <c r="F223">
        <v>5</v>
      </c>
      <c r="G223" t="s">
        <v>226</v>
      </c>
      <c r="H223" t="s">
        <v>254</v>
      </c>
    </row>
    <row r="224" spans="1:8" x14ac:dyDescent="0.25">
      <c r="A224" s="1">
        <v>43695.379259259258</v>
      </c>
      <c r="B224" s="1">
        <v>43695.397037037037</v>
      </c>
      <c r="C224" s="1" t="s">
        <v>1024</v>
      </c>
      <c r="D224">
        <v>9.8800000000000008</v>
      </c>
      <c r="E224">
        <v>10.071</v>
      </c>
      <c r="F224">
        <v>5</v>
      </c>
      <c r="G224" t="s">
        <v>226</v>
      </c>
      <c r="H224" t="s">
        <v>373</v>
      </c>
    </row>
    <row r="225" spans="1:8" x14ac:dyDescent="0.25">
      <c r="A225" s="1">
        <v>43695.382222222222</v>
      </c>
      <c r="B225" s="1">
        <v>43695.392592592594</v>
      </c>
      <c r="C225" s="1" t="s">
        <v>1024</v>
      </c>
      <c r="D225">
        <v>29.526</v>
      </c>
      <c r="E225">
        <v>29.792999999999999</v>
      </c>
      <c r="F225">
        <v>5</v>
      </c>
      <c r="G225" t="s">
        <v>226</v>
      </c>
      <c r="H225" t="s">
        <v>254</v>
      </c>
    </row>
    <row r="226" spans="1:8" x14ac:dyDescent="0.25">
      <c r="A226" s="1">
        <v>43695.385185185187</v>
      </c>
      <c r="B226" s="1">
        <v>43695.395555555559</v>
      </c>
      <c r="C226" s="1" t="s">
        <v>1024</v>
      </c>
      <c r="D226">
        <v>10.223000000000001</v>
      </c>
      <c r="E226">
        <v>10.375999999999999</v>
      </c>
      <c r="F226">
        <v>5</v>
      </c>
      <c r="G226" t="s">
        <v>226</v>
      </c>
      <c r="H226" t="s">
        <v>372</v>
      </c>
    </row>
    <row r="227" spans="1:8" x14ac:dyDescent="0.25">
      <c r="A227" s="1">
        <v>43696.232592592591</v>
      </c>
      <c r="B227" s="1">
        <v>43696.248888888891</v>
      </c>
      <c r="C227" s="1"/>
      <c r="D227">
        <v>25.786999999999999</v>
      </c>
      <c r="E227">
        <v>26.169</v>
      </c>
      <c r="F227">
        <v>11</v>
      </c>
      <c r="G227" t="s">
        <v>226</v>
      </c>
      <c r="H227" t="s">
        <v>371</v>
      </c>
    </row>
    <row r="228" spans="1:8" x14ac:dyDescent="0.25">
      <c r="A228" s="1">
        <v>43696.234074074076</v>
      </c>
      <c r="B228" s="1">
        <v>43696.248888888891</v>
      </c>
      <c r="C228" s="1"/>
      <c r="D228">
        <v>222.93100000000001</v>
      </c>
      <c r="E228">
        <v>223.999</v>
      </c>
      <c r="F228">
        <v>11</v>
      </c>
      <c r="G228" t="s">
        <v>217</v>
      </c>
      <c r="H228" t="s">
        <v>214</v>
      </c>
    </row>
    <row r="229" spans="1:8" x14ac:dyDescent="0.25">
      <c r="A229" s="1">
        <v>43696.234074074076</v>
      </c>
      <c r="B229" s="1">
        <v>43696.25037037037</v>
      </c>
      <c r="C229" s="1"/>
      <c r="D229">
        <v>289.00099999999998</v>
      </c>
      <c r="E229">
        <v>291.29000000000002</v>
      </c>
      <c r="F229">
        <v>11</v>
      </c>
      <c r="G229" t="s">
        <v>217</v>
      </c>
      <c r="H229" t="s">
        <v>214</v>
      </c>
    </row>
    <row r="230" spans="1:8" x14ac:dyDescent="0.25">
      <c r="A230" s="1">
        <v>43696.235555555555</v>
      </c>
      <c r="B230" s="1">
        <v>43696.25037037037</v>
      </c>
      <c r="C230" s="1"/>
      <c r="D230">
        <v>99.64</v>
      </c>
      <c r="E230">
        <v>100.40300000000001</v>
      </c>
      <c r="F230">
        <v>11</v>
      </c>
      <c r="G230" t="s">
        <v>217</v>
      </c>
      <c r="H230" t="s">
        <v>370</v>
      </c>
    </row>
    <row r="231" spans="1:8" x14ac:dyDescent="0.25">
      <c r="A231" s="1">
        <v>43696.235555555555</v>
      </c>
      <c r="B231" s="1">
        <v>43696.248888888891</v>
      </c>
      <c r="C231" s="1"/>
      <c r="D231">
        <v>223.846</v>
      </c>
      <c r="E231">
        <v>225.52500000000001</v>
      </c>
      <c r="F231">
        <v>11</v>
      </c>
      <c r="G231" t="s">
        <v>217</v>
      </c>
      <c r="H231" t="s">
        <v>214</v>
      </c>
    </row>
    <row r="232" spans="1:8" x14ac:dyDescent="0.25">
      <c r="A232" s="1">
        <v>43696.235555555555</v>
      </c>
      <c r="B232" s="1">
        <v>43696.248888888891</v>
      </c>
      <c r="C232" s="1"/>
      <c r="D232">
        <v>181.274</v>
      </c>
      <c r="E232">
        <v>182.648</v>
      </c>
      <c r="F232">
        <v>11</v>
      </c>
      <c r="G232" t="s">
        <v>217</v>
      </c>
      <c r="H232" t="s">
        <v>369</v>
      </c>
    </row>
    <row r="233" spans="1:8" x14ac:dyDescent="0.25">
      <c r="A233" s="1">
        <v>43696.235555555555</v>
      </c>
      <c r="B233" s="1">
        <v>43696.248888888891</v>
      </c>
      <c r="C233" s="1"/>
      <c r="D233">
        <v>216.67500000000001</v>
      </c>
      <c r="E233">
        <v>218.35300000000001</v>
      </c>
      <c r="F233">
        <v>11</v>
      </c>
      <c r="G233" t="s">
        <v>217</v>
      </c>
      <c r="H233" t="s">
        <v>368</v>
      </c>
    </row>
    <row r="234" spans="1:8" x14ac:dyDescent="0.25">
      <c r="A234" s="1">
        <v>43696.237037037034</v>
      </c>
      <c r="B234" s="1">
        <v>43696.247407407405</v>
      </c>
      <c r="C234" s="1"/>
      <c r="D234">
        <v>265.04500000000002</v>
      </c>
      <c r="E234">
        <v>267.18099999999998</v>
      </c>
      <c r="F234">
        <v>11</v>
      </c>
      <c r="G234" t="s">
        <v>217</v>
      </c>
      <c r="H234" t="s">
        <v>214</v>
      </c>
    </row>
    <row r="235" spans="1:8" x14ac:dyDescent="0.25">
      <c r="A235" s="1">
        <v>43696.237037037034</v>
      </c>
      <c r="B235" s="1">
        <v>43696.248888888891</v>
      </c>
      <c r="C235" s="1"/>
      <c r="D235">
        <v>49.286000000000001</v>
      </c>
      <c r="E235">
        <v>50.811999999999998</v>
      </c>
      <c r="F235">
        <v>11</v>
      </c>
      <c r="G235" t="s">
        <v>217</v>
      </c>
      <c r="H235" t="s">
        <v>214</v>
      </c>
    </row>
    <row r="236" spans="1:8" x14ac:dyDescent="0.25">
      <c r="A236" s="1">
        <v>43696.237037037034</v>
      </c>
      <c r="B236" s="1">
        <v>43696.254814814813</v>
      </c>
      <c r="C236" s="1"/>
      <c r="D236">
        <v>6.1420000000000003</v>
      </c>
      <c r="E236">
        <v>6.8280000000000003</v>
      </c>
      <c r="F236">
        <v>11</v>
      </c>
      <c r="G236" t="s">
        <v>226</v>
      </c>
      <c r="H236" t="s">
        <v>367</v>
      </c>
    </row>
    <row r="237" spans="1:8" x14ac:dyDescent="0.25">
      <c r="A237" s="1">
        <v>43696.237037037034</v>
      </c>
      <c r="B237" s="1">
        <v>43696.251851851855</v>
      </c>
      <c r="C237" s="1"/>
      <c r="D237">
        <v>8.8879999999999999</v>
      </c>
      <c r="E237">
        <v>9.3840000000000003</v>
      </c>
      <c r="F237">
        <v>11</v>
      </c>
      <c r="G237" t="s">
        <v>251</v>
      </c>
      <c r="H237" t="s">
        <v>366</v>
      </c>
    </row>
    <row r="238" spans="1:8" x14ac:dyDescent="0.25">
      <c r="A238" s="1">
        <v>43696.237037037034</v>
      </c>
      <c r="B238" s="1">
        <v>43696.245925925927</v>
      </c>
      <c r="C238" s="1"/>
      <c r="D238">
        <v>339.50799999999998</v>
      </c>
      <c r="E238">
        <v>342.10199999999998</v>
      </c>
      <c r="F238">
        <v>11</v>
      </c>
      <c r="G238" t="s">
        <v>217</v>
      </c>
      <c r="H238" t="s">
        <v>214</v>
      </c>
    </row>
    <row r="239" spans="1:8" x14ac:dyDescent="0.25">
      <c r="A239" s="1">
        <v>43696.237037037034</v>
      </c>
      <c r="B239" s="1">
        <v>43696.248888888891</v>
      </c>
      <c r="C239" s="1"/>
      <c r="D239">
        <v>350.03699999999998</v>
      </c>
      <c r="E239">
        <v>352.47800000000001</v>
      </c>
      <c r="F239">
        <v>11</v>
      </c>
      <c r="G239" t="s">
        <v>217</v>
      </c>
      <c r="H239" t="s">
        <v>214</v>
      </c>
    </row>
    <row r="240" spans="1:8" x14ac:dyDescent="0.25">
      <c r="A240" s="1">
        <v>43696.238518518519</v>
      </c>
      <c r="B240" s="1">
        <v>43696.247407407405</v>
      </c>
      <c r="C240" s="1"/>
      <c r="D240">
        <v>105.896</v>
      </c>
      <c r="E240">
        <v>106.812</v>
      </c>
      <c r="F240">
        <v>11</v>
      </c>
      <c r="G240" t="s">
        <v>217</v>
      </c>
      <c r="H240" t="s">
        <v>214</v>
      </c>
    </row>
    <row r="241" spans="1:8" x14ac:dyDescent="0.25">
      <c r="A241" s="1">
        <v>43696.238518518519</v>
      </c>
      <c r="B241" s="1">
        <v>43696.248888888891</v>
      </c>
      <c r="C241" s="1"/>
      <c r="D241">
        <v>112</v>
      </c>
      <c r="E241">
        <v>113.068</v>
      </c>
      <c r="F241">
        <v>11</v>
      </c>
      <c r="G241" t="s">
        <v>217</v>
      </c>
      <c r="H241" t="s">
        <v>214</v>
      </c>
    </row>
    <row r="242" spans="1:8" x14ac:dyDescent="0.25">
      <c r="A242" s="1">
        <v>43696.238518518519</v>
      </c>
      <c r="B242" s="1">
        <v>43696.247407407405</v>
      </c>
      <c r="C242" s="1"/>
      <c r="D242">
        <v>124.35899999999999</v>
      </c>
      <c r="E242">
        <v>125.42700000000001</v>
      </c>
      <c r="F242">
        <v>11</v>
      </c>
      <c r="G242" t="s">
        <v>217</v>
      </c>
      <c r="H242" t="s">
        <v>214</v>
      </c>
    </row>
    <row r="243" spans="1:8" x14ac:dyDescent="0.25">
      <c r="A243" s="1">
        <v>43696.238518518519</v>
      </c>
      <c r="B243" s="1">
        <v>43696.247407407405</v>
      </c>
      <c r="C243" s="1"/>
      <c r="D243">
        <v>127.10599999999999</v>
      </c>
      <c r="E243">
        <v>128.47900000000001</v>
      </c>
      <c r="F243">
        <v>11</v>
      </c>
      <c r="G243" t="s">
        <v>217</v>
      </c>
      <c r="H243" t="s">
        <v>214</v>
      </c>
    </row>
    <row r="244" spans="1:8" x14ac:dyDescent="0.25">
      <c r="A244" s="1">
        <v>43696.238518518519</v>
      </c>
      <c r="B244" s="1">
        <v>43696.25037037037</v>
      </c>
      <c r="C244" s="1"/>
      <c r="D244">
        <v>136.71899999999999</v>
      </c>
      <c r="E244">
        <v>137.93899999999999</v>
      </c>
      <c r="F244">
        <v>11</v>
      </c>
      <c r="G244" t="s">
        <v>217</v>
      </c>
      <c r="H244" t="s">
        <v>214</v>
      </c>
    </row>
    <row r="245" spans="1:8" x14ac:dyDescent="0.25">
      <c r="A245" s="1">
        <v>43696.238518518519</v>
      </c>
      <c r="B245" s="1">
        <v>43696.245925925927</v>
      </c>
      <c r="C245" s="1"/>
      <c r="D245">
        <v>148.46799999999999</v>
      </c>
      <c r="E245">
        <v>149.38399999999999</v>
      </c>
      <c r="F245">
        <v>11</v>
      </c>
      <c r="G245" t="s">
        <v>217</v>
      </c>
      <c r="H245" t="s">
        <v>214</v>
      </c>
    </row>
    <row r="246" spans="1:8" x14ac:dyDescent="0.25">
      <c r="A246" s="1">
        <v>43696.238518518519</v>
      </c>
      <c r="B246" s="1">
        <v>43696.247407407405</v>
      </c>
      <c r="C246" s="1"/>
      <c r="D246">
        <v>158.99700000000001</v>
      </c>
      <c r="E246">
        <v>160.67500000000001</v>
      </c>
      <c r="F246">
        <v>11</v>
      </c>
      <c r="G246" t="s">
        <v>217</v>
      </c>
      <c r="H246" t="s">
        <v>214</v>
      </c>
    </row>
    <row r="247" spans="1:8" x14ac:dyDescent="0.25">
      <c r="A247" s="1">
        <v>43696.238518518519</v>
      </c>
      <c r="B247" s="1">
        <v>43696.247407407405</v>
      </c>
      <c r="C247" s="1"/>
      <c r="D247">
        <v>186.768</v>
      </c>
      <c r="E247">
        <v>187.68299999999999</v>
      </c>
      <c r="F247">
        <v>11</v>
      </c>
      <c r="G247" t="s">
        <v>217</v>
      </c>
      <c r="H247" t="s">
        <v>214</v>
      </c>
    </row>
    <row r="248" spans="1:8" x14ac:dyDescent="0.25">
      <c r="A248" s="1">
        <v>43696.238518518519</v>
      </c>
      <c r="B248" s="1">
        <v>43696.248888888891</v>
      </c>
      <c r="C248" s="1"/>
      <c r="D248">
        <v>191.19300000000001</v>
      </c>
      <c r="E248">
        <v>192.71899999999999</v>
      </c>
      <c r="F248">
        <v>11</v>
      </c>
      <c r="G248" t="s">
        <v>217</v>
      </c>
      <c r="H248" t="s">
        <v>214</v>
      </c>
    </row>
    <row r="249" spans="1:8" x14ac:dyDescent="0.25">
      <c r="A249" s="1">
        <v>43696.238518518519</v>
      </c>
      <c r="B249" s="1">
        <v>43696.247407407405</v>
      </c>
      <c r="C249" s="1"/>
      <c r="D249">
        <v>199.28</v>
      </c>
      <c r="E249">
        <v>200.65299999999999</v>
      </c>
      <c r="F249">
        <v>11</v>
      </c>
      <c r="G249" t="s">
        <v>217</v>
      </c>
      <c r="H249" t="s">
        <v>214</v>
      </c>
    </row>
    <row r="250" spans="1:8" x14ac:dyDescent="0.25">
      <c r="A250" s="1">
        <v>43696.238518518519</v>
      </c>
      <c r="B250" s="1">
        <v>43696.248888888891</v>
      </c>
      <c r="C250" s="1"/>
      <c r="D250">
        <v>201.874</v>
      </c>
      <c r="E250">
        <v>203.70500000000001</v>
      </c>
      <c r="F250">
        <v>11</v>
      </c>
      <c r="G250" t="s">
        <v>217</v>
      </c>
      <c r="H250" t="s">
        <v>214</v>
      </c>
    </row>
    <row r="251" spans="1:8" x14ac:dyDescent="0.25">
      <c r="A251" s="1">
        <v>43696.238518518519</v>
      </c>
      <c r="B251" s="1">
        <v>43696.25037037037</v>
      </c>
      <c r="C251" s="1"/>
      <c r="D251">
        <v>236.511</v>
      </c>
      <c r="E251">
        <v>237.88499999999999</v>
      </c>
      <c r="F251">
        <v>11</v>
      </c>
      <c r="G251" t="s">
        <v>217</v>
      </c>
      <c r="H251" t="s">
        <v>214</v>
      </c>
    </row>
    <row r="252" spans="1:8" x14ac:dyDescent="0.25">
      <c r="A252" s="1">
        <v>43696.238518518519</v>
      </c>
      <c r="B252" s="1">
        <v>43696.247407407405</v>
      </c>
      <c r="C252" s="1"/>
      <c r="D252">
        <v>249.17599999999999</v>
      </c>
      <c r="E252">
        <v>250.39699999999999</v>
      </c>
      <c r="F252">
        <v>11</v>
      </c>
      <c r="G252" t="s">
        <v>217</v>
      </c>
      <c r="H252" t="s">
        <v>214</v>
      </c>
    </row>
    <row r="253" spans="1:8" x14ac:dyDescent="0.25">
      <c r="A253" s="1">
        <v>43696.238518518519</v>
      </c>
      <c r="B253" s="1">
        <v>43696.248888888891</v>
      </c>
      <c r="C253" s="1"/>
      <c r="D253">
        <v>276.48899999999998</v>
      </c>
      <c r="E253">
        <v>278.16800000000001</v>
      </c>
      <c r="F253">
        <v>11</v>
      </c>
      <c r="G253" t="s">
        <v>217</v>
      </c>
      <c r="H253" t="s">
        <v>214</v>
      </c>
    </row>
    <row r="254" spans="1:8" x14ac:dyDescent="0.25">
      <c r="A254" s="1">
        <v>43696.238518518519</v>
      </c>
      <c r="B254" s="1">
        <v>43696.248888888891</v>
      </c>
      <c r="C254" s="1"/>
      <c r="D254">
        <v>286.10199999999998</v>
      </c>
      <c r="E254">
        <v>288.23899999999998</v>
      </c>
      <c r="F254">
        <v>11</v>
      </c>
      <c r="G254" t="s">
        <v>217</v>
      </c>
      <c r="H254" t="s">
        <v>214</v>
      </c>
    </row>
    <row r="255" spans="1:8" x14ac:dyDescent="0.25">
      <c r="A255" s="1">
        <v>43696.238518518519</v>
      </c>
      <c r="B255" s="1">
        <v>43696.25037037037</v>
      </c>
      <c r="C255" s="1"/>
      <c r="D255">
        <v>63.323999999999998</v>
      </c>
      <c r="E255">
        <v>64.697000000000003</v>
      </c>
      <c r="F255">
        <v>11</v>
      </c>
      <c r="G255" t="s">
        <v>217</v>
      </c>
      <c r="H255" t="s">
        <v>214</v>
      </c>
    </row>
    <row r="256" spans="1:8" x14ac:dyDescent="0.25">
      <c r="A256" s="1">
        <v>43696.238518518519</v>
      </c>
      <c r="B256" s="1">
        <v>43696.245925925927</v>
      </c>
      <c r="C256" s="1"/>
      <c r="D256">
        <v>52.643000000000001</v>
      </c>
      <c r="E256">
        <v>53.710999999999999</v>
      </c>
      <c r="F256">
        <v>11</v>
      </c>
      <c r="G256" t="s">
        <v>217</v>
      </c>
      <c r="H256" t="s">
        <v>214</v>
      </c>
    </row>
    <row r="257" spans="1:8" x14ac:dyDescent="0.25">
      <c r="A257" s="1">
        <v>43696.238518518519</v>
      </c>
      <c r="B257" s="1">
        <v>43696.25037037037</v>
      </c>
      <c r="C257" s="1"/>
      <c r="D257">
        <v>258.94200000000001</v>
      </c>
      <c r="E257">
        <v>260.16199999999998</v>
      </c>
      <c r="F257">
        <v>11</v>
      </c>
      <c r="G257" t="s">
        <v>217</v>
      </c>
      <c r="H257" t="s">
        <v>365</v>
      </c>
    </row>
    <row r="258" spans="1:8" x14ac:dyDescent="0.25">
      <c r="A258" s="1">
        <v>43696.238518518519</v>
      </c>
      <c r="B258" s="1">
        <v>43696.245925925927</v>
      </c>
      <c r="C258" s="1"/>
      <c r="D258">
        <v>487.82299999999998</v>
      </c>
      <c r="E258">
        <v>491.18</v>
      </c>
      <c r="F258">
        <v>11</v>
      </c>
      <c r="G258" t="s">
        <v>217</v>
      </c>
      <c r="H258" t="s">
        <v>214</v>
      </c>
    </row>
    <row r="259" spans="1:8" x14ac:dyDescent="0.25">
      <c r="A259" s="1">
        <v>43696.238518518519</v>
      </c>
      <c r="B259" s="1">
        <v>43696.245925925927</v>
      </c>
      <c r="C259" s="1"/>
      <c r="D259">
        <v>425.11</v>
      </c>
      <c r="E259">
        <v>426.483</v>
      </c>
      <c r="F259">
        <v>11</v>
      </c>
      <c r="G259" t="s">
        <v>217</v>
      </c>
      <c r="H259" t="s">
        <v>214</v>
      </c>
    </row>
    <row r="260" spans="1:8" x14ac:dyDescent="0.25">
      <c r="A260" s="1">
        <v>43696.238518518519</v>
      </c>
      <c r="B260" s="1">
        <v>43696.245925925927</v>
      </c>
      <c r="C260" s="1"/>
      <c r="D260">
        <v>403.29</v>
      </c>
      <c r="E260">
        <v>406.18900000000002</v>
      </c>
      <c r="F260">
        <v>11</v>
      </c>
      <c r="G260" t="s">
        <v>217</v>
      </c>
      <c r="H260" t="s">
        <v>214</v>
      </c>
    </row>
    <row r="261" spans="1:8" x14ac:dyDescent="0.25">
      <c r="A261" s="1">
        <v>43696.238518518519</v>
      </c>
      <c r="B261" s="1">
        <v>43696.245925925927</v>
      </c>
      <c r="C261" s="1"/>
      <c r="D261">
        <v>382.233</v>
      </c>
      <c r="E261">
        <v>384.06400000000002</v>
      </c>
      <c r="F261">
        <v>11</v>
      </c>
      <c r="G261" t="s">
        <v>217</v>
      </c>
      <c r="H261" t="s">
        <v>214</v>
      </c>
    </row>
    <row r="262" spans="1:8" x14ac:dyDescent="0.25">
      <c r="A262" s="1">
        <v>43696.238518518519</v>
      </c>
      <c r="B262" s="1">
        <v>43696.245925925927</v>
      </c>
      <c r="C262" s="1"/>
      <c r="D262">
        <v>329.13200000000001</v>
      </c>
      <c r="E262">
        <v>331.26799999999997</v>
      </c>
      <c r="F262">
        <v>11</v>
      </c>
      <c r="G262" t="s">
        <v>217</v>
      </c>
      <c r="H262" t="s">
        <v>214</v>
      </c>
    </row>
    <row r="263" spans="1:8" x14ac:dyDescent="0.25">
      <c r="A263" s="1">
        <v>43696.238518518519</v>
      </c>
      <c r="B263" s="1">
        <v>43696.245925925927</v>
      </c>
      <c r="C263" s="1"/>
      <c r="D263">
        <v>319.06099999999998</v>
      </c>
      <c r="E263">
        <v>320.58699999999999</v>
      </c>
      <c r="F263">
        <v>11</v>
      </c>
      <c r="G263" t="s">
        <v>217</v>
      </c>
      <c r="H263" t="s">
        <v>214</v>
      </c>
    </row>
    <row r="264" spans="1:8" x14ac:dyDescent="0.25">
      <c r="A264" s="1">
        <v>43696.238518518519</v>
      </c>
      <c r="B264" s="1">
        <v>43696.247407407405</v>
      </c>
      <c r="C264" s="1"/>
      <c r="D264">
        <v>467.22399999999999</v>
      </c>
      <c r="E264">
        <v>470.12299999999999</v>
      </c>
      <c r="F264">
        <v>11</v>
      </c>
      <c r="G264" t="s">
        <v>217</v>
      </c>
      <c r="H264" t="s">
        <v>214</v>
      </c>
    </row>
    <row r="265" spans="1:8" x14ac:dyDescent="0.25">
      <c r="A265" s="1">
        <v>43696.238518518519</v>
      </c>
      <c r="B265" s="1">
        <v>43696.247407407405</v>
      </c>
      <c r="C265" s="1"/>
      <c r="D265">
        <v>296.93599999999998</v>
      </c>
      <c r="E265">
        <v>299.072</v>
      </c>
      <c r="F265">
        <v>11</v>
      </c>
      <c r="G265" t="s">
        <v>217</v>
      </c>
      <c r="H265" t="s">
        <v>214</v>
      </c>
    </row>
    <row r="266" spans="1:8" x14ac:dyDescent="0.25">
      <c r="A266" s="1">
        <v>43696.238518518519</v>
      </c>
      <c r="B266" s="1">
        <v>43696.248888888891</v>
      </c>
      <c r="C266" s="1"/>
      <c r="D266">
        <v>446.32</v>
      </c>
      <c r="E266">
        <v>448.76100000000002</v>
      </c>
      <c r="F266">
        <v>11</v>
      </c>
      <c r="G266" t="s">
        <v>217</v>
      </c>
      <c r="H266" t="s">
        <v>214</v>
      </c>
    </row>
    <row r="267" spans="1:8" x14ac:dyDescent="0.25">
      <c r="A267" s="1">
        <v>43696.238518518519</v>
      </c>
      <c r="B267" s="1">
        <v>43696.248888888891</v>
      </c>
      <c r="C267" s="1"/>
      <c r="D267">
        <v>436.24900000000002</v>
      </c>
      <c r="E267">
        <v>437.31700000000001</v>
      </c>
      <c r="F267">
        <v>11</v>
      </c>
      <c r="G267" t="s">
        <v>217</v>
      </c>
      <c r="H267" t="s">
        <v>214</v>
      </c>
    </row>
    <row r="268" spans="1:8" x14ac:dyDescent="0.25">
      <c r="A268" s="1">
        <v>43696.238518518519</v>
      </c>
      <c r="B268" s="1">
        <v>43696.248888888891</v>
      </c>
      <c r="C268" s="1"/>
      <c r="D268">
        <v>414.27600000000001</v>
      </c>
      <c r="E268">
        <v>416.87</v>
      </c>
      <c r="F268">
        <v>11</v>
      </c>
      <c r="G268" t="s">
        <v>217</v>
      </c>
      <c r="H268" t="s">
        <v>214</v>
      </c>
    </row>
    <row r="269" spans="1:8" x14ac:dyDescent="0.25">
      <c r="A269" s="1">
        <v>43696.24</v>
      </c>
      <c r="B269" s="1">
        <v>43696.245925925927</v>
      </c>
      <c r="C269" s="1"/>
      <c r="D269">
        <v>74.158000000000001</v>
      </c>
      <c r="E269">
        <v>75.378</v>
      </c>
      <c r="F269">
        <v>11</v>
      </c>
      <c r="G269" t="s">
        <v>217</v>
      </c>
      <c r="H269" t="s">
        <v>214</v>
      </c>
    </row>
    <row r="270" spans="1:8" x14ac:dyDescent="0.25">
      <c r="A270" s="1">
        <v>43696.24</v>
      </c>
      <c r="B270" s="1">
        <v>43696.247407407405</v>
      </c>
      <c r="C270" s="1"/>
      <c r="D270">
        <v>84.838999999999999</v>
      </c>
      <c r="E270">
        <v>85.602000000000004</v>
      </c>
      <c r="F270">
        <v>11</v>
      </c>
      <c r="G270" t="s">
        <v>217</v>
      </c>
      <c r="H270" t="s">
        <v>214</v>
      </c>
    </row>
    <row r="271" spans="1:8" x14ac:dyDescent="0.25">
      <c r="A271" s="1">
        <v>43696.24</v>
      </c>
      <c r="B271" s="1">
        <v>43696.247407407405</v>
      </c>
      <c r="C271" s="1"/>
      <c r="D271">
        <v>116.577</v>
      </c>
      <c r="E271">
        <v>117.798</v>
      </c>
      <c r="F271">
        <v>11</v>
      </c>
      <c r="G271" t="s">
        <v>217</v>
      </c>
      <c r="H271" t="s">
        <v>214</v>
      </c>
    </row>
    <row r="272" spans="1:8" x14ac:dyDescent="0.25">
      <c r="A272" s="1">
        <v>43696.24</v>
      </c>
      <c r="B272" s="1">
        <v>43696.247407407405</v>
      </c>
      <c r="C272" s="1"/>
      <c r="D272">
        <v>137.93899999999999</v>
      </c>
      <c r="E272">
        <v>138.85499999999999</v>
      </c>
      <c r="F272">
        <v>11</v>
      </c>
      <c r="G272" t="s">
        <v>217</v>
      </c>
      <c r="H272" t="s">
        <v>214</v>
      </c>
    </row>
    <row r="273" spans="1:8" x14ac:dyDescent="0.25">
      <c r="A273" s="1">
        <v>43696.24</v>
      </c>
      <c r="B273" s="1">
        <v>43696.248888888891</v>
      </c>
      <c r="C273" s="1"/>
      <c r="D273">
        <v>169.06700000000001</v>
      </c>
      <c r="E273">
        <v>171.05099999999999</v>
      </c>
      <c r="F273">
        <v>11</v>
      </c>
      <c r="G273" t="s">
        <v>217</v>
      </c>
      <c r="H273" t="s">
        <v>214</v>
      </c>
    </row>
    <row r="274" spans="1:8" x14ac:dyDescent="0.25">
      <c r="A274" s="1">
        <v>43696.24</v>
      </c>
      <c r="B274" s="1">
        <v>43696.247407407405</v>
      </c>
      <c r="C274" s="1"/>
      <c r="D274">
        <v>233.61199999999999</v>
      </c>
      <c r="E274">
        <v>234.68</v>
      </c>
      <c r="F274">
        <v>11</v>
      </c>
      <c r="G274" t="s">
        <v>217</v>
      </c>
      <c r="H274" t="s">
        <v>214</v>
      </c>
    </row>
    <row r="275" spans="1:8" x14ac:dyDescent="0.25">
      <c r="A275" s="1">
        <v>43696.24</v>
      </c>
      <c r="B275" s="1">
        <v>43696.248888888891</v>
      </c>
      <c r="C275" s="1"/>
      <c r="D275">
        <v>255.12700000000001</v>
      </c>
      <c r="E275">
        <v>256.19499999999999</v>
      </c>
      <c r="F275">
        <v>11</v>
      </c>
      <c r="G275" t="s">
        <v>217</v>
      </c>
      <c r="H275" t="s">
        <v>214</v>
      </c>
    </row>
    <row r="276" spans="1:8" x14ac:dyDescent="0.25">
      <c r="A276" s="1">
        <v>43696.24</v>
      </c>
      <c r="B276" s="1">
        <v>43696.248888888891</v>
      </c>
      <c r="C276" s="1"/>
      <c r="D276">
        <v>41.503999999999998</v>
      </c>
      <c r="E276">
        <v>43.182000000000002</v>
      </c>
      <c r="F276">
        <v>11</v>
      </c>
      <c r="G276" t="s">
        <v>217</v>
      </c>
      <c r="H276" t="s">
        <v>214</v>
      </c>
    </row>
    <row r="277" spans="1:8" x14ac:dyDescent="0.25">
      <c r="A277" s="1">
        <v>43696.24</v>
      </c>
      <c r="B277" s="1">
        <v>43696.25037037037</v>
      </c>
      <c r="C277" s="1"/>
      <c r="D277">
        <v>20.599</v>
      </c>
      <c r="E277">
        <v>21.667000000000002</v>
      </c>
      <c r="F277">
        <v>11</v>
      </c>
      <c r="G277" t="s">
        <v>217</v>
      </c>
      <c r="H277" t="s">
        <v>214</v>
      </c>
    </row>
    <row r="278" spans="1:8" x14ac:dyDescent="0.25">
      <c r="A278" s="1">
        <v>43696.24</v>
      </c>
      <c r="B278" s="1">
        <v>43696.247407407405</v>
      </c>
      <c r="C278" s="1"/>
      <c r="D278">
        <v>155.48699999999999</v>
      </c>
      <c r="E278">
        <v>156.25</v>
      </c>
      <c r="F278">
        <v>11</v>
      </c>
      <c r="G278" t="s">
        <v>217</v>
      </c>
      <c r="H278" t="s">
        <v>364</v>
      </c>
    </row>
    <row r="279" spans="1:8" x14ac:dyDescent="0.25">
      <c r="A279" s="1">
        <v>43696.24</v>
      </c>
      <c r="B279" s="1">
        <v>43696.245925925927</v>
      </c>
      <c r="C279" s="1"/>
      <c r="D279">
        <v>477.142</v>
      </c>
      <c r="E279">
        <v>480.80399999999997</v>
      </c>
      <c r="F279">
        <v>11</v>
      </c>
      <c r="G279" t="s">
        <v>217</v>
      </c>
      <c r="H279" t="s">
        <v>214</v>
      </c>
    </row>
    <row r="280" spans="1:8" x14ac:dyDescent="0.25">
      <c r="A280" s="1">
        <v>43696.24</v>
      </c>
      <c r="B280" s="1">
        <v>43696.245925925927</v>
      </c>
      <c r="C280" s="1"/>
      <c r="D280">
        <v>457.00099999999998</v>
      </c>
      <c r="E280">
        <v>458.52699999999999</v>
      </c>
      <c r="F280">
        <v>11</v>
      </c>
      <c r="G280" t="s">
        <v>217</v>
      </c>
      <c r="H280" t="s">
        <v>214</v>
      </c>
    </row>
    <row r="281" spans="1:8" x14ac:dyDescent="0.25">
      <c r="A281" s="1">
        <v>43696.24</v>
      </c>
      <c r="B281" s="1">
        <v>43696.245925925927</v>
      </c>
      <c r="C281" s="1"/>
      <c r="D281">
        <v>392.91399999999999</v>
      </c>
      <c r="E281">
        <v>394.59199999999998</v>
      </c>
      <c r="F281">
        <v>11</v>
      </c>
      <c r="G281" t="s">
        <v>217</v>
      </c>
      <c r="H281" t="s">
        <v>214</v>
      </c>
    </row>
    <row r="282" spans="1:8" x14ac:dyDescent="0.25">
      <c r="A282" s="1">
        <v>43696.24</v>
      </c>
      <c r="B282" s="1">
        <v>43696.245925925927</v>
      </c>
      <c r="C282" s="1"/>
      <c r="D282">
        <v>373.84</v>
      </c>
      <c r="E282">
        <v>375.67099999999999</v>
      </c>
      <c r="F282">
        <v>11</v>
      </c>
      <c r="G282" t="s">
        <v>217</v>
      </c>
      <c r="H282" t="s">
        <v>214</v>
      </c>
    </row>
    <row r="283" spans="1:8" x14ac:dyDescent="0.25">
      <c r="A283" s="1">
        <v>43696.24</v>
      </c>
      <c r="B283" s="1">
        <v>43696.245925925927</v>
      </c>
      <c r="C283" s="1"/>
      <c r="D283">
        <v>307.61700000000002</v>
      </c>
      <c r="E283">
        <v>309.14299999999997</v>
      </c>
      <c r="F283">
        <v>11</v>
      </c>
      <c r="G283" t="s">
        <v>217</v>
      </c>
      <c r="H283" t="s">
        <v>214</v>
      </c>
    </row>
    <row r="284" spans="1:8" x14ac:dyDescent="0.25">
      <c r="A284" s="1">
        <v>43696.24</v>
      </c>
      <c r="B284" s="1">
        <v>43696.248888888891</v>
      </c>
      <c r="C284" s="1"/>
      <c r="D284">
        <v>311.12700000000001</v>
      </c>
      <c r="E284">
        <v>312.65300000000002</v>
      </c>
      <c r="F284">
        <v>11</v>
      </c>
      <c r="G284" t="s">
        <v>217</v>
      </c>
      <c r="H284" t="s">
        <v>214</v>
      </c>
    </row>
    <row r="285" spans="1:8" x14ac:dyDescent="0.25">
      <c r="A285" s="1">
        <v>43696.241481481484</v>
      </c>
      <c r="B285" s="1">
        <v>43696.248888888891</v>
      </c>
      <c r="C285" s="1"/>
      <c r="D285">
        <v>94.91</v>
      </c>
      <c r="E285">
        <v>96.436000000000007</v>
      </c>
      <c r="F285">
        <v>11</v>
      </c>
      <c r="G285" t="s">
        <v>217</v>
      </c>
      <c r="H285" t="s">
        <v>363</v>
      </c>
    </row>
    <row r="286" spans="1:8" x14ac:dyDescent="0.25">
      <c r="A286" s="1">
        <v>43696.241481481484</v>
      </c>
      <c r="B286" s="1">
        <v>43696.248888888891</v>
      </c>
      <c r="C286" s="1"/>
      <c r="D286">
        <v>212.09700000000001</v>
      </c>
      <c r="E286">
        <v>213.16499999999999</v>
      </c>
      <c r="F286">
        <v>11</v>
      </c>
      <c r="G286" t="s">
        <v>217</v>
      </c>
      <c r="H286" t="s">
        <v>214</v>
      </c>
    </row>
    <row r="287" spans="1:8" x14ac:dyDescent="0.25">
      <c r="A287" s="1">
        <v>43696.241481481484</v>
      </c>
      <c r="B287" s="1">
        <v>43696.245925925927</v>
      </c>
      <c r="C287" s="1"/>
      <c r="D287">
        <v>423.73700000000002</v>
      </c>
      <c r="E287">
        <v>425.262</v>
      </c>
      <c r="F287">
        <v>11</v>
      </c>
      <c r="G287" t="s">
        <v>217</v>
      </c>
      <c r="H287" t="s">
        <v>214</v>
      </c>
    </row>
    <row r="288" spans="1:8" x14ac:dyDescent="0.25">
      <c r="A288" s="1">
        <v>43696.241481481484</v>
      </c>
      <c r="B288" s="1">
        <v>43696.245925925927</v>
      </c>
      <c r="C288" s="1"/>
      <c r="D288">
        <v>361.02300000000002</v>
      </c>
      <c r="E288">
        <v>362.85399999999998</v>
      </c>
      <c r="F288">
        <v>11</v>
      </c>
      <c r="G288" t="s">
        <v>217</v>
      </c>
      <c r="H288" t="s">
        <v>214</v>
      </c>
    </row>
    <row r="289" spans="1:8" x14ac:dyDescent="0.25">
      <c r="A289" s="1">
        <v>43696.241481481484</v>
      </c>
      <c r="B289" s="1">
        <v>43696.247407407405</v>
      </c>
      <c r="C289" s="1"/>
      <c r="D289">
        <v>411.22399999999999</v>
      </c>
      <c r="E289">
        <v>413.36099999999999</v>
      </c>
      <c r="F289">
        <v>11</v>
      </c>
      <c r="G289" t="s">
        <v>217</v>
      </c>
      <c r="H289" t="s">
        <v>214</v>
      </c>
    </row>
    <row r="290" spans="1:8" x14ac:dyDescent="0.25">
      <c r="A290" s="1">
        <v>43696.241481481484</v>
      </c>
      <c r="B290" s="1">
        <v>43696.247407407405</v>
      </c>
      <c r="C290" s="1"/>
      <c r="D290">
        <v>336.91399999999999</v>
      </c>
      <c r="E290">
        <v>338.44</v>
      </c>
      <c r="F290">
        <v>11</v>
      </c>
      <c r="G290" t="s">
        <v>217</v>
      </c>
      <c r="H290" t="s">
        <v>214</v>
      </c>
    </row>
    <row r="291" spans="1:8" x14ac:dyDescent="0.25">
      <c r="A291" s="1">
        <v>43696.259259259263</v>
      </c>
      <c r="B291" s="1">
        <v>43696.28</v>
      </c>
      <c r="C291" s="1"/>
      <c r="D291">
        <v>27.923999999999999</v>
      </c>
      <c r="E291">
        <v>33.264000000000003</v>
      </c>
      <c r="F291">
        <v>11</v>
      </c>
      <c r="G291" t="s">
        <v>247</v>
      </c>
      <c r="H291" t="s">
        <v>362</v>
      </c>
    </row>
    <row r="292" spans="1:8" x14ac:dyDescent="0.25">
      <c r="A292" s="1">
        <v>43696.398518518516</v>
      </c>
      <c r="B292" s="1">
        <v>43696.423703703702</v>
      </c>
      <c r="C292" s="1"/>
      <c r="D292">
        <v>23.651</v>
      </c>
      <c r="E292">
        <v>29.143999999999998</v>
      </c>
      <c r="F292">
        <v>11</v>
      </c>
      <c r="G292" t="s">
        <v>247</v>
      </c>
      <c r="H292" t="s">
        <v>361</v>
      </c>
    </row>
    <row r="293" spans="1:8" x14ac:dyDescent="0.25">
      <c r="A293" s="1">
        <v>43700.367407407408</v>
      </c>
      <c r="B293" s="1">
        <v>43700.373333333337</v>
      </c>
      <c r="C293" s="1"/>
      <c r="D293">
        <v>9.4600000000000009</v>
      </c>
      <c r="E293">
        <v>95.215000000000003</v>
      </c>
      <c r="F293">
        <v>22</v>
      </c>
      <c r="G293" t="s">
        <v>247</v>
      </c>
      <c r="H293" t="s">
        <v>360</v>
      </c>
    </row>
    <row r="294" spans="1:8" x14ac:dyDescent="0.25">
      <c r="A294" s="1">
        <v>43700.370370370372</v>
      </c>
      <c r="B294" s="1">
        <v>43700.371851851851</v>
      </c>
      <c r="C294" s="1"/>
      <c r="D294">
        <v>3.8149999999999999</v>
      </c>
      <c r="E294">
        <v>46.844000000000001</v>
      </c>
      <c r="F294">
        <v>28</v>
      </c>
      <c r="G294" t="s">
        <v>117</v>
      </c>
      <c r="H294" t="s">
        <v>214</v>
      </c>
    </row>
    <row r="295" spans="1:8" x14ac:dyDescent="0.25">
      <c r="A295" s="1">
        <v>43702.340740740743</v>
      </c>
      <c r="B295" s="1">
        <v>43702.34814814815</v>
      </c>
      <c r="C295" s="1" t="s">
        <v>1024</v>
      </c>
      <c r="D295">
        <v>16.632000000000001</v>
      </c>
      <c r="E295">
        <v>17.166</v>
      </c>
      <c r="F295">
        <v>31</v>
      </c>
      <c r="G295" t="s">
        <v>217</v>
      </c>
      <c r="H295" t="s">
        <v>359</v>
      </c>
    </row>
    <row r="296" spans="1:8" x14ac:dyDescent="0.25">
      <c r="A296" s="1">
        <v>43702.340740740743</v>
      </c>
      <c r="B296" s="1">
        <v>43702.34814814815</v>
      </c>
      <c r="C296" s="1" t="s">
        <v>1024</v>
      </c>
      <c r="D296">
        <v>16.632000000000001</v>
      </c>
      <c r="E296">
        <v>17.318999999999999</v>
      </c>
      <c r="F296">
        <v>30</v>
      </c>
      <c r="G296" t="s">
        <v>217</v>
      </c>
      <c r="H296" t="s">
        <v>358</v>
      </c>
    </row>
    <row r="297" spans="1:8" x14ac:dyDescent="0.25">
      <c r="A297" s="1">
        <v>43702.340740740743</v>
      </c>
      <c r="B297" s="1">
        <v>43702.34814814815</v>
      </c>
      <c r="C297" s="1" t="s">
        <v>1024</v>
      </c>
      <c r="D297">
        <v>16.707999999999998</v>
      </c>
      <c r="E297">
        <v>17.09</v>
      </c>
      <c r="F297">
        <v>28</v>
      </c>
      <c r="G297" t="s">
        <v>217</v>
      </c>
      <c r="H297" t="s">
        <v>357</v>
      </c>
    </row>
    <row r="298" spans="1:8" x14ac:dyDescent="0.25">
      <c r="A298" s="1">
        <v>43702.340740740743</v>
      </c>
      <c r="B298" s="1">
        <v>43702.34814814815</v>
      </c>
      <c r="C298" s="1" t="s">
        <v>1024</v>
      </c>
      <c r="D298">
        <v>16.632000000000001</v>
      </c>
      <c r="E298">
        <v>17.09</v>
      </c>
      <c r="F298">
        <v>27</v>
      </c>
      <c r="G298" t="s">
        <v>217</v>
      </c>
      <c r="H298" t="s">
        <v>356</v>
      </c>
    </row>
    <row r="299" spans="1:8" x14ac:dyDescent="0.25">
      <c r="A299" s="1">
        <v>43702.340740740743</v>
      </c>
      <c r="B299" s="1">
        <v>43702.34814814815</v>
      </c>
      <c r="C299" s="1" t="s">
        <v>1024</v>
      </c>
      <c r="D299">
        <v>16.707999999999998</v>
      </c>
      <c r="E299">
        <v>17.013999999999999</v>
      </c>
      <c r="F299">
        <v>26</v>
      </c>
      <c r="G299" t="s">
        <v>217</v>
      </c>
      <c r="H299" t="s">
        <v>355</v>
      </c>
    </row>
    <row r="300" spans="1:8" x14ac:dyDescent="0.25">
      <c r="A300" s="1">
        <v>43702.340740740743</v>
      </c>
      <c r="B300" s="1">
        <v>43702.34814814815</v>
      </c>
      <c r="C300" s="1" t="s">
        <v>1024</v>
      </c>
      <c r="D300">
        <v>16.632000000000001</v>
      </c>
      <c r="E300">
        <v>17.09</v>
      </c>
      <c r="F300">
        <v>25</v>
      </c>
      <c r="G300" t="s">
        <v>217</v>
      </c>
      <c r="H300" t="s">
        <v>354</v>
      </c>
    </row>
    <row r="301" spans="1:8" x14ac:dyDescent="0.25">
      <c r="A301" s="1">
        <v>43702.340740740743</v>
      </c>
      <c r="B301" s="1">
        <v>43702.34814814815</v>
      </c>
      <c r="C301" s="1" t="s">
        <v>1024</v>
      </c>
      <c r="D301">
        <v>16.632000000000001</v>
      </c>
      <c r="E301">
        <v>17.242000000000001</v>
      </c>
      <c r="F301">
        <v>24</v>
      </c>
      <c r="G301" t="s">
        <v>217</v>
      </c>
      <c r="H301" t="s">
        <v>353</v>
      </c>
    </row>
    <row r="302" spans="1:8" x14ac:dyDescent="0.25">
      <c r="A302" s="1">
        <v>43702.340740740743</v>
      </c>
      <c r="B302" s="1">
        <v>43702.34814814815</v>
      </c>
      <c r="C302" s="1" t="s">
        <v>1024</v>
      </c>
      <c r="D302">
        <v>16.556000000000001</v>
      </c>
      <c r="E302">
        <v>17.166</v>
      </c>
      <c r="F302">
        <v>23</v>
      </c>
      <c r="G302" t="s">
        <v>217</v>
      </c>
      <c r="H302" t="s">
        <v>352</v>
      </c>
    </row>
    <row r="303" spans="1:8" x14ac:dyDescent="0.25">
      <c r="A303" s="1">
        <v>43702.340740740743</v>
      </c>
      <c r="B303" s="1">
        <v>43702.34814814815</v>
      </c>
      <c r="C303" s="1" t="s">
        <v>1024</v>
      </c>
      <c r="D303">
        <v>16.478999999999999</v>
      </c>
      <c r="E303">
        <v>17.09</v>
      </c>
      <c r="F303">
        <v>11</v>
      </c>
      <c r="G303" t="s">
        <v>217</v>
      </c>
      <c r="H303" t="s">
        <v>351</v>
      </c>
    </row>
    <row r="304" spans="1:8" x14ac:dyDescent="0.25">
      <c r="A304" s="1">
        <v>43702.340740740743</v>
      </c>
      <c r="B304" s="1">
        <v>43702.34814814815</v>
      </c>
      <c r="C304" s="1" t="s">
        <v>1024</v>
      </c>
      <c r="D304">
        <v>16.478999999999999</v>
      </c>
      <c r="E304">
        <v>17.166</v>
      </c>
      <c r="F304">
        <v>6</v>
      </c>
      <c r="G304" t="s">
        <v>217</v>
      </c>
      <c r="H304" t="s">
        <v>350</v>
      </c>
    </row>
    <row r="305" spans="1:8" x14ac:dyDescent="0.25">
      <c r="A305" s="1">
        <v>43702.340740740743</v>
      </c>
      <c r="B305" s="1">
        <v>43702.34814814815</v>
      </c>
      <c r="C305" s="1" t="s">
        <v>1024</v>
      </c>
      <c r="D305">
        <v>16.478999999999999</v>
      </c>
      <c r="E305">
        <v>17.013999999999999</v>
      </c>
      <c r="F305">
        <v>5</v>
      </c>
      <c r="G305" t="s">
        <v>217</v>
      </c>
      <c r="H305" t="s">
        <v>349</v>
      </c>
    </row>
    <row r="306" spans="1:8" x14ac:dyDescent="0.25">
      <c r="A306" s="1">
        <v>43702.340740740743</v>
      </c>
      <c r="B306" s="1">
        <v>43702.34814814815</v>
      </c>
      <c r="C306" s="1" t="s">
        <v>1024</v>
      </c>
      <c r="D306">
        <v>16.556000000000001</v>
      </c>
      <c r="E306">
        <v>17.09</v>
      </c>
      <c r="F306">
        <v>4</v>
      </c>
      <c r="G306" t="s">
        <v>217</v>
      </c>
      <c r="H306" t="s">
        <v>348</v>
      </c>
    </row>
    <row r="307" spans="1:8" x14ac:dyDescent="0.25">
      <c r="A307" s="1">
        <v>43702.340740740743</v>
      </c>
      <c r="B307" s="1">
        <v>43702.34814814815</v>
      </c>
      <c r="C307" s="1" t="s">
        <v>1024</v>
      </c>
      <c r="D307">
        <v>16.632000000000001</v>
      </c>
      <c r="E307">
        <v>16.937000000000001</v>
      </c>
      <c r="F307">
        <v>3</v>
      </c>
      <c r="G307" t="s">
        <v>217</v>
      </c>
      <c r="H307" t="s">
        <v>347</v>
      </c>
    </row>
    <row r="308" spans="1:8" x14ac:dyDescent="0.25">
      <c r="A308" s="1">
        <v>43702.340740740743</v>
      </c>
      <c r="B308" s="1">
        <v>43702.34814814815</v>
      </c>
      <c r="C308" s="1" t="s">
        <v>1024</v>
      </c>
      <c r="D308">
        <v>16.632000000000001</v>
      </c>
      <c r="E308">
        <v>17.166</v>
      </c>
      <c r="F308">
        <v>12</v>
      </c>
      <c r="G308" t="s">
        <v>217</v>
      </c>
      <c r="H308" t="s">
        <v>346</v>
      </c>
    </row>
    <row r="309" spans="1:8" x14ac:dyDescent="0.25">
      <c r="A309" s="1">
        <v>43702.340740740743</v>
      </c>
      <c r="B309" s="1">
        <v>43702.34814814815</v>
      </c>
      <c r="C309" s="1" t="s">
        <v>1024</v>
      </c>
      <c r="D309">
        <v>16.556000000000001</v>
      </c>
      <c r="E309">
        <v>17.09</v>
      </c>
      <c r="F309">
        <v>13</v>
      </c>
      <c r="G309" t="s">
        <v>217</v>
      </c>
      <c r="H309" t="s">
        <v>345</v>
      </c>
    </row>
    <row r="310" spans="1:8" x14ac:dyDescent="0.25">
      <c r="A310" s="1">
        <v>43702.340740740743</v>
      </c>
      <c r="B310" s="1">
        <v>43702.34814814815</v>
      </c>
      <c r="C310" s="1" t="s">
        <v>1024</v>
      </c>
      <c r="D310">
        <v>16.556000000000001</v>
      </c>
      <c r="E310">
        <v>17.09</v>
      </c>
      <c r="F310">
        <v>14</v>
      </c>
      <c r="G310" t="s">
        <v>217</v>
      </c>
      <c r="H310" t="s">
        <v>344</v>
      </c>
    </row>
    <row r="311" spans="1:8" x14ac:dyDescent="0.25">
      <c r="A311" s="1">
        <v>43702.340740740743</v>
      </c>
      <c r="B311" s="1">
        <v>43702.34814814815</v>
      </c>
      <c r="C311" s="1" t="s">
        <v>1024</v>
      </c>
      <c r="D311">
        <v>16.707999999999998</v>
      </c>
      <c r="E311">
        <v>17.09</v>
      </c>
      <c r="F311">
        <v>15</v>
      </c>
      <c r="G311" t="s">
        <v>217</v>
      </c>
      <c r="H311" t="s">
        <v>343</v>
      </c>
    </row>
    <row r="312" spans="1:8" x14ac:dyDescent="0.25">
      <c r="A312" s="1">
        <v>43702.340740740743</v>
      </c>
      <c r="B312" s="1">
        <v>43702.34814814815</v>
      </c>
      <c r="C312" s="1" t="s">
        <v>1024</v>
      </c>
      <c r="D312">
        <v>16.556000000000001</v>
      </c>
      <c r="E312">
        <v>17.09</v>
      </c>
      <c r="F312">
        <v>16</v>
      </c>
      <c r="G312" t="s">
        <v>217</v>
      </c>
      <c r="H312" t="s">
        <v>342</v>
      </c>
    </row>
    <row r="313" spans="1:8" x14ac:dyDescent="0.25">
      <c r="A313" s="1">
        <v>43702.340740740743</v>
      </c>
      <c r="B313" s="1">
        <v>43702.34814814815</v>
      </c>
      <c r="C313" s="1" t="s">
        <v>1024</v>
      </c>
      <c r="D313">
        <v>16.478999999999999</v>
      </c>
      <c r="E313">
        <v>17.242000000000001</v>
      </c>
      <c r="F313">
        <v>17</v>
      </c>
      <c r="G313" t="s">
        <v>217</v>
      </c>
      <c r="H313" t="s">
        <v>341</v>
      </c>
    </row>
    <row r="314" spans="1:8" x14ac:dyDescent="0.25">
      <c r="A314" s="1">
        <v>43702.340740740743</v>
      </c>
      <c r="B314" s="1">
        <v>43702.34814814815</v>
      </c>
      <c r="C314" s="1" t="s">
        <v>1024</v>
      </c>
      <c r="D314">
        <v>16.707999999999998</v>
      </c>
      <c r="E314">
        <v>17.013999999999999</v>
      </c>
      <c r="F314">
        <v>18</v>
      </c>
      <c r="G314" t="s">
        <v>217</v>
      </c>
      <c r="H314" t="s">
        <v>340</v>
      </c>
    </row>
    <row r="315" spans="1:8" x14ac:dyDescent="0.25">
      <c r="A315" s="1">
        <v>43702.340740740743</v>
      </c>
      <c r="B315" s="1">
        <v>43702.34814814815</v>
      </c>
      <c r="C315" s="1" t="s">
        <v>1024</v>
      </c>
      <c r="D315">
        <v>16.556000000000001</v>
      </c>
      <c r="E315">
        <v>17.166</v>
      </c>
      <c r="F315">
        <v>19</v>
      </c>
      <c r="G315" t="s">
        <v>217</v>
      </c>
      <c r="H315" t="s">
        <v>339</v>
      </c>
    </row>
    <row r="316" spans="1:8" x14ac:dyDescent="0.25">
      <c r="A316" s="1">
        <v>43702.340740740743</v>
      </c>
      <c r="B316" s="1">
        <v>43702.34814814815</v>
      </c>
      <c r="C316" s="1" t="s">
        <v>1024</v>
      </c>
      <c r="D316">
        <v>16.556000000000001</v>
      </c>
      <c r="E316">
        <v>17.166</v>
      </c>
      <c r="F316">
        <v>20</v>
      </c>
      <c r="G316" t="s">
        <v>217</v>
      </c>
      <c r="H316" t="s">
        <v>338</v>
      </c>
    </row>
    <row r="317" spans="1:8" x14ac:dyDescent="0.25">
      <c r="A317" s="1">
        <v>43702.340740740743</v>
      </c>
      <c r="B317" s="1">
        <v>43702.34814814815</v>
      </c>
      <c r="C317" s="1" t="s">
        <v>1024</v>
      </c>
      <c r="D317">
        <v>16.556000000000001</v>
      </c>
      <c r="E317">
        <v>17.09</v>
      </c>
      <c r="F317">
        <v>21</v>
      </c>
      <c r="G317" t="s">
        <v>217</v>
      </c>
      <c r="H317" t="s">
        <v>337</v>
      </c>
    </row>
    <row r="318" spans="1:8" x14ac:dyDescent="0.25">
      <c r="A318" s="1">
        <v>43702.340740740743</v>
      </c>
      <c r="B318" s="1">
        <v>43702.34814814815</v>
      </c>
      <c r="C318" s="1" t="s">
        <v>1024</v>
      </c>
      <c r="D318">
        <v>16.556000000000001</v>
      </c>
      <c r="E318">
        <v>17.242000000000001</v>
      </c>
      <c r="F318">
        <v>22</v>
      </c>
      <c r="G318" t="s">
        <v>217</v>
      </c>
      <c r="H318" t="s">
        <v>336</v>
      </c>
    </row>
    <row r="319" spans="1:8" x14ac:dyDescent="0.25">
      <c r="A319" s="1">
        <v>43702.340740740743</v>
      </c>
      <c r="B319" s="1">
        <v>43702.34814814815</v>
      </c>
      <c r="C319" s="1" t="s">
        <v>1024</v>
      </c>
      <c r="D319">
        <v>16.402999999999999</v>
      </c>
      <c r="E319">
        <v>17.318999999999999</v>
      </c>
      <c r="F319">
        <v>29</v>
      </c>
      <c r="G319" t="s">
        <v>217</v>
      </c>
      <c r="H319" t="s">
        <v>335</v>
      </c>
    </row>
    <row r="320" spans="1:8" x14ac:dyDescent="0.25">
      <c r="A320" s="1">
        <v>43702.340740740743</v>
      </c>
      <c r="B320" s="1">
        <v>43702.34814814815</v>
      </c>
      <c r="C320" s="1" t="s">
        <v>1024</v>
      </c>
      <c r="D320">
        <v>16.402999999999999</v>
      </c>
      <c r="E320">
        <v>17.242000000000001</v>
      </c>
      <c r="F320">
        <v>2</v>
      </c>
      <c r="G320" t="s">
        <v>217</v>
      </c>
      <c r="H320" t="s">
        <v>330</v>
      </c>
    </row>
    <row r="321" spans="1:8" x14ac:dyDescent="0.25">
      <c r="A321" s="1">
        <v>43702.340740740743</v>
      </c>
      <c r="B321" s="1">
        <v>43702.352592592593</v>
      </c>
      <c r="C321" s="1" t="s">
        <v>1024</v>
      </c>
      <c r="D321">
        <v>16.937000000000001</v>
      </c>
      <c r="E321">
        <v>17.013999999999999</v>
      </c>
      <c r="F321">
        <v>7</v>
      </c>
      <c r="G321" t="s">
        <v>217</v>
      </c>
      <c r="H321" t="s">
        <v>334</v>
      </c>
    </row>
    <row r="322" spans="1:8" x14ac:dyDescent="0.25">
      <c r="A322" s="1">
        <v>43702.340740740743</v>
      </c>
      <c r="B322" s="1">
        <v>43702.355555555558</v>
      </c>
      <c r="C322" s="1" t="s">
        <v>1024</v>
      </c>
      <c r="D322">
        <v>16.707999999999998</v>
      </c>
      <c r="E322">
        <v>17.166</v>
      </c>
      <c r="F322">
        <v>8</v>
      </c>
      <c r="G322" t="s">
        <v>217</v>
      </c>
      <c r="H322" t="s">
        <v>333</v>
      </c>
    </row>
    <row r="323" spans="1:8" x14ac:dyDescent="0.25">
      <c r="A323" s="1">
        <v>43702.342222222222</v>
      </c>
      <c r="B323" s="1">
        <v>43702.346666666665</v>
      </c>
      <c r="C323" s="1" t="s">
        <v>1024</v>
      </c>
      <c r="D323">
        <v>16.707999999999998</v>
      </c>
      <c r="E323">
        <v>17.09</v>
      </c>
      <c r="F323">
        <v>9</v>
      </c>
      <c r="G323" t="s">
        <v>217</v>
      </c>
      <c r="H323" t="s">
        <v>332</v>
      </c>
    </row>
    <row r="324" spans="1:8" x14ac:dyDescent="0.25">
      <c r="A324" s="1">
        <v>43702.342222222222</v>
      </c>
      <c r="B324" s="1">
        <v>43702.34814814815</v>
      </c>
      <c r="C324" s="1" t="s">
        <v>1024</v>
      </c>
      <c r="D324">
        <v>16.556000000000001</v>
      </c>
      <c r="E324">
        <v>17.242000000000001</v>
      </c>
      <c r="F324">
        <v>10</v>
      </c>
      <c r="G324" t="s">
        <v>217</v>
      </c>
      <c r="H324" t="s">
        <v>331</v>
      </c>
    </row>
    <row r="325" spans="1:8" x14ac:dyDescent="0.25">
      <c r="A325" s="1">
        <v>43702.342222222222</v>
      </c>
      <c r="B325" s="1">
        <v>43702.34814814815</v>
      </c>
      <c r="C325" s="1" t="s">
        <v>1024</v>
      </c>
      <c r="D325">
        <v>16.556000000000001</v>
      </c>
      <c r="E325">
        <v>17.09</v>
      </c>
      <c r="F325">
        <v>1</v>
      </c>
      <c r="G325" t="s">
        <v>217</v>
      </c>
      <c r="H325" t="s">
        <v>329</v>
      </c>
    </row>
    <row r="326" spans="1:8" x14ac:dyDescent="0.25">
      <c r="A326" s="1">
        <v>43702.392592592594</v>
      </c>
      <c r="B326" s="1">
        <v>43702.397037037037</v>
      </c>
      <c r="C326" s="1" t="s">
        <v>1024</v>
      </c>
      <c r="D326">
        <v>12.817</v>
      </c>
      <c r="E326">
        <v>20.751999999999999</v>
      </c>
      <c r="F326">
        <v>2</v>
      </c>
      <c r="G326" t="s">
        <v>217</v>
      </c>
      <c r="H326" t="s">
        <v>330</v>
      </c>
    </row>
    <row r="327" spans="1:8" x14ac:dyDescent="0.25">
      <c r="A327" s="1">
        <v>43702.394074074073</v>
      </c>
      <c r="B327" s="1">
        <v>43702.398518518516</v>
      </c>
      <c r="C327" s="1" t="s">
        <v>1024</v>
      </c>
      <c r="D327">
        <v>11.597</v>
      </c>
      <c r="E327">
        <v>24.414000000000001</v>
      </c>
      <c r="F327">
        <v>1</v>
      </c>
      <c r="G327" t="s">
        <v>217</v>
      </c>
      <c r="H327" t="s">
        <v>329</v>
      </c>
    </row>
    <row r="328" spans="1:8" x14ac:dyDescent="0.25">
      <c r="A328" s="1">
        <v>43702.397037037037</v>
      </c>
      <c r="B328" s="1">
        <v>43702.404444444444</v>
      </c>
      <c r="C328" s="1" t="s">
        <v>1024</v>
      </c>
      <c r="D328">
        <v>0.42</v>
      </c>
      <c r="E328">
        <v>16.173999999999999</v>
      </c>
      <c r="F328">
        <v>17</v>
      </c>
      <c r="G328" t="s">
        <v>226</v>
      </c>
      <c r="H328" t="s">
        <v>328</v>
      </c>
    </row>
    <row r="329" spans="1:8" hidden="1" x14ac:dyDescent="0.25">
      <c r="A329" s="1">
        <v>43702.397037037037</v>
      </c>
      <c r="B329" s="1">
        <v>43702.41333333333</v>
      </c>
      <c r="C329" s="1"/>
      <c r="D329">
        <v>8.43</v>
      </c>
      <c r="E329">
        <v>8.8879999999999999</v>
      </c>
      <c r="F329">
        <v>17</v>
      </c>
      <c r="G329" t="s">
        <v>229</v>
      </c>
      <c r="H329" t="s">
        <v>327</v>
      </c>
    </row>
    <row r="330" spans="1:8" x14ac:dyDescent="0.25">
      <c r="A330" s="1">
        <v>43702.420740740738</v>
      </c>
      <c r="B330" s="1">
        <v>43702.426666666666</v>
      </c>
      <c r="C330" s="1" t="s">
        <v>1024</v>
      </c>
      <c r="D330">
        <v>7.3239999999999998</v>
      </c>
      <c r="E330">
        <v>7.82</v>
      </c>
      <c r="F330">
        <v>17</v>
      </c>
      <c r="G330" t="s">
        <v>251</v>
      </c>
      <c r="H330" t="s">
        <v>326</v>
      </c>
    </row>
    <row r="331" spans="1:8" x14ac:dyDescent="0.25">
      <c r="A331" s="1">
        <v>43702.420740740738</v>
      </c>
      <c r="B331" s="1">
        <v>43702.426666666666</v>
      </c>
      <c r="C331" s="1" t="s">
        <v>1024</v>
      </c>
      <c r="D331">
        <v>5.9130000000000003</v>
      </c>
      <c r="E331">
        <v>6.2560000000000002</v>
      </c>
      <c r="F331">
        <v>17</v>
      </c>
      <c r="G331" t="s">
        <v>251</v>
      </c>
      <c r="H331" t="s">
        <v>325</v>
      </c>
    </row>
    <row r="332" spans="1:8" x14ac:dyDescent="0.25">
      <c r="A332" s="1">
        <v>43702.420740740738</v>
      </c>
      <c r="B332" s="1">
        <v>43702.426666666666</v>
      </c>
      <c r="C332" s="1" t="s">
        <v>1024</v>
      </c>
      <c r="D332">
        <v>4.2720000000000002</v>
      </c>
      <c r="E332">
        <v>4.883</v>
      </c>
      <c r="F332">
        <v>17</v>
      </c>
      <c r="G332" t="s">
        <v>251</v>
      </c>
      <c r="H332" t="s">
        <v>250</v>
      </c>
    </row>
    <row r="333" spans="1:8" x14ac:dyDescent="0.25">
      <c r="A333" s="1">
        <v>43702.420740740738</v>
      </c>
      <c r="B333" s="1">
        <v>43702.426666666666</v>
      </c>
      <c r="C333" s="1" t="s">
        <v>1024</v>
      </c>
      <c r="D333">
        <v>1.373</v>
      </c>
      <c r="E333">
        <v>1.7170000000000001</v>
      </c>
      <c r="F333">
        <v>17</v>
      </c>
      <c r="G333" t="s">
        <v>223</v>
      </c>
      <c r="H333" t="s">
        <v>324</v>
      </c>
    </row>
    <row r="334" spans="1:8" x14ac:dyDescent="0.25">
      <c r="A334" s="1">
        <v>43702.422222222223</v>
      </c>
      <c r="B334" s="1">
        <v>43702.425185185188</v>
      </c>
      <c r="C334" s="1" t="s">
        <v>1024</v>
      </c>
      <c r="D334">
        <v>7.4390000000000001</v>
      </c>
      <c r="E334">
        <v>7.8959999999999999</v>
      </c>
      <c r="F334">
        <v>18</v>
      </c>
      <c r="G334" t="s">
        <v>251</v>
      </c>
      <c r="H334" t="s">
        <v>323</v>
      </c>
    </row>
    <row r="335" spans="1:8" x14ac:dyDescent="0.25">
      <c r="A335" s="1">
        <v>43702.426666666666</v>
      </c>
      <c r="B335" s="1">
        <v>43702.44740740741</v>
      </c>
      <c r="C335" s="1" t="s">
        <v>1024</v>
      </c>
      <c r="D335">
        <v>32.959000000000003</v>
      </c>
      <c r="E335">
        <v>34.18</v>
      </c>
      <c r="F335">
        <v>1</v>
      </c>
      <c r="G335" t="s">
        <v>215</v>
      </c>
      <c r="H335" t="s">
        <v>322</v>
      </c>
    </row>
    <row r="336" spans="1:8" x14ac:dyDescent="0.25">
      <c r="A336" s="1">
        <v>43702.435555555552</v>
      </c>
      <c r="B336" s="1">
        <v>43702.448888888888</v>
      </c>
      <c r="C336" s="1" t="s">
        <v>1024</v>
      </c>
      <c r="D336">
        <v>16.707999999999998</v>
      </c>
      <c r="E336">
        <v>17.052</v>
      </c>
      <c r="F336">
        <v>17</v>
      </c>
      <c r="G336" t="s">
        <v>217</v>
      </c>
      <c r="H336" t="s">
        <v>321</v>
      </c>
    </row>
    <row r="337" spans="1:8" x14ac:dyDescent="0.25">
      <c r="A337" s="1">
        <v>43702.478518518517</v>
      </c>
      <c r="B337" s="1">
        <v>43702.506666666668</v>
      </c>
      <c r="C337" s="1" t="s">
        <v>12</v>
      </c>
      <c r="D337">
        <v>33.417000000000002</v>
      </c>
      <c r="E337">
        <v>34.027000000000001</v>
      </c>
      <c r="F337">
        <v>7</v>
      </c>
      <c r="G337" t="s">
        <v>217</v>
      </c>
      <c r="H337" t="s">
        <v>320</v>
      </c>
    </row>
    <row r="338" spans="1:8" x14ac:dyDescent="0.25">
      <c r="A338" s="1">
        <v>43702.48</v>
      </c>
      <c r="B338" s="1">
        <v>43702.506666666668</v>
      </c>
      <c r="C338" s="1" t="s">
        <v>12</v>
      </c>
      <c r="D338">
        <v>41.808999999999997</v>
      </c>
      <c r="E338">
        <v>42.572000000000003</v>
      </c>
      <c r="F338">
        <v>7</v>
      </c>
      <c r="G338" t="s">
        <v>217</v>
      </c>
      <c r="H338" t="s">
        <v>320</v>
      </c>
    </row>
    <row r="339" spans="1:8" x14ac:dyDescent="0.25">
      <c r="A339" s="1">
        <v>43702.481481481482</v>
      </c>
      <c r="B339" s="1">
        <v>43702.506666666668</v>
      </c>
      <c r="C339" s="1" t="s">
        <v>12</v>
      </c>
      <c r="D339">
        <v>16.478999999999999</v>
      </c>
      <c r="E339">
        <v>17.242000000000001</v>
      </c>
      <c r="F339">
        <v>7</v>
      </c>
      <c r="G339" t="s">
        <v>217</v>
      </c>
      <c r="H339" t="s">
        <v>320</v>
      </c>
    </row>
    <row r="340" spans="1:8" x14ac:dyDescent="0.25">
      <c r="A340" s="1">
        <v>43702.48296296296</v>
      </c>
      <c r="B340" s="1">
        <v>43702.502222222225</v>
      </c>
      <c r="C340" s="1" t="s">
        <v>12</v>
      </c>
      <c r="D340">
        <v>30.975000000000001</v>
      </c>
      <c r="E340">
        <v>32.500999999999998</v>
      </c>
      <c r="F340">
        <v>7</v>
      </c>
      <c r="G340" t="s">
        <v>247</v>
      </c>
      <c r="H340" t="s">
        <v>319</v>
      </c>
    </row>
    <row r="341" spans="1:8" x14ac:dyDescent="0.25">
      <c r="A341" s="1">
        <v>43702.487407407411</v>
      </c>
      <c r="B341" s="1">
        <v>43702.499259259261</v>
      </c>
      <c r="C341" s="1" t="s">
        <v>12</v>
      </c>
      <c r="D341">
        <v>383.911</v>
      </c>
      <c r="E341">
        <v>396.11799999999999</v>
      </c>
      <c r="F341">
        <v>7</v>
      </c>
      <c r="G341" t="s">
        <v>243</v>
      </c>
      <c r="H341" t="s">
        <v>214</v>
      </c>
    </row>
    <row r="342" spans="1:8" x14ac:dyDescent="0.25">
      <c r="A342" s="1">
        <v>43702.856296296297</v>
      </c>
      <c r="B342" s="1">
        <v>43702.86074074074</v>
      </c>
      <c r="C342" s="1" t="s">
        <v>1024</v>
      </c>
      <c r="D342">
        <v>103.76</v>
      </c>
      <c r="E342">
        <v>106.812</v>
      </c>
      <c r="F342">
        <v>3</v>
      </c>
      <c r="G342" t="s">
        <v>217</v>
      </c>
      <c r="H342" t="s">
        <v>318</v>
      </c>
    </row>
    <row r="343" spans="1:8" x14ac:dyDescent="0.25">
      <c r="A343" s="1">
        <v>43702.856296296297</v>
      </c>
      <c r="B343" s="1">
        <v>43702.86074074074</v>
      </c>
      <c r="C343" s="1" t="s">
        <v>1024</v>
      </c>
      <c r="D343">
        <v>119.934</v>
      </c>
      <c r="E343">
        <v>121.765</v>
      </c>
      <c r="F343">
        <v>3</v>
      </c>
      <c r="G343" t="s">
        <v>217</v>
      </c>
      <c r="H343" t="s">
        <v>317</v>
      </c>
    </row>
    <row r="344" spans="1:8" x14ac:dyDescent="0.25">
      <c r="A344" s="1">
        <v>43702.857777777775</v>
      </c>
      <c r="B344" s="1">
        <v>43702.86074074074</v>
      </c>
      <c r="C344" s="1" t="s">
        <v>1024</v>
      </c>
      <c r="D344">
        <v>149.536</v>
      </c>
      <c r="E344">
        <v>151.06200000000001</v>
      </c>
      <c r="F344">
        <v>3</v>
      </c>
      <c r="G344" t="s">
        <v>217</v>
      </c>
      <c r="H344" t="s">
        <v>316</v>
      </c>
    </row>
    <row r="345" spans="1:8" x14ac:dyDescent="0.25">
      <c r="A345" s="1">
        <v>43702.859259259261</v>
      </c>
      <c r="B345" s="1">
        <v>43702.87259259259</v>
      </c>
      <c r="C345" s="1" t="s">
        <v>1024</v>
      </c>
      <c r="D345">
        <v>32.959000000000003</v>
      </c>
      <c r="E345">
        <v>35.094999999999999</v>
      </c>
      <c r="F345">
        <v>3</v>
      </c>
      <c r="G345" t="s">
        <v>217</v>
      </c>
      <c r="H345" t="s">
        <v>214</v>
      </c>
    </row>
    <row r="346" spans="1:8" hidden="1" x14ac:dyDescent="0.25">
      <c r="A346" s="1">
        <v>43702.862222222226</v>
      </c>
      <c r="B346" s="1">
        <v>43702.865185185183</v>
      </c>
      <c r="C346" s="1"/>
      <c r="D346">
        <v>108.032</v>
      </c>
      <c r="E346">
        <v>118.71299999999999</v>
      </c>
      <c r="F346">
        <v>3</v>
      </c>
      <c r="G346" t="s">
        <v>229</v>
      </c>
      <c r="H346" t="s">
        <v>315</v>
      </c>
    </row>
    <row r="347" spans="1:8" x14ac:dyDescent="0.25">
      <c r="A347" s="1">
        <v>43702.862222222226</v>
      </c>
      <c r="B347" s="1">
        <v>43702.87259259259</v>
      </c>
      <c r="C347" s="1" t="s">
        <v>1024</v>
      </c>
      <c r="D347">
        <v>24.986000000000001</v>
      </c>
      <c r="E347">
        <v>25.710999999999999</v>
      </c>
      <c r="F347">
        <v>3</v>
      </c>
      <c r="G347" t="s">
        <v>217</v>
      </c>
      <c r="H347" t="s">
        <v>214</v>
      </c>
    </row>
    <row r="348" spans="1:8" x14ac:dyDescent="0.25">
      <c r="A348" s="1">
        <v>43702.862222222226</v>
      </c>
      <c r="B348" s="1">
        <v>43702.87259259259</v>
      </c>
      <c r="C348" s="1" t="s">
        <v>1024</v>
      </c>
      <c r="D348">
        <v>16.670000000000002</v>
      </c>
      <c r="E348">
        <v>17.395</v>
      </c>
      <c r="F348">
        <v>3</v>
      </c>
      <c r="G348" t="s">
        <v>217</v>
      </c>
      <c r="H348" t="s">
        <v>214</v>
      </c>
    </row>
    <row r="349" spans="1:8" x14ac:dyDescent="0.25">
      <c r="A349" s="1">
        <v>43702.869629629633</v>
      </c>
      <c r="B349" s="1">
        <v>43702.871111111112</v>
      </c>
      <c r="C349" s="1" t="s">
        <v>1024</v>
      </c>
      <c r="D349">
        <v>12.97</v>
      </c>
      <c r="E349">
        <v>13.542</v>
      </c>
      <c r="F349">
        <v>3</v>
      </c>
      <c r="G349" t="s">
        <v>251</v>
      </c>
      <c r="H349" t="s">
        <v>314</v>
      </c>
    </row>
    <row r="350" spans="1:8" x14ac:dyDescent="0.25">
      <c r="A350" s="1">
        <v>43702.869629629633</v>
      </c>
      <c r="B350" s="1">
        <v>43702.871111111112</v>
      </c>
      <c r="C350" s="1" t="s">
        <v>1024</v>
      </c>
      <c r="D350">
        <v>9.1170000000000009</v>
      </c>
      <c r="E350">
        <v>9.9949999999999992</v>
      </c>
      <c r="F350">
        <v>3</v>
      </c>
      <c r="G350" t="s">
        <v>226</v>
      </c>
      <c r="H350" t="s">
        <v>214</v>
      </c>
    </row>
    <row r="351" spans="1:8" x14ac:dyDescent="0.25">
      <c r="A351" s="1">
        <v>43702.869629629633</v>
      </c>
      <c r="B351" s="1">
        <v>43702.871111111112</v>
      </c>
      <c r="C351" s="1" t="s">
        <v>1024</v>
      </c>
      <c r="D351">
        <v>7.0190000000000001</v>
      </c>
      <c r="E351">
        <v>7.9349999999999996</v>
      </c>
      <c r="F351">
        <v>3</v>
      </c>
      <c r="G351" t="s">
        <v>226</v>
      </c>
      <c r="H351" t="s">
        <v>214</v>
      </c>
    </row>
    <row r="352" spans="1:8" x14ac:dyDescent="0.25">
      <c r="A352" s="1">
        <v>43702.869629629633</v>
      </c>
      <c r="B352" s="1">
        <v>43702.874074074076</v>
      </c>
      <c r="C352" s="1" t="s">
        <v>1024</v>
      </c>
      <c r="D352">
        <v>5.3019999999999996</v>
      </c>
      <c r="E352">
        <v>6.0650000000000004</v>
      </c>
      <c r="F352">
        <v>3</v>
      </c>
      <c r="G352" t="s">
        <v>226</v>
      </c>
      <c r="H352" t="s">
        <v>214</v>
      </c>
    </row>
    <row r="353" spans="1:8" x14ac:dyDescent="0.25">
      <c r="A353" s="1">
        <v>43702.869629629633</v>
      </c>
      <c r="B353" s="1">
        <v>43702.874074074076</v>
      </c>
      <c r="C353" s="1" t="s">
        <v>1024</v>
      </c>
      <c r="D353">
        <v>3.4710000000000001</v>
      </c>
      <c r="E353">
        <v>4.3109999999999999</v>
      </c>
      <c r="F353">
        <v>3</v>
      </c>
      <c r="G353" t="s">
        <v>226</v>
      </c>
      <c r="H353" t="s">
        <v>214</v>
      </c>
    </row>
    <row r="354" spans="1:8" x14ac:dyDescent="0.25">
      <c r="A354" s="1">
        <v>43702.869629629633</v>
      </c>
      <c r="B354" s="1">
        <v>43702.874074074076</v>
      </c>
      <c r="C354" s="1" t="s">
        <v>1024</v>
      </c>
      <c r="D354">
        <v>1.526</v>
      </c>
      <c r="E354">
        <v>2.1739999999999999</v>
      </c>
      <c r="F354">
        <v>3</v>
      </c>
      <c r="G354" t="s">
        <v>226</v>
      </c>
      <c r="H354" t="s">
        <v>313</v>
      </c>
    </row>
    <row r="355" spans="1:8" x14ac:dyDescent="0.25">
      <c r="A355" s="1">
        <v>43703.414814814816</v>
      </c>
      <c r="B355" s="1">
        <v>43703.419259259259</v>
      </c>
      <c r="C355" s="1"/>
      <c r="D355">
        <v>107.422</v>
      </c>
      <c r="E355">
        <v>463.86700000000002</v>
      </c>
      <c r="F355">
        <v>1</v>
      </c>
      <c r="G355" t="s">
        <v>247</v>
      </c>
      <c r="H355" t="s">
        <v>312</v>
      </c>
    </row>
    <row r="356" spans="1:8" x14ac:dyDescent="0.25">
      <c r="A356" s="1">
        <v>43703.419259259259</v>
      </c>
      <c r="B356" s="1">
        <v>43703.420740740738</v>
      </c>
      <c r="C356" s="1"/>
      <c r="D356">
        <v>4.5780000000000003</v>
      </c>
      <c r="E356">
        <v>12.817</v>
      </c>
      <c r="F356">
        <v>1</v>
      </c>
      <c r="G356" t="s">
        <v>117</v>
      </c>
      <c r="H356" t="s">
        <v>311</v>
      </c>
    </row>
    <row r="357" spans="1:8" x14ac:dyDescent="0.25">
      <c r="A357" s="1">
        <v>43703.420740740738</v>
      </c>
      <c r="B357" s="1">
        <v>43703.426666666666</v>
      </c>
      <c r="C357" s="1"/>
      <c r="D357">
        <v>74.768000000000001</v>
      </c>
      <c r="E357">
        <v>77.209000000000003</v>
      </c>
      <c r="F357">
        <v>1</v>
      </c>
      <c r="G357" t="s">
        <v>217</v>
      </c>
      <c r="H357" t="s">
        <v>310</v>
      </c>
    </row>
    <row r="358" spans="1:8" x14ac:dyDescent="0.25">
      <c r="A358" s="1">
        <v>43703.423703703702</v>
      </c>
      <c r="B358" s="1">
        <v>43703.426666666666</v>
      </c>
      <c r="C358" s="1"/>
      <c r="D358">
        <v>12.817</v>
      </c>
      <c r="E358">
        <v>250.54900000000001</v>
      </c>
      <c r="F358">
        <v>1</v>
      </c>
      <c r="G358" t="s">
        <v>217</v>
      </c>
      <c r="H358" t="s">
        <v>309</v>
      </c>
    </row>
    <row r="359" spans="1:8" x14ac:dyDescent="0.25">
      <c r="A359" s="1">
        <v>43703.445925925924</v>
      </c>
      <c r="B359" s="1">
        <v>43703.448888888888</v>
      </c>
      <c r="C359" s="1"/>
      <c r="D359">
        <v>0.83899999999999997</v>
      </c>
      <c r="E359">
        <v>18.539000000000001</v>
      </c>
      <c r="F359">
        <v>1</v>
      </c>
      <c r="G359" t="s">
        <v>288</v>
      </c>
      <c r="H359" t="s">
        <v>308</v>
      </c>
    </row>
    <row r="360" spans="1:8" x14ac:dyDescent="0.25">
      <c r="A360" s="1">
        <v>43703.472592592596</v>
      </c>
      <c r="B360" s="1">
        <v>43703.474074074074</v>
      </c>
      <c r="C360" s="1"/>
      <c r="D360">
        <v>8.3539999999999992</v>
      </c>
      <c r="E360">
        <v>24.071000000000002</v>
      </c>
      <c r="F360">
        <v>1</v>
      </c>
      <c r="G360" t="s">
        <v>217</v>
      </c>
      <c r="H360" t="s">
        <v>307</v>
      </c>
    </row>
    <row r="361" spans="1:8" x14ac:dyDescent="0.25">
      <c r="A361" s="1">
        <v>43703.68</v>
      </c>
      <c r="B361" s="1">
        <v>43703.699259259258</v>
      </c>
      <c r="C361" s="1"/>
      <c r="D361">
        <v>29.411000000000001</v>
      </c>
      <c r="E361">
        <v>30.251000000000001</v>
      </c>
      <c r="F361">
        <v>1</v>
      </c>
      <c r="G361" t="s">
        <v>217</v>
      </c>
      <c r="H361" t="s">
        <v>306</v>
      </c>
    </row>
    <row r="362" spans="1:8" x14ac:dyDescent="0.25">
      <c r="A362" s="1">
        <v>43703.682962962965</v>
      </c>
      <c r="B362" s="1">
        <v>43703.703703703701</v>
      </c>
      <c r="C362" s="1"/>
      <c r="D362">
        <v>44.784999999999997</v>
      </c>
      <c r="E362">
        <v>45.546999999999997</v>
      </c>
      <c r="F362">
        <v>1</v>
      </c>
      <c r="G362" t="s">
        <v>217</v>
      </c>
      <c r="H362" t="s">
        <v>305</v>
      </c>
    </row>
    <row r="363" spans="1:8" x14ac:dyDescent="0.25">
      <c r="A363" s="1">
        <v>43703.691851851851</v>
      </c>
      <c r="B363" s="1">
        <v>43703.697777777779</v>
      </c>
      <c r="C363" s="1"/>
      <c r="D363">
        <v>8.24</v>
      </c>
      <c r="E363">
        <v>8.8879999999999999</v>
      </c>
      <c r="F363">
        <v>1</v>
      </c>
      <c r="G363" t="s">
        <v>251</v>
      </c>
      <c r="H363" t="s">
        <v>304</v>
      </c>
    </row>
    <row r="364" spans="1:8" x14ac:dyDescent="0.25">
      <c r="A364" s="1">
        <v>43703.691851851851</v>
      </c>
      <c r="B364" s="1">
        <v>43703.702222222222</v>
      </c>
      <c r="C364" s="1"/>
      <c r="D364">
        <v>17.623999999999999</v>
      </c>
      <c r="E364">
        <v>18.387</v>
      </c>
      <c r="F364">
        <v>1</v>
      </c>
      <c r="G364" t="s">
        <v>217</v>
      </c>
      <c r="H364" t="s">
        <v>303</v>
      </c>
    </row>
    <row r="365" spans="1:8" x14ac:dyDescent="0.25">
      <c r="A365" s="1">
        <v>43703.697777777779</v>
      </c>
      <c r="B365" s="1">
        <v>43703.702222222222</v>
      </c>
      <c r="C365" s="1"/>
      <c r="D365">
        <v>6.1040000000000001</v>
      </c>
      <c r="E365">
        <v>251.465</v>
      </c>
      <c r="F365">
        <v>1</v>
      </c>
      <c r="G365" t="s">
        <v>117</v>
      </c>
      <c r="H365" t="s">
        <v>302</v>
      </c>
    </row>
    <row r="366" spans="1:8" x14ac:dyDescent="0.25">
      <c r="A366" s="1">
        <v>43703.72148148148</v>
      </c>
      <c r="B366" s="1">
        <v>43703.725925925923</v>
      </c>
      <c r="C366" s="1"/>
      <c r="D366">
        <v>1.831</v>
      </c>
      <c r="E366">
        <v>252.38</v>
      </c>
      <c r="F366">
        <v>1</v>
      </c>
      <c r="G366" t="s">
        <v>117</v>
      </c>
      <c r="H366" t="s">
        <v>301</v>
      </c>
    </row>
    <row r="367" spans="1:8" x14ac:dyDescent="0.25">
      <c r="A367" s="1">
        <v>43703.722962962966</v>
      </c>
      <c r="B367" s="1">
        <v>43703.727407407408</v>
      </c>
      <c r="C367" s="1"/>
      <c r="D367">
        <v>0.91600000000000004</v>
      </c>
      <c r="E367">
        <v>249.93899999999999</v>
      </c>
      <c r="F367">
        <v>2</v>
      </c>
      <c r="G367" t="s">
        <v>117</v>
      </c>
      <c r="H367" t="s">
        <v>300</v>
      </c>
    </row>
    <row r="368" spans="1:8" x14ac:dyDescent="0.25">
      <c r="A368" s="1">
        <v>43703.722962962966</v>
      </c>
      <c r="B368" s="1">
        <v>43703.725925925923</v>
      </c>
      <c r="C368" s="1"/>
      <c r="D368">
        <v>1.526</v>
      </c>
      <c r="E368">
        <v>251.465</v>
      </c>
      <c r="F368">
        <v>3</v>
      </c>
      <c r="G368" t="s">
        <v>117</v>
      </c>
      <c r="H368" t="s">
        <v>299</v>
      </c>
    </row>
    <row r="369" spans="1:8" x14ac:dyDescent="0.25">
      <c r="A369" s="1">
        <v>43703.820740740739</v>
      </c>
      <c r="B369" s="1">
        <v>43703.841481481482</v>
      </c>
      <c r="C369" s="1"/>
      <c r="D369">
        <v>87.28</v>
      </c>
      <c r="E369">
        <v>94.299000000000007</v>
      </c>
      <c r="F369">
        <v>2</v>
      </c>
      <c r="G369" t="s">
        <v>217</v>
      </c>
      <c r="H369" t="s">
        <v>298</v>
      </c>
    </row>
    <row r="370" spans="1:8" x14ac:dyDescent="0.25">
      <c r="A370" s="1">
        <v>43703.850370370368</v>
      </c>
      <c r="B370" s="1">
        <v>43703.865185185183</v>
      </c>
      <c r="C370" s="1"/>
      <c r="D370">
        <v>116.88200000000001</v>
      </c>
      <c r="E370">
        <v>121.46</v>
      </c>
      <c r="F370">
        <v>1</v>
      </c>
      <c r="G370" t="s">
        <v>217</v>
      </c>
      <c r="H370" t="s">
        <v>297</v>
      </c>
    </row>
    <row r="371" spans="1:8" x14ac:dyDescent="0.25">
      <c r="A371" s="1">
        <v>43703.871111111112</v>
      </c>
      <c r="B371" s="1">
        <v>43703.881481481483</v>
      </c>
      <c r="C371" s="1"/>
      <c r="D371">
        <v>26.093</v>
      </c>
      <c r="E371">
        <v>99.792000000000002</v>
      </c>
      <c r="F371">
        <v>2</v>
      </c>
      <c r="G371" t="s">
        <v>226</v>
      </c>
      <c r="H371" t="s">
        <v>296</v>
      </c>
    </row>
    <row r="372" spans="1:8" x14ac:dyDescent="0.25">
      <c r="A372" s="1">
        <v>43703.921481481484</v>
      </c>
      <c r="B372" s="1">
        <v>43703.925925925927</v>
      </c>
      <c r="C372" s="1"/>
      <c r="D372">
        <v>130.61500000000001</v>
      </c>
      <c r="E372">
        <v>358.887</v>
      </c>
      <c r="F372">
        <v>28</v>
      </c>
      <c r="G372" t="s">
        <v>223</v>
      </c>
      <c r="H372" t="s">
        <v>295</v>
      </c>
    </row>
    <row r="373" spans="1:8" x14ac:dyDescent="0.25">
      <c r="A373" s="1">
        <v>43703.998518518521</v>
      </c>
      <c r="B373" s="1">
        <v>43704.001481481479</v>
      </c>
      <c r="C373" s="1"/>
      <c r="D373">
        <v>165.405</v>
      </c>
      <c r="E373">
        <v>172.119</v>
      </c>
      <c r="F373">
        <v>28</v>
      </c>
      <c r="G373" t="s">
        <v>217</v>
      </c>
      <c r="H373" t="s">
        <v>294</v>
      </c>
    </row>
    <row r="374" spans="1:8" x14ac:dyDescent="0.25">
      <c r="A374" s="1">
        <v>43704.248888888891</v>
      </c>
      <c r="B374" s="1">
        <v>43704.306666666664</v>
      </c>
      <c r="C374" s="1"/>
      <c r="D374">
        <v>334.93</v>
      </c>
      <c r="E374">
        <v>337.29599999999999</v>
      </c>
      <c r="F374">
        <v>1</v>
      </c>
      <c r="G374" t="s">
        <v>243</v>
      </c>
      <c r="H374" t="s">
        <v>292</v>
      </c>
    </row>
    <row r="375" spans="1:8" x14ac:dyDescent="0.25">
      <c r="A375" s="1">
        <v>43704.259259259263</v>
      </c>
      <c r="B375" s="1">
        <v>43704.282962962963</v>
      </c>
      <c r="C375" s="1"/>
      <c r="D375">
        <v>93.384</v>
      </c>
      <c r="E375">
        <v>93.994</v>
      </c>
      <c r="F375">
        <v>2</v>
      </c>
      <c r="G375" t="s">
        <v>217</v>
      </c>
      <c r="H375" t="s">
        <v>293</v>
      </c>
    </row>
    <row r="376" spans="1:8" x14ac:dyDescent="0.25">
      <c r="A376" s="1">
        <v>43704.3437037037</v>
      </c>
      <c r="B376" s="1">
        <v>43704.37777777778</v>
      </c>
      <c r="C376" s="1"/>
      <c r="D376">
        <v>326.233</v>
      </c>
      <c r="E376">
        <v>331.26799999999997</v>
      </c>
      <c r="F376">
        <v>1</v>
      </c>
      <c r="G376" t="s">
        <v>243</v>
      </c>
      <c r="H376" t="s">
        <v>292</v>
      </c>
    </row>
    <row r="377" spans="1:8" x14ac:dyDescent="0.25">
      <c r="A377" s="1">
        <v>43704.374814814815</v>
      </c>
      <c r="B377" s="1">
        <v>43704.386666666665</v>
      </c>
      <c r="C377" s="1"/>
      <c r="D377">
        <v>302.42899999999997</v>
      </c>
      <c r="E377">
        <v>347.44299999999998</v>
      </c>
      <c r="F377">
        <v>1</v>
      </c>
      <c r="G377" t="s">
        <v>243</v>
      </c>
      <c r="H377" t="s">
        <v>291</v>
      </c>
    </row>
    <row r="378" spans="1:8" x14ac:dyDescent="0.25">
      <c r="A378" s="1">
        <v>43704.383703703701</v>
      </c>
      <c r="B378" s="1">
        <v>43704.40148148148</v>
      </c>
      <c r="C378" s="1"/>
      <c r="D378">
        <v>334.32</v>
      </c>
      <c r="E378">
        <v>339.81299999999999</v>
      </c>
      <c r="F378">
        <v>1</v>
      </c>
      <c r="G378" t="s">
        <v>243</v>
      </c>
      <c r="H378" t="s">
        <v>290</v>
      </c>
    </row>
    <row r="379" spans="1:8" x14ac:dyDescent="0.25">
      <c r="A379" s="1">
        <v>43704.444444444445</v>
      </c>
      <c r="B379" s="1">
        <v>43704.460740740738</v>
      </c>
      <c r="C379" s="1"/>
      <c r="D379">
        <v>7.82</v>
      </c>
      <c r="E379">
        <v>8.4689999999999994</v>
      </c>
      <c r="F379">
        <v>2</v>
      </c>
      <c r="G379" t="s">
        <v>226</v>
      </c>
      <c r="H379" t="s">
        <v>289</v>
      </c>
    </row>
    <row r="380" spans="1:8" x14ac:dyDescent="0.25">
      <c r="A380" s="1">
        <v>43704.448888888888</v>
      </c>
      <c r="B380" s="1">
        <v>43704.454814814817</v>
      </c>
      <c r="C380" s="1"/>
      <c r="D380">
        <v>1.526</v>
      </c>
      <c r="E380">
        <v>124.20699999999999</v>
      </c>
      <c r="F380">
        <v>2</v>
      </c>
      <c r="G380" t="s">
        <v>288</v>
      </c>
      <c r="H380" t="s">
        <v>287</v>
      </c>
    </row>
    <row r="381" spans="1:8" x14ac:dyDescent="0.25">
      <c r="A381" s="1">
        <v>43704.736296296294</v>
      </c>
      <c r="B381" s="1">
        <v>43704.757037037038</v>
      </c>
      <c r="C381" s="1"/>
      <c r="D381">
        <v>282.89800000000002</v>
      </c>
      <c r="E381">
        <v>288.84899999999999</v>
      </c>
      <c r="F381">
        <v>1</v>
      </c>
      <c r="G381" t="s">
        <v>217</v>
      </c>
      <c r="H381" t="s">
        <v>286</v>
      </c>
    </row>
    <row r="382" spans="1:8" x14ac:dyDescent="0.25">
      <c r="A382" s="1">
        <v>43704.739259259259</v>
      </c>
      <c r="B382" s="1">
        <v>43704.74962962963</v>
      </c>
      <c r="C382" s="1"/>
      <c r="D382">
        <v>11.597</v>
      </c>
      <c r="E382">
        <v>12.512</v>
      </c>
      <c r="F382">
        <v>1</v>
      </c>
      <c r="G382" t="s">
        <v>217</v>
      </c>
      <c r="H382" t="s">
        <v>285</v>
      </c>
    </row>
    <row r="383" spans="1:8" x14ac:dyDescent="0.25">
      <c r="A383" s="1">
        <v>43704.740740740737</v>
      </c>
      <c r="B383" s="1">
        <v>43704.74962962963</v>
      </c>
      <c r="C383" s="1"/>
      <c r="D383">
        <v>286.78899999999999</v>
      </c>
      <c r="E383">
        <v>288.01</v>
      </c>
      <c r="F383">
        <v>1</v>
      </c>
      <c r="G383" t="s">
        <v>217</v>
      </c>
      <c r="H383" t="s">
        <v>284</v>
      </c>
    </row>
    <row r="384" spans="1:8" x14ac:dyDescent="0.25">
      <c r="A384" s="1">
        <v>43704.742222222223</v>
      </c>
      <c r="B384" s="1">
        <v>43704.754074074073</v>
      </c>
      <c r="C384" s="1"/>
      <c r="D384">
        <v>10.147</v>
      </c>
      <c r="E384">
        <v>10.605</v>
      </c>
      <c r="F384">
        <v>2</v>
      </c>
      <c r="G384" t="s">
        <v>226</v>
      </c>
      <c r="H384" t="s">
        <v>283</v>
      </c>
    </row>
    <row r="385" spans="1:8" x14ac:dyDescent="0.25">
      <c r="A385" s="1">
        <v>43704.742222222223</v>
      </c>
      <c r="B385" s="1">
        <v>43704.748148148145</v>
      </c>
      <c r="C385" s="1"/>
      <c r="D385">
        <v>100.327</v>
      </c>
      <c r="E385">
        <v>101.01300000000001</v>
      </c>
      <c r="F385">
        <v>1</v>
      </c>
      <c r="G385" t="s">
        <v>217</v>
      </c>
      <c r="H385" t="s">
        <v>282</v>
      </c>
    </row>
    <row r="386" spans="1:8" x14ac:dyDescent="0.25">
      <c r="A386" s="1">
        <v>43704.742222222223</v>
      </c>
      <c r="B386" s="1">
        <v>43704.74962962963</v>
      </c>
      <c r="C386" s="1"/>
      <c r="D386">
        <v>40.817</v>
      </c>
      <c r="E386">
        <v>41.732999999999997</v>
      </c>
      <c r="F386">
        <v>1</v>
      </c>
      <c r="G386" t="s">
        <v>217</v>
      </c>
      <c r="H386" t="s">
        <v>282</v>
      </c>
    </row>
    <row r="387" spans="1:8" x14ac:dyDescent="0.25">
      <c r="A387" s="1">
        <v>43704.742222222223</v>
      </c>
      <c r="B387" s="1">
        <v>43704.74962962963</v>
      </c>
      <c r="C387" s="1"/>
      <c r="D387">
        <v>64.774000000000001</v>
      </c>
      <c r="E387">
        <v>65.613</v>
      </c>
      <c r="F387">
        <v>1</v>
      </c>
      <c r="G387" t="s">
        <v>217</v>
      </c>
      <c r="H387" t="s">
        <v>282</v>
      </c>
    </row>
    <row r="388" spans="1:8" x14ac:dyDescent="0.25">
      <c r="A388" s="1">
        <v>43704.742222222223</v>
      </c>
      <c r="B388" s="1">
        <v>43704.74962962963</v>
      </c>
      <c r="C388" s="1"/>
      <c r="D388">
        <v>70.801000000000002</v>
      </c>
      <c r="E388">
        <v>71.334999999999994</v>
      </c>
      <c r="F388">
        <v>1</v>
      </c>
      <c r="G388" t="s">
        <v>217</v>
      </c>
      <c r="H388" t="s">
        <v>282</v>
      </c>
    </row>
    <row r="389" spans="1:8" x14ac:dyDescent="0.25">
      <c r="A389" s="1">
        <v>43704.742222222223</v>
      </c>
      <c r="B389" s="1">
        <v>43704.74962962963</v>
      </c>
      <c r="C389" s="1"/>
      <c r="D389">
        <v>106.125</v>
      </c>
      <c r="E389">
        <v>107.346</v>
      </c>
      <c r="F389">
        <v>1</v>
      </c>
      <c r="G389" t="s">
        <v>217</v>
      </c>
      <c r="H389" t="s">
        <v>282</v>
      </c>
    </row>
    <row r="390" spans="1:8" x14ac:dyDescent="0.25">
      <c r="A390" s="1">
        <v>43704.742222222223</v>
      </c>
      <c r="B390" s="1">
        <v>43704.74962962963</v>
      </c>
      <c r="C390" s="1"/>
      <c r="D390">
        <v>117.416</v>
      </c>
      <c r="E390">
        <v>119.01900000000001</v>
      </c>
      <c r="F390">
        <v>1</v>
      </c>
      <c r="G390" t="s">
        <v>217</v>
      </c>
      <c r="H390" t="s">
        <v>282</v>
      </c>
    </row>
    <row r="391" spans="1:8" x14ac:dyDescent="0.25">
      <c r="A391" s="1">
        <v>43704.742222222223</v>
      </c>
      <c r="B391" s="1">
        <v>43704.751111111109</v>
      </c>
      <c r="C391" s="1"/>
      <c r="D391">
        <v>46.997</v>
      </c>
      <c r="E391">
        <v>47.988999999999997</v>
      </c>
      <c r="F391">
        <v>1</v>
      </c>
      <c r="G391" t="s">
        <v>217</v>
      </c>
      <c r="H391" t="s">
        <v>282</v>
      </c>
    </row>
    <row r="392" spans="1:8" x14ac:dyDescent="0.25">
      <c r="A392" s="1">
        <v>43704.743703703702</v>
      </c>
      <c r="B392" s="1">
        <v>43704.751111111109</v>
      </c>
      <c r="C392" s="1"/>
      <c r="D392">
        <v>112.68600000000001</v>
      </c>
      <c r="E392">
        <v>113.22</v>
      </c>
      <c r="F392">
        <v>1</v>
      </c>
      <c r="G392" t="s">
        <v>217</v>
      </c>
      <c r="H392" t="s">
        <v>282</v>
      </c>
    </row>
    <row r="393" spans="1:8" x14ac:dyDescent="0.25">
      <c r="A393" s="1">
        <v>43704.743703703702</v>
      </c>
      <c r="B393" s="1">
        <v>43704.751111111109</v>
      </c>
      <c r="C393" s="1"/>
      <c r="D393">
        <v>116.501</v>
      </c>
      <c r="E393">
        <v>117.188</v>
      </c>
      <c r="F393">
        <v>1</v>
      </c>
      <c r="G393" t="s">
        <v>217</v>
      </c>
      <c r="H393" t="s">
        <v>279</v>
      </c>
    </row>
    <row r="394" spans="1:8" x14ac:dyDescent="0.25">
      <c r="A394" s="1">
        <v>43704.743703703702</v>
      </c>
      <c r="B394" s="1">
        <v>43704.752592592595</v>
      </c>
      <c r="C394" s="1"/>
      <c r="D394">
        <v>142.66999999999999</v>
      </c>
      <c r="E394">
        <v>143.05099999999999</v>
      </c>
      <c r="F394">
        <v>1</v>
      </c>
      <c r="G394" t="s">
        <v>217</v>
      </c>
      <c r="H394" t="s">
        <v>214</v>
      </c>
    </row>
    <row r="395" spans="1:8" x14ac:dyDescent="0.25">
      <c r="A395" s="1">
        <v>43704.743703703702</v>
      </c>
      <c r="B395" s="1">
        <v>43704.752592592595</v>
      </c>
      <c r="C395" s="1"/>
      <c r="D395">
        <v>104.675</v>
      </c>
      <c r="E395">
        <v>105.59099999999999</v>
      </c>
      <c r="F395">
        <v>1</v>
      </c>
      <c r="G395" t="s">
        <v>217</v>
      </c>
      <c r="H395" t="s">
        <v>279</v>
      </c>
    </row>
    <row r="396" spans="1:8" x14ac:dyDescent="0.25">
      <c r="A396" s="1">
        <v>43704.743703703702</v>
      </c>
      <c r="B396" s="1">
        <v>43704.752592592595</v>
      </c>
      <c r="C396" s="1"/>
      <c r="D396">
        <v>87.128</v>
      </c>
      <c r="E396">
        <v>87.813999999999993</v>
      </c>
      <c r="F396">
        <v>1</v>
      </c>
      <c r="G396" t="s">
        <v>217</v>
      </c>
      <c r="H396" t="s">
        <v>279</v>
      </c>
    </row>
    <row r="397" spans="1:8" x14ac:dyDescent="0.25">
      <c r="A397" s="1">
        <v>43704.743703703702</v>
      </c>
      <c r="B397" s="1">
        <v>43704.752592592595</v>
      </c>
      <c r="C397" s="1"/>
      <c r="D397">
        <v>81.253</v>
      </c>
      <c r="E397">
        <v>82.168999999999997</v>
      </c>
      <c r="F397">
        <v>1</v>
      </c>
      <c r="G397" t="s">
        <v>217</v>
      </c>
      <c r="H397" t="s">
        <v>279</v>
      </c>
    </row>
    <row r="398" spans="1:8" x14ac:dyDescent="0.25">
      <c r="A398" s="1">
        <v>43704.743703703702</v>
      </c>
      <c r="B398" s="1">
        <v>43704.752592592595</v>
      </c>
      <c r="C398" s="1"/>
      <c r="D398">
        <v>75.531000000000006</v>
      </c>
      <c r="E398">
        <v>76.37</v>
      </c>
      <c r="F398">
        <v>1</v>
      </c>
      <c r="G398" t="s">
        <v>217</v>
      </c>
      <c r="H398" t="s">
        <v>279</v>
      </c>
    </row>
    <row r="399" spans="1:8" x14ac:dyDescent="0.25">
      <c r="A399" s="1">
        <v>43704.743703703702</v>
      </c>
      <c r="B399" s="1">
        <v>43704.752592592595</v>
      </c>
      <c r="C399" s="1"/>
      <c r="D399">
        <v>58.136000000000003</v>
      </c>
      <c r="E399">
        <v>58.823</v>
      </c>
      <c r="F399">
        <v>1</v>
      </c>
      <c r="G399" t="s">
        <v>217</v>
      </c>
      <c r="H399" t="s">
        <v>279</v>
      </c>
    </row>
    <row r="400" spans="1:8" x14ac:dyDescent="0.25">
      <c r="A400" s="1">
        <v>43704.743703703702</v>
      </c>
      <c r="B400" s="1">
        <v>43704.752592592595</v>
      </c>
      <c r="C400" s="1"/>
      <c r="D400">
        <v>139.923</v>
      </c>
      <c r="E400">
        <v>140.53299999999999</v>
      </c>
      <c r="F400">
        <v>1</v>
      </c>
      <c r="G400" t="s">
        <v>217</v>
      </c>
      <c r="H400" t="s">
        <v>214</v>
      </c>
    </row>
    <row r="401" spans="1:8" x14ac:dyDescent="0.25">
      <c r="A401" s="1">
        <v>43704.743703703702</v>
      </c>
      <c r="B401" s="1">
        <v>43704.752592592595</v>
      </c>
      <c r="C401" s="1"/>
      <c r="D401">
        <v>136.566</v>
      </c>
      <c r="E401">
        <v>137.1</v>
      </c>
      <c r="F401">
        <v>1</v>
      </c>
      <c r="G401" t="s">
        <v>217</v>
      </c>
      <c r="H401" t="s">
        <v>214</v>
      </c>
    </row>
    <row r="402" spans="1:8" x14ac:dyDescent="0.25">
      <c r="A402" s="1">
        <v>43704.743703703702</v>
      </c>
      <c r="B402" s="1">
        <v>43704.752592592595</v>
      </c>
      <c r="C402" s="1"/>
      <c r="D402">
        <v>58.975000000000001</v>
      </c>
      <c r="E402">
        <v>59.661999999999999</v>
      </c>
      <c r="F402">
        <v>1</v>
      </c>
      <c r="G402" t="s">
        <v>217</v>
      </c>
      <c r="H402" t="s">
        <v>282</v>
      </c>
    </row>
    <row r="403" spans="1:8" x14ac:dyDescent="0.25">
      <c r="A403" s="1">
        <v>43704.743703703702</v>
      </c>
      <c r="B403" s="1">
        <v>43704.752592592595</v>
      </c>
      <c r="C403" s="1"/>
      <c r="D403">
        <v>29.373000000000001</v>
      </c>
      <c r="E403">
        <v>29.907</v>
      </c>
      <c r="F403">
        <v>1</v>
      </c>
      <c r="G403" t="s">
        <v>217</v>
      </c>
      <c r="H403" t="s">
        <v>282</v>
      </c>
    </row>
    <row r="404" spans="1:8" x14ac:dyDescent="0.25">
      <c r="A404" s="1">
        <v>43704.743703703702</v>
      </c>
      <c r="B404" s="1">
        <v>43704.752592592595</v>
      </c>
      <c r="C404" s="1"/>
      <c r="D404">
        <v>23.117000000000001</v>
      </c>
      <c r="E404">
        <v>23.803999999999998</v>
      </c>
      <c r="F404">
        <v>1</v>
      </c>
      <c r="G404" t="s">
        <v>217</v>
      </c>
      <c r="H404" t="s">
        <v>214</v>
      </c>
    </row>
    <row r="405" spans="1:8" x14ac:dyDescent="0.25">
      <c r="A405" s="1">
        <v>43704.743703703702</v>
      </c>
      <c r="B405" s="1">
        <v>43704.754074074073</v>
      </c>
      <c r="C405" s="1"/>
      <c r="D405">
        <v>46.234000000000002</v>
      </c>
      <c r="E405">
        <v>46.768000000000001</v>
      </c>
      <c r="F405">
        <v>1</v>
      </c>
      <c r="G405" t="s">
        <v>217</v>
      </c>
      <c r="H405" t="s">
        <v>279</v>
      </c>
    </row>
    <row r="406" spans="1:8" x14ac:dyDescent="0.25">
      <c r="A406" s="1">
        <v>43704.743703703702</v>
      </c>
      <c r="B406" s="1">
        <v>43704.74962962963</v>
      </c>
      <c r="C406" s="1"/>
      <c r="D406">
        <v>76.599000000000004</v>
      </c>
      <c r="E406">
        <v>77.438000000000002</v>
      </c>
      <c r="F406">
        <v>1</v>
      </c>
      <c r="G406" t="s">
        <v>217</v>
      </c>
      <c r="H406" t="s">
        <v>282</v>
      </c>
    </row>
    <row r="407" spans="1:8" x14ac:dyDescent="0.25">
      <c r="A407" s="1">
        <v>43704.743703703702</v>
      </c>
      <c r="B407" s="1">
        <v>43704.74962962963</v>
      </c>
      <c r="C407" s="1"/>
      <c r="D407">
        <v>88.272000000000006</v>
      </c>
      <c r="E407">
        <v>89.417000000000002</v>
      </c>
      <c r="F407">
        <v>1</v>
      </c>
      <c r="G407" t="s">
        <v>217</v>
      </c>
      <c r="H407" t="s">
        <v>282</v>
      </c>
    </row>
    <row r="408" spans="1:8" x14ac:dyDescent="0.25">
      <c r="A408" s="1">
        <v>43704.743703703702</v>
      </c>
      <c r="B408" s="1">
        <v>43704.748148148145</v>
      </c>
      <c r="C408" s="1"/>
      <c r="D408">
        <v>17.013999999999999</v>
      </c>
      <c r="E408">
        <v>18.004999999999999</v>
      </c>
      <c r="F408">
        <v>1</v>
      </c>
      <c r="G408" t="s">
        <v>217</v>
      </c>
      <c r="H408" t="s">
        <v>282</v>
      </c>
    </row>
    <row r="409" spans="1:8" x14ac:dyDescent="0.25">
      <c r="A409" s="1">
        <v>43704.743703703702</v>
      </c>
      <c r="B409" s="1">
        <v>43704.748148148145</v>
      </c>
      <c r="C409" s="1"/>
      <c r="D409">
        <v>52.872</v>
      </c>
      <c r="E409">
        <v>53.481999999999999</v>
      </c>
      <c r="F409">
        <v>1</v>
      </c>
      <c r="G409" t="s">
        <v>217</v>
      </c>
      <c r="H409" t="s">
        <v>282</v>
      </c>
    </row>
    <row r="410" spans="1:8" x14ac:dyDescent="0.25">
      <c r="A410" s="1">
        <v>43704.743703703702</v>
      </c>
      <c r="B410" s="1">
        <v>43704.751111111109</v>
      </c>
      <c r="C410" s="1"/>
      <c r="D410">
        <v>52.109000000000002</v>
      </c>
      <c r="E410">
        <v>53.024000000000001</v>
      </c>
      <c r="F410">
        <v>1</v>
      </c>
      <c r="G410" t="s">
        <v>217</v>
      </c>
      <c r="H410" t="s">
        <v>279</v>
      </c>
    </row>
    <row r="411" spans="1:8" x14ac:dyDescent="0.25">
      <c r="A411" s="1">
        <v>43704.743703703702</v>
      </c>
      <c r="B411" s="1">
        <v>43704.751111111109</v>
      </c>
      <c r="C411" s="1"/>
      <c r="D411">
        <v>63.781999999999996</v>
      </c>
      <c r="E411">
        <v>64.391999999999996</v>
      </c>
      <c r="F411">
        <v>1</v>
      </c>
      <c r="G411" t="s">
        <v>217</v>
      </c>
      <c r="H411" t="s">
        <v>279</v>
      </c>
    </row>
    <row r="412" spans="1:8" x14ac:dyDescent="0.25">
      <c r="A412" s="1">
        <v>43704.743703703702</v>
      </c>
      <c r="B412" s="1">
        <v>43704.751111111109</v>
      </c>
      <c r="C412" s="1"/>
      <c r="D412">
        <v>69.504000000000005</v>
      </c>
      <c r="E412">
        <v>70.343000000000004</v>
      </c>
      <c r="F412">
        <v>1</v>
      </c>
      <c r="G412" t="s">
        <v>217</v>
      </c>
      <c r="H412" t="s">
        <v>279</v>
      </c>
    </row>
    <row r="413" spans="1:8" x14ac:dyDescent="0.25">
      <c r="A413" s="1">
        <v>43704.745185185187</v>
      </c>
      <c r="B413" s="1">
        <v>43704.752592592595</v>
      </c>
      <c r="C413" s="1"/>
      <c r="D413">
        <v>35.171999999999997</v>
      </c>
      <c r="E413">
        <v>36.011000000000003</v>
      </c>
      <c r="F413">
        <v>1</v>
      </c>
      <c r="G413" t="s">
        <v>217</v>
      </c>
      <c r="H413" t="s">
        <v>282</v>
      </c>
    </row>
    <row r="414" spans="1:8" x14ac:dyDescent="0.25">
      <c r="A414" s="1">
        <v>43704.745185185187</v>
      </c>
      <c r="B414" s="1">
        <v>43704.754074074073</v>
      </c>
      <c r="C414" s="1"/>
      <c r="D414">
        <v>134.125</v>
      </c>
      <c r="E414">
        <v>134.73500000000001</v>
      </c>
      <c r="F414">
        <v>1</v>
      </c>
      <c r="G414" t="s">
        <v>217</v>
      </c>
      <c r="H414" t="s">
        <v>279</v>
      </c>
    </row>
    <row r="415" spans="1:8" x14ac:dyDescent="0.25">
      <c r="A415" s="1">
        <v>43704.745185185187</v>
      </c>
      <c r="B415" s="1">
        <v>43704.752592592595</v>
      </c>
      <c r="C415" s="1"/>
      <c r="D415">
        <v>8.125</v>
      </c>
      <c r="E415">
        <v>8.7739999999999991</v>
      </c>
      <c r="F415">
        <v>2</v>
      </c>
      <c r="G415" t="s">
        <v>226</v>
      </c>
      <c r="H415" t="s">
        <v>281</v>
      </c>
    </row>
    <row r="416" spans="1:8" x14ac:dyDescent="0.25">
      <c r="A416" s="1">
        <v>43704.746666666666</v>
      </c>
      <c r="B416" s="1">
        <v>43704.74962962963</v>
      </c>
      <c r="C416" s="1"/>
      <c r="D416">
        <v>17.166</v>
      </c>
      <c r="E416">
        <v>17.928999999999998</v>
      </c>
      <c r="F416">
        <v>1</v>
      </c>
      <c r="G416" t="s">
        <v>217</v>
      </c>
      <c r="H416" t="s">
        <v>279</v>
      </c>
    </row>
    <row r="417" spans="1:8" x14ac:dyDescent="0.25">
      <c r="A417" s="1">
        <v>43704.746666666666</v>
      </c>
      <c r="B417" s="1">
        <v>43704.74962962963</v>
      </c>
      <c r="C417" s="1"/>
      <c r="D417">
        <v>11.292</v>
      </c>
      <c r="E417">
        <v>12.054</v>
      </c>
      <c r="F417">
        <v>1</v>
      </c>
      <c r="G417" t="s">
        <v>217</v>
      </c>
      <c r="H417" t="s">
        <v>279</v>
      </c>
    </row>
    <row r="418" spans="1:8" x14ac:dyDescent="0.25">
      <c r="A418" s="1">
        <v>43704.746666666666</v>
      </c>
      <c r="B418" s="1">
        <v>43704.751111111109</v>
      </c>
      <c r="C418" s="1"/>
      <c r="D418">
        <v>151.215</v>
      </c>
      <c r="E418">
        <v>152.20599999999999</v>
      </c>
      <c r="F418">
        <v>1</v>
      </c>
      <c r="G418" t="s">
        <v>217</v>
      </c>
      <c r="H418" t="s">
        <v>279</v>
      </c>
    </row>
    <row r="419" spans="1:8" x14ac:dyDescent="0.25">
      <c r="A419" s="1">
        <v>43704.746666666666</v>
      </c>
      <c r="B419" s="1">
        <v>43704.752592592595</v>
      </c>
      <c r="C419" s="1"/>
      <c r="D419">
        <v>122.29900000000001</v>
      </c>
      <c r="E419">
        <v>122.75700000000001</v>
      </c>
      <c r="F419">
        <v>1</v>
      </c>
      <c r="G419" t="s">
        <v>217</v>
      </c>
      <c r="H419" t="s">
        <v>279</v>
      </c>
    </row>
    <row r="420" spans="1:8" x14ac:dyDescent="0.25">
      <c r="A420" s="1">
        <v>43704.746666666666</v>
      </c>
      <c r="B420" s="1">
        <v>43704.752592592595</v>
      </c>
      <c r="C420" s="1"/>
      <c r="D420">
        <v>98.953000000000003</v>
      </c>
      <c r="E420">
        <v>99.869</v>
      </c>
      <c r="F420">
        <v>1</v>
      </c>
      <c r="G420" t="s">
        <v>217</v>
      </c>
      <c r="H420" t="s">
        <v>279</v>
      </c>
    </row>
    <row r="421" spans="1:8" x14ac:dyDescent="0.25">
      <c r="A421" s="1">
        <v>43704.746666666666</v>
      </c>
      <c r="B421" s="1">
        <v>43704.752592592595</v>
      </c>
      <c r="C421" s="1"/>
      <c r="D421">
        <v>40.588000000000001</v>
      </c>
      <c r="E421">
        <v>41.198999999999998</v>
      </c>
      <c r="F421">
        <v>1</v>
      </c>
      <c r="G421" t="s">
        <v>217</v>
      </c>
      <c r="H421" t="s">
        <v>279</v>
      </c>
    </row>
    <row r="422" spans="1:8" x14ac:dyDescent="0.25">
      <c r="A422" s="1">
        <v>43704.746666666666</v>
      </c>
      <c r="B422" s="1">
        <v>43704.754074074073</v>
      </c>
      <c r="C422" s="1"/>
      <c r="D422">
        <v>128.17400000000001</v>
      </c>
      <c r="E422">
        <v>128.63200000000001</v>
      </c>
      <c r="F422">
        <v>1</v>
      </c>
      <c r="G422" t="s">
        <v>217</v>
      </c>
      <c r="H422" t="s">
        <v>279</v>
      </c>
    </row>
    <row r="423" spans="1:8" x14ac:dyDescent="0.25">
      <c r="A423" s="1">
        <v>43704.746666666666</v>
      </c>
      <c r="B423" s="1">
        <v>43704.752592592595</v>
      </c>
      <c r="C423" s="1"/>
      <c r="D423">
        <v>157.547</v>
      </c>
      <c r="E423">
        <v>158.08099999999999</v>
      </c>
      <c r="F423">
        <v>1</v>
      </c>
      <c r="G423" t="s">
        <v>217</v>
      </c>
      <c r="H423" t="s">
        <v>279</v>
      </c>
    </row>
    <row r="424" spans="1:8" x14ac:dyDescent="0.25">
      <c r="A424" s="1">
        <v>43704.746666666666</v>
      </c>
      <c r="B424" s="1">
        <v>43704.752592592595</v>
      </c>
      <c r="C424" s="1"/>
      <c r="D424">
        <v>163.04</v>
      </c>
      <c r="E424">
        <v>163.87899999999999</v>
      </c>
      <c r="F424">
        <v>1</v>
      </c>
      <c r="G424" t="s">
        <v>217</v>
      </c>
      <c r="H424" t="s">
        <v>279</v>
      </c>
    </row>
    <row r="425" spans="1:8" x14ac:dyDescent="0.25">
      <c r="A425" s="1">
        <v>43704.746666666666</v>
      </c>
      <c r="B425" s="1">
        <v>43704.751111111109</v>
      </c>
      <c r="C425" s="1"/>
      <c r="D425">
        <v>169.06700000000001</v>
      </c>
      <c r="E425">
        <v>169.983</v>
      </c>
      <c r="F425">
        <v>1</v>
      </c>
      <c r="G425" t="s">
        <v>217</v>
      </c>
      <c r="H425" t="s">
        <v>279</v>
      </c>
    </row>
    <row r="426" spans="1:8" x14ac:dyDescent="0.25">
      <c r="A426" s="1">
        <v>43704.746666666666</v>
      </c>
      <c r="B426" s="1">
        <v>43704.751111111109</v>
      </c>
      <c r="C426" s="1"/>
      <c r="D426">
        <v>186.61500000000001</v>
      </c>
      <c r="E426">
        <v>187.30199999999999</v>
      </c>
      <c r="F426">
        <v>1</v>
      </c>
      <c r="G426" t="s">
        <v>217</v>
      </c>
      <c r="H426" t="s">
        <v>214</v>
      </c>
    </row>
    <row r="427" spans="1:8" x14ac:dyDescent="0.25">
      <c r="A427" s="1">
        <v>43704.746666666666</v>
      </c>
      <c r="B427" s="1">
        <v>43704.751111111109</v>
      </c>
      <c r="C427" s="1"/>
      <c r="D427">
        <v>192.566</v>
      </c>
      <c r="E427">
        <v>193.024</v>
      </c>
      <c r="F427">
        <v>1</v>
      </c>
      <c r="G427" t="s">
        <v>217</v>
      </c>
      <c r="H427" t="s">
        <v>279</v>
      </c>
    </row>
    <row r="428" spans="1:8" x14ac:dyDescent="0.25">
      <c r="A428" s="1">
        <v>43704.748148148145</v>
      </c>
      <c r="B428" s="1">
        <v>43704.757037037038</v>
      </c>
      <c r="C428" s="1"/>
      <c r="D428">
        <v>363.92200000000003</v>
      </c>
      <c r="E428">
        <v>365.06700000000001</v>
      </c>
      <c r="F428">
        <v>1</v>
      </c>
      <c r="G428" t="s">
        <v>215</v>
      </c>
      <c r="H428" t="s">
        <v>214</v>
      </c>
    </row>
    <row r="429" spans="1:8" x14ac:dyDescent="0.25">
      <c r="A429" s="1">
        <v>43704.748148148145</v>
      </c>
      <c r="B429" s="1">
        <v>43704.754074074073</v>
      </c>
      <c r="C429" s="1"/>
      <c r="D429">
        <v>182.03700000000001</v>
      </c>
      <c r="E429">
        <v>182.495</v>
      </c>
      <c r="F429">
        <v>1</v>
      </c>
      <c r="G429" t="s">
        <v>215</v>
      </c>
      <c r="H429" t="s">
        <v>214</v>
      </c>
    </row>
    <row r="430" spans="1:8" x14ac:dyDescent="0.25">
      <c r="A430" s="1">
        <v>43704.748148148145</v>
      </c>
      <c r="B430" s="1">
        <v>43704.755555555559</v>
      </c>
      <c r="C430" s="1"/>
      <c r="D430">
        <v>60.424999999999997</v>
      </c>
      <c r="E430">
        <v>60.883000000000003</v>
      </c>
      <c r="F430">
        <v>1</v>
      </c>
      <c r="G430" t="s">
        <v>215</v>
      </c>
      <c r="H430" t="s">
        <v>280</v>
      </c>
    </row>
    <row r="431" spans="1:8" x14ac:dyDescent="0.25">
      <c r="A431" s="1">
        <v>43704.748148148145</v>
      </c>
      <c r="B431" s="1">
        <v>43704.755555555559</v>
      </c>
      <c r="C431" s="1"/>
      <c r="D431">
        <v>36.011000000000003</v>
      </c>
      <c r="E431">
        <v>36.316000000000003</v>
      </c>
      <c r="F431">
        <v>1</v>
      </c>
      <c r="G431" t="s">
        <v>215</v>
      </c>
      <c r="H431" t="s">
        <v>214</v>
      </c>
    </row>
    <row r="432" spans="1:8" x14ac:dyDescent="0.25">
      <c r="A432" s="1">
        <v>43704.748148148145</v>
      </c>
      <c r="B432" s="1">
        <v>43704.755555555559</v>
      </c>
      <c r="C432" s="1"/>
      <c r="D432">
        <v>121.23099999999999</v>
      </c>
      <c r="E432">
        <v>121.765</v>
      </c>
      <c r="F432">
        <v>1</v>
      </c>
      <c r="G432" t="s">
        <v>215</v>
      </c>
      <c r="H432" t="s">
        <v>214</v>
      </c>
    </row>
    <row r="433" spans="1:8" x14ac:dyDescent="0.25">
      <c r="A433" s="1">
        <v>43704.748148148145</v>
      </c>
      <c r="B433" s="1">
        <v>43704.755555555559</v>
      </c>
      <c r="C433" s="1"/>
      <c r="D433">
        <v>42.191000000000003</v>
      </c>
      <c r="E433">
        <v>42.725000000000001</v>
      </c>
      <c r="F433">
        <v>1</v>
      </c>
      <c r="G433" t="s">
        <v>215</v>
      </c>
      <c r="H433" t="s">
        <v>214</v>
      </c>
    </row>
    <row r="434" spans="1:8" x14ac:dyDescent="0.25">
      <c r="A434" s="1">
        <v>43704.748148148145</v>
      </c>
      <c r="B434" s="1">
        <v>43704.757037037038</v>
      </c>
      <c r="C434" s="1"/>
      <c r="D434">
        <v>93.46</v>
      </c>
      <c r="E434">
        <v>94.07</v>
      </c>
      <c r="F434">
        <v>1</v>
      </c>
      <c r="G434" t="s">
        <v>217</v>
      </c>
      <c r="H434" t="s">
        <v>279</v>
      </c>
    </row>
    <row r="435" spans="1:8" x14ac:dyDescent="0.25">
      <c r="A435" s="1">
        <v>43704.748148148145</v>
      </c>
      <c r="B435" s="1">
        <v>43704.758518518516</v>
      </c>
      <c r="C435" s="1"/>
      <c r="D435">
        <v>78.734999999999999</v>
      </c>
      <c r="E435">
        <v>79.498000000000005</v>
      </c>
      <c r="F435">
        <v>1</v>
      </c>
      <c r="G435" t="s">
        <v>215</v>
      </c>
      <c r="H435" t="s">
        <v>214</v>
      </c>
    </row>
    <row r="436" spans="1:8" x14ac:dyDescent="0.25">
      <c r="A436" s="1">
        <v>43704.748148148145</v>
      </c>
      <c r="B436" s="1">
        <v>43704.76</v>
      </c>
      <c r="C436" s="1"/>
      <c r="D436">
        <v>17.776</v>
      </c>
      <c r="E436">
        <v>18.082000000000001</v>
      </c>
      <c r="F436">
        <v>1</v>
      </c>
      <c r="G436" t="s">
        <v>215</v>
      </c>
      <c r="H436" t="s">
        <v>214</v>
      </c>
    </row>
    <row r="437" spans="1:8" x14ac:dyDescent="0.25">
      <c r="A437" s="1">
        <v>43704.74962962963</v>
      </c>
      <c r="B437" s="1">
        <v>43704.758518518516</v>
      </c>
      <c r="C437" s="1"/>
      <c r="D437">
        <v>23.803999999999998</v>
      </c>
      <c r="E437">
        <v>24.184999999999999</v>
      </c>
      <c r="F437">
        <v>1</v>
      </c>
      <c r="G437" t="s">
        <v>215</v>
      </c>
      <c r="H437" t="s">
        <v>214</v>
      </c>
    </row>
    <row r="438" spans="1:8" x14ac:dyDescent="0.25">
      <c r="A438" s="1">
        <v>43704.74962962963</v>
      </c>
      <c r="B438" s="1">
        <v>43704.758518518516</v>
      </c>
      <c r="C438" s="1"/>
      <c r="D438">
        <v>11.901999999999999</v>
      </c>
      <c r="E438">
        <v>12.207000000000001</v>
      </c>
      <c r="F438">
        <v>1</v>
      </c>
      <c r="G438" t="s">
        <v>215</v>
      </c>
      <c r="H438" t="s">
        <v>278</v>
      </c>
    </row>
    <row r="439" spans="1:8" x14ac:dyDescent="0.25">
      <c r="A439" s="1">
        <v>43704.74962962963</v>
      </c>
      <c r="B439" s="1">
        <v>43704.761481481481</v>
      </c>
      <c r="C439" s="1"/>
      <c r="D439">
        <v>264.20600000000002</v>
      </c>
      <c r="E439">
        <v>265.42700000000002</v>
      </c>
      <c r="F439">
        <v>1</v>
      </c>
      <c r="G439" t="s">
        <v>217</v>
      </c>
      <c r="H439" t="s">
        <v>277</v>
      </c>
    </row>
    <row r="440" spans="1:8" x14ac:dyDescent="0.25">
      <c r="A440" s="1">
        <v>43704.752592592595</v>
      </c>
      <c r="B440" s="1">
        <v>43704.757037037038</v>
      </c>
      <c r="C440" s="1"/>
      <c r="D440">
        <v>2.4409999999999998</v>
      </c>
      <c r="E440">
        <v>23.803999999999998</v>
      </c>
      <c r="F440">
        <v>1</v>
      </c>
      <c r="G440" t="s">
        <v>117</v>
      </c>
      <c r="H440" t="s">
        <v>276</v>
      </c>
    </row>
    <row r="441" spans="1:8" x14ac:dyDescent="0.25">
      <c r="A441" s="1">
        <v>43705.454814814817</v>
      </c>
      <c r="B441" s="1">
        <v>43705.490370370368</v>
      </c>
      <c r="C441" s="1"/>
      <c r="D441">
        <v>474.09100000000001</v>
      </c>
      <c r="E441">
        <v>477.29500000000002</v>
      </c>
      <c r="F441">
        <v>2</v>
      </c>
      <c r="G441" t="s">
        <v>243</v>
      </c>
      <c r="H441" t="s">
        <v>275</v>
      </c>
    </row>
    <row r="442" spans="1:8" x14ac:dyDescent="0.25">
      <c r="A442" s="1">
        <v>43705.456296296295</v>
      </c>
      <c r="B442" s="1">
        <v>43705.496296296296</v>
      </c>
      <c r="C442" s="1"/>
      <c r="D442">
        <v>173.34</v>
      </c>
      <c r="E442">
        <v>175.476</v>
      </c>
      <c r="F442">
        <v>2</v>
      </c>
      <c r="G442" t="s">
        <v>243</v>
      </c>
      <c r="H442" t="s">
        <v>274</v>
      </c>
    </row>
    <row r="443" spans="1:8" x14ac:dyDescent="0.25">
      <c r="A443" s="1">
        <v>43705.45925925926</v>
      </c>
      <c r="B443" s="1">
        <v>43705.494814814818</v>
      </c>
      <c r="C443" s="1"/>
      <c r="D443">
        <v>161.59100000000001</v>
      </c>
      <c r="E443">
        <v>162.964</v>
      </c>
      <c r="F443">
        <v>2</v>
      </c>
      <c r="G443" t="s">
        <v>217</v>
      </c>
      <c r="H443" t="s">
        <v>273</v>
      </c>
    </row>
    <row r="444" spans="1:8" x14ac:dyDescent="0.25">
      <c r="A444" s="1">
        <v>43705.465185185189</v>
      </c>
      <c r="B444" s="1">
        <v>43705.490370370368</v>
      </c>
      <c r="C444" s="1"/>
      <c r="D444">
        <v>164.185</v>
      </c>
      <c r="E444">
        <v>165.25299999999999</v>
      </c>
      <c r="F444">
        <v>2</v>
      </c>
      <c r="G444" t="s">
        <v>215</v>
      </c>
      <c r="H444" t="s">
        <v>272</v>
      </c>
    </row>
    <row r="445" spans="1:8" x14ac:dyDescent="0.25">
      <c r="A445" s="1">
        <v>43705.466666666667</v>
      </c>
      <c r="B445" s="1">
        <v>43705.488888888889</v>
      </c>
      <c r="C445" s="1"/>
      <c r="D445">
        <v>467.072</v>
      </c>
      <c r="E445">
        <v>467.98700000000002</v>
      </c>
      <c r="F445">
        <v>2</v>
      </c>
      <c r="G445" t="s">
        <v>215</v>
      </c>
      <c r="H445" t="s">
        <v>271</v>
      </c>
    </row>
    <row r="446" spans="1:8" x14ac:dyDescent="0.25">
      <c r="A446" s="1">
        <v>43705.474074074074</v>
      </c>
      <c r="B446" s="1">
        <v>43705.490370370368</v>
      </c>
      <c r="C446" s="1"/>
      <c r="D446">
        <v>105.896</v>
      </c>
      <c r="E446">
        <v>106.812</v>
      </c>
      <c r="F446">
        <v>2</v>
      </c>
      <c r="G446" t="s">
        <v>215</v>
      </c>
      <c r="H446" t="s">
        <v>270</v>
      </c>
    </row>
    <row r="447" spans="1:8" x14ac:dyDescent="0.25">
      <c r="A447" s="1">
        <v>43705.475555555553</v>
      </c>
      <c r="B447" s="1">
        <v>43705.490370370368</v>
      </c>
      <c r="C447" s="1"/>
      <c r="D447">
        <v>59.356999999999999</v>
      </c>
      <c r="E447">
        <v>59.509</v>
      </c>
      <c r="F447">
        <v>2</v>
      </c>
      <c r="G447" t="s">
        <v>215</v>
      </c>
      <c r="H447" t="s">
        <v>269</v>
      </c>
    </row>
    <row r="448" spans="1:8" x14ac:dyDescent="0.25">
      <c r="A448" s="1">
        <v>43705.477037037039</v>
      </c>
      <c r="B448" s="1">
        <v>43705.490370370368</v>
      </c>
      <c r="C448" s="1"/>
      <c r="D448">
        <v>58.823</v>
      </c>
      <c r="E448">
        <v>59.09</v>
      </c>
      <c r="F448">
        <v>2</v>
      </c>
      <c r="G448" t="s">
        <v>215</v>
      </c>
      <c r="H448" t="s">
        <v>269</v>
      </c>
    </row>
    <row r="449" spans="1:8" x14ac:dyDescent="0.25">
      <c r="A449" s="1">
        <v>43705.48296296296</v>
      </c>
      <c r="B449" s="1">
        <v>43705.490370370368</v>
      </c>
      <c r="C449" s="1"/>
      <c r="D449">
        <v>5.4930000000000003</v>
      </c>
      <c r="E449">
        <v>6.2560000000000002</v>
      </c>
      <c r="F449">
        <v>2</v>
      </c>
      <c r="G449" t="s">
        <v>251</v>
      </c>
      <c r="H449" t="s">
        <v>268</v>
      </c>
    </row>
    <row r="450" spans="1:8" x14ac:dyDescent="0.25">
      <c r="A450" s="1">
        <v>43705.675555555557</v>
      </c>
      <c r="B450" s="1">
        <v>43705.687407407408</v>
      </c>
      <c r="C450" s="1"/>
      <c r="D450">
        <v>89.417000000000002</v>
      </c>
      <c r="E450">
        <v>90.941999999999993</v>
      </c>
      <c r="F450">
        <v>2</v>
      </c>
      <c r="G450" t="s">
        <v>217</v>
      </c>
      <c r="H450" t="s">
        <v>267</v>
      </c>
    </row>
    <row r="451" spans="1:8" x14ac:dyDescent="0.25">
      <c r="A451" s="1">
        <v>43705.675555555557</v>
      </c>
      <c r="B451" s="1">
        <v>43705.687407407408</v>
      </c>
      <c r="C451" s="1"/>
      <c r="D451">
        <v>209.351</v>
      </c>
      <c r="E451">
        <v>211.48699999999999</v>
      </c>
      <c r="F451">
        <v>2</v>
      </c>
      <c r="G451" t="s">
        <v>215</v>
      </c>
      <c r="H451" t="s">
        <v>266</v>
      </c>
    </row>
    <row r="452" spans="1:8" hidden="1" x14ac:dyDescent="0.25">
      <c r="A452" s="1">
        <v>43705.797037037039</v>
      </c>
      <c r="B452" s="1">
        <v>43705.8</v>
      </c>
      <c r="C452" s="1"/>
      <c r="D452">
        <v>294.8</v>
      </c>
      <c r="E452">
        <v>304.565</v>
      </c>
      <c r="F452">
        <v>1</v>
      </c>
      <c r="G452" t="s">
        <v>219</v>
      </c>
      <c r="H452" t="s">
        <v>214</v>
      </c>
    </row>
    <row r="453" spans="1:8" hidden="1" x14ac:dyDescent="0.25">
      <c r="A453" s="1">
        <v>43705.797037037039</v>
      </c>
      <c r="B453" s="1">
        <v>43705.8</v>
      </c>
      <c r="C453" s="1"/>
      <c r="D453">
        <v>288.69600000000003</v>
      </c>
      <c r="E453">
        <v>300.90300000000002</v>
      </c>
      <c r="F453">
        <v>2</v>
      </c>
      <c r="G453" t="s">
        <v>219</v>
      </c>
      <c r="H453" t="s">
        <v>214</v>
      </c>
    </row>
    <row r="454" spans="1:8" hidden="1" x14ac:dyDescent="0.25">
      <c r="A454" s="1">
        <v>43705.797037037039</v>
      </c>
      <c r="B454" s="1">
        <v>43705.8</v>
      </c>
      <c r="C454" s="1"/>
      <c r="D454">
        <v>293.57900000000001</v>
      </c>
      <c r="E454">
        <v>307.00700000000001</v>
      </c>
      <c r="F454">
        <v>2</v>
      </c>
      <c r="G454" t="s">
        <v>219</v>
      </c>
      <c r="H454" t="s">
        <v>214</v>
      </c>
    </row>
    <row r="455" spans="1:8" hidden="1" x14ac:dyDescent="0.25">
      <c r="A455" s="1">
        <v>43705.798518518517</v>
      </c>
      <c r="B455" s="1">
        <v>43705.80296296296</v>
      </c>
      <c r="C455" s="1"/>
      <c r="D455">
        <v>295.71499999999997</v>
      </c>
      <c r="E455">
        <v>298.30900000000003</v>
      </c>
      <c r="F455">
        <v>14</v>
      </c>
      <c r="G455" t="s">
        <v>219</v>
      </c>
      <c r="H455" t="s">
        <v>214</v>
      </c>
    </row>
    <row r="456" spans="1:8" hidden="1" x14ac:dyDescent="0.25">
      <c r="A456" s="1">
        <v>43705.798518518517</v>
      </c>
      <c r="B456" s="1">
        <v>43705.80296296296</v>
      </c>
      <c r="C456" s="1"/>
      <c r="D456">
        <v>295.56299999999999</v>
      </c>
      <c r="E456">
        <v>298.61500000000001</v>
      </c>
      <c r="F456">
        <v>20</v>
      </c>
      <c r="G456" t="s">
        <v>219</v>
      </c>
      <c r="H456" t="s">
        <v>214</v>
      </c>
    </row>
    <row r="457" spans="1:8" hidden="1" x14ac:dyDescent="0.25">
      <c r="A457" s="1">
        <v>43705.798518518517</v>
      </c>
      <c r="B457" s="1">
        <v>43705.80296296296</v>
      </c>
      <c r="C457" s="1"/>
      <c r="D457">
        <v>295.56299999999999</v>
      </c>
      <c r="E457">
        <v>299.072</v>
      </c>
      <c r="F457">
        <v>9</v>
      </c>
      <c r="G457" t="s">
        <v>219</v>
      </c>
      <c r="H457" t="s">
        <v>214</v>
      </c>
    </row>
    <row r="458" spans="1:8" hidden="1" x14ac:dyDescent="0.25">
      <c r="A458" s="1">
        <v>43705.798518518517</v>
      </c>
      <c r="B458" s="1">
        <v>43705.80296296296</v>
      </c>
      <c r="C458" s="1"/>
      <c r="D458">
        <v>296.02100000000002</v>
      </c>
      <c r="E458">
        <v>299.22500000000002</v>
      </c>
      <c r="F458">
        <v>10</v>
      </c>
      <c r="G458" t="s">
        <v>219</v>
      </c>
      <c r="H458" t="s">
        <v>214</v>
      </c>
    </row>
    <row r="459" spans="1:8" hidden="1" x14ac:dyDescent="0.25">
      <c r="A459" s="1">
        <v>43705.798518518517</v>
      </c>
      <c r="B459" s="1">
        <v>43705.804444444446</v>
      </c>
      <c r="C459" s="1"/>
      <c r="D459">
        <v>293.73200000000003</v>
      </c>
      <c r="E459">
        <v>295.86799999999999</v>
      </c>
      <c r="F459">
        <v>3</v>
      </c>
      <c r="G459" t="s">
        <v>219</v>
      </c>
      <c r="H459" t="s">
        <v>214</v>
      </c>
    </row>
    <row r="460" spans="1:8" hidden="1" x14ac:dyDescent="0.25">
      <c r="A460" s="1">
        <v>43705.8</v>
      </c>
      <c r="B460" s="1">
        <v>43705.801481481481</v>
      </c>
      <c r="C460" s="1"/>
      <c r="D460">
        <v>296.02100000000002</v>
      </c>
      <c r="E460">
        <v>299.83499999999998</v>
      </c>
      <c r="F460">
        <v>7</v>
      </c>
      <c r="G460" t="s">
        <v>219</v>
      </c>
      <c r="H460" t="s">
        <v>265</v>
      </c>
    </row>
    <row r="461" spans="1:8" hidden="1" x14ac:dyDescent="0.25">
      <c r="A461" s="1">
        <v>43705.8</v>
      </c>
      <c r="B461" s="1">
        <v>43705.80296296296</v>
      </c>
      <c r="C461" s="1"/>
      <c r="D461">
        <v>296.173</v>
      </c>
      <c r="E461">
        <v>298.92</v>
      </c>
      <c r="F461">
        <v>11</v>
      </c>
      <c r="G461" t="s">
        <v>219</v>
      </c>
      <c r="H461" t="s">
        <v>214</v>
      </c>
    </row>
    <row r="462" spans="1:8" hidden="1" x14ac:dyDescent="0.25">
      <c r="A462" s="1">
        <v>43705.8</v>
      </c>
      <c r="B462" s="1">
        <v>43705.80296296296</v>
      </c>
      <c r="C462" s="1"/>
      <c r="D462">
        <v>296.173</v>
      </c>
      <c r="E462">
        <v>298.46199999999999</v>
      </c>
      <c r="F462">
        <v>16</v>
      </c>
      <c r="G462" t="s">
        <v>219</v>
      </c>
      <c r="H462" t="s">
        <v>214</v>
      </c>
    </row>
    <row r="463" spans="1:8" hidden="1" x14ac:dyDescent="0.25">
      <c r="A463" s="1">
        <v>43705.8</v>
      </c>
      <c r="B463" s="1">
        <v>43705.80296296296</v>
      </c>
      <c r="C463" s="1"/>
      <c r="D463">
        <v>296.02100000000002</v>
      </c>
      <c r="E463">
        <v>298.46199999999999</v>
      </c>
      <c r="F463">
        <v>18</v>
      </c>
      <c r="G463" t="s">
        <v>219</v>
      </c>
      <c r="H463" t="s">
        <v>214</v>
      </c>
    </row>
    <row r="464" spans="1:8" hidden="1" x14ac:dyDescent="0.25">
      <c r="A464" s="1">
        <v>43705.8</v>
      </c>
      <c r="B464" s="1">
        <v>43705.80296296296</v>
      </c>
      <c r="C464" s="1"/>
      <c r="D464">
        <v>296.02100000000002</v>
      </c>
      <c r="E464">
        <v>298.46199999999999</v>
      </c>
      <c r="F464">
        <v>19</v>
      </c>
      <c r="G464" t="s">
        <v>219</v>
      </c>
      <c r="H464" t="s">
        <v>214</v>
      </c>
    </row>
    <row r="465" spans="1:8" hidden="1" x14ac:dyDescent="0.25">
      <c r="A465" s="1">
        <v>43705.8</v>
      </c>
      <c r="B465" s="1">
        <v>43705.80296296296</v>
      </c>
      <c r="C465" s="1"/>
      <c r="D465">
        <v>296.173</v>
      </c>
      <c r="E465">
        <v>298.00400000000002</v>
      </c>
      <c r="F465">
        <v>22</v>
      </c>
      <c r="G465" t="s">
        <v>219</v>
      </c>
      <c r="H465" t="s">
        <v>214</v>
      </c>
    </row>
    <row r="466" spans="1:8" hidden="1" x14ac:dyDescent="0.25">
      <c r="A466" s="1">
        <v>43705.8</v>
      </c>
      <c r="B466" s="1">
        <v>43705.80296296296</v>
      </c>
      <c r="C466" s="1"/>
      <c r="D466">
        <v>295.86799999999999</v>
      </c>
      <c r="E466">
        <v>298.92</v>
      </c>
      <c r="F466">
        <v>8</v>
      </c>
      <c r="G466" t="s">
        <v>219</v>
      </c>
      <c r="H466" t="s">
        <v>214</v>
      </c>
    </row>
    <row r="467" spans="1:8" hidden="1" x14ac:dyDescent="0.25">
      <c r="A467" s="1">
        <v>43705.8</v>
      </c>
      <c r="B467" s="1">
        <v>43705.80296296296</v>
      </c>
      <c r="C467" s="1"/>
      <c r="D467">
        <v>295.56299999999999</v>
      </c>
      <c r="E467">
        <v>298.46199999999999</v>
      </c>
      <c r="F467">
        <v>12</v>
      </c>
      <c r="G467" t="s">
        <v>219</v>
      </c>
      <c r="H467" t="s">
        <v>214</v>
      </c>
    </row>
    <row r="468" spans="1:8" hidden="1" x14ac:dyDescent="0.25">
      <c r="A468" s="1">
        <v>43705.8</v>
      </c>
      <c r="B468" s="1">
        <v>43705.80296296296</v>
      </c>
      <c r="C468" s="1"/>
      <c r="D468">
        <v>295.71499999999997</v>
      </c>
      <c r="E468">
        <v>298.61500000000001</v>
      </c>
      <c r="F468">
        <v>15</v>
      </c>
      <c r="G468" t="s">
        <v>219</v>
      </c>
      <c r="H468" t="s">
        <v>214</v>
      </c>
    </row>
    <row r="469" spans="1:8" hidden="1" x14ac:dyDescent="0.25">
      <c r="A469" s="1">
        <v>43705.8</v>
      </c>
      <c r="B469" s="1">
        <v>43705.80296296296</v>
      </c>
      <c r="C469" s="1"/>
      <c r="D469">
        <v>295.71499999999997</v>
      </c>
      <c r="E469">
        <v>298.61500000000001</v>
      </c>
      <c r="F469">
        <v>21</v>
      </c>
      <c r="G469" t="s">
        <v>219</v>
      </c>
      <c r="H469" t="s">
        <v>214</v>
      </c>
    </row>
    <row r="470" spans="1:8" hidden="1" x14ac:dyDescent="0.25">
      <c r="A470" s="1">
        <v>43705.8</v>
      </c>
      <c r="B470" s="1">
        <v>43705.80296296296</v>
      </c>
      <c r="C470" s="1"/>
      <c r="D470">
        <v>295.25799999999998</v>
      </c>
      <c r="E470">
        <v>298.767</v>
      </c>
      <c r="F470">
        <v>3</v>
      </c>
      <c r="G470" t="s">
        <v>219</v>
      </c>
      <c r="H470" t="s">
        <v>214</v>
      </c>
    </row>
    <row r="471" spans="1:8" hidden="1" x14ac:dyDescent="0.25">
      <c r="A471" s="1">
        <v>43705.8</v>
      </c>
      <c r="B471" s="1">
        <v>43705.80296296296</v>
      </c>
      <c r="C471" s="1"/>
      <c r="D471">
        <v>296.173</v>
      </c>
      <c r="E471">
        <v>299.52999999999997</v>
      </c>
      <c r="F471">
        <v>6</v>
      </c>
      <c r="G471" t="s">
        <v>219</v>
      </c>
      <c r="H471" t="s">
        <v>214</v>
      </c>
    </row>
    <row r="472" spans="1:8" hidden="1" x14ac:dyDescent="0.25">
      <c r="A472" s="1">
        <v>43705.8</v>
      </c>
      <c r="B472" s="1">
        <v>43705.80296296296</v>
      </c>
      <c r="C472" s="1"/>
      <c r="D472">
        <v>295.86799999999999</v>
      </c>
      <c r="E472">
        <v>299.52999999999997</v>
      </c>
      <c r="F472">
        <v>5</v>
      </c>
      <c r="G472" t="s">
        <v>219</v>
      </c>
      <c r="H472" t="s">
        <v>214</v>
      </c>
    </row>
    <row r="473" spans="1:8" hidden="1" x14ac:dyDescent="0.25">
      <c r="A473" s="1">
        <v>43705.8</v>
      </c>
      <c r="B473" s="1">
        <v>43705.80296296296</v>
      </c>
      <c r="C473" s="1"/>
      <c r="D473">
        <v>296.173</v>
      </c>
      <c r="E473">
        <v>299.988</v>
      </c>
      <c r="F473">
        <v>13</v>
      </c>
      <c r="G473" t="s">
        <v>219</v>
      </c>
      <c r="H473" t="s">
        <v>214</v>
      </c>
    </row>
    <row r="474" spans="1:8" hidden="1" x14ac:dyDescent="0.25">
      <c r="A474" s="1">
        <v>43705.8</v>
      </c>
      <c r="B474" s="1">
        <v>43705.80296296296</v>
      </c>
      <c r="C474" s="1"/>
      <c r="D474">
        <v>295.56299999999999</v>
      </c>
      <c r="E474">
        <v>299.22500000000002</v>
      </c>
      <c r="F474">
        <v>17</v>
      </c>
      <c r="G474" t="s">
        <v>219</v>
      </c>
      <c r="H474" t="s">
        <v>214</v>
      </c>
    </row>
    <row r="475" spans="1:8" hidden="1" x14ac:dyDescent="0.25">
      <c r="A475" s="1">
        <v>43705.8</v>
      </c>
      <c r="B475" s="1">
        <v>43705.80296296296</v>
      </c>
      <c r="C475" s="1"/>
      <c r="D475">
        <v>294.8</v>
      </c>
      <c r="E475">
        <v>303.95499999999998</v>
      </c>
      <c r="F475">
        <v>1</v>
      </c>
      <c r="G475" t="s">
        <v>219</v>
      </c>
      <c r="H475" t="s">
        <v>214</v>
      </c>
    </row>
    <row r="476" spans="1:8" hidden="1" x14ac:dyDescent="0.25">
      <c r="A476" s="1">
        <v>43705.8</v>
      </c>
      <c r="B476" s="1">
        <v>43705.80296296296</v>
      </c>
      <c r="C476" s="1"/>
      <c r="D476">
        <v>294.8</v>
      </c>
      <c r="E476">
        <v>310.66899999999998</v>
      </c>
      <c r="F476">
        <v>2</v>
      </c>
      <c r="G476" t="s">
        <v>219</v>
      </c>
      <c r="H476" t="s">
        <v>214</v>
      </c>
    </row>
    <row r="477" spans="1:8" hidden="1" x14ac:dyDescent="0.25">
      <c r="A477" s="1">
        <v>43705.801481481481</v>
      </c>
      <c r="B477" s="1">
        <v>43705.804444444446</v>
      </c>
      <c r="C477" s="1"/>
      <c r="D477">
        <v>292.96899999999999</v>
      </c>
      <c r="E477">
        <v>304.565</v>
      </c>
      <c r="F477">
        <v>1</v>
      </c>
      <c r="G477" t="s">
        <v>219</v>
      </c>
      <c r="H477" t="s">
        <v>225</v>
      </c>
    </row>
    <row r="478" spans="1:8" hidden="1" x14ac:dyDescent="0.25">
      <c r="A478" s="1">
        <v>43705.801481481481</v>
      </c>
      <c r="B478" s="1">
        <v>43705.804444444446</v>
      </c>
      <c r="C478" s="1"/>
      <c r="D478">
        <v>289.91699999999997</v>
      </c>
      <c r="E478">
        <v>303.34500000000003</v>
      </c>
      <c r="F478">
        <v>2</v>
      </c>
      <c r="G478" t="s">
        <v>219</v>
      </c>
      <c r="H478" t="s">
        <v>214</v>
      </c>
    </row>
    <row r="479" spans="1:8" hidden="1" x14ac:dyDescent="0.25">
      <c r="A479" s="1">
        <v>43705.810370370367</v>
      </c>
      <c r="B479" s="1">
        <v>43705.813333333332</v>
      </c>
      <c r="C479" s="1"/>
      <c r="D479">
        <v>299.52999999999997</v>
      </c>
      <c r="E479">
        <v>302.42899999999997</v>
      </c>
      <c r="F479">
        <v>6</v>
      </c>
      <c r="G479" t="s">
        <v>219</v>
      </c>
      <c r="H479" t="s">
        <v>214</v>
      </c>
    </row>
    <row r="480" spans="1:8" hidden="1" x14ac:dyDescent="0.25">
      <c r="A480" s="1">
        <v>43705.810370370367</v>
      </c>
      <c r="B480" s="1">
        <v>43705.813333333332</v>
      </c>
      <c r="C480" s="1"/>
      <c r="D480">
        <v>298.46199999999999</v>
      </c>
      <c r="E480">
        <v>306.39600000000002</v>
      </c>
      <c r="F480">
        <v>3</v>
      </c>
      <c r="G480" t="s">
        <v>219</v>
      </c>
      <c r="H480" t="s">
        <v>214</v>
      </c>
    </row>
    <row r="481" spans="1:8" hidden="1" x14ac:dyDescent="0.25">
      <c r="A481" s="1">
        <v>43705.810370370367</v>
      </c>
      <c r="B481" s="1">
        <v>43705.813333333332</v>
      </c>
      <c r="C481" s="1"/>
      <c r="D481">
        <v>296.02100000000002</v>
      </c>
      <c r="E481">
        <v>310.05900000000003</v>
      </c>
      <c r="F481">
        <v>1</v>
      </c>
      <c r="G481" t="s">
        <v>219</v>
      </c>
      <c r="H481" t="s">
        <v>214</v>
      </c>
    </row>
    <row r="482" spans="1:8" hidden="1" x14ac:dyDescent="0.25">
      <c r="A482" s="1">
        <v>43705.810370370367</v>
      </c>
      <c r="B482" s="1">
        <v>43705.813333333332</v>
      </c>
      <c r="C482" s="1"/>
      <c r="D482">
        <v>296.63099999999997</v>
      </c>
      <c r="E482">
        <v>311.279</v>
      </c>
      <c r="F482">
        <v>2</v>
      </c>
      <c r="G482" t="s">
        <v>219</v>
      </c>
      <c r="H482" t="s">
        <v>214</v>
      </c>
    </row>
    <row r="483" spans="1:8" hidden="1" x14ac:dyDescent="0.25">
      <c r="A483" s="1">
        <v>43705.811851851853</v>
      </c>
      <c r="B483" s="1">
        <v>43705.813333333332</v>
      </c>
      <c r="C483" s="1"/>
      <c r="D483">
        <v>299.52999999999997</v>
      </c>
      <c r="E483">
        <v>301.51400000000001</v>
      </c>
      <c r="F483">
        <v>5</v>
      </c>
      <c r="G483" t="s">
        <v>219</v>
      </c>
      <c r="H483" t="s">
        <v>214</v>
      </c>
    </row>
    <row r="484" spans="1:8" hidden="1" x14ac:dyDescent="0.25">
      <c r="A484" s="1">
        <v>43705.817777777775</v>
      </c>
      <c r="B484" s="1">
        <v>43705.820740740739</v>
      </c>
      <c r="C484" s="1"/>
      <c r="D484">
        <v>299.072</v>
      </c>
      <c r="E484">
        <v>310.05900000000003</v>
      </c>
      <c r="F484">
        <v>2</v>
      </c>
      <c r="G484" t="s">
        <v>219</v>
      </c>
      <c r="H484" t="s">
        <v>39</v>
      </c>
    </row>
    <row r="485" spans="1:8" hidden="1" x14ac:dyDescent="0.25">
      <c r="A485" s="1">
        <v>43705.823703703703</v>
      </c>
      <c r="B485" s="1">
        <v>43705.825185185182</v>
      </c>
      <c r="C485" s="1"/>
      <c r="D485">
        <v>297.69900000000001</v>
      </c>
      <c r="E485">
        <v>301.971</v>
      </c>
      <c r="F485">
        <v>5</v>
      </c>
      <c r="G485" t="s">
        <v>219</v>
      </c>
      <c r="H485" t="s">
        <v>214</v>
      </c>
    </row>
    <row r="486" spans="1:8" hidden="1" x14ac:dyDescent="0.25">
      <c r="A486" s="1">
        <v>43705.823703703703</v>
      </c>
      <c r="B486" s="1">
        <v>43705.826666666668</v>
      </c>
      <c r="C486" s="1"/>
      <c r="D486">
        <v>294.8</v>
      </c>
      <c r="E486">
        <v>312.5</v>
      </c>
      <c r="F486">
        <v>1</v>
      </c>
      <c r="G486" t="s">
        <v>219</v>
      </c>
      <c r="H486" t="s">
        <v>39</v>
      </c>
    </row>
    <row r="487" spans="1:8" hidden="1" x14ac:dyDescent="0.25">
      <c r="A487" s="1">
        <v>43705.834074074075</v>
      </c>
      <c r="B487" s="1">
        <v>43705.837037037039</v>
      </c>
      <c r="C487" s="1"/>
      <c r="D487">
        <v>299.83499999999998</v>
      </c>
      <c r="E487">
        <v>302.42899999999997</v>
      </c>
      <c r="F487">
        <v>2</v>
      </c>
      <c r="G487" t="s">
        <v>219</v>
      </c>
      <c r="H487" t="s">
        <v>214</v>
      </c>
    </row>
    <row r="488" spans="1:8" hidden="1" x14ac:dyDescent="0.25">
      <c r="A488" s="1">
        <v>43705.834074074075</v>
      </c>
      <c r="B488" s="1">
        <v>43705.837037037039</v>
      </c>
      <c r="C488" s="1"/>
      <c r="D488">
        <v>299.68299999999999</v>
      </c>
      <c r="E488">
        <v>301.971</v>
      </c>
      <c r="F488">
        <v>3</v>
      </c>
      <c r="G488" t="s">
        <v>219</v>
      </c>
      <c r="H488" t="s">
        <v>214</v>
      </c>
    </row>
    <row r="489" spans="1:8" hidden="1" x14ac:dyDescent="0.25">
      <c r="A489" s="1">
        <v>43705.834074074075</v>
      </c>
      <c r="B489" s="1">
        <v>43705.837037037039</v>
      </c>
      <c r="C489" s="1"/>
      <c r="D489">
        <v>299.072</v>
      </c>
      <c r="E489">
        <v>302.12400000000002</v>
      </c>
      <c r="F489">
        <v>4</v>
      </c>
      <c r="G489" t="s">
        <v>219</v>
      </c>
      <c r="H489" t="s">
        <v>214</v>
      </c>
    </row>
    <row r="490" spans="1:8" hidden="1" x14ac:dyDescent="0.25">
      <c r="A490" s="1">
        <v>43705.834074074075</v>
      </c>
      <c r="B490" s="1">
        <v>43705.837037037039</v>
      </c>
      <c r="C490" s="1"/>
      <c r="D490">
        <v>299.52999999999997</v>
      </c>
      <c r="E490">
        <v>302.12400000000002</v>
      </c>
      <c r="F490">
        <v>5</v>
      </c>
      <c r="G490" t="s">
        <v>219</v>
      </c>
      <c r="H490" t="s">
        <v>214</v>
      </c>
    </row>
    <row r="491" spans="1:8" hidden="1" x14ac:dyDescent="0.25">
      <c r="A491" s="1">
        <v>43705.834074074075</v>
      </c>
      <c r="B491" s="1">
        <v>43705.837037037039</v>
      </c>
      <c r="C491" s="1"/>
      <c r="D491">
        <v>299.83499999999998</v>
      </c>
      <c r="E491">
        <v>302.42899999999997</v>
      </c>
      <c r="F491">
        <v>6</v>
      </c>
      <c r="G491" t="s">
        <v>219</v>
      </c>
      <c r="H491" t="s">
        <v>214</v>
      </c>
    </row>
    <row r="492" spans="1:8" hidden="1" x14ac:dyDescent="0.25">
      <c r="A492" s="1">
        <v>43705.838518518518</v>
      </c>
      <c r="B492" s="1">
        <v>43705.841481481482</v>
      </c>
      <c r="C492" s="1"/>
      <c r="D492">
        <v>88.959000000000003</v>
      </c>
      <c r="E492">
        <v>94.147000000000006</v>
      </c>
      <c r="F492">
        <v>4</v>
      </c>
      <c r="G492" t="s">
        <v>219</v>
      </c>
      <c r="H492" t="s">
        <v>263</v>
      </c>
    </row>
    <row r="493" spans="1:8" hidden="1" x14ac:dyDescent="0.25">
      <c r="A493" s="1">
        <v>43705.845925925925</v>
      </c>
      <c r="B493" s="1">
        <v>43705.84888888889</v>
      </c>
      <c r="C493" s="1"/>
      <c r="D493">
        <v>71.869</v>
      </c>
      <c r="E493">
        <v>75.225999999999999</v>
      </c>
      <c r="F493">
        <v>2</v>
      </c>
      <c r="G493" t="s">
        <v>219</v>
      </c>
      <c r="H493" t="s">
        <v>263</v>
      </c>
    </row>
    <row r="494" spans="1:8" hidden="1" x14ac:dyDescent="0.25">
      <c r="A494" s="1">
        <v>43705.847407407404</v>
      </c>
      <c r="B494" s="1">
        <v>43705.851851851854</v>
      </c>
      <c r="C494" s="1"/>
      <c r="D494">
        <v>80.108999999999995</v>
      </c>
      <c r="E494">
        <v>85.754000000000005</v>
      </c>
      <c r="F494">
        <v>2</v>
      </c>
      <c r="G494" t="s">
        <v>219</v>
      </c>
      <c r="H494" t="s">
        <v>263</v>
      </c>
    </row>
    <row r="495" spans="1:8" hidden="1" x14ac:dyDescent="0.25">
      <c r="A495" s="1">
        <v>43705.882962962962</v>
      </c>
      <c r="B495" s="1">
        <v>43705.885925925926</v>
      </c>
      <c r="C495" s="1"/>
      <c r="D495">
        <v>55.542000000000002</v>
      </c>
      <c r="E495">
        <v>58.289000000000001</v>
      </c>
      <c r="F495">
        <v>1</v>
      </c>
      <c r="G495" t="s">
        <v>229</v>
      </c>
      <c r="H495" t="s">
        <v>264</v>
      </c>
    </row>
    <row r="496" spans="1:8" hidden="1" x14ac:dyDescent="0.25">
      <c r="A496" s="1">
        <v>43705.882962962962</v>
      </c>
      <c r="B496" s="1">
        <v>43705.885925925926</v>
      </c>
      <c r="C496" s="1"/>
      <c r="D496">
        <v>55.084000000000003</v>
      </c>
      <c r="E496">
        <v>58.746000000000002</v>
      </c>
      <c r="F496">
        <v>4</v>
      </c>
      <c r="G496" t="s">
        <v>219</v>
      </c>
      <c r="H496" t="s">
        <v>263</v>
      </c>
    </row>
    <row r="497" spans="1:8" hidden="1" x14ac:dyDescent="0.25">
      <c r="A497" s="1">
        <v>43705.882962962962</v>
      </c>
      <c r="B497" s="1">
        <v>43705.887407407405</v>
      </c>
      <c r="C497" s="1"/>
      <c r="D497">
        <v>55.695</v>
      </c>
      <c r="E497">
        <v>58.594000000000001</v>
      </c>
      <c r="F497">
        <v>5</v>
      </c>
      <c r="G497" t="s">
        <v>219</v>
      </c>
      <c r="H497" t="s">
        <v>263</v>
      </c>
    </row>
    <row r="498" spans="1:8" hidden="1" x14ac:dyDescent="0.25">
      <c r="A498" s="1">
        <v>43705.882962962962</v>
      </c>
      <c r="B498" s="1">
        <v>43705.887407407405</v>
      </c>
      <c r="C498" s="1"/>
      <c r="D498">
        <v>55.389000000000003</v>
      </c>
      <c r="E498">
        <v>58.136000000000003</v>
      </c>
      <c r="F498">
        <v>2</v>
      </c>
      <c r="G498" t="s">
        <v>229</v>
      </c>
      <c r="H498" t="s">
        <v>262</v>
      </c>
    </row>
    <row r="499" spans="1:8" x14ac:dyDescent="0.25">
      <c r="A499" s="1">
        <v>43705.887407407405</v>
      </c>
      <c r="B499" s="1">
        <v>43705.905185185184</v>
      </c>
      <c r="C499" s="1"/>
      <c r="D499">
        <v>29.373000000000001</v>
      </c>
      <c r="E499">
        <v>29.984000000000002</v>
      </c>
      <c r="F499">
        <v>2</v>
      </c>
      <c r="G499" t="s">
        <v>226</v>
      </c>
      <c r="H499" t="s">
        <v>261</v>
      </c>
    </row>
    <row r="500" spans="1:8" x14ac:dyDescent="0.25">
      <c r="A500" s="1">
        <v>43705.890370370369</v>
      </c>
      <c r="B500" s="1">
        <v>43705.902222222219</v>
      </c>
      <c r="C500" s="1"/>
      <c r="D500">
        <v>60.654000000000003</v>
      </c>
      <c r="E500">
        <v>61.264000000000003</v>
      </c>
      <c r="F500">
        <v>2</v>
      </c>
      <c r="G500" t="s">
        <v>226</v>
      </c>
      <c r="H500" t="s">
        <v>260</v>
      </c>
    </row>
    <row r="501" spans="1:8" x14ac:dyDescent="0.25">
      <c r="A501" s="1">
        <v>43705.890370370369</v>
      </c>
      <c r="B501" s="1">
        <v>43705.909629629627</v>
      </c>
      <c r="C501" s="1"/>
      <c r="D501">
        <v>14.877000000000001</v>
      </c>
      <c r="E501">
        <v>15.411</v>
      </c>
      <c r="F501">
        <v>1</v>
      </c>
      <c r="G501" t="s">
        <v>247</v>
      </c>
      <c r="H501" t="s">
        <v>259</v>
      </c>
    </row>
    <row r="502" spans="1:8" x14ac:dyDescent="0.25">
      <c r="A502" s="1">
        <v>43705.890370370369</v>
      </c>
      <c r="B502" s="1">
        <v>43705.909629629627</v>
      </c>
      <c r="C502" s="1"/>
      <c r="D502">
        <v>225.22</v>
      </c>
      <c r="E502">
        <v>228.27099999999999</v>
      </c>
      <c r="F502">
        <v>20</v>
      </c>
      <c r="G502" t="s">
        <v>217</v>
      </c>
      <c r="H502" t="s">
        <v>258</v>
      </c>
    </row>
    <row r="503" spans="1:8" x14ac:dyDescent="0.25">
      <c r="A503" s="1">
        <v>43705.891851851855</v>
      </c>
      <c r="B503" s="1">
        <v>43705.903703703705</v>
      </c>
      <c r="C503" s="1"/>
      <c r="D503">
        <v>36.316000000000003</v>
      </c>
      <c r="E503">
        <v>37.155000000000001</v>
      </c>
      <c r="F503">
        <v>2</v>
      </c>
      <c r="G503" t="s">
        <v>251</v>
      </c>
      <c r="H503" t="s">
        <v>257</v>
      </c>
    </row>
    <row r="504" spans="1:8" x14ac:dyDescent="0.25">
      <c r="A504" s="1">
        <v>43705.891851851855</v>
      </c>
      <c r="B504" s="1">
        <v>43705.908148148148</v>
      </c>
      <c r="C504" s="1"/>
      <c r="D504">
        <v>15.03</v>
      </c>
      <c r="E504">
        <v>15.488</v>
      </c>
      <c r="F504">
        <v>2</v>
      </c>
      <c r="G504" t="s">
        <v>226</v>
      </c>
      <c r="H504" t="s">
        <v>256</v>
      </c>
    </row>
    <row r="505" spans="1:8" x14ac:dyDescent="0.25">
      <c r="A505" s="1">
        <v>43705.893333333333</v>
      </c>
      <c r="B505" s="1">
        <v>43705.900740740741</v>
      </c>
      <c r="C505" s="1"/>
      <c r="D505">
        <v>223.999</v>
      </c>
      <c r="E505">
        <v>229.49199999999999</v>
      </c>
      <c r="F505">
        <v>3</v>
      </c>
      <c r="G505" t="s">
        <v>217</v>
      </c>
      <c r="H505" t="s">
        <v>255</v>
      </c>
    </row>
    <row r="506" spans="1:8" x14ac:dyDescent="0.25">
      <c r="A506" s="1">
        <v>43705.893333333333</v>
      </c>
      <c r="B506" s="1">
        <v>43705.903703703705</v>
      </c>
      <c r="C506" s="1"/>
      <c r="D506">
        <v>45.395000000000003</v>
      </c>
      <c r="E506">
        <v>45.853000000000002</v>
      </c>
      <c r="F506">
        <v>2</v>
      </c>
      <c r="G506" t="s">
        <v>226</v>
      </c>
      <c r="H506" t="s">
        <v>254</v>
      </c>
    </row>
    <row r="507" spans="1:8" x14ac:dyDescent="0.25">
      <c r="A507" s="1">
        <v>43705.893333333333</v>
      </c>
      <c r="B507" s="1">
        <v>43705.905185185184</v>
      </c>
      <c r="C507" s="1"/>
      <c r="D507">
        <v>37.841999999999999</v>
      </c>
      <c r="E507">
        <v>38.375999999999998</v>
      </c>
      <c r="F507">
        <v>2</v>
      </c>
      <c r="G507" t="s">
        <v>251</v>
      </c>
      <c r="H507" t="s">
        <v>253</v>
      </c>
    </row>
    <row r="508" spans="1:8" x14ac:dyDescent="0.25">
      <c r="A508" s="1">
        <v>43705.893333333333</v>
      </c>
      <c r="B508" s="1">
        <v>43705.905185185184</v>
      </c>
      <c r="C508" s="1"/>
      <c r="D508">
        <v>419.31099999999998</v>
      </c>
      <c r="E508">
        <v>429.68799999999999</v>
      </c>
      <c r="F508">
        <v>3</v>
      </c>
      <c r="G508" t="s">
        <v>243</v>
      </c>
      <c r="H508" t="s">
        <v>252</v>
      </c>
    </row>
    <row r="509" spans="1:8" x14ac:dyDescent="0.25">
      <c r="A509" s="1">
        <v>43705.893333333333</v>
      </c>
      <c r="B509" s="1">
        <v>43705.908148148148</v>
      </c>
      <c r="C509" s="1"/>
      <c r="D509">
        <v>11.215</v>
      </c>
      <c r="E509">
        <v>11.826000000000001</v>
      </c>
      <c r="F509">
        <v>2</v>
      </c>
      <c r="G509" t="s">
        <v>251</v>
      </c>
      <c r="H509" t="s">
        <v>250</v>
      </c>
    </row>
    <row r="510" spans="1:8" x14ac:dyDescent="0.25">
      <c r="A510" s="1">
        <v>43705.893333333333</v>
      </c>
      <c r="B510" s="1">
        <v>43705.911111111112</v>
      </c>
      <c r="C510" s="1"/>
      <c r="D510">
        <v>30.289000000000001</v>
      </c>
      <c r="E510">
        <v>30.823</v>
      </c>
      <c r="F510">
        <v>2</v>
      </c>
      <c r="G510" t="s">
        <v>226</v>
      </c>
      <c r="H510" t="s">
        <v>249</v>
      </c>
    </row>
    <row r="511" spans="1:8" x14ac:dyDescent="0.25">
      <c r="A511" s="1">
        <v>43705.894814814812</v>
      </c>
      <c r="B511" s="1">
        <v>43705.897777777776</v>
      </c>
      <c r="C511" s="1"/>
      <c r="D511">
        <v>7.3239999999999998</v>
      </c>
      <c r="E511">
        <v>227.05099999999999</v>
      </c>
      <c r="F511">
        <v>1</v>
      </c>
      <c r="G511" t="s">
        <v>117</v>
      </c>
      <c r="H511" t="s">
        <v>214</v>
      </c>
    </row>
    <row r="512" spans="1:8" x14ac:dyDescent="0.25">
      <c r="A512" s="1">
        <v>43705.894814814812</v>
      </c>
      <c r="B512" s="1">
        <v>43705.900740740741</v>
      </c>
      <c r="C512" s="1"/>
      <c r="D512">
        <v>451.66</v>
      </c>
      <c r="E512">
        <v>455.93299999999999</v>
      </c>
      <c r="F512">
        <v>3</v>
      </c>
      <c r="G512" t="s">
        <v>217</v>
      </c>
      <c r="H512" t="s">
        <v>248</v>
      </c>
    </row>
    <row r="513" spans="1:8" x14ac:dyDescent="0.25">
      <c r="A513" s="1">
        <v>43705.899259259262</v>
      </c>
      <c r="B513" s="1">
        <v>43705.900740740741</v>
      </c>
      <c r="C513" s="1"/>
      <c r="D513">
        <v>1.2210000000000001</v>
      </c>
      <c r="E513">
        <v>245.667</v>
      </c>
      <c r="F513">
        <v>1</v>
      </c>
      <c r="G513" t="s">
        <v>247</v>
      </c>
      <c r="H513" t="s">
        <v>246</v>
      </c>
    </row>
    <row r="514" spans="1:8" x14ac:dyDescent="0.25">
      <c r="A514" s="1">
        <v>43705.96</v>
      </c>
      <c r="B514" s="1">
        <v>43705.998518518521</v>
      </c>
      <c r="C514" s="1"/>
      <c r="D514">
        <v>341.79700000000003</v>
      </c>
      <c r="E514">
        <v>349.12099999999998</v>
      </c>
      <c r="F514">
        <v>20</v>
      </c>
      <c r="G514" t="s">
        <v>215</v>
      </c>
      <c r="H514" t="s">
        <v>245</v>
      </c>
    </row>
    <row r="515" spans="1:8" x14ac:dyDescent="0.25">
      <c r="A515" s="1">
        <v>43705.961481481485</v>
      </c>
      <c r="B515" s="1">
        <v>43705.985185185185</v>
      </c>
      <c r="C515" s="1"/>
      <c r="D515">
        <v>468.75</v>
      </c>
      <c r="E515">
        <v>481.56700000000001</v>
      </c>
      <c r="F515">
        <v>21</v>
      </c>
      <c r="G515" t="s">
        <v>243</v>
      </c>
      <c r="H515" t="s">
        <v>244</v>
      </c>
    </row>
    <row r="516" spans="1:8" x14ac:dyDescent="0.25">
      <c r="A516" s="1">
        <v>43705.961481481485</v>
      </c>
      <c r="B516" s="1">
        <v>43705.986666666664</v>
      </c>
      <c r="C516" s="1"/>
      <c r="D516">
        <v>471.649</v>
      </c>
      <c r="E516">
        <v>479.202</v>
      </c>
      <c r="F516">
        <v>3</v>
      </c>
      <c r="G516" t="s">
        <v>243</v>
      </c>
      <c r="H516" t="s">
        <v>242</v>
      </c>
    </row>
    <row r="517" spans="1:8" x14ac:dyDescent="0.25">
      <c r="A517" s="1">
        <v>43705.962962962964</v>
      </c>
      <c r="B517" s="1">
        <v>43705.982222222221</v>
      </c>
      <c r="C517" s="1"/>
      <c r="D517">
        <v>216.67500000000001</v>
      </c>
      <c r="E517">
        <v>217.43799999999999</v>
      </c>
      <c r="F517">
        <v>2</v>
      </c>
      <c r="G517" t="s">
        <v>217</v>
      </c>
      <c r="H517" t="s">
        <v>241</v>
      </c>
    </row>
    <row r="518" spans="1:8" x14ac:dyDescent="0.25">
      <c r="A518" s="1">
        <v>43705.971851851849</v>
      </c>
      <c r="B518" s="1">
        <v>43705.986666666664</v>
      </c>
      <c r="C518" s="1"/>
      <c r="D518">
        <v>23.803999999999998</v>
      </c>
      <c r="E518">
        <v>24.146999999999998</v>
      </c>
      <c r="F518">
        <v>2</v>
      </c>
      <c r="G518" t="s">
        <v>217</v>
      </c>
      <c r="H518" t="s">
        <v>240</v>
      </c>
    </row>
    <row r="519" spans="1:8" x14ac:dyDescent="0.25">
      <c r="A519" s="1">
        <v>43705.974814814814</v>
      </c>
      <c r="B519" s="1">
        <v>43705.977777777778</v>
      </c>
      <c r="C519" s="1"/>
      <c r="D519">
        <v>3.052</v>
      </c>
      <c r="E519">
        <v>118.56100000000001</v>
      </c>
      <c r="F519">
        <v>3</v>
      </c>
      <c r="G519" t="s">
        <v>117</v>
      </c>
      <c r="H519" t="s">
        <v>214</v>
      </c>
    </row>
    <row r="520" spans="1:8" x14ac:dyDescent="0.25">
      <c r="A520" s="1">
        <v>43705.974814814814</v>
      </c>
      <c r="B520" s="1">
        <v>43705.98814814815</v>
      </c>
      <c r="C520" s="1"/>
      <c r="D520">
        <v>114.59399999999999</v>
      </c>
      <c r="E520">
        <v>115.20399999999999</v>
      </c>
      <c r="F520">
        <v>2</v>
      </c>
      <c r="G520" t="s">
        <v>215</v>
      </c>
      <c r="H520" t="s">
        <v>239</v>
      </c>
    </row>
    <row r="521" spans="1:8" x14ac:dyDescent="0.25">
      <c r="A521" s="1">
        <v>43705.974814814814</v>
      </c>
      <c r="B521" s="1">
        <v>43705.98814814815</v>
      </c>
      <c r="C521" s="1"/>
      <c r="D521">
        <v>10.185</v>
      </c>
      <c r="E521">
        <v>10.718999999999999</v>
      </c>
      <c r="F521">
        <v>2</v>
      </c>
      <c r="G521" t="s">
        <v>226</v>
      </c>
      <c r="H521" t="s">
        <v>238</v>
      </c>
    </row>
    <row r="522" spans="1:8" x14ac:dyDescent="0.25">
      <c r="A522" s="1">
        <v>43705.9762962963</v>
      </c>
      <c r="B522" s="1">
        <v>43705.979259259257</v>
      </c>
      <c r="C522" s="1"/>
      <c r="D522">
        <v>0.91600000000000004</v>
      </c>
      <c r="E522">
        <v>122.681</v>
      </c>
      <c r="F522">
        <v>2</v>
      </c>
      <c r="G522" t="s">
        <v>117</v>
      </c>
      <c r="H522" t="s">
        <v>214</v>
      </c>
    </row>
    <row r="523" spans="1:8" hidden="1" x14ac:dyDescent="0.25">
      <c r="A523" s="1">
        <v>43705.977777777778</v>
      </c>
      <c r="B523" s="1">
        <v>43705.983703703707</v>
      </c>
      <c r="C523" s="1"/>
      <c r="D523">
        <v>359.80200000000002</v>
      </c>
      <c r="E523">
        <v>360.87</v>
      </c>
      <c r="F523">
        <v>18</v>
      </c>
      <c r="G523" t="s">
        <v>229</v>
      </c>
      <c r="H523" t="s">
        <v>235</v>
      </c>
    </row>
    <row r="524" spans="1:8" hidden="1" x14ac:dyDescent="0.25">
      <c r="A524" s="1">
        <v>43705.977777777778</v>
      </c>
      <c r="B524" s="1">
        <v>43705.986666666664</v>
      </c>
      <c r="C524" s="1"/>
      <c r="D524">
        <v>359.49700000000001</v>
      </c>
      <c r="E524">
        <v>360.87</v>
      </c>
      <c r="F524">
        <v>25</v>
      </c>
      <c r="G524" t="s">
        <v>229</v>
      </c>
      <c r="H524" t="s">
        <v>236</v>
      </c>
    </row>
    <row r="525" spans="1:8" hidden="1" x14ac:dyDescent="0.25">
      <c r="A525" s="1">
        <v>43705.977777777778</v>
      </c>
      <c r="B525" s="1">
        <v>43705.986666666664</v>
      </c>
      <c r="C525" s="1"/>
      <c r="D525">
        <v>359.80200000000002</v>
      </c>
      <c r="E525">
        <v>360.71800000000002</v>
      </c>
      <c r="F525">
        <v>20</v>
      </c>
      <c r="G525" t="s">
        <v>229</v>
      </c>
      <c r="H525" t="s">
        <v>236</v>
      </c>
    </row>
    <row r="526" spans="1:8" hidden="1" x14ac:dyDescent="0.25">
      <c r="A526" s="1">
        <v>43705.977777777778</v>
      </c>
      <c r="B526" s="1">
        <v>43705.986666666664</v>
      </c>
      <c r="C526" s="1"/>
      <c r="D526">
        <v>359.80200000000002</v>
      </c>
      <c r="E526">
        <v>360.87</v>
      </c>
      <c r="F526">
        <v>22</v>
      </c>
      <c r="G526" t="s">
        <v>229</v>
      </c>
      <c r="H526" t="s">
        <v>236</v>
      </c>
    </row>
    <row r="527" spans="1:8" hidden="1" x14ac:dyDescent="0.25">
      <c r="A527" s="1">
        <v>43705.977777777778</v>
      </c>
      <c r="B527" s="1">
        <v>43705.986666666664</v>
      </c>
      <c r="C527" s="1"/>
      <c r="D527">
        <v>359.80200000000002</v>
      </c>
      <c r="E527">
        <v>360.87</v>
      </c>
      <c r="F527">
        <v>26</v>
      </c>
      <c r="G527" t="s">
        <v>229</v>
      </c>
      <c r="H527" t="s">
        <v>236</v>
      </c>
    </row>
    <row r="528" spans="1:8" hidden="1" x14ac:dyDescent="0.25">
      <c r="A528" s="1">
        <v>43705.977777777778</v>
      </c>
      <c r="B528" s="1">
        <v>43705.986666666664</v>
      </c>
      <c r="C528" s="1"/>
      <c r="D528">
        <v>359.65</v>
      </c>
      <c r="E528">
        <v>360.71800000000002</v>
      </c>
      <c r="F528">
        <v>23</v>
      </c>
      <c r="G528" t="s">
        <v>229</v>
      </c>
      <c r="H528" t="s">
        <v>236</v>
      </c>
    </row>
    <row r="529" spans="1:8" hidden="1" x14ac:dyDescent="0.25">
      <c r="A529" s="1">
        <v>43705.977777777778</v>
      </c>
      <c r="B529" s="1">
        <v>43705.986666666664</v>
      </c>
      <c r="C529" s="1"/>
      <c r="D529">
        <v>359.19200000000001</v>
      </c>
      <c r="E529">
        <v>360.87</v>
      </c>
      <c r="F529">
        <v>17</v>
      </c>
      <c r="G529" t="s">
        <v>229</v>
      </c>
      <c r="H529" t="s">
        <v>237</v>
      </c>
    </row>
    <row r="530" spans="1:8" hidden="1" x14ac:dyDescent="0.25">
      <c r="A530" s="1">
        <v>43705.979259259257</v>
      </c>
      <c r="B530" s="1">
        <v>43705.986666666664</v>
      </c>
      <c r="C530" s="1"/>
      <c r="D530">
        <v>359.80200000000002</v>
      </c>
      <c r="E530">
        <v>360.71800000000002</v>
      </c>
      <c r="F530">
        <v>21</v>
      </c>
      <c r="G530" t="s">
        <v>229</v>
      </c>
      <c r="H530" t="s">
        <v>236</v>
      </c>
    </row>
    <row r="531" spans="1:8" hidden="1" x14ac:dyDescent="0.25">
      <c r="A531" s="1">
        <v>43705.980740740742</v>
      </c>
      <c r="B531" s="1">
        <v>43705.983703703707</v>
      </c>
      <c r="C531" s="1"/>
      <c r="D531">
        <v>359.49700000000001</v>
      </c>
      <c r="E531">
        <v>360.71800000000002</v>
      </c>
      <c r="F531">
        <v>19</v>
      </c>
      <c r="G531" t="s">
        <v>229</v>
      </c>
      <c r="H531" t="s">
        <v>236</v>
      </c>
    </row>
    <row r="532" spans="1:8" hidden="1" x14ac:dyDescent="0.25">
      <c r="A532" s="1">
        <v>43705.980740740742</v>
      </c>
      <c r="B532" s="1">
        <v>43705.986666666664</v>
      </c>
      <c r="C532" s="1"/>
      <c r="D532">
        <v>359.49700000000001</v>
      </c>
      <c r="E532">
        <v>360.565</v>
      </c>
      <c r="F532">
        <v>24</v>
      </c>
      <c r="G532" t="s">
        <v>229</v>
      </c>
      <c r="H532" t="s">
        <v>236</v>
      </c>
    </row>
    <row r="533" spans="1:8" hidden="1" x14ac:dyDescent="0.25">
      <c r="A533" s="1">
        <v>43705.982222222221</v>
      </c>
      <c r="B533" s="1">
        <v>43705.989629629628</v>
      </c>
      <c r="C533" s="1"/>
      <c r="D533">
        <v>418.54899999999998</v>
      </c>
      <c r="E533">
        <v>419.92200000000003</v>
      </c>
      <c r="F533">
        <v>18</v>
      </c>
      <c r="G533" t="s">
        <v>229</v>
      </c>
      <c r="H533" t="s">
        <v>235</v>
      </c>
    </row>
    <row r="534" spans="1:8" x14ac:dyDescent="0.25">
      <c r="A534" s="1">
        <v>43705.982222222221</v>
      </c>
      <c r="B534" s="1">
        <v>43705.989629629628</v>
      </c>
      <c r="C534" s="1"/>
      <c r="D534">
        <v>419.00599999999997</v>
      </c>
      <c r="E534">
        <v>419.92200000000003</v>
      </c>
      <c r="F534">
        <v>19</v>
      </c>
      <c r="G534" t="s">
        <v>223</v>
      </c>
      <c r="H534" t="s">
        <v>235</v>
      </c>
    </row>
    <row r="535" spans="1:8" hidden="1" x14ac:dyDescent="0.25">
      <c r="A535" s="1">
        <v>43705.982222222221</v>
      </c>
      <c r="B535" s="1">
        <v>43705.989629629628</v>
      </c>
      <c r="C535" s="1"/>
      <c r="D535">
        <v>418.70100000000002</v>
      </c>
      <c r="E535">
        <v>419.61700000000002</v>
      </c>
      <c r="F535">
        <v>20</v>
      </c>
      <c r="G535" t="s">
        <v>229</v>
      </c>
      <c r="H535" t="s">
        <v>235</v>
      </c>
    </row>
    <row r="536" spans="1:8" hidden="1" x14ac:dyDescent="0.25">
      <c r="A536" s="1">
        <v>43705.983703703707</v>
      </c>
      <c r="B536" s="1">
        <v>43705.98814814815</v>
      </c>
      <c r="C536" s="1"/>
      <c r="D536">
        <v>418.85399999999998</v>
      </c>
      <c r="E536">
        <v>419.61700000000002</v>
      </c>
      <c r="F536">
        <v>23</v>
      </c>
      <c r="G536" t="s">
        <v>229</v>
      </c>
      <c r="H536" t="s">
        <v>236</v>
      </c>
    </row>
    <row r="537" spans="1:8" hidden="1" x14ac:dyDescent="0.25">
      <c r="A537" s="1">
        <v>43705.983703703707</v>
      </c>
      <c r="B537" s="1">
        <v>43705.989629629628</v>
      </c>
      <c r="C537" s="1"/>
      <c r="D537">
        <v>418.54899999999998</v>
      </c>
      <c r="E537">
        <v>419.76900000000001</v>
      </c>
      <c r="F537">
        <v>24</v>
      </c>
      <c r="G537" t="s">
        <v>229</v>
      </c>
      <c r="H537" t="s">
        <v>236</v>
      </c>
    </row>
    <row r="538" spans="1:8" hidden="1" x14ac:dyDescent="0.25">
      <c r="A538" s="1">
        <v>43705.983703703707</v>
      </c>
      <c r="B538" s="1">
        <v>43705.989629629628</v>
      </c>
      <c r="C538" s="1"/>
      <c r="D538">
        <v>418.85399999999998</v>
      </c>
      <c r="E538">
        <v>419.92200000000003</v>
      </c>
      <c r="F538">
        <v>25</v>
      </c>
      <c r="G538" t="s">
        <v>229</v>
      </c>
      <c r="H538" t="s">
        <v>236</v>
      </c>
    </row>
    <row r="539" spans="1:8" hidden="1" x14ac:dyDescent="0.25">
      <c r="A539" s="1">
        <v>43705.983703703707</v>
      </c>
      <c r="B539" s="1">
        <v>43705.989629629628</v>
      </c>
      <c r="C539" s="1"/>
      <c r="D539">
        <v>418.70100000000002</v>
      </c>
      <c r="E539">
        <v>419.61700000000002</v>
      </c>
      <c r="F539">
        <v>22</v>
      </c>
      <c r="G539" t="s">
        <v>229</v>
      </c>
      <c r="H539" t="s">
        <v>235</v>
      </c>
    </row>
    <row r="540" spans="1:8" hidden="1" x14ac:dyDescent="0.25">
      <c r="A540" s="1">
        <v>43705.983703703707</v>
      </c>
      <c r="B540" s="1">
        <v>43705.989629629628</v>
      </c>
      <c r="C540" s="1"/>
      <c r="D540">
        <v>418.70100000000002</v>
      </c>
      <c r="E540">
        <v>419.76900000000001</v>
      </c>
      <c r="F540">
        <v>21</v>
      </c>
      <c r="G540" t="s">
        <v>229</v>
      </c>
      <c r="H540" t="s">
        <v>236</v>
      </c>
    </row>
    <row r="541" spans="1:8" hidden="1" x14ac:dyDescent="0.25">
      <c r="A541" s="1">
        <v>43705.983703703707</v>
      </c>
      <c r="B541" s="1">
        <v>43705.989629629628</v>
      </c>
      <c r="C541" s="1"/>
      <c r="D541">
        <v>418.24299999999999</v>
      </c>
      <c r="E541">
        <v>420.22699999999998</v>
      </c>
      <c r="F541">
        <v>26</v>
      </c>
      <c r="G541" t="s">
        <v>229</v>
      </c>
      <c r="H541" t="s">
        <v>236</v>
      </c>
    </row>
    <row r="542" spans="1:8" hidden="1" x14ac:dyDescent="0.25">
      <c r="A542" s="1">
        <v>43705.985185185185</v>
      </c>
      <c r="B542" s="1">
        <v>43705.98814814815</v>
      </c>
      <c r="C542" s="1"/>
      <c r="D542">
        <v>418.70100000000002</v>
      </c>
      <c r="E542">
        <v>419.31200000000001</v>
      </c>
      <c r="F542">
        <v>17</v>
      </c>
      <c r="G542" t="s">
        <v>229</v>
      </c>
      <c r="H542" t="s">
        <v>235</v>
      </c>
    </row>
    <row r="543" spans="1:8" hidden="1" x14ac:dyDescent="0.25">
      <c r="A543" s="1">
        <v>43705.998518518521</v>
      </c>
      <c r="B543" s="1">
        <v>43706.041481481479</v>
      </c>
      <c r="C543" s="1"/>
      <c r="D543">
        <v>417.786</v>
      </c>
      <c r="E543">
        <v>419.92200000000003</v>
      </c>
      <c r="F543">
        <v>18</v>
      </c>
      <c r="G543" t="s">
        <v>229</v>
      </c>
      <c r="H543" t="s">
        <v>234</v>
      </c>
    </row>
    <row r="544" spans="1:8" hidden="1" x14ac:dyDescent="0.25">
      <c r="A544" s="1">
        <v>43705.998518518521</v>
      </c>
      <c r="B544" s="1">
        <v>43706.044444444444</v>
      </c>
      <c r="C544" s="1"/>
      <c r="D544">
        <v>417.93799999999999</v>
      </c>
      <c r="E544">
        <v>419.92200000000003</v>
      </c>
      <c r="F544">
        <v>22</v>
      </c>
      <c r="G544" t="s">
        <v>229</v>
      </c>
      <c r="H544" t="s">
        <v>233</v>
      </c>
    </row>
    <row r="545" spans="1:8" hidden="1" x14ac:dyDescent="0.25">
      <c r="A545" s="1">
        <v>43705.998518518521</v>
      </c>
      <c r="B545" s="1">
        <v>43706.035555555558</v>
      </c>
      <c r="C545" s="1"/>
      <c r="D545">
        <v>321.95999999999998</v>
      </c>
      <c r="E545">
        <v>323.63900000000001</v>
      </c>
      <c r="F545">
        <v>22</v>
      </c>
      <c r="G545" t="s">
        <v>229</v>
      </c>
      <c r="H545" t="s">
        <v>233</v>
      </c>
    </row>
    <row r="546" spans="1:8" hidden="1" x14ac:dyDescent="0.25">
      <c r="A546" s="1">
        <v>43706.001481481479</v>
      </c>
      <c r="B546" s="1">
        <v>43706.044444444444</v>
      </c>
      <c r="C546" s="1"/>
      <c r="D546">
        <v>322.26600000000002</v>
      </c>
      <c r="E546">
        <v>323.94400000000002</v>
      </c>
      <c r="F546">
        <v>18</v>
      </c>
      <c r="G546" t="s">
        <v>229</v>
      </c>
      <c r="H546" t="s">
        <v>234</v>
      </c>
    </row>
    <row r="547" spans="1:8" hidden="1" x14ac:dyDescent="0.25">
      <c r="A547" s="1">
        <v>43706.001481481479</v>
      </c>
      <c r="B547" s="1">
        <v>43706.025185185186</v>
      </c>
      <c r="C547" s="1"/>
      <c r="D547">
        <v>360.26</v>
      </c>
      <c r="E547">
        <v>362.39600000000002</v>
      </c>
      <c r="F547">
        <v>22</v>
      </c>
      <c r="G547" t="s">
        <v>229</v>
      </c>
      <c r="H547" t="s">
        <v>233</v>
      </c>
    </row>
    <row r="548" spans="1:8" x14ac:dyDescent="0.25">
      <c r="A548" s="1">
        <v>43706.01185185185</v>
      </c>
      <c r="B548" s="1">
        <v>43706.045925925922</v>
      </c>
      <c r="C548" s="1"/>
      <c r="D548">
        <v>143.43299999999999</v>
      </c>
      <c r="E548">
        <v>145.721</v>
      </c>
      <c r="F548">
        <v>23</v>
      </c>
      <c r="G548" t="s">
        <v>217</v>
      </c>
      <c r="H548" t="s">
        <v>232</v>
      </c>
    </row>
    <row r="549" spans="1:8" x14ac:dyDescent="0.25">
      <c r="A549" s="1">
        <v>43706.017777777779</v>
      </c>
      <c r="B549" s="1">
        <v>43706.044444444444</v>
      </c>
      <c r="C549" s="1"/>
      <c r="D549">
        <v>122.375</v>
      </c>
      <c r="E549">
        <v>125.732</v>
      </c>
      <c r="F549">
        <v>23</v>
      </c>
      <c r="G549" t="s">
        <v>217</v>
      </c>
      <c r="H549" t="s">
        <v>231</v>
      </c>
    </row>
    <row r="550" spans="1:8" x14ac:dyDescent="0.25">
      <c r="A550" s="1">
        <v>43706.0237037037</v>
      </c>
      <c r="B550" s="1">
        <v>43706.048888888887</v>
      </c>
      <c r="C550" s="1"/>
      <c r="D550">
        <v>244.59800000000001</v>
      </c>
      <c r="E550">
        <v>249.17599999999999</v>
      </c>
      <c r="F550">
        <v>25</v>
      </c>
      <c r="G550" t="s">
        <v>117</v>
      </c>
      <c r="H550" t="s">
        <v>230</v>
      </c>
    </row>
    <row r="551" spans="1:8" hidden="1" x14ac:dyDescent="0.25">
      <c r="A551" s="1">
        <v>43706.032592592594</v>
      </c>
      <c r="B551" s="1">
        <v>43706.042962962965</v>
      </c>
      <c r="C551" s="1"/>
      <c r="D551">
        <v>322.72300000000001</v>
      </c>
      <c r="E551">
        <v>323.48599999999999</v>
      </c>
      <c r="F551">
        <v>18</v>
      </c>
      <c r="G551" t="s">
        <v>229</v>
      </c>
      <c r="H551" t="s">
        <v>228</v>
      </c>
    </row>
    <row r="552" spans="1:8" hidden="1" x14ac:dyDescent="0.25">
      <c r="A552" s="1">
        <v>43706.04</v>
      </c>
      <c r="B552" s="1">
        <v>43706.044444444444</v>
      </c>
      <c r="C552" s="1"/>
      <c r="D552">
        <v>360.10700000000003</v>
      </c>
      <c r="E552">
        <v>367.43200000000002</v>
      </c>
      <c r="F552">
        <v>1</v>
      </c>
      <c r="G552" t="s">
        <v>219</v>
      </c>
      <c r="H552" t="s">
        <v>221</v>
      </c>
    </row>
    <row r="553" spans="1:8" x14ac:dyDescent="0.25">
      <c r="A553" s="1">
        <v>43706.042962962965</v>
      </c>
      <c r="B553" s="1">
        <v>43706.06962962963</v>
      </c>
      <c r="C553" s="1"/>
      <c r="D553">
        <v>16.632000000000001</v>
      </c>
      <c r="E553">
        <v>17.318999999999999</v>
      </c>
      <c r="F553">
        <v>23</v>
      </c>
      <c r="G553" t="s">
        <v>226</v>
      </c>
      <c r="H553" t="s">
        <v>227</v>
      </c>
    </row>
    <row r="554" spans="1:8" hidden="1" x14ac:dyDescent="0.25">
      <c r="A554" s="1">
        <v>43706.045925925922</v>
      </c>
      <c r="B554" s="1">
        <v>43706.051851851851</v>
      </c>
      <c r="C554" s="1"/>
      <c r="D554">
        <v>358.887</v>
      </c>
      <c r="E554">
        <v>364.99</v>
      </c>
      <c r="F554">
        <v>1</v>
      </c>
      <c r="G554" t="s">
        <v>219</v>
      </c>
      <c r="H554" t="s">
        <v>221</v>
      </c>
    </row>
    <row r="555" spans="1:8" hidden="1" x14ac:dyDescent="0.25">
      <c r="A555" s="1">
        <v>43706.051851851851</v>
      </c>
      <c r="B555" s="1">
        <v>43706.056296296294</v>
      </c>
      <c r="C555" s="1"/>
      <c r="D555">
        <v>358.887</v>
      </c>
      <c r="E555">
        <v>366.21100000000001</v>
      </c>
      <c r="F555">
        <v>1</v>
      </c>
      <c r="G555" t="s">
        <v>219</v>
      </c>
      <c r="H555" t="s">
        <v>221</v>
      </c>
    </row>
    <row r="556" spans="1:8" hidden="1" x14ac:dyDescent="0.25">
      <c r="A556" s="1">
        <v>43706.054814814815</v>
      </c>
      <c r="B556" s="1">
        <v>43706.056296296294</v>
      </c>
      <c r="C556" s="1"/>
      <c r="D556">
        <v>359.34399999999999</v>
      </c>
      <c r="E556">
        <v>375.59500000000003</v>
      </c>
      <c r="F556">
        <v>1</v>
      </c>
      <c r="G556" t="s">
        <v>219</v>
      </c>
      <c r="H556" t="s">
        <v>218</v>
      </c>
    </row>
    <row r="557" spans="1:8" hidden="1" x14ac:dyDescent="0.25">
      <c r="A557" s="1">
        <v>43706.054814814815</v>
      </c>
      <c r="B557" s="1">
        <v>43706.059259259258</v>
      </c>
      <c r="C557" s="1"/>
      <c r="D557">
        <v>358.27600000000001</v>
      </c>
      <c r="E557">
        <v>368.65199999999999</v>
      </c>
      <c r="F557">
        <v>1</v>
      </c>
      <c r="G557" t="s">
        <v>219</v>
      </c>
      <c r="H557" t="s">
        <v>221</v>
      </c>
    </row>
    <row r="558" spans="1:8" hidden="1" x14ac:dyDescent="0.25">
      <c r="A558" s="1">
        <v>43706.056296296294</v>
      </c>
      <c r="B558" s="1">
        <v>43706.060740740744</v>
      </c>
      <c r="C558" s="1"/>
      <c r="D558">
        <v>357.20800000000003</v>
      </c>
      <c r="E558">
        <v>381.24099999999999</v>
      </c>
      <c r="F558">
        <v>1</v>
      </c>
      <c r="G558" t="s">
        <v>219</v>
      </c>
      <c r="H558" t="s">
        <v>218</v>
      </c>
    </row>
    <row r="559" spans="1:8" hidden="1" x14ac:dyDescent="0.25">
      <c r="A559" s="1">
        <v>43706.056296296294</v>
      </c>
      <c r="B559" s="1">
        <v>43706.062222222223</v>
      </c>
      <c r="C559" s="1"/>
      <c r="D559">
        <v>357.43700000000001</v>
      </c>
      <c r="E559">
        <v>361.71</v>
      </c>
      <c r="F559">
        <v>1</v>
      </c>
      <c r="G559" t="s">
        <v>219</v>
      </c>
      <c r="H559" t="s">
        <v>218</v>
      </c>
    </row>
    <row r="560" spans="1:8" hidden="1" x14ac:dyDescent="0.25">
      <c r="A560" s="1">
        <v>43706.05777777778</v>
      </c>
      <c r="B560" s="1">
        <v>43706.063703703701</v>
      </c>
      <c r="C560" s="1"/>
      <c r="D560">
        <v>312.5</v>
      </c>
      <c r="E560">
        <v>415.03899999999999</v>
      </c>
      <c r="F560">
        <v>1</v>
      </c>
      <c r="G560" t="s">
        <v>219</v>
      </c>
      <c r="H560" t="s">
        <v>220</v>
      </c>
    </row>
    <row r="561" spans="1:8" hidden="1" x14ac:dyDescent="0.25">
      <c r="A561" s="1">
        <v>43706.060740740744</v>
      </c>
      <c r="B561" s="1">
        <v>43706.062222222223</v>
      </c>
      <c r="C561" s="1"/>
      <c r="D561">
        <v>334.32</v>
      </c>
      <c r="E561">
        <v>363.00700000000001</v>
      </c>
      <c r="F561">
        <v>1</v>
      </c>
      <c r="G561" t="s">
        <v>219</v>
      </c>
      <c r="H561" t="s">
        <v>218</v>
      </c>
    </row>
    <row r="562" spans="1:8" hidden="1" x14ac:dyDescent="0.25">
      <c r="A562" s="1">
        <v>43706.060740740744</v>
      </c>
      <c r="B562" s="1">
        <v>43706.063703703701</v>
      </c>
      <c r="C562" s="1"/>
      <c r="D562">
        <v>339.50799999999998</v>
      </c>
      <c r="E562">
        <v>360.71800000000002</v>
      </c>
      <c r="F562">
        <v>1</v>
      </c>
      <c r="G562" t="s">
        <v>219</v>
      </c>
      <c r="H562" t="s">
        <v>218</v>
      </c>
    </row>
    <row r="563" spans="1:8" hidden="1" x14ac:dyDescent="0.25">
      <c r="A563" s="1">
        <v>43706.060740740744</v>
      </c>
      <c r="B563" s="1">
        <v>43706.063703703701</v>
      </c>
      <c r="C563" s="1"/>
      <c r="D563">
        <v>359.95499999999998</v>
      </c>
      <c r="E563">
        <v>367.12599999999998</v>
      </c>
      <c r="F563">
        <v>1</v>
      </c>
      <c r="G563" t="s">
        <v>219</v>
      </c>
      <c r="H563" t="s">
        <v>221</v>
      </c>
    </row>
    <row r="564" spans="1:8" hidden="1" x14ac:dyDescent="0.25">
      <c r="A564" s="1">
        <v>43706.063703703701</v>
      </c>
      <c r="B564" s="1">
        <v>43706.068148148152</v>
      </c>
      <c r="C564" s="1"/>
      <c r="D564">
        <v>334.93</v>
      </c>
      <c r="E564">
        <v>394.59199999999998</v>
      </c>
      <c r="F564">
        <v>1</v>
      </c>
      <c r="G564" t="s">
        <v>219</v>
      </c>
      <c r="H564" t="s">
        <v>218</v>
      </c>
    </row>
    <row r="565" spans="1:8" hidden="1" x14ac:dyDescent="0.25">
      <c r="A565" s="1">
        <v>43706.065185185187</v>
      </c>
      <c r="B565" s="1">
        <v>43706.066666666666</v>
      </c>
      <c r="C565" s="1"/>
      <c r="D565">
        <v>330.81099999999998</v>
      </c>
      <c r="E565">
        <v>417.48</v>
      </c>
      <c r="F565">
        <v>1</v>
      </c>
      <c r="G565" t="s">
        <v>219</v>
      </c>
      <c r="H565" t="s">
        <v>220</v>
      </c>
    </row>
    <row r="566" spans="1:8" hidden="1" x14ac:dyDescent="0.25">
      <c r="A566" s="1">
        <v>43706.065185185187</v>
      </c>
      <c r="B566" s="1">
        <v>43706.066666666666</v>
      </c>
      <c r="C566" s="1"/>
      <c r="D566">
        <v>338.28699999999998</v>
      </c>
      <c r="E566">
        <v>390.625</v>
      </c>
      <c r="F566">
        <v>1</v>
      </c>
      <c r="G566" t="s">
        <v>219</v>
      </c>
      <c r="H566" t="s">
        <v>218</v>
      </c>
    </row>
    <row r="567" spans="1:8" hidden="1" x14ac:dyDescent="0.25">
      <c r="A567" s="1">
        <v>43706.065185185187</v>
      </c>
      <c r="B567" s="1">
        <v>43706.068148148152</v>
      </c>
      <c r="C567" s="1"/>
      <c r="D567">
        <v>343.85700000000003</v>
      </c>
      <c r="E567">
        <v>362.16699999999997</v>
      </c>
      <c r="F567">
        <v>1</v>
      </c>
      <c r="G567" t="s">
        <v>219</v>
      </c>
      <c r="H567" t="s">
        <v>218</v>
      </c>
    </row>
    <row r="568" spans="1:8" hidden="1" x14ac:dyDescent="0.25">
      <c r="A568" s="1">
        <v>43706.066666666666</v>
      </c>
      <c r="B568" s="1">
        <v>43706.068148148152</v>
      </c>
      <c r="C568" s="1"/>
      <c r="D568">
        <v>348.66300000000001</v>
      </c>
      <c r="E568">
        <v>371.47500000000002</v>
      </c>
      <c r="F568">
        <v>1</v>
      </c>
      <c r="G568" t="s">
        <v>219</v>
      </c>
      <c r="H568" t="s">
        <v>218</v>
      </c>
    </row>
    <row r="569" spans="1:8" hidden="1" x14ac:dyDescent="0.25">
      <c r="A569" s="1">
        <v>43706.066666666666</v>
      </c>
      <c r="B569" s="1">
        <v>43706.06962962963</v>
      </c>
      <c r="C569" s="1"/>
      <c r="D569">
        <v>321.04500000000002</v>
      </c>
      <c r="E569">
        <v>429.68799999999999</v>
      </c>
      <c r="F569">
        <v>1</v>
      </c>
      <c r="G569" t="s">
        <v>219</v>
      </c>
      <c r="H569" t="s">
        <v>220</v>
      </c>
    </row>
    <row r="570" spans="1:8" hidden="1" x14ac:dyDescent="0.25">
      <c r="A570" s="1">
        <v>43706.066666666666</v>
      </c>
      <c r="B570" s="1">
        <v>43706.06962962963</v>
      </c>
      <c r="C570" s="1"/>
      <c r="D570">
        <v>359.19200000000001</v>
      </c>
      <c r="E570">
        <v>367.584</v>
      </c>
      <c r="F570">
        <v>1</v>
      </c>
      <c r="G570" t="s">
        <v>219</v>
      </c>
      <c r="H570" t="s">
        <v>221</v>
      </c>
    </row>
    <row r="571" spans="1:8" hidden="1" x14ac:dyDescent="0.25">
      <c r="A571" s="1">
        <v>43706.068148148152</v>
      </c>
      <c r="B571" s="1">
        <v>43706.06962962963</v>
      </c>
      <c r="C571" s="1"/>
      <c r="D571">
        <v>353.54599999999999</v>
      </c>
      <c r="E571">
        <v>361.786</v>
      </c>
      <c r="F571">
        <v>1</v>
      </c>
      <c r="G571" t="s">
        <v>219</v>
      </c>
      <c r="H571" t="s">
        <v>218</v>
      </c>
    </row>
    <row r="572" spans="1:8" hidden="1" x14ac:dyDescent="0.25">
      <c r="A572" s="1">
        <v>43706.068148148152</v>
      </c>
      <c r="B572" s="1">
        <v>43706.074074074073</v>
      </c>
      <c r="C572" s="1"/>
      <c r="D572">
        <v>357.51299999999998</v>
      </c>
      <c r="E572">
        <v>367.20299999999997</v>
      </c>
      <c r="F572">
        <v>1</v>
      </c>
      <c r="G572" t="s">
        <v>219</v>
      </c>
      <c r="H572" t="s">
        <v>218</v>
      </c>
    </row>
    <row r="573" spans="1:8" hidden="1" x14ac:dyDescent="0.25">
      <c r="A573" s="1">
        <v>43706.06962962963</v>
      </c>
      <c r="B573" s="1">
        <v>43706.074074074073</v>
      </c>
      <c r="C573" s="1"/>
      <c r="D573">
        <v>358.73399999999998</v>
      </c>
      <c r="E573">
        <v>366.66899999999998</v>
      </c>
      <c r="F573">
        <v>1</v>
      </c>
      <c r="G573" t="s">
        <v>219</v>
      </c>
      <c r="H573" t="s">
        <v>221</v>
      </c>
    </row>
    <row r="574" spans="1:8" hidden="1" x14ac:dyDescent="0.25">
      <c r="A574" s="1">
        <v>43706.06962962963</v>
      </c>
      <c r="B574" s="1">
        <v>43706.075555555559</v>
      </c>
      <c r="C574" s="1"/>
      <c r="D574">
        <v>357.36099999999999</v>
      </c>
      <c r="E574">
        <v>371.17</v>
      </c>
      <c r="F574">
        <v>1</v>
      </c>
      <c r="G574" t="s">
        <v>219</v>
      </c>
      <c r="H574" t="s">
        <v>218</v>
      </c>
    </row>
    <row r="575" spans="1:8" hidden="1" x14ac:dyDescent="0.25">
      <c r="A575" s="1">
        <v>43706.072592592594</v>
      </c>
      <c r="B575" s="1">
        <v>43706.075555555559</v>
      </c>
      <c r="C575" s="1"/>
      <c r="D575">
        <v>324.70699999999999</v>
      </c>
      <c r="E575">
        <v>427.24599999999998</v>
      </c>
      <c r="F575">
        <v>1</v>
      </c>
      <c r="G575" t="s">
        <v>219</v>
      </c>
      <c r="H575" t="s">
        <v>224</v>
      </c>
    </row>
    <row r="576" spans="1:8" hidden="1" x14ac:dyDescent="0.25">
      <c r="A576" s="1">
        <v>43706.074074074073</v>
      </c>
      <c r="B576" s="1">
        <v>43706.077037037037</v>
      </c>
      <c r="C576" s="1"/>
      <c r="D576">
        <v>310.05900000000003</v>
      </c>
      <c r="E576">
        <v>424.80500000000001</v>
      </c>
      <c r="F576">
        <v>1</v>
      </c>
      <c r="G576" t="s">
        <v>219</v>
      </c>
      <c r="H576" t="s">
        <v>224</v>
      </c>
    </row>
    <row r="577" spans="1:8" hidden="1" x14ac:dyDescent="0.25">
      <c r="A577" s="1">
        <v>43706.074074074073</v>
      </c>
      <c r="B577" s="1">
        <v>43706.075555555559</v>
      </c>
      <c r="C577" s="1"/>
      <c r="D577">
        <v>358.65800000000002</v>
      </c>
      <c r="E577">
        <v>375.74799999999999</v>
      </c>
      <c r="F577">
        <v>1</v>
      </c>
      <c r="G577" t="s">
        <v>219</v>
      </c>
      <c r="H577" t="s">
        <v>218</v>
      </c>
    </row>
    <row r="578" spans="1:8" hidden="1" x14ac:dyDescent="0.25">
      <c r="A578" s="1">
        <v>43706.074074074073</v>
      </c>
      <c r="B578" s="1">
        <v>43706.077037037037</v>
      </c>
      <c r="C578" s="1"/>
      <c r="D578">
        <v>357.666</v>
      </c>
      <c r="E578">
        <v>381.39299999999997</v>
      </c>
      <c r="F578">
        <v>1</v>
      </c>
      <c r="G578" t="s">
        <v>219</v>
      </c>
      <c r="H578" t="s">
        <v>218</v>
      </c>
    </row>
    <row r="579" spans="1:8" x14ac:dyDescent="0.25">
      <c r="A579" s="1">
        <v>43706.074074074073</v>
      </c>
      <c r="B579" s="1">
        <v>43706.100740740738</v>
      </c>
      <c r="C579" s="1"/>
      <c r="D579">
        <v>11.52</v>
      </c>
      <c r="E579">
        <v>12.664999999999999</v>
      </c>
      <c r="F579">
        <v>1</v>
      </c>
      <c r="G579" t="s">
        <v>226</v>
      </c>
      <c r="H579" t="s">
        <v>225</v>
      </c>
    </row>
    <row r="580" spans="1:8" hidden="1" x14ac:dyDescent="0.25">
      <c r="A580" s="1">
        <v>43706.075555555559</v>
      </c>
      <c r="B580" s="1">
        <v>43706.08148148148</v>
      </c>
      <c r="C580" s="1"/>
      <c r="D580">
        <v>358.887</v>
      </c>
      <c r="E580">
        <v>366.05799999999999</v>
      </c>
      <c r="F580">
        <v>1</v>
      </c>
      <c r="G580" t="s">
        <v>219</v>
      </c>
      <c r="H580" t="s">
        <v>221</v>
      </c>
    </row>
    <row r="581" spans="1:8" hidden="1" x14ac:dyDescent="0.25">
      <c r="A581" s="1">
        <v>43706.075555555559</v>
      </c>
      <c r="B581" s="1">
        <v>43706.08148148148</v>
      </c>
      <c r="C581" s="1"/>
      <c r="D581">
        <v>358.58199999999999</v>
      </c>
      <c r="E581">
        <v>385.81799999999998</v>
      </c>
      <c r="F581">
        <v>1</v>
      </c>
      <c r="G581" t="s">
        <v>219</v>
      </c>
      <c r="H581" t="s">
        <v>218</v>
      </c>
    </row>
    <row r="582" spans="1:8" hidden="1" x14ac:dyDescent="0.25">
      <c r="A582" s="1">
        <v>43706.077037037037</v>
      </c>
      <c r="B582" s="1">
        <v>43706.082962962966</v>
      </c>
      <c r="C582" s="1"/>
      <c r="D582">
        <v>318.60399999999998</v>
      </c>
      <c r="E582">
        <v>432.12900000000002</v>
      </c>
      <c r="F582">
        <v>1</v>
      </c>
      <c r="G582" t="s">
        <v>219</v>
      </c>
      <c r="H582" t="s">
        <v>220</v>
      </c>
    </row>
    <row r="583" spans="1:8" hidden="1" x14ac:dyDescent="0.25">
      <c r="A583" s="1">
        <v>43706.080000000002</v>
      </c>
      <c r="B583" s="1">
        <v>43706.08148148148</v>
      </c>
      <c r="C583" s="1"/>
      <c r="D583">
        <v>350.952</v>
      </c>
      <c r="E583">
        <v>371.24599999999998</v>
      </c>
      <c r="F583">
        <v>1</v>
      </c>
      <c r="G583" t="s">
        <v>219</v>
      </c>
      <c r="H583" t="s">
        <v>218</v>
      </c>
    </row>
    <row r="584" spans="1:8" hidden="1" x14ac:dyDescent="0.25">
      <c r="A584" s="1">
        <v>43706.080000000002</v>
      </c>
      <c r="B584" s="1">
        <v>43706.082962962966</v>
      </c>
      <c r="C584" s="1"/>
      <c r="D584">
        <v>357.36099999999999</v>
      </c>
      <c r="E584">
        <v>362.16699999999997</v>
      </c>
      <c r="F584">
        <v>1</v>
      </c>
      <c r="G584" t="s">
        <v>219</v>
      </c>
      <c r="H584" t="s">
        <v>218</v>
      </c>
    </row>
    <row r="585" spans="1:8" hidden="1" x14ac:dyDescent="0.25">
      <c r="A585" s="1">
        <v>43706.080000000002</v>
      </c>
      <c r="B585" s="1">
        <v>43706.085925925923</v>
      </c>
      <c r="C585" s="1"/>
      <c r="D585">
        <v>358.27600000000001</v>
      </c>
      <c r="E585">
        <v>368.04199999999997</v>
      </c>
      <c r="F585">
        <v>1</v>
      </c>
      <c r="G585" t="s">
        <v>219</v>
      </c>
      <c r="H585" t="s">
        <v>221</v>
      </c>
    </row>
    <row r="586" spans="1:8" hidden="1" x14ac:dyDescent="0.25">
      <c r="A586" s="1">
        <v>43706.08148148148</v>
      </c>
      <c r="B586" s="1">
        <v>43706.082962962966</v>
      </c>
      <c r="C586" s="1"/>
      <c r="D586">
        <v>339.12700000000001</v>
      </c>
      <c r="E586">
        <v>362.93</v>
      </c>
      <c r="F586">
        <v>1</v>
      </c>
      <c r="G586" t="s">
        <v>219</v>
      </c>
      <c r="H586" t="s">
        <v>218</v>
      </c>
    </row>
    <row r="587" spans="1:8" hidden="1" x14ac:dyDescent="0.25">
      <c r="A587" s="1">
        <v>43706.08148148148</v>
      </c>
      <c r="B587" s="1">
        <v>43706.087407407409</v>
      </c>
      <c r="C587" s="1"/>
      <c r="D587">
        <v>343.93299999999999</v>
      </c>
      <c r="E587">
        <v>361.09899999999999</v>
      </c>
      <c r="F587">
        <v>1</v>
      </c>
      <c r="G587" t="s">
        <v>219</v>
      </c>
      <c r="H587" t="s">
        <v>218</v>
      </c>
    </row>
    <row r="588" spans="1:8" hidden="1" x14ac:dyDescent="0.25">
      <c r="A588" s="1">
        <v>43706.082962962966</v>
      </c>
      <c r="B588" s="1">
        <v>43706.088888888888</v>
      </c>
      <c r="C588" s="1"/>
      <c r="D588">
        <v>359.65</v>
      </c>
      <c r="E588">
        <v>366.66899999999998</v>
      </c>
      <c r="F588">
        <v>1</v>
      </c>
      <c r="G588" t="s">
        <v>219</v>
      </c>
      <c r="H588" t="s">
        <v>221</v>
      </c>
    </row>
    <row r="589" spans="1:8" hidden="1" x14ac:dyDescent="0.25">
      <c r="A589" s="1">
        <v>43706.084444444445</v>
      </c>
      <c r="B589" s="1">
        <v>43706.087407407409</v>
      </c>
      <c r="C589" s="1"/>
      <c r="D589">
        <v>317.38299999999998</v>
      </c>
      <c r="E589">
        <v>395.50799999999998</v>
      </c>
      <c r="F589">
        <v>1</v>
      </c>
      <c r="G589" t="s">
        <v>219</v>
      </c>
      <c r="H589" t="s">
        <v>224</v>
      </c>
    </row>
    <row r="590" spans="1:8" hidden="1" x14ac:dyDescent="0.25">
      <c r="A590" s="1">
        <v>43706.084444444445</v>
      </c>
      <c r="B590" s="1">
        <v>43706.085925925923</v>
      </c>
      <c r="C590" s="1"/>
      <c r="D590">
        <v>339.73700000000002</v>
      </c>
      <c r="E590">
        <v>394.59199999999998</v>
      </c>
      <c r="F590">
        <v>1</v>
      </c>
      <c r="G590" t="s">
        <v>219</v>
      </c>
      <c r="H590" t="s">
        <v>218</v>
      </c>
    </row>
    <row r="591" spans="1:8" hidden="1" x14ac:dyDescent="0.25">
      <c r="A591" s="1">
        <v>43706.084444444445</v>
      </c>
      <c r="B591" s="1">
        <v>43706.087407407409</v>
      </c>
      <c r="C591" s="1"/>
      <c r="D591">
        <v>340.80500000000001</v>
      </c>
      <c r="E591">
        <v>390.16699999999997</v>
      </c>
      <c r="F591">
        <v>1</v>
      </c>
      <c r="G591" t="s">
        <v>219</v>
      </c>
      <c r="H591" t="s">
        <v>218</v>
      </c>
    </row>
    <row r="592" spans="1:8" hidden="1" x14ac:dyDescent="0.25">
      <c r="A592" s="1">
        <v>43706.085925925923</v>
      </c>
      <c r="B592" s="1">
        <v>43706.088888888888</v>
      </c>
      <c r="C592" s="1"/>
      <c r="D592">
        <v>348.74</v>
      </c>
      <c r="E592">
        <v>368.57600000000002</v>
      </c>
      <c r="F592">
        <v>1</v>
      </c>
      <c r="G592" t="s">
        <v>219</v>
      </c>
      <c r="H592" t="s">
        <v>218</v>
      </c>
    </row>
    <row r="593" spans="1:8" hidden="1" x14ac:dyDescent="0.25">
      <c r="A593" s="1">
        <v>43706.087407407409</v>
      </c>
      <c r="B593" s="1">
        <v>43706.088888888888</v>
      </c>
      <c r="C593" s="1"/>
      <c r="D593">
        <v>353.54599999999999</v>
      </c>
      <c r="E593">
        <v>361.02300000000002</v>
      </c>
      <c r="F593">
        <v>1</v>
      </c>
      <c r="G593" t="s">
        <v>219</v>
      </c>
      <c r="H593" t="s">
        <v>218</v>
      </c>
    </row>
    <row r="594" spans="1:8" hidden="1" x14ac:dyDescent="0.25">
      <c r="A594" s="1">
        <v>43706.087407407409</v>
      </c>
      <c r="B594" s="1">
        <v>43706.090370370373</v>
      </c>
      <c r="C594" s="1"/>
      <c r="D594">
        <v>358.65800000000002</v>
      </c>
      <c r="E594">
        <v>366.21100000000001</v>
      </c>
      <c r="F594">
        <v>1</v>
      </c>
      <c r="G594" t="s">
        <v>219</v>
      </c>
      <c r="H594" t="s">
        <v>218</v>
      </c>
    </row>
    <row r="595" spans="1:8" hidden="1" x14ac:dyDescent="0.25">
      <c r="A595" s="1">
        <v>43706.087407407409</v>
      </c>
      <c r="B595" s="1">
        <v>43706.094814814816</v>
      </c>
      <c r="C595" s="1"/>
      <c r="D595">
        <v>359.95499999999998</v>
      </c>
      <c r="E595">
        <v>366.51600000000002</v>
      </c>
      <c r="F595">
        <v>1</v>
      </c>
      <c r="G595" t="s">
        <v>219</v>
      </c>
      <c r="H595" t="s">
        <v>221</v>
      </c>
    </row>
    <row r="596" spans="1:8" hidden="1" x14ac:dyDescent="0.25">
      <c r="A596" s="1">
        <v>43706.088888888888</v>
      </c>
      <c r="B596" s="1">
        <v>43706.094814814816</v>
      </c>
      <c r="C596" s="1"/>
      <c r="D596">
        <v>358.12400000000002</v>
      </c>
      <c r="E596">
        <v>370.78899999999999</v>
      </c>
      <c r="F596">
        <v>1</v>
      </c>
      <c r="G596" t="s">
        <v>219</v>
      </c>
      <c r="H596" t="s">
        <v>218</v>
      </c>
    </row>
    <row r="597" spans="1:8" hidden="1" x14ac:dyDescent="0.25">
      <c r="A597" s="1">
        <v>43706.091851851852</v>
      </c>
      <c r="B597" s="1">
        <v>43706.094814814816</v>
      </c>
      <c r="C597" s="1"/>
      <c r="D597">
        <v>338.44</v>
      </c>
      <c r="E597">
        <v>375.74799999999999</v>
      </c>
      <c r="F597">
        <v>1</v>
      </c>
      <c r="G597" t="s">
        <v>219</v>
      </c>
      <c r="H597" t="s">
        <v>218</v>
      </c>
    </row>
    <row r="598" spans="1:8" hidden="1" x14ac:dyDescent="0.25">
      <c r="A598" s="1">
        <v>43706.094814814816</v>
      </c>
      <c r="B598" s="1">
        <v>43706.100740740738</v>
      </c>
      <c r="C598" s="1"/>
      <c r="D598">
        <v>359.34399999999999</v>
      </c>
      <c r="E598">
        <v>366.97399999999999</v>
      </c>
      <c r="F598">
        <v>1</v>
      </c>
      <c r="G598" t="s">
        <v>219</v>
      </c>
      <c r="H598" t="s">
        <v>221</v>
      </c>
    </row>
    <row r="599" spans="1:8" hidden="1" x14ac:dyDescent="0.25">
      <c r="A599" s="1">
        <v>43706.094814814816</v>
      </c>
      <c r="B599" s="1">
        <v>43706.096296296295</v>
      </c>
      <c r="C599" s="1"/>
      <c r="D599">
        <v>358.27600000000001</v>
      </c>
      <c r="E599">
        <v>381.24099999999999</v>
      </c>
      <c r="F599">
        <v>1</v>
      </c>
      <c r="G599" t="s">
        <v>219</v>
      </c>
      <c r="H599" t="s">
        <v>218</v>
      </c>
    </row>
    <row r="600" spans="1:8" hidden="1" x14ac:dyDescent="0.25">
      <c r="A600" s="1">
        <v>43706.094814814816</v>
      </c>
      <c r="B600" s="1">
        <v>43706.097777777781</v>
      </c>
      <c r="C600" s="1"/>
      <c r="D600">
        <v>358.73399999999998</v>
      </c>
      <c r="E600">
        <v>386.42899999999997</v>
      </c>
      <c r="F600">
        <v>1</v>
      </c>
      <c r="G600" t="s">
        <v>219</v>
      </c>
      <c r="H600" t="s">
        <v>218</v>
      </c>
    </row>
    <row r="601" spans="1:8" hidden="1" x14ac:dyDescent="0.25">
      <c r="A601" s="1">
        <v>43706.094814814816</v>
      </c>
      <c r="B601" s="1">
        <v>43706.102222222224</v>
      </c>
      <c r="C601" s="1"/>
      <c r="D601">
        <v>297.85199999999998</v>
      </c>
      <c r="E601">
        <v>412.59800000000001</v>
      </c>
      <c r="F601">
        <v>1</v>
      </c>
      <c r="G601" t="s">
        <v>219</v>
      </c>
      <c r="H601" t="s">
        <v>220</v>
      </c>
    </row>
    <row r="602" spans="1:8" hidden="1" x14ac:dyDescent="0.25">
      <c r="A602" s="1">
        <v>43706.096296296295</v>
      </c>
      <c r="B602" s="1">
        <v>43706.102222222224</v>
      </c>
      <c r="C602" s="1"/>
      <c r="D602">
        <v>360.26</v>
      </c>
      <c r="E602">
        <v>366.51600000000002</v>
      </c>
      <c r="F602">
        <v>1</v>
      </c>
      <c r="G602" t="s">
        <v>219</v>
      </c>
      <c r="H602" t="s">
        <v>221</v>
      </c>
    </row>
    <row r="603" spans="1:8" hidden="1" x14ac:dyDescent="0.25">
      <c r="A603" s="1">
        <v>43706.096296296295</v>
      </c>
      <c r="B603" s="1">
        <v>43706.100740740738</v>
      </c>
      <c r="C603" s="1"/>
      <c r="D603">
        <v>359.34399999999999</v>
      </c>
      <c r="E603">
        <v>366.745</v>
      </c>
      <c r="F603">
        <v>1</v>
      </c>
      <c r="G603" t="s">
        <v>219</v>
      </c>
      <c r="H603" t="s">
        <v>218</v>
      </c>
    </row>
    <row r="604" spans="1:8" hidden="1" x14ac:dyDescent="0.25">
      <c r="A604" s="1">
        <v>43706.099259259259</v>
      </c>
      <c r="B604" s="1">
        <v>43706.102222222224</v>
      </c>
      <c r="C604" s="1"/>
      <c r="D604">
        <v>359.00099999999998</v>
      </c>
      <c r="E604">
        <v>361.25200000000001</v>
      </c>
      <c r="F604">
        <v>1</v>
      </c>
      <c r="G604" t="s">
        <v>219</v>
      </c>
      <c r="H604" t="s">
        <v>218</v>
      </c>
    </row>
    <row r="605" spans="1:8" hidden="1" x14ac:dyDescent="0.25">
      <c r="A605" s="1">
        <v>43706.100740740738</v>
      </c>
      <c r="B605" s="1">
        <v>43706.106666666667</v>
      </c>
      <c r="C605" s="1"/>
      <c r="D605">
        <v>341.41500000000002</v>
      </c>
      <c r="E605">
        <v>389.86200000000002</v>
      </c>
      <c r="F605">
        <v>1</v>
      </c>
      <c r="G605" t="s">
        <v>219</v>
      </c>
      <c r="H605" t="s">
        <v>218</v>
      </c>
    </row>
    <row r="606" spans="1:8" hidden="1" x14ac:dyDescent="0.25">
      <c r="A606" s="1">
        <v>43706.100740740738</v>
      </c>
      <c r="B606" s="1">
        <v>43706.103703703702</v>
      </c>
      <c r="C606" s="1"/>
      <c r="D606">
        <v>343.399</v>
      </c>
      <c r="E606">
        <v>345.99299999999999</v>
      </c>
      <c r="F606">
        <v>1</v>
      </c>
      <c r="G606" t="s">
        <v>219</v>
      </c>
      <c r="H606" t="s">
        <v>218</v>
      </c>
    </row>
    <row r="607" spans="1:8" hidden="1" x14ac:dyDescent="0.25">
      <c r="A607" s="1">
        <v>43706.102222222224</v>
      </c>
      <c r="B607" s="1">
        <v>43706.109629629631</v>
      </c>
      <c r="C607" s="1"/>
      <c r="D607">
        <v>360.41300000000001</v>
      </c>
      <c r="E607">
        <v>366.82100000000003</v>
      </c>
      <c r="F607">
        <v>1</v>
      </c>
      <c r="G607" t="s">
        <v>219</v>
      </c>
      <c r="H607" t="s">
        <v>221</v>
      </c>
    </row>
    <row r="608" spans="1:8" hidden="1" x14ac:dyDescent="0.25">
      <c r="A608" s="1">
        <v>43706.102222222224</v>
      </c>
      <c r="B608" s="1">
        <v>43706.108148148145</v>
      </c>
      <c r="C608" s="1"/>
      <c r="D608">
        <v>349.57900000000001</v>
      </c>
      <c r="E608">
        <v>372.77199999999999</v>
      </c>
      <c r="F608">
        <v>1</v>
      </c>
      <c r="G608" t="s">
        <v>219</v>
      </c>
      <c r="H608" t="s">
        <v>218</v>
      </c>
    </row>
    <row r="609" spans="1:8" hidden="1" x14ac:dyDescent="0.25">
      <c r="A609" s="1">
        <v>43706.102222222224</v>
      </c>
      <c r="B609" s="1">
        <v>43706.103703703702</v>
      </c>
      <c r="C609" s="1"/>
      <c r="D609">
        <v>359.53500000000003</v>
      </c>
      <c r="E609">
        <v>360.71800000000002</v>
      </c>
      <c r="F609">
        <v>1</v>
      </c>
      <c r="G609" t="s">
        <v>219</v>
      </c>
      <c r="H609" t="s">
        <v>214</v>
      </c>
    </row>
    <row r="610" spans="1:8" hidden="1" x14ac:dyDescent="0.25">
      <c r="A610" s="1">
        <v>43706.103703703702</v>
      </c>
      <c r="B610" s="1">
        <v>43706.105185185188</v>
      </c>
      <c r="C610" s="1"/>
      <c r="D610">
        <v>335.00700000000001</v>
      </c>
      <c r="E610">
        <v>384.14</v>
      </c>
      <c r="F610">
        <v>1</v>
      </c>
      <c r="G610" t="s">
        <v>219</v>
      </c>
      <c r="H610" t="s">
        <v>218</v>
      </c>
    </row>
    <row r="611" spans="1:8" hidden="1" x14ac:dyDescent="0.25">
      <c r="A611" s="1">
        <v>43706.103703703702</v>
      </c>
      <c r="B611" s="1">
        <v>43706.106666666667</v>
      </c>
      <c r="C611" s="1"/>
      <c r="D611">
        <v>339.81299999999999</v>
      </c>
      <c r="E611">
        <v>383.68200000000002</v>
      </c>
      <c r="F611">
        <v>1</v>
      </c>
      <c r="G611" t="s">
        <v>219</v>
      </c>
      <c r="H611" t="s">
        <v>218</v>
      </c>
    </row>
    <row r="612" spans="1:8" hidden="1" x14ac:dyDescent="0.25">
      <c r="A612" s="1">
        <v>43706.103703703702</v>
      </c>
      <c r="B612" s="1">
        <v>43706.105185185188</v>
      </c>
      <c r="C612" s="1"/>
      <c r="D612">
        <v>325.928</v>
      </c>
      <c r="E612">
        <v>418.70100000000002</v>
      </c>
      <c r="F612">
        <v>1</v>
      </c>
      <c r="G612" t="s">
        <v>219</v>
      </c>
      <c r="H612" t="s">
        <v>220</v>
      </c>
    </row>
    <row r="613" spans="1:8" hidden="1" x14ac:dyDescent="0.25">
      <c r="A613" s="1">
        <v>43706.106666666667</v>
      </c>
      <c r="B613" s="1">
        <v>43706.109629629631</v>
      </c>
      <c r="C613" s="1"/>
      <c r="D613">
        <v>352.93599999999998</v>
      </c>
      <c r="E613">
        <v>361.86200000000002</v>
      </c>
      <c r="F613">
        <v>2</v>
      </c>
      <c r="G613" t="s">
        <v>219</v>
      </c>
      <c r="H613" t="s">
        <v>218</v>
      </c>
    </row>
    <row r="614" spans="1:8" hidden="1" x14ac:dyDescent="0.25">
      <c r="A614" s="1">
        <v>43706.106666666667</v>
      </c>
      <c r="B614" s="1">
        <v>43706.109629629631</v>
      </c>
      <c r="C614" s="1"/>
      <c r="D614">
        <v>354.30900000000003</v>
      </c>
      <c r="E614">
        <v>360.48899999999998</v>
      </c>
      <c r="F614">
        <v>1</v>
      </c>
      <c r="G614" t="s">
        <v>219</v>
      </c>
      <c r="H614" t="s">
        <v>218</v>
      </c>
    </row>
    <row r="615" spans="1:8" hidden="1" x14ac:dyDescent="0.25">
      <c r="A615" s="1">
        <v>43706.106666666667</v>
      </c>
      <c r="B615" s="1">
        <v>43706.109629629631</v>
      </c>
      <c r="C615" s="1"/>
      <c r="D615">
        <v>359.03899999999999</v>
      </c>
      <c r="E615">
        <v>360.64100000000002</v>
      </c>
      <c r="F615">
        <v>1</v>
      </c>
      <c r="G615" t="s">
        <v>219</v>
      </c>
      <c r="H615" t="s">
        <v>218</v>
      </c>
    </row>
    <row r="616" spans="1:8" hidden="1" x14ac:dyDescent="0.25">
      <c r="A616" s="1">
        <v>43706.108148148145</v>
      </c>
      <c r="B616" s="1">
        <v>43706.111111111109</v>
      </c>
      <c r="C616" s="1"/>
      <c r="D616">
        <v>360.10700000000003</v>
      </c>
      <c r="E616">
        <v>366.82100000000003</v>
      </c>
      <c r="F616">
        <v>1</v>
      </c>
      <c r="G616" t="s">
        <v>219</v>
      </c>
      <c r="H616" t="s">
        <v>221</v>
      </c>
    </row>
    <row r="617" spans="1:8" hidden="1" x14ac:dyDescent="0.25">
      <c r="A617" s="1">
        <v>43706.109629629631</v>
      </c>
      <c r="B617" s="1">
        <v>43706.111111111109</v>
      </c>
      <c r="C617" s="1"/>
      <c r="D617">
        <v>358.96300000000002</v>
      </c>
      <c r="E617">
        <v>372.54300000000001</v>
      </c>
      <c r="F617">
        <v>1</v>
      </c>
      <c r="G617" t="s">
        <v>219</v>
      </c>
      <c r="H617" t="s">
        <v>218</v>
      </c>
    </row>
    <row r="618" spans="1:8" hidden="1" x14ac:dyDescent="0.25">
      <c r="A618" s="1">
        <v>43706.111111111109</v>
      </c>
      <c r="B618" s="1">
        <v>43706.117037037038</v>
      </c>
      <c r="C618" s="1"/>
      <c r="D618">
        <v>358.73399999999998</v>
      </c>
      <c r="E618">
        <v>366.21100000000001</v>
      </c>
      <c r="F618">
        <v>1</v>
      </c>
      <c r="G618" t="s">
        <v>219</v>
      </c>
      <c r="H618" t="s">
        <v>221</v>
      </c>
    </row>
    <row r="619" spans="1:8" hidden="1" x14ac:dyDescent="0.25">
      <c r="A619" s="1">
        <v>43706.112592592595</v>
      </c>
      <c r="B619" s="1">
        <v>43706.115555555552</v>
      </c>
      <c r="C619" s="1"/>
      <c r="D619">
        <v>358.35300000000001</v>
      </c>
      <c r="E619">
        <v>375.214</v>
      </c>
      <c r="F619">
        <v>1</v>
      </c>
      <c r="G619" t="s">
        <v>219</v>
      </c>
      <c r="H619" t="s">
        <v>218</v>
      </c>
    </row>
    <row r="620" spans="1:8" hidden="1" x14ac:dyDescent="0.25">
      <c r="A620" s="1">
        <v>43706.114074074074</v>
      </c>
      <c r="B620" s="1">
        <v>43706.115555555552</v>
      </c>
      <c r="C620" s="1"/>
      <c r="D620">
        <v>357.89499999999998</v>
      </c>
      <c r="E620">
        <v>381.31700000000001</v>
      </c>
      <c r="F620">
        <v>1</v>
      </c>
      <c r="G620" t="s">
        <v>219</v>
      </c>
      <c r="H620" t="s">
        <v>218</v>
      </c>
    </row>
    <row r="621" spans="1:8" hidden="1" x14ac:dyDescent="0.25">
      <c r="A621" s="1">
        <v>43706.114074074074</v>
      </c>
      <c r="B621" s="1">
        <v>43706.118518518517</v>
      </c>
      <c r="C621" s="1"/>
      <c r="D621">
        <v>290.52699999999999</v>
      </c>
      <c r="E621">
        <v>416.26</v>
      </c>
      <c r="F621">
        <v>1</v>
      </c>
      <c r="G621" t="s">
        <v>219</v>
      </c>
      <c r="H621" t="s">
        <v>220</v>
      </c>
    </row>
    <row r="622" spans="1:8" hidden="1" x14ac:dyDescent="0.25">
      <c r="A622" s="1">
        <v>43706.115555555552</v>
      </c>
      <c r="B622" s="1">
        <v>43706.121481481481</v>
      </c>
      <c r="C622" s="1"/>
      <c r="D622">
        <v>334.32</v>
      </c>
      <c r="E622">
        <v>367.20299999999997</v>
      </c>
      <c r="F622">
        <v>1</v>
      </c>
      <c r="G622" t="s">
        <v>219</v>
      </c>
      <c r="H622" t="s">
        <v>218</v>
      </c>
    </row>
    <row r="623" spans="1:8" hidden="1" x14ac:dyDescent="0.25">
      <c r="A623" s="1">
        <v>43706.115555555552</v>
      </c>
      <c r="B623" s="1">
        <v>43706.117037037038</v>
      </c>
      <c r="C623" s="1"/>
      <c r="D623">
        <v>358.12400000000002</v>
      </c>
      <c r="E623">
        <v>386.96300000000002</v>
      </c>
      <c r="F623">
        <v>1</v>
      </c>
      <c r="G623" t="s">
        <v>219</v>
      </c>
      <c r="H623" t="s">
        <v>218</v>
      </c>
    </row>
    <row r="624" spans="1:8" hidden="1" x14ac:dyDescent="0.25">
      <c r="A624" s="1">
        <v>43706.117037037038</v>
      </c>
      <c r="B624" s="1">
        <v>43706.12296296296</v>
      </c>
      <c r="C624" s="1"/>
      <c r="D624">
        <v>359.26799999999997</v>
      </c>
      <c r="E624">
        <v>367.661</v>
      </c>
      <c r="F624">
        <v>1</v>
      </c>
      <c r="G624" t="s">
        <v>219</v>
      </c>
      <c r="H624" t="s">
        <v>221</v>
      </c>
    </row>
    <row r="625" spans="1:8" hidden="1" x14ac:dyDescent="0.25">
      <c r="A625" s="1">
        <v>43706.117037037038</v>
      </c>
      <c r="B625" s="1">
        <v>43706.121481481481</v>
      </c>
      <c r="C625" s="1"/>
      <c r="D625">
        <v>358.54300000000001</v>
      </c>
      <c r="E625">
        <v>360.52699999999999</v>
      </c>
      <c r="F625">
        <v>1</v>
      </c>
      <c r="G625" t="s">
        <v>219</v>
      </c>
      <c r="H625" t="s">
        <v>214</v>
      </c>
    </row>
    <row r="626" spans="1:8" hidden="1" x14ac:dyDescent="0.25">
      <c r="A626" s="1">
        <v>43706.118518518517</v>
      </c>
      <c r="B626" s="1">
        <v>43706.12</v>
      </c>
      <c r="C626" s="1"/>
      <c r="D626">
        <v>359.57299999999998</v>
      </c>
      <c r="E626">
        <v>363.61700000000002</v>
      </c>
      <c r="F626">
        <v>1</v>
      </c>
      <c r="G626" t="s">
        <v>219</v>
      </c>
      <c r="H626" t="s">
        <v>218</v>
      </c>
    </row>
    <row r="627" spans="1:8" hidden="1" x14ac:dyDescent="0.25">
      <c r="A627" s="1">
        <v>43706.121481481481</v>
      </c>
      <c r="B627" s="1">
        <v>43706.12740740741</v>
      </c>
      <c r="C627" s="1"/>
      <c r="D627">
        <v>343.17</v>
      </c>
      <c r="E627">
        <v>361.02300000000002</v>
      </c>
      <c r="F627">
        <v>1</v>
      </c>
      <c r="G627" t="s">
        <v>219</v>
      </c>
      <c r="H627" t="s">
        <v>218</v>
      </c>
    </row>
    <row r="628" spans="1:8" hidden="1" x14ac:dyDescent="0.25">
      <c r="A628" s="1">
        <v>43706.121481481481</v>
      </c>
      <c r="B628" s="1">
        <v>43706.12296296296</v>
      </c>
      <c r="C628" s="1"/>
      <c r="D628">
        <v>338.82100000000003</v>
      </c>
      <c r="E628">
        <v>360.26</v>
      </c>
      <c r="F628">
        <v>1</v>
      </c>
      <c r="G628" t="s">
        <v>219</v>
      </c>
      <c r="H628" t="s">
        <v>218</v>
      </c>
    </row>
    <row r="629" spans="1:8" hidden="1" x14ac:dyDescent="0.25">
      <c r="A629" s="1">
        <v>43706.12296296296</v>
      </c>
      <c r="B629" s="1">
        <v>43706.128888888888</v>
      </c>
      <c r="C629" s="1"/>
      <c r="D629">
        <v>370.33100000000002</v>
      </c>
      <c r="E629">
        <v>382.38499999999999</v>
      </c>
      <c r="F629">
        <v>1</v>
      </c>
      <c r="G629" t="s">
        <v>219</v>
      </c>
      <c r="H629" t="s">
        <v>218</v>
      </c>
    </row>
    <row r="630" spans="1:8" hidden="1" x14ac:dyDescent="0.25">
      <c r="A630" s="1">
        <v>43706.124444444446</v>
      </c>
      <c r="B630" s="1">
        <v>43706.125925925924</v>
      </c>
      <c r="C630" s="1"/>
      <c r="D630">
        <v>338.05799999999999</v>
      </c>
      <c r="E630">
        <v>394.89699999999999</v>
      </c>
      <c r="F630">
        <v>1</v>
      </c>
      <c r="G630" t="s">
        <v>219</v>
      </c>
      <c r="H630" t="s">
        <v>218</v>
      </c>
    </row>
    <row r="631" spans="1:8" hidden="1" x14ac:dyDescent="0.25">
      <c r="A631" s="1">
        <v>43706.124444444446</v>
      </c>
      <c r="B631" s="1">
        <v>43706.12740740741</v>
      </c>
      <c r="C631" s="1"/>
      <c r="D631">
        <v>340.34699999999998</v>
      </c>
      <c r="E631">
        <v>386.96300000000002</v>
      </c>
      <c r="F631">
        <v>1</v>
      </c>
      <c r="G631" t="s">
        <v>219</v>
      </c>
      <c r="H631" t="s">
        <v>218</v>
      </c>
    </row>
    <row r="632" spans="1:8" hidden="1" x14ac:dyDescent="0.25">
      <c r="A632" s="1">
        <v>43706.124444444446</v>
      </c>
      <c r="B632" s="1">
        <v>43706.12740740741</v>
      </c>
      <c r="C632" s="1"/>
      <c r="D632">
        <v>316.16199999999998</v>
      </c>
      <c r="E632">
        <v>417.48</v>
      </c>
      <c r="F632">
        <v>1</v>
      </c>
      <c r="G632" t="s">
        <v>219</v>
      </c>
      <c r="H632" t="s">
        <v>220</v>
      </c>
    </row>
    <row r="633" spans="1:8" hidden="1" x14ac:dyDescent="0.25">
      <c r="A633" s="1">
        <v>43706.125925925924</v>
      </c>
      <c r="B633" s="1">
        <v>43706.130370370367</v>
      </c>
      <c r="C633" s="1"/>
      <c r="D633">
        <v>358.58199999999999</v>
      </c>
      <c r="E633">
        <v>367.279</v>
      </c>
      <c r="F633">
        <v>1</v>
      </c>
      <c r="G633" t="s">
        <v>219</v>
      </c>
      <c r="H633" t="s">
        <v>221</v>
      </c>
    </row>
    <row r="634" spans="1:8" hidden="1" x14ac:dyDescent="0.25">
      <c r="A634" s="1">
        <v>43706.125925925924</v>
      </c>
      <c r="B634" s="1">
        <v>43706.128888888888</v>
      </c>
      <c r="C634" s="1"/>
      <c r="D634">
        <v>348.43400000000003</v>
      </c>
      <c r="E634">
        <v>367.12599999999998</v>
      </c>
      <c r="F634">
        <v>1</v>
      </c>
      <c r="G634" t="s">
        <v>219</v>
      </c>
      <c r="H634" t="s">
        <v>218</v>
      </c>
    </row>
    <row r="635" spans="1:8" hidden="1" x14ac:dyDescent="0.25">
      <c r="A635" s="1">
        <v>43706.12740740741</v>
      </c>
      <c r="B635" s="1">
        <v>43706.128888888888</v>
      </c>
      <c r="C635" s="1"/>
      <c r="D635">
        <v>353.16500000000002</v>
      </c>
      <c r="E635">
        <v>355.45299999999997</v>
      </c>
      <c r="F635">
        <v>1</v>
      </c>
      <c r="G635" t="s">
        <v>219</v>
      </c>
      <c r="H635" t="s">
        <v>218</v>
      </c>
    </row>
    <row r="636" spans="1:8" hidden="1" x14ac:dyDescent="0.25">
      <c r="A636" s="1">
        <v>43706.128888888888</v>
      </c>
      <c r="B636" s="1">
        <v>43706.134814814817</v>
      </c>
      <c r="C636" s="1"/>
      <c r="D636">
        <v>357.74200000000002</v>
      </c>
      <c r="E636">
        <v>370.40699999999998</v>
      </c>
      <c r="F636">
        <v>1</v>
      </c>
      <c r="G636" t="s">
        <v>219</v>
      </c>
      <c r="H636" t="s">
        <v>218</v>
      </c>
    </row>
    <row r="637" spans="1:8" hidden="1" x14ac:dyDescent="0.25">
      <c r="A637" s="1">
        <v>43706.128888888888</v>
      </c>
      <c r="B637" s="1">
        <v>43706.134814814817</v>
      </c>
      <c r="C637" s="1"/>
      <c r="D637">
        <v>358.42899999999997</v>
      </c>
      <c r="E637">
        <v>366.36399999999998</v>
      </c>
      <c r="F637">
        <v>1</v>
      </c>
      <c r="G637" t="s">
        <v>219</v>
      </c>
      <c r="H637" t="s">
        <v>221</v>
      </c>
    </row>
    <row r="638" spans="1:8" hidden="1" x14ac:dyDescent="0.25">
      <c r="A638" s="1">
        <v>43706.128888888888</v>
      </c>
      <c r="B638" s="1">
        <v>43706.133333333331</v>
      </c>
      <c r="C638" s="1"/>
      <c r="D638">
        <v>357.74200000000002</v>
      </c>
      <c r="E638">
        <v>367.661</v>
      </c>
      <c r="F638">
        <v>1</v>
      </c>
      <c r="G638" t="s">
        <v>219</v>
      </c>
      <c r="H638" t="s">
        <v>218</v>
      </c>
    </row>
    <row r="639" spans="1:8" hidden="1" x14ac:dyDescent="0.25">
      <c r="A639" s="1">
        <v>43706.133333333331</v>
      </c>
      <c r="B639" s="1">
        <v>43706.134814814817</v>
      </c>
      <c r="C639" s="1"/>
      <c r="D639">
        <v>319.82400000000001</v>
      </c>
      <c r="E639">
        <v>416.26</v>
      </c>
      <c r="F639">
        <v>1</v>
      </c>
      <c r="G639" t="s">
        <v>219</v>
      </c>
      <c r="H639" t="s">
        <v>224</v>
      </c>
    </row>
    <row r="640" spans="1:8" hidden="1" x14ac:dyDescent="0.25">
      <c r="A640" s="1">
        <v>43706.133333333331</v>
      </c>
      <c r="B640" s="1">
        <v>43706.134814814817</v>
      </c>
      <c r="C640" s="1"/>
      <c r="D640">
        <v>358.35300000000001</v>
      </c>
      <c r="E640">
        <v>376.892</v>
      </c>
      <c r="F640">
        <v>1</v>
      </c>
      <c r="G640" t="s">
        <v>219</v>
      </c>
      <c r="H640" t="s">
        <v>218</v>
      </c>
    </row>
    <row r="641" spans="1:8" hidden="1" x14ac:dyDescent="0.25">
      <c r="A641" s="1">
        <v>43706.134814814817</v>
      </c>
      <c r="B641" s="1">
        <v>43706.13925925926</v>
      </c>
      <c r="C641" s="1"/>
      <c r="D641">
        <v>357.20800000000003</v>
      </c>
      <c r="E641">
        <v>367.88900000000001</v>
      </c>
      <c r="F641">
        <v>1</v>
      </c>
      <c r="G641" t="s">
        <v>219</v>
      </c>
      <c r="H641" t="s">
        <v>218</v>
      </c>
    </row>
    <row r="642" spans="1:8" hidden="1" x14ac:dyDescent="0.25">
      <c r="A642" s="1">
        <v>43706.134814814817</v>
      </c>
      <c r="B642" s="1">
        <v>43706.13925925926</v>
      </c>
      <c r="C642" s="1"/>
      <c r="D642">
        <v>358.58199999999999</v>
      </c>
      <c r="E642">
        <v>367.279</v>
      </c>
      <c r="F642">
        <v>1</v>
      </c>
      <c r="G642" t="s">
        <v>219</v>
      </c>
      <c r="H642" t="s">
        <v>221</v>
      </c>
    </row>
    <row r="643" spans="1:8" hidden="1" x14ac:dyDescent="0.25">
      <c r="A643" s="1">
        <v>43706.134814814817</v>
      </c>
      <c r="B643" s="1">
        <v>43706.136296296296</v>
      </c>
      <c r="C643" s="1"/>
      <c r="D643">
        <v>355.22500000000002</v>
      </c>
      <c r="E643">
        <v>381.16500000000002</v>
      </c>
      <c r="F643">
        <v>1</v>
      </c>
      <c r="G643" t="s">
        <v>219</v>
      </c>
      <c r="H643" t="s">
        <v>218</v>
      </c>
    </row>
    <row r="644" spans="1:8" hidden="1" x14ac:dyDescent="0.25">
      <c r="A644" s="1">
        <v>43706.134814814817</v>
      </c>
      <c r="B644" s="1">
        <v>43706.137777777774</v>
      </c>
      <c r="C644" s="1"/>
      <c r="D644">
        <v>317.38299999999998</v>
      </c>
      <c r="E644">
        <v>432.12900000000002</v>
      </c>
      <c r="F644">
        <v>1</v>
      </c>
      <c r="G644" t="s">
        <v>219</v>
      </c>
      <c r="H644" t="s">
        <v>224</v>
      </c>
    </row>
    <row r="645" spans="1:8" hidden="1" x14ac:dyDescent="0.25">
      <c r="A645" s="1">
        <v>43706.134814814817</v>
      </c>
      <c r="B645" s="1">
        <v>43706.142222222225</v>
      </c>
      <c r="C645" s="1"/>
      <c r="D645">
        <v>296.63099999999997</v>
      </c>
      <c r="E645">
        <v>408.93599999999998</v>
      </c>
      <c r="F645">
        <v>1</v>
      </c>
      <c r="G645" t="s">
        <v>219</v>
      </c>
      <c r="H645" t="s">
        <v>220</v>
      </c>
    </row>
    <row r="646" spans="1:8" hidden="1" x14ac:dyDescent="0.25">
      <c r="A646" s="1">
        <v>43706.13925925926</v>
      </c>
      <c r="B646" s="1">
        <v>43706.143703703703</v>
      </c>
      <c r="C646" s="1"/>
      <c r="D646">
        <v>357.971</v>
      </c>
      <c r="E646">
        <v>365.90600000000001</v>
      </c>
      <c r="F646">
        <v>1</v>
      </c>
      <c r="G646" t="s">
        <v>219</v>
      </c>
      <c r="H646" t="s">
        <v>221</v>
      </c>
    </row>
    <row r="647" spans="1:8" hidden="1" x14ac:dyDescent="0.25">
      <c r="A647" s="1">
        <v>43706.13925925926</v>
      </c>
      <c r="B647" s="1">
        <v>43706.140740740739</v>
      </c>
      <c r="C647" s="1"/>
      <c r="D647">
        <v>334.01499999999999</v>
      </c>
      <c r="E647">
        <v>361.17599999999999</v>
      </c>
      <c r="F647">
        <v>1</v>
      </c>
      <c r="G647" t="s">
        <v>219</v>
      </c>
      <c r="H647" t="s">
        <v>218</v>
      </c>
    </row>
    <row r="648" spans="1:8" hidden="1" x14ac:dyDescent="0.25">
      <c r="A648" s="1">
        <v>43706.140740740739</v>
      </c>
      <c r="B648" s="1">
        <v>43706.146666666667</v>
      </c>
      <c r="C648" s="1"/>
      <c r="D648">
        <v>340.42399999999998</v>
      </c>
      <c r="E648">
        <v>393.06599999999997</v>
      </c>
      <c r="F648">
        <v>1</v>
      </c>
      <c r="G648" t="s">
        <v>219</v>
      </c>
      <c r="H648" t="s">
        <v>218</v>
      </c>
    </row>
    <row r="649" spans="1:8" hidden="1" x14ac:dyDescent="0.25">
      <c r="A649" s="1">
        <v>43706.140740740739</v>
      </c>
      <c r="B649" s="1">
        <v>43706.142222222225</v>
      </c>
      <c r="C649" s="1"/>
      <c r="D649">
        <v>338.21100000000001</v>
      </c>
      <c r="E649">
        <v>341.11</v>
      </c>
      <c r="F649">
        <v>1</v>
      </c>
      <c r="G649" t="s">
        <v>219</v>
      </c>
      <c r="H649" t="s">
        <v>218</v>
      </c>
    </row>
    <row r="650" spans="1:8" hidden="1" x14ac:dyDescent="0.25">
      <c r="A650" s="1">
        <v>43706.142222222225</v>
      </c>
      <c r="B650" s="1">
        <v>43706.145185185182</v>
      </c>
      <c r="C650" s="1"/>
      <c r="D650">
        <v>335.31200000000001</v>
      </c>
      <c r="E650">
        <v>380.40199999999999</v>
      </c>
      <c r="F650">
        <v>1</v>
      </c>
      <c r="G650" t="s">
        <v>219</v>
      </c>
      <c r="H650" t="s">
        <v>218</v>
      </c>
    </row>
    <row r="651" spans="1:8" hidden="1" x14ac:dyDescent="0.25">
      <c r="A651" s="1">
        <v>43706.142222222225</v>
      </c>
      <c r="B651" s="1">
        <v>43706.145185185182</v>
      </c>
      <c r="C651" s="1"/>
      <c r="D651">
        <v>316.16199999999998</v>
      </c>
      <c r="E651">
        <v>426.02499999999998</v>
      </c>
      <c r="F651">
        <v>1</v>
      </c>
      <c r="G651" t="s">
        <v>219</v>
      </c>
      <c r="H651" t="s">
        <v>214</v>
      </c>
    </row>
    <row r="652" spans="1:8" hidden="1" x14ac:dyDescent="0.25">
      <c r="A652" s="1">
        <v>43706.142222222225</v>
      </c>
      <c r="B652" s="1">
        <v>43706.145185185182</v>
      </c>
      <c r="C652" s="1"/>
      <c r="D652">
        <v>330.81099999999998</v>
      </c>
      <c r="E652">
        <v>406.49400000000003</v>
      </c>
      <c r="F652">
        <v>1</v>
      </c>
      <c r="G652" t="s">
        <v>219</v>
      </c>
      <c r="H652" t="s">
        <v>224</v>
      </c>
    </row>
    <row r="653" spans="1:8" hidden="1" x14ac:dyDescent="0.25">
      <c r="A653" s="1">
        <v>43706.143703703703</v>
      </c>
      <c r="B653" s="1">
        <v>43706.146666666667</v>
      </c>
      <c r="C653" s="1"/>
      <c r="D653">
        <v>337.29599999999999</v>
      </c>
      <c r="E653">
        <v>381.24099999999999</v>
      </c>
      <c r="F653">
        <v>1</v>
      </c>
      <c r="G653" t="s">
        <v>219</v>
      </c>
      <c r="H653" t="s">
        <v>218</v>
      </c>
    </row>
    <row r="654" spans="1:8" hidden="1" x14ac:dyDescent="0.25">
      <c r="A654" s="1">
        <v>43706.143703703703</v>
      </c>
      <c r="B654" s="1">
        <v>43706.145185185182</v>
      </c>
      <c r="C654" s="1"/>
      <c r="D654">
        <v>322.26600000000002</v>
      </c>
      <c r="E654">
        <v>421.14299999999997</v>
      </c>
      <c r="F654">
        <v>1</v>
      </c>
      <c r="G654" t="s">
        <v>219</v>
      </c>
      <c r="H654" t="s">
        <v>220</v>
      </c>
    </row>
    <row r="655" spans="1:8" hidden="1" x14ac:dyDescent="0.25">
      <c r="A655" s="1">
        <v>43706.145185185182</v>
      </c>
      <c r="B655" s="1">
        <v>43706.149629629632</v>
      </c>
      <c r="C655" s="1"/>
      <c r="D655">
        <v>359.19200000000001</v>
      </c>
      <c r="E655">
        <v>367.43200000000002</v>
      </c>
      <c r="F655">
        <v>1</v>
      </c>
      <c r="G655" t="s">
        <v>219</v>
      </c>
      <c r="H655" t="s">
        <v>214</v>
      </c>
    </row>
    <row r="656" spans="1:8" hidden="1" x14ac:dyDescent="0.25">
      <c r="A656" s="1">
        <v>43706.145185185182</v>
      </c>
      <c r="B656" s="1">
        <v>43706.148148148146</v>
      </c>
      <c r="C656" s="1"/>
      <c r="D656">
        <v>348.66300000000001</v>
      </c>
      <c r="E656">
        <v>350.72300000000001</v>
      </c>
      <c r="F656">
        <v>1</v>
      </c>
      <c r="G656" t="s">
        <v>219</v>
      </c>
      <c r="H656" t="s">
        <v>218</v>
      </c>
    </row>
    <row r="657" spans="1:8" hidden="1" x14ac:dyDescent="0.25">
      <c r="A657" s="1">
        <v>43706.146666666667</v>
      </c>
      <c r="B657" s="1">
        <v>43706.15111111111</v>
      </c>
      <c r="C657" s="1"/>
      <c r="D657">
        <v>358.27600000000001</v>
      </c>
      <c r="E657">
        <v>368.34699999999998</v>
      </c>
      <c r="F657">
        <v>1</v>
      </c>
      <c r="G657" t="s">
        <v>219</v>
      </c>
      <c r="H657" t="s">
        <v>221</v>
      </c>
    </row>
    <row r="658" spans="1:8" x14ac:dyDescent="0.25">
      <c r="A658" s="1">
        <v>43706.146666666667</v>
      </c>
      <c r="B658" s="1">
        <v>43706.149629629632</v>
      </c>
      <c r="C658" s="1"/>
      <c r="D658">
        <v>354.00400000000002</v>
      </c>
      <c r="E658">
        <v>360.947</v>
      </c>
      <c r="F658">
        <v>1</v>
      </c>
      <c r="G658" t="s">
        <v>223</v>
      </c>
      <c r="H658" t="s">
        <v>218</v>
      </c>
    </row>
    <row r="659" spans="1:8" hidden="1" x14ac:dyDescent="0.25">
      <c r="A659" s="1">
        <v>43706.146666666667</v>
      </c>
      <c r="B659" s="1">
        <v>43706.149629629632</v>
      </c>
      <c r="C659" s="1"/>
      <c r="D659">
        <v>358.08600000000001</v>
      </c>
      <c r="E659">
        <v>365.25700000000001</v>
      </c>
      <c r="F659">
        <v>1</v>
      </c>
      <c r="G659" t="s">
        <v>219</v>
      </c>
      <c r="H659" t="s">
        <v>218</v>
      </c>
    </row>
    <row r="660" spans="1:8" hidden="1" x14ac:dyDescent="0.25">
      <c r="A660" s="1">
        <v>43706.148148148146</v>
      </c>
      <c r="B660" s="1">
        <v>43706.15111111111</v>
      </c>
      <c r="C660" s="1"/>
      <c r="D660">
        <v>368.34699999999998</v>
      </c>
      <c r="E660">
        <v>370.86500000000001</v>
      </c>
      <c r="F660">
        <v>1</v>
      </c>
      <c r="G660" t="s">
        <v>219</v>
      </c>
      <c r="H660" t="s">
        <v>218</v>
      </c>
    </row>
    <row r="661" spans="1:8" hidden="1" x14ac:dyDescent="0.25">
      <c r="A661" s="1">
        <v>43706.152592592596</v>
      </c>
      <c r="B661" s="1">
        <v>43706.155555555553</v>
      </c>
      <c r="C661" s="1"/>
      <c r="D661">
        <v>355.911</v>
      </c>
      <c r="E661">
        <v>377.88400000000001</v>
      </c>
      <c r="F661">
        <v>1</v>
      </c>
      <c r="G661" t="s">
        <v>219</v>
      </c>
      <c r="H661" t="s">
        <v>218</v>
      </c>
    </row>
    <row r="662" spans="1:8" hidden="1" x14ac:dyDescent="0.25">
      <c r="A662" s="1">
        <v>43706.152592592596</v>
      </c>
      <c r="B662" s="1">
        <v>43706.155555555553</v>
      </c>
      <c r="C662" s="1"/>
      <c r="D662">
        <v>324.70699999999999</v>
      </c>
      <c r="E662">
        <v>426.02499999999998</v>
      </c>
      <c r="F662">
        <v>1</v>
      </c>
      <c r="G662" t="s">
        <v>219</v>
      </c>
      <c r="H662" t="s">
        <v>214</v>
      </c>
    </row>
    <row r="663" spans="1:8" hidden="1" x14ac:dyDescent="0.25">
      <c r="A663" s="1">
        <v>43706.154074074075</v>
      </c>
      <c r="B663" s="1">
        <v>43706.157037037039</v>
      </c>
      <c r="C663" s="1"/>
      <c r="D663">
        <v>357.971</v>
      </c>
      <c r="E663">
        <v>368.04199999999997</v>
      </c>
      <c r="F663">
        <v>1</v>
      </c>
      <c r="G663" t="s">
        <v>219</v>
      </c>
      <c r="H663" t="s">
        <v>221</v>
      </c>
    </row>
    <row r="664" spans="1:8" hidden="1" x14ac:dyDescent="0.25">
      <c r="A664" s="1">
        <v>43706.154074074075</v>
      </c>
      <c r="B664" s="1">
        <v>43706.155555555553</v>
      </c>
      <c r="C664" s="1"/>
      <c r="D664">
        <v>358.887</v>
      </c>
      <c r="E664">
        <v>360.37400000000002</v>
      </c>
      <c r="F664">
        <v>1</v>
      </c>
      <c r="G664" t="s">
        <v>219</v>
      </c>
      <c r="H664" t="s">
        <v>218</v>
      </c>
    </row>
    <row r="665" spans="1:8" hidden="1" x14ac:dyDescent="0.25">
      <c r="A665" s="1">
        <v>43706.154074074075</v>
      </c>
      <c r="B665" s="1">
        <v>43706.157037037039</v>
      </c>
      <c r="C665" s="1"/>
      <c r="D665">
        <v>321.04500000000002</v>
      </c>
      <c r="E665">
        <v>417.48</v>
      </c>
      <c r="F665">
        <v>1</v>
      </c>
      <c r="G665" t="s">
        <v>219</v>
      </c>
      <c r="H665" t="s">
        <v>214</v>
      </c>
    </row>
    <row r="666" spans="1:8" hidden="1" x14ac:dyDescent="0.25">
      <c r="A666" s="1">
        <v>43706.154074074075</v>
      </c>
      <c r="B666" s="1">
        <v>43706.161481481482</v>
      </c>
      <c r="C666" s="1"/>
      <c r="D666">
        <v>286.86500000000001</v>
      </c>
      <c r="E666">
        <v>411.37700000000001</v>
      </c>
      <c r="F666">
        <v>1</v>
      </c>
      <c r="G666" t="s">
        <v>219</v>
      </c>
      <c r="H666" t="s">
        <v>220</v>
      </c>
    </row>
    <row r="667" spans="1:8" hidden="1" x14ac:dyDescent="0.25">
      <c r="A667" s="1">
        <v>43706.155555555553</v>
      </c>
      <c r="B667" s="1">
        <v>43706.161481481482</v>
      </c>
      <c r="C667" s="1"/>
      <c r="D667">
        <v>349.42599999999999</v>
      </c>
      <c r="E667">
        <v>360.79399999999998</v>
      </c>
      <c r="F667">
        <v>1</v>
      </c>
      <c r="G667" t="s">
        <v>219</v>
      </c>
      <c r="H667" t="s">
        <v>218</v>
      </c>
    </row>
    <row r="668" spans="1:8" hidden="1" x14ac:dyDescent="0.25">
      <c r="A668" s="1">
        <v>43706.155555555553</v>
      </c>
      <c r="B668" s="1">
        <v>43706.157037037039</v>
      </c>
      <c r="C668" s="1"/>
      <c r="D668">
        <v>358.81</v>
      </c>
      <c r="E668">
        <v>359.91699999999997</v>
      </c>
      <c r="F668">
        <v>1</v>
      </c>
      <c r="G668" t="s">
        <v>219</v>
      </c>
      <c r="H668" t="s">
        <v>218</v>
      </c>
    </row>
    <row r="669" spans="1:8" hidden="1" x14ac:dyDescent="0.25">
      <c r="A669" s="1">
        <v>43706.158518518518</v>
      </c>
      <c r="B669" s="1">
        <v>43706.161481481482</v>
      </c>
      <c r="C669" s="1"/>
      <c r="D669">
        <v>334.09100000000001</v>
      </c>
      <c r="E669">
        <v>360.565</v>
      </c>
      <c r="F669">
        <v>1</v>
      </c>
      <c r="G669" t="s">
        <v>219</v>
      </c>
      <c r="H669" t="s">
        <v>218</v>
      </c>
    </row>
    <row r="670" spans="1:8" hidden="1" x14ac:dyDescent="0.25">
      <c r="A670" s="1">
        <v>43706.158518518518</v>
      </c>
      <c r="B670" s="1">
        <v>43706.162962962961</v>
      </c>
      <c r="C670" s="1"/>
      <c r="D670">
        <v>356.44499999999999</v>
      </c>
      <c r="E670">
        <v>367.73700000000002</v>
      </c>
      <c r="F670">
        <v>1</v>
      </c>
      <c r="G670" t="s">
        <v>219</v>
      </c>
      <c r="H670" t="s">
        <v>221</v>
      </c>
    </row>
    <row r="671" spans="1:8" hidden="1" x14ac:dyDescent="0.25">
      <c r="A671" s="1">
        <v>43706.16</v>
      </c>
      <c r="B671" s="1">
        <v>43706.162962962961</v>
      </c>
      <c r="C671" s="1"/>
      <c r="D671">
        <v>338.28699999999998</v>
      </c>
      <c r="E671">
        <v>359.87900000000002</v>
      </c>
      <c r="F671">
        <v>1</v>
      </c>
      <c r="G671" t="s">
        <v>219</v>
      </c>
      <c r="H671" t="s">
        <v>218</v>
      </c>
    </row>
    <row r="672" spans="1:8" hidden="1" x14ac:dyDescent="0.25">
      <c r="A672" s="1">
        <v>43706.16</v>
      </c>
      <c r="B672" s="1">
        <v>43706.162962962961</v>
      </c>
      <c r="C672" s="1"/>
      <c r="D672">
        <v>342.56</v>
      </c>
      <c r="E672">
        <v>376.58699999999999</v>
      </c>
      <c r="F672">
        <v>1</v>
      </c>
      <c r="G672" t="s">
        <v>219</v>
      </c>
      <c r="H672" t="s">
        <v>218</v>
      </c>
    </row>
    <row r="673" spans="1:8" hidden="1" x14ac:dyDescent="0.25">
      <c r="A673" s="1">
        <v>43706.16</v>
      </c>
      <c r="B673" s="1">
        <v>43706.165925925925</v>
      </c>
      <c r="C673" s="1"/>
      <c r="D673">
        <v>337.524</v>
      </c>
      <c r="E673">
        <v>391.31200000000001</v>
      </c>
      <c r="F673">
        <v>1</v>
      </c>
      <c r="G673" t="s">
        <v>219</v>
      </c>
      <c r="H673" t="s">
        <v>218</v>
      </c>
    </row>
    <row r="674" spans="1:8" hidden="1" x14ac:dyDescent="0.25">
      <c r="A674" s="1">
        <v>43706.161481481482</v>
      </c>
      <c r="B674" s="1">
        <v>43706.164444444446</v>
      </c>
      <c r="C674" s="1"/>
      <c r="D674">
        <v>334.93</v>
      </c>
      <c r="E674">
        <v>394.66899999999998</v>
      </c>
      <c r="F674">
        <v>1</v>
      </c>
      <c r="G674" t="s">
        <v>219</v>
      </c>
      <c r="H674" t="s">
        <v>218</v>
      </c>
    </row>
    <row r="675" spans="1:8" hidden="1" x14ac:dyDescent="0.25">
      <c r="A675" s="1">
        <v>43706.161481481482</v>
      </c>
      <c r="B675" s="1">
        <v>43706.167407407411</v>
      </c>
      <c r="C675" s="1"/>
      <c r="D675">
        <v>340.88099999999997</v>
      </c>
      <c r="E675">
        <v>371.24599999999998</v>
      </c>
      <c r="F675">
        <v>1</v>
      </c>
      <c r="G675" t="s">
        <v>219</v>
      </c>
      <c r="H675" t="s">
        <v>218</v>
      </c>
    </row>
    <row r="676" spans="1:8" hidden="1" x14ac:dyDescent="0.25">
      <c r="A676" s="1">
        <v>43706.161481481482</v>
      </c>
      <c r="B676" s="1">
        <v>43706.164444444446</v>
      </c>
      <c r="C676" s="1"/>
      <c r="D676">
        <v>324.70699999999999</v>
      </c>
      <c r="E676">
        <v>415.03899999999999</v>
      </c>
      <c r="F676">
        <v>1</v>
      </c>
      <c r="G676" t="s">
        <v>219</v>
      </c>
      <c r="H676" t="s">
        <v>214</v>
      </c>
    </row>
    <row r="677" spans="1:8" hidden="1" x14ac:dyDescent="0.25">
      <c r="A677" s="1">
        <v>43706.161481481482</v>
      </c>
      <c r="B677" s="1">
        <v>43706.164444444446</v>
      </c>
      <c r="C677" s="1"/>
      <c r="D677">
        <v>324.70699999999999</v>
      </c>
      <c r="E677">
        <v>422.363</v>
      </c>
      <c r="F677">
        <v>1</v>
      </c>
      <c r="G677" t="s">
        <v>219</v>
      </c>
      <c r="H677" t="s">
        <v>220</v>
      </c>
    </row>
    <row r="678" spans="1:8" hidden="1" x14ac:dyDescent="0.25">
      <c r="A678" s="1">
        <v>43706.164444444446</v>
      </c>
      <c r="B678" s="1">
        <v>43706.168888888889</v>
      </c>
      <c r="C678" s="1"/>
      <c r="D678">
        <v>358.887</v>
      </c>
      <c r="E678">
        <v>367.73700000000002</v>
      </c>
      <c r="F678">
        <v>1</v>
      </c>
      <c r="G678" t="s">
        <v>219</v>
      </c>
      <c r="H678" t="s">
        <v>221</v>
      </c>
    </row>
    <row r="679" spans="1:8" hidden="1" x14ac:dyDescent="0.25">
      <c r="A679" s="1">
        <v>43706.167407407411</v>
      </c>
      <c r="B679" s="1">
        <v>43706.170370370368</v>
      </c>
      <c r="C679" s="1"/>
      <c r="D679">
        <v>356.75</v>
      </c>
      <c r="E679">
        <v>368.34699999999998</v>
      </c>
      <c r="F679">
        <v>1</v>
      </c>
      <c r="G679" t="s">
        <v>219</v>
      </c>
      <c r="H679" t="s">
        <v>221</v>
      </c>
    </row>
    <row r="680" spans="1:8" hidden="1" x14ac:dyDescent="0.25">
      <c r="A680" s="1">
        <v>43706.167407407411</v>
      </c>
      <c r="B680" s="1">
        <v>43706.168888888889</v>
      </c>
      <c r="C680" s="1"/>
      <c r="D680">
        <v>345.68799999999999</v>
      </c>
      <c r="E680">
        <v>365.90600000000001</v>
      </c>
      <c r="F680">
        <v>1</v>
      </c>
      <c r="G680" t="s">
        <v>219</v>
      </c>
      <c r="H680" t="s">
        <v>218</v>
      </c>
    </row>
    <row r="681" spans="1:8" hidden="1" x14ac:dyDescent="0.25">
      <c r="A681" s="1">
        <v>43706.171851851854</v>
      </c>
      <c r="B681" s="1">
        <v>43706.174814814818</v>
      </c>
      <c r="C681" s="1"/>
      <c r="D681">
        <v>323.48599999999999</v>
      </c>
      <c r="E681">
        <v>412.59800000000001</v>
      </c>
      <c r="F681">
        <v>1</v>
      </c>
      <c r="G681" t="s">
        <v>219</v>
      </c>
      <c r="H681" t="s">
        <v>214</v>
      </c>
    </row>
    <row r="682" spans="1:8" hidden="1" x14ac:dyDescent="0.25">
      <c r="A682" s="1">
        <v>43706.173333333332</v>
      </c>
      <c r="B682" s="1">
        <v>43706.176296296297</v>
      </c>
      <c r="C682" s="1"/>
      <c r="D682">
        <v>358.62</v>
      </c>
      <c r="E682">
        <v>366.85899999999998</v>
      </c>
      <c r="F682">
        <v>1</v>
      </c>
      <c r="G682" t="s">
        <v>219</v>
      </c>
      <c r="H682" t="s">
        <v>221</v>
      </c>
    </row>
    <row r="683" spans="1:8" hidden="1" x14ac:dyDescent="0.25">
      <c r="A683" s="1">
        <v>43706.173333333332</v>
      </c>
      <c r="B683" s="1">
        <v>43706.174814814818</v>
      </c>
      <c r="C683" s="1"/>
      <c r="D683">
        <v>359.154</v>
      </c>
      <c r="E683">
        <v>359.91699999999997</v>
      </c>
      <c r="F683">
        <v>1</v>
      </c>
      <c r="G683" t="s">
        <v>219</v>
      </c>
      <c r="H683" t="s">
        <v>218</v>
      </c>
    </row>
    <row r="684" spans="1:8" hidden="1" x14ac:dyDescent="0.25">
      <c r="A684" s="1">
        <v>43706.173333333332</v>
      </c>
      <c r="B684" s="1">
        <v>43706.176296296297</v>
      </c>
      <c r="C684" s="1"/>
      <c r="D684">
        <v>321.04500000000002</v>
      </c>
      <c r="E684">
        <v>418.70100000000002</v>
      </c>
      <c r="F684">
        <v>1</v>
      </c>
      <c r="G684" t="s">
        <v>219</v>
      </c>
      <c r="H684" t="s">
        <v>214</v>
      </c>
    </row>
    <row r="685" spans="1:8" hidden="1" x14ac:dyDescent="0.25">
      <c r="A685" s="1">
        <v>43706.173333333332</v>
      </c>
      <c r="B685" s="1">
        <v>43706.177777777775</v>
      </c>
      <c r="C685" s="1"/>
      <c r="D685">
        <v>300.29300000000001</v>
      </c>
      <c r="E685">
        <v>422.363</v>
      </c>
      <c r="F685">
        <v>1</v>
      </c>
      <c r="G685" t="s">
        <v>219</v>
      </c>
      <c r="H685" t="s">
        <v>220</v>
      </c>
    </row>
    <row r="686" spans="1:8" hidden="1" x14ac:dyDescent="0.25">
      <c r="A686" s="1">
        <v>43706.177777777775</v>
      </c>
      <c r="B686" s="1">
        <v>43706.182222222225</v>
      </c>
      <c r="C686" s="1"/>
      <c r="D686">
        <v>358.58199999999999</v>
      </c>
      <c r="E686">
        <v>368.34699999999998</v>
      </c>
      <c r="F686">
        <v>1</v>
      </c>
      <c r="G686" t="s">
        <v>219</v>
      </c>
      <c r="H686" t="s">
        <v>221</v>
      </c>
    </row>
    <row r="687" spans="1:8" hidden="1" x14ac:dyDescent="0.25">
      <c r="A687" s="1">
        <v>43706.177777777775</v>
      </c>
      <c r="B687" s="1">
        <v>43706.18074074074</v>
      </c>
      <c r="C687" s="1"/>
      <c r="D687">
        <v>358.84899999999999</v>
      </c>
      <c r="E687">
        <v>366.21100000000001</v>
      </c>
      <c r="F687">
        <v>1</v>
      </c>
      <c r="G687" t="s">
        <v>219</v>
      </c>
      <c r="H687" t="s">
        <v>218</v>
      </c>
    </row>
    <row r="688" spans="1:8" hidden="1" x14ac:dyDescent="0.25">
      <c r="A688" s="1">
        <v>43706.179259259261</v>
      </c>
      <c r="B688" s="1">
        <v>43706.185185185182</v>
      </c>
      <c r="C688" s="1"/>
      <c r="D688">
        <v>339.88900000000001</v>
      </c>
      <c r="E688">
        <v>389.86200000000002</v>
      </c>
      <c r="F688">
        <v>1</v>
      </c>
      <c r="G688" t="s">
        <v>219</v>
      </c>
      <c r="H688" t="s">
        <v>218</v>
      </c>
    </row>
    <row r="689" spans="1:8" hidden="1" x14ac:dyDescent="0.25">
      <c r="A689" s="1">
        <v>43706.179259259261</v>
      </c>
      <c r="B689" s="1">
        <v>43706.185185185182</v>
      </c>
      <c r="C689" s="1"/>
      <c r="D689">
        <v>329.59</v>
      </c>
      <c r="E689">
        <v>408.93599999999998</v>
      </c>
      <c r="F689">
        <v>1</v>
      </c>
      <c r="G689" t="s">
        <v>219</v>
      </c>
      <c r="H689" t="s">
        <v>214</v>
      </c>
    </row>
    <row r="690" spans="1:8" hidden="1" x14ac:dyDescent="0.25">
      <c r="A690" s="1">
        <v>43706.18074074074</v>
      </c>
      <c r="B690" s="1">
        <v>43706.183703703704</v>
      </c>
      <c r="C690" s="1"/>
      <c r="D690">
        <v>356.90300000000002</v>
      </c>
      <c r="E690">
        <v>394.13499999999999</v>
      </c>
      <c r="F690">
        <v>1</v>
      </c>
      <c r="G690" t="s">
        <v>219</v>
      </c>
      <c r="H690" t="s">
        <v>218</v>
      </c>
    </row>
    <row r="691" spans="1:8" hidden="1" x14ac:dyDescent="0.25">
      <c r="A691" s="1">
        <v>43706.182222222225</v>
      </c>
      <c r="B691" s="1">
        <v>43706.183703703704</v>
      </c>
      <c r="C691" s="1"/>
      <c r="D691">
        <v>339.88900000000001</v>
      </c>
      <c r="E691">
        <v>394.21100000000001</v>
      </c>
      <c r="F691">
        <v>1</v>
      </c>
      <c r="G691" t="s">
        <v>219</v>
      </c>
      <c r="H691" t="s">
        <v>218</v>
      </c>
    </row>
    <row r="692" spans="1:8" hidden="1" x14ac:dyDescent="0.25">
      <c r="A692" s="1">
        <v>43706.182222222225</v>
      </c>
      <c r="B692" s="1">
        <v>43706.183703703704</v>
      </c>
      <c r="C692" s="1"/>
      <c r="D692">
        <v>321.04500000000002</v>
      </c>
      <c r="E692">
        <v>424.80500000000001</v>
      </c>
      <c r="F692">
        <v>1</v>
      </c>
      <c r="G692" t="s">
        <v>219</v>
      </c>
      <c r="H692" t="s">
        <v>220</v>
      </c>
    </row>
    <row r="693" spans="1:8" hidden="1" x14ac:dyDescent="0.25">
      <c r="A693" s="1">
        <v>43706.183703703704</v>
      </c>
      <c r="B693" s="1">
        <v>43706.188148148147</v>
      </c>
      <c r="C693" s="1"/>
      <c r="D693">
        <v>358.27600000000001</v>
      </c>
      <c r="E693">
        <v>368.95800000000003</v>
      </c>
      <c r="F693">
        <v>1</v>
      </c>
      <c r="G693" t="s">
        <v>219</v>
      </c>
      <c r="H693" t="s">
        <v>221</v>
      </c>
    </row>
    <row r="694" spans="1:8" hidden="1" x14ac:dyDescent="0.25">
      <c r="A694" s="1">
        <v>43706.185185185182</v>
      </c>
      <c r="B694" s="1">
        <v>43706.189629629633</v>
      </c>
      <c r="C694" s="1"/>
      <c r="D694">
        <v>356.75</v>
      </c>
      <c r="E694">
        <v>366.82100000000003</v>
      </c>
      <c r="F694">
        <v>1</v>
      </c>
      <c r="G694" t="s">
        <v>219</v>
      </c>
      <c r="H694" t="s">
        <v>221</v>
      </c>
    </row>
    <row r="695" spans="1:8" hidden="1" x14ac:dyDescent="0.25">
      <c r="A695" s="1">
        <v>43706.186666666668</v>
      </c>
      <c r="B695" s="1">
        <v>43706.19259259259</v>
      </c>
      <c r="C695" s="1"/>
      <c r="D695">
        <v>358.12400000000002</v>
      </c>
      <c r="E695">
        <v>370.255</v>
      </c>
      <c r="F695">
        <v>1</v>
      </c>
      <c r="G695" t="s">
        <v>219</v>
      </c>
      <c r="H695" t="s">
        <v>218</v>
      </c>
    </row>
    <row r="696" spans="1:8" hidden="1" x14ac:dyDescent="0.25">
      <c r="A696" s="1">
        <v>43706.191111111111</v>
      </c>
      <c r="B696" s="1">
        <v>43706.194074074076</v>
      </c>
      <c r="C696" s="1"/>
      <c r="D696">
        <v>358.12400000000002</v>
      </c>
      <c r="E696">
        <v>374.98500000000001</v>
      </c>
      <c r="F696">
        <v>1</v>
      </c>
      <c r="G696" t="s">
        <v>219</v>
      </c>
      <c r="H696" t="s">
        <v>218</v>
      </c>
    </row>
    <row r="697" spans="1:8" hidden="1" x14ac:dyDescent="0.25">
      <c r="A697" s="1">
        <v>43706.191111111111</v>
      </c>
      <c r="B697" s="1">
        <v>43706.194074074076</v>
      </c>
      <c r="C697" s="1"/>
      <c r="D697">
        <v>324.70699999999999</v>
      </c>
      <c r="E697">
        <v>415.03899999999999</v>
      </c>
      <c r="F697">
        <v>1</v>
      </c>
      <c r="G697" t="s">
        <v>219</v>
      </c>
      <c r="H697" t="s">
        <v>214</v>
      </c>
    </row>
    <row r="698" spans="1:8" hidden="1" x14ac:dyDescent="0.25">
      <c r="A698" s="1">
        <v>43706.19259259259</v>
      </c>
      <c r="B698" s="1">
        <v>43706.19703703704</v>
      </c>
      <c r="C698" s="1"/>
      <c r="D698">
        <v>357.05599999999998</v>
      </c>
      <c r="E698">
        <v>367.73700000000002</v>
      </c>
      <c r="F698">
        <v>1</v>
      </c>
      <c r="G698" t="s">
        <v>219</v>
      </c>
      <c r="H698" t="s">
        <v>221</v>
      </c>
    </row>
    <row r="699" spans="1:8" hidden="1" x14ac:dyDescent="0.25">
      <c r="A699" s="1">
        <v>43706.19259259259</v>
      </c>
      <c r="B699" s="1">
        <v>43706.194074074076</v>
      </c>
      <c r="C699" s="1"/>
      <c r="D699">
        <v>357.81900000000002</v>
      </c>
      <c r="E699">
        <v>380.24900000000002</v>
      </c>
      <c r="F699">
        <v>1</v>
      </c>
      <c r="G699" t="s">
        <v>219</v>
      </c>
      <c r="H699" t="s">
        <v>218</v>
      </c>
    </row>
    <row r="700" spans="1:8" hidden="1" x14ac:dyDescent="0.25">
      <c r="A700" s="1">
        <v>43706.19259259259</v>
      </c>
      <c r="B700" s="1">
        <v>43706.195555555554</v>
      </c>
      <c r="C700" s="1"/>
      <c r="D700">
        <v>327.14800000000002</v>
      </c>
      <c r="E700">
        <v>416.26</v>
      </c>
      <c r="F700">
        <v>1</v>
      </c>
      <c r="G700" t="s">
        <v>219</v>
      </c>
      <c r="H700" t="s">
        <v>214</v>
      </c>
    </row>
    <row r="701" spans="1:8" hidden="1" x14ac:dyDescent="0.25">
      <c r="A701" s="1">
        <v>43706.19259259259</v>
      </c>
      <c r="B701" s="1">
        <v>43706.198518518519</v>
      </c>
      <c r="C701" s="1"/>
      <c r="D701">
        <v>299.072</v>
      </c>
      <c r="E701">
        <v>405.27300000000002</v>
      </c>
      <c r="F701">
        <v>1</v>
      </c>
      <c r="G701" t="s">
        <v>219</v>
      </c>
      <c r="H701" t="s">
        <v>220</v>
      </c>
    </row>
    <row r="702" spans="1:8" hidden="1" x14ac:dyDescent="0.25">
      <c r="A702" s="1">
        <v>43706.19703703704</v>
      </c>
      <c r="B702" s="1">
        <v>43706.201481481483</v>
      </c>
      <c r="C702" s="1"/>
      <c r="D702">
        <v>356.75</v>
      </c>
      <c r="E702">
        <v>369.56799999999998</v>
      </c>
      <c r="F702">
        <v>1</v>
      </c>
      <c r="G702" t="s">
        <v>219</v>
      </c>
      <c r="H702" t="s">
        <v>221</v>
      </c>
    </row>
    <row r="703" spans="1:8" hidden="1" x14ac:dyDescent="0.25">
      <c r="A703" s="1">
        <v>43706.19703703704</v>
      </c>
      <c r="B703" s="1">
        <v>43706.2</v>
      </c>
      <c r="C703" s="1"/>
      <c r="D703">
        <v>358.505</v>
      </c>
      <c r="E703">
        <v>366.97399999999999</v>
      </c>
      <c r="F703">
        <v>1</v>
      </c>
      <c r="G703" t="s">
        <v>219</v>
      </c>
      <c r="H703" t="s">
        <v>218</v>
      </c>
    </row>
    <row r="704" spans="1:8" hidden="1" x14ac:dyDescent="0.25">
      <c r="A704" s="1">
        <v>43706.198518518519</v>
      </c>
      <c r="B704" s="1">
        <v>43706.201481481483</v>
      </c>
      <c r="C704" s="1"/>
      <c r="D704">
        <v>335.38799999999998</v>
      </c>
      <c r="E704">
        <v>373.53500000000003</v>
      </c>
      <c r="F704">
        <v>1</v>
      </c>
      <c r="G704" t="s">
        <v>219</v>
      </c>
      <c r="H704" t="s">
        <v>222</v>
      </c>
    </row>
    <row r="705" spans="1:8" hidden="1" x14ac:dyDescent="0.25">
      <c r="A705" s="1">
        <v>43706.198518518519</v>
      </c>
      <c r="B705" s="1">
        <v>43706.204444444447</v>
      </c>
      <c r="C705" s="1"/>
      <c r="D705">
        <v>336.685</v>
      </c>
      <c r="E705">
        <v>391.38799999999998</v>
      </c>
      <c r="F705">
        <v>1</v>
      </c>
      <c r="G705" t="s">
        <v>219</v>
      </c>
      <c r="H705" t="s">
        <v>218</v>
      </c>
    </row>
    <row r="706" spans="1:8" hidden="1" x14ac:dyDescent="0.25">
      <c r="A706" s="1">
        <v>43706.198518518519</v>
      </c>
      <c r="B706" s="1">
        <v>43706.201481481483</v>
      </c>
      <c r="C706" s="1"/>
      <c r="D706">
        <v>322.26600000000002</v>
      </c>
      <c r="E706">
        <v>422.363</v>
      </c>
      <c r="F706">
        <v>1</v>
      </c>
      <c r="G706" t="s">
        <v>219</v>
      </c>
      <c r="H706" t="s">
        <v>214</v>
      </c>
    </row>
    <row r="707" spans="1:8" hidden="1" x14ac:dyDescent="0.25">
      <c r="A707" s="1">
        <v>43706.2</v>
      </c>
      <c r="B707" s="1">
        <v>43706.202962962961</v>
      </c>
      <c r="C707" s="1"/>
      <c r="D707">
        <v>334.01499999999999</v>
      </c>
      <c r="E707">
        <v>387.726</v>
      </c>
      <c r="F707">
        <v>1</v>
      </c>
      <c r="G707" t="s">
        <v>219</v>
      </c>
      <c r="H707" t="s">
        <v>218</v>
      </c>
    </row>
    <row r="708" spans="1:8" hidden="1" x14ac:dyDescent="0.25">
      <c r="A708" s="1">
        <v>43706.2</v>
      </c>
      <c r="B708" s="1">
        <v>43706.205925925926</v>
      </c>
      <c r="C708" s="1"/>
      <c r="D708">
        <v>348.20600000000002</v>
      </c>
      <c r="E708">
        <v>377.57900000000001</v>
      </c>
      <c r="F708">
        <v>1</v>
      </c>
      <c r="G708" t="s">
        <v>219</v>
      </c>
      <c r="H708" t="s">
        <v>218</v>
      </c>
    </row>
    <row r="709" spans="1:8" hidden="1" x14ac:dyDescent="0.25">
      <c r="A709" s="1">
        <v>43706.2</v>
      </c>
      <c r="B709" s="1">
        <v>43706.202962962961</v>
      </c>
      <c r="C709" s="1"/>
      <c r="D709">
        <v>319.82400000000001</v>
      </c>
      <c r="E709">
        <v>418.70100000000002</v>
      </c>
      <c r="F709">
        <v>1</v>
      </c>
      <c r="G709" t="s">
        <v>219</v>
      </c>
      <c r="H709" t="s">
        <v>220</v>
      </c>
    </row>
    <row r="710" spans="1:8" hidden="1" x14ac:dyDescent="0.25">
      <c r="A710" s="1">
        <v>43706.201481481483</v>
      </c>
      <c r="B710" s="1">
        <v>43706.207407407404</v>
      </c>
      <c r="C710" s="1"/>
      <c r="D710">
        <v>357.971</v>
      </c>
      <c r="E710">
        <v>369.26299999999998</v>
      </c>
      <c r="F710">
        <v>1</v>
      </c>
      <c r="G710" t="s">
        <v>219</v>
      </c>
      <c r="H710" t="s">
        <v>221</v>
      </c>
    </row>
    <row r="711" spans="1:8" hidden="1" x14ac:dyDescent="0.25">
      <c r="A711" s="1">
        <v>43706.201481481483</v>
      </c>
      <c r="B711" s="1">
        <v>43706.204444444447</v>
      </c>
      <c r="C711" s="1"/>
      <c r="D711">
        <v>339.81299999999999</v>
      </c>
      <c r="E711">
        <v>394.28699999999998</v>
      </c>
      <c r="F711">
        <v>1</v>
      </c>
      <c r="G711" t="s">
        <v>219</v>
      </c>
      <c r="H711" t="s">
        <v>218</v>
      </c>
    </row>
    <row r="712" spans="1:8" hidden="1" x14ac:dyDescent="0.25">
      <c r="A712" s="1">
        <v>43706.201481481483</v>
      </c>
      <c r="B712" s="1">
        <v>43706.207407407404</v>
      </c>
      <c r="C712" s="1"/>
      <c r="D712">
        <v>353.928</v>
      </c>
      <c r="E712">
        <v>360.64100000000002</v>
      </c>
      <c r="F712">
        <v>1</v>
      </c>
      <c r="G712" t="s">
        <v>219</v>
      </c>
      <c r="H712" t="s">
        <v>218</v>
      </c>
    </row>
    <row r="713" spans="1:8" hidden="1" x14ac:dyDescent="0.25">
      <c r="A713" s="1">
        <v>43706.204444444447</v>
      </c>
      <c r="B713" s="1">
        <v>43706.20888888889</v>
      </c>
      <c r="C713" s="1"/>
      <c r="D713">
        <v>358.58199999999999</v>
      </c>
      <c r="E713">
        <v>369.56799999999998</v>
      </c>
      <c r="F713">
        <v>1</v>
      </c>
      <c r="G713" t="s">
        <v>219</v>
      </c>
      <c r="H713" t="s">
        <v>221</v>
      </c>
    </row>
    <row r="714" spans="1:8" hidden="1" x14ac:dyDescent="0.25">
      <c r="A714" s="1">
        <v>43706.205925925926</v>
      </c>
      <c r="B714" s="1">
        <v>43706.207407407404</v>
      </c>
      <c r="C714" s="1"/>
      <c r="D714">
        <v>357.05599999999998</v>
      </c>
      <c r="E714">
        <v>361.86200000000002</v>
      </c>
      <c r="F714">
        <v>1</v>
      </c>
      <c r="G714" t="s">
        <v>219</v>
      </c>
      <c r="H714" t="s">
        <v>218</v>
      </c>
    </row>
    <row r="715" spans="1:8" hidden="1" x14ac:dyDescent="0.25">
      <c r="A715" s="1">
        <v>43706.210370370369</v>
      </c>
      <c r="B715" s="1">
        <v>43706.213333333333</v>
      </c>
      <c r="C715" s="1"/>
      <c r="D715">
        <v>351.56200000000001</v>
      </c>
      <c r="E715">
        <v>410.15600000000001</v>
      </c>
      <c r="F715">
        <v>1</v>
      </c>
      <c r="G715" t="s">
        <v>219</v>
      </c>
      <c r="H715" t="s">
        <v>214</v>
      </c>
    </row>
    <row r="716" spans="1:8" hidden="1" x14ac:dyDescent="0.25">
      <c r="A716" s="1">
        <v>43706.211851851855</v>
      </c>
      <c r="B716" s="1">
        <v>43706.216296296298</v>
      </c>
      <c r="C716" s="1"/>
      <c r="D716">
        <v>357.666</v>
      </c>
      <c r="E716">
        <v>369.26299999999998</v>
      </c>
      <c r="F716">
        <v>1</v>
      </c>
      <c r="G716" t="s">
        <v>219</v>
      </c>
      <c r="H716" t="s">
        <v>221</v>
      </c>
    </row>
    <row r="717" spans="1:8" hidden="1" x14ac:dyDescent="0.25">
      <c r="A717" s="1">
        <v>43706.211851851855</v>
      </c>
      <c r="B717" s="1">
        <v>43706.213333333333</v>
      </c>
      <c r="C717" s="1"/>
      <c r="D717">
        <v>355.37700000000001</v>
      </c>
      <c r="E717">
        <v>380.85899999999998</v>
      </c>
      <c r="F717">
        <v>1</v>
      </c>
      <c r="G717" t="s">
        <v>219</v>
      </c>
      <c r="H717" t="s">
        <v>218</v>
      </c>
    </row>
    <row r="718" spans="1:8" hidden="1" x14ac:dyDescent="0.25">
      <c r="A718" s="1">
        <v>43706.211851851855</v>
      </c>
      <c r="B718" s="1">
        <v>43706.214814814812</v>
      </c>
      <c r="C718" s="1"/>
      <c r="D718">
        <v>332.03100000000001</v>
      </c>
      <c r="E718">
        <v>427.24599999999998</v>
      </c>
      <c r="F718">
        <v>1</v>
      </c>
      <c r="G718" t="s">
        <v>219</v>
      </c>
      <c r="H718" t="s">
        <v>214</v>
      </c>
    </row>
    <row r="719" spans="1:8" hidden="1" x14ac:dyDescent="0.25">
      <c r="A719" s="1">
        <v>43706.211851851855</v>
      </c>
      <c r="B719" s="1">
        <v>43706.214814814812</v>
      </c>
      <c r="C719" s="1"/>
      <c r="D719">
        <v>295.41000000000003</v>
      </c>
      <c r="E719">
        <v>438.23200000000003</v>
      </c>
      <c r="F719">
        <v>1</v>
      </c>
      <c r="G719" t="s">
        <v>219</v>
      </c>
      <c r="H719" t="s">
        <v>220</v>
      </c>
    </row>
    <row r="720" spans="1:8" hidden="1" x14ac:dyDescent="0.25">
      <c r="A720" s="1">
        <v>43706.213333333333</v>
      </c>
      <c r="B720" s="1">
        <v>43706.214814814812</v>
      </c>
      <c r="C720" s="1"/>
      <c r="D720">
        <v>357.89499999999998</v>
      </c>
      <c r="E720">
        <v>360.26</v>
      </c>
      <c r="F720">
        <v>1</v>
      </c>
      <c r="G720" t="s">
        <v>219</v>
      </c>
      <c r="H720" t="s">
        <v>218</v>
      </c>
    </row>
    <row r="721" spans="1:8" x14ac:dyDescent="0.25">
      <c r="A721" s="1">
        <v>43706.450370370374</v>
      </c>
      <c r="B721" s="1">
        <v>43706.457777777781</v>
      </c>
      <c r="C721" s="1" t="s">
        <v>1024</v>
      </c>
      <c r="D721">
        <v>0</v>
      </c>
      <c r="E721">
        <v>122.986</v>
      </c>
      <c r="F721">
        <v>26</v>
      </c>
      <c r="G721" t="s">
        <v>217</v>
      </c>
      <c r="H721" t="s">
        <v>216</v>
      </c>
    </row>
    <row r="722" spans="1:8" x14ac:dyDescent="0.25">
      <c r="A722" s="1">
        <v>43706.51703703704</v>
      </c>
      <c r="B722" s="1">
        <v>43706.522962962961</v>
      </c>
      <c r="C722" s="1"/>
      <c r="D722">
        <v>105.896</v>
      </c>
      <c r="E722">
        <v>153.96100000000001</v>
      </c>
      <c r="F722">
        <v>25</v>
      </c>
      <c r="G722" t="s">
        <v>215</v>
      </c>
      <c r="H722" t="s">
        <v>214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A036-B34F-4EDC-B348-55A3082BFE1E}">
  <dimension ref="A1:I565"/>
  <sheetViews>
    <sheetView workbookViewId="0"/>
  </sheetViews>
  <sheetFormatPr defaultRowHeight="15" x14ac:dyDescent="0.25"/>
  <cols>
    <col min="2" max="2" width="21.28515625" customWidth="1"/>
  </cols>
  <sheetData>
    <row r="1" spans="1:8" x14ac:dyDescent="0.25">
      <c r="A1" t="s">
        <v>492</v>
      </c>
      <c r="B1" t="s">
        <v>491</v>
      </c>
      <c r="C1" t="s">
        <v>490</v>
      </c>
      <c r="D1" t="s">
        <v>489</v>
      </c>
      <c r="E1" t="s">
        <v>488</v>
      </c>
      <c r="F1" t="s">
        <v>487</v>
      </c>
      <c r="G1" t="s">
        <v>486</v>
      </c>
    </row>
    <row r="2" spans="1:8" x14ac:dyDescent="0.25">
      <c r="A2" t="s">
        <v>503</v>
      </c>
      <c r="B2" t="s">
        <v>504</v>
      </c>
      <c r="C2">
        <v>24.872</v>
      </c>
      <c r="D2">
        <v>25.481999999999999</v>
      </c>
      <c r="E2">
        <v>8</v>
      </c>
      <c r="F2" t="s">
        <v>505</v>
      </c>
      <c r="G2" t="s">
        <v>506</v>
      </c>
    </row>
    <row r="3" spans="1:8" x14ac:dyDescent="0.25">
      <c r="A3" t="s">
        <v>503</v>
      </c>
      <c r="B3" t="s">
        <v>504</v>
      </c>
      <c r="C3">
        <v>34.942999999999998</v>
      </c>
      <c r="D3">
        <v>35.476999999999997</v>
      </c>
      <c r="E3">
        <v>8</v>
      </c>
      <c r="F3" t="s">
        <v>505</v>
      </c>
      <c r="G3" t="s">
        <v>507</v>
      </c>
      <c r="H3" t="s">
        <v>508</v>
      </c>
    </row>
    <row r="4" spans="1:8" x14ac:dyDescent="0.25">
      <c r="A4" t="s">
        <v>503</v>
      </c>
      <c r="B4" t="s">
        <v>504</v>
      </c>
      <c r="C4">
        <v>39.825000000000003</v>
      </c>
      <c r="D4">
        <v>40.283000000000001</v>
      </c>
      <c r="E4">
        <v>8</v>
      </c>
      <c r="F4" t="s">
        <v>505</v>
      </c>
      <c r="G4" t="s">
        <v>506</v>
      </c>
    </row>
    <row r="5" spans="1:8" x14ac:dyDescent="0.25">
      <c r="A5" t="s">
        <v>509</v>
      </c>
      <c r="B5" t="s">
        <v>510</v>
      </c>
      <c r="C5">
        <v>64.926000000000002</v>
      </c>
      <c r="D5">
        <v>65.384</v>
      </c>
      <c r="E5">
        <v>8</v>
      </c>
      <c r="F5" t="s">
        <v>505</v>
      </c>
      <c r="G5" t="s">
        <v>506</v>
      </c>
    </row>
    <row r="6" spans="1:8" x14ac:dyDescent="0.25">
      <c r="A6" t="s">
        <v>509</v>
      </c>
      <c r="B6" t="s">
        <v>504</v>
      </c>
      <c r="C6">
        <v>74.614999999999995</v>
      </c>
      <c r="D6">
        <v>75.454999999999998</v>
      </c>
      <c r="E6">
        <v>8</v>
      </c>
      <c r="F6" t="s">
        <v>505</v>
      </c>
      <c r="G6" t="s">
        <v>511</v>
      </c>
    </row>
    <row r="7" spans="1:8" x14ac:dyDescent="0.25">
      <c r="A7" t="s">
        <v>509</v>
      </c>
      <c r="B7" t="s">
        <v>504</v>
      </c>
      <c r="C7">
        <v>80.031999999999996</v>
      </c>
      <c r="D7">
        <v>80.489999999999995</v>
      </c>
      <c r="E7">
        <v>8</v>
      </c>
      <c r="F7" t="s">
        <v>505</v>
      </c>
      <c r="G7" t="s">
        <v>506</v>
      </c>
    </row>
    <row r="8" spans="1:8" x14ac:dyDescent="0.25">
      <c r="A8" t="s">
        <v>509</v>
      </c>
      <c r="B8" t="s">
        <v>504</v>
      </c>
      <c r="C8">
        <v>84.991</v>
      </c>
      <c r="D8">
        <v>85.602000000000004</v>
      </c>
      <c r="E8">
        <v>8</v>
      </c>
      <c r="F8" t="s">
        <v>505</v>
      </c>
      <c r="G8" t="s">
        <v>506</v>
      </c>
    </row>
    <row r="9" spans="1:8" x14ac:dyDescent="0.25">
      <c r="A9" t="s">
        <v>509</v>
      </c>
      <c r="B9" t="s">
        <v>504</v>
      </c>
      <c r="C9">
        <v>89.644999999999996</v>
      </c>
      <c r="D9">
        <v>90.408000000000001</v>
      </c>
      <c r="E9">
        <v>8</v>
      </c>
      <c r="F9" t="s">
        <v>505</v>
      </c>
      <c r="G9" t="s">
        <v>511</v>
      </c>
    </row>
    <row r="10" spans="1:8" x14ac:dyDescent="0.25">
      <c r="A10" t="s">
        <v>509</v>
      </c>
      <c r="B10" t="s">
        <v>504</v>
      </c>
      <c r="C10">
        <v>95.138999999999996</v>
      </c>
      <c r="D10">
        <v>95.444000000000003</v>
      </c>
      <c r="E10">
        <v>8</v>
      </c>
      <c r="F10" t="s">
        <v>505</v>
      </c>
      <c r="G10" t="s">
        <v>506</v>
      </c>
    </row>
    <row r="11" spans="1:8" x14ac:dyDescent="0.25">
      <c r="A11" t="s">
        <v>509</v>
      </c>
      <c r="B11" t="s">
        <v>510</v>
      </c>
      <c r="C11">
        <v>100.098</v>
      </c>
      <c r="D11">
        <v>100.708</v>
      </c>
      <c r="E11">
        <v>8</v>
      </c>
      <c r="F11" t="s">
        <v>505</v>
      </c>
      <c r="G11" t="s">
        <v>506</v>
      </c>
    </row>
    <row r="12" spans="1:8" x14ac:dyDescent="0.25">
      <c r="A12" t="s">
        <v>509</v>
      </c>
      <c r="B12" t="s">
        <v>504</v>
      </c>
      <c r="C12">
        <v>104.599</v>
      </c>
      <c r="D12">
        <v>105.667</v>
      </c>
      <c r="E12">
        <v>8</v>
      </c>
      <c r="F12" t="s">
        <v>505</v>
      </c>
      <c r="G12" t="s">
        <v>511</v>
      </c>
    </row>
    <row r="13" spans="1:8" x14ac:dyDescent="0.25">
      <c r="A13" t="s">
        <v>509</v>
      </c>
      <c r="B13" t="s">
        <v>504</v>
      </c>
      <c r="C13">
        <v>110.01600000000001</v>
      </c>
      <c r="D13">
        <v>110.855</v>
      </c>
      <c r="E13">
        <v>8</v>
      </c>
      <c r="F13" t="s">
        <v>505</v>
      </c>
      <c r="G13" t="s">
        <v>506</v>
      </c>
    </row>
    <row r="14" spans="1:8" x14ac:dyDescent="0.25">
      <c r="A14" t="s">
        <v>503</v>
      </c>
      <c r="B14" t="s">
        <v>504</v>
      </c>
      <c r="C14">
        <v>115.128</v>
      </c>
      <c r="D14">
        <v>115.967</v>
      </c>
      <c r="E14">
        <v>8</v>
      </c>
      <c r="F14" t="s">
        <v>505</v>
      </c>
      <c r="G14" t="s">
        <v>506</v>
      </c>
    </row>
    <row r="15" spans="1:8" x14ac:dyDescent="0.25">
      <c r="A15" t="s">
        <v>509</v>
      </c>
      <c r="B15" t="s">
        <v>504</v>
      </c>
      <c r="C15">
        <v>119.705</v>
      </c>
      <c r="D15">
        <v>120.468</v>
      </c>
      <c r="E15">
        <v>8</v>
      </c>
      <c r="F15" t="s">
        <v>505</v>
      </c>
      <c r="G15" t="s">
        <v>511</v>
      </c>
    </row>
    <row r="16" spans="1:8" x14ac:dyDescent="0.25">
      <c r="A16" t="s">
        <v>509</v>
      </c>
      <c r="B16" t="s">
        <v>504</v>
      </c>
      <c r="C16">
        <v>125.122</v>
      </c>
      <c r="D16">
        <v>126.038</v>
      </c>
      <c r="E16">
        <v>8</v>
      </c>
      <c r="F16" t="s">
        <v>505</v>
      </c>
      <c r="G16" t="s">
        <v>506</v>
      </c>
    </row>
    <row r="17" spans="1:7" x14ac:dyDescent="0.25">
      <c r="A17" t="s">
        <v>509</v>
      </c>
      <c r="B17" t="s">
        <v>504</v>
      </c>
      <c r="C17">
        <v>130.15700000000001</v>
      </c>
      <c r="D17">
        <v>130.768</v>
      </c>
      <c r="E17">
        <v>8</v>
      </c>
      <c r="F17" t="s">
        <v>505</v>
      </c>
      <c r="G17" t="s">
        <v>506</v>
      </c>
    </row>
    <row r="18" spans="1:7" x14ac:dyDescent="0.25">
      <c r="A18" t="s">
        <v>509</v>
      </c>
      <c r="B18" t="s">
        <v>510</v>
      </c>
      <c r="C18">
        <v>135.11699999999999</v>
      </c>
      <c r="D18">
        <v>135.803</v>
      </c>
      <c r="E18">
        <v>8</v>
      </c>
      <c r="F18" t="s">
        <v>505</v>
      </c>
      <c r="G18" t="s">
        <v>506</v>
      </c>
    </row>
    <row r="19" spans="1:7" x14ac:dyDescent="0.25">
      <c r="A19" t="s">
        <v>509</v>
      </c>
      <c r="B19" t="s">
        <v>504</v>
      </c>
      <c r="C19">
        <v>140.07599999999999</v>
      </c>
      <c r="D19">
        <v>140.91499999999999</v>
      </c>
      <c r="E19">
        <v>8</v>
      </c>
      <c r="F19" t="s">
        <v>505</v>
      </c>
      <c r="G19" t="s">
        <v>506</v>
      </c>
    </row>
    <row r="20" spans="1:7" x14ac:dyDescent="0.25">
      <c r="A20" t="s">
        <v>509</v>
      </c>
      <c r="B20" t="s">
        <v>504</v>
      </c>
      <c r="C20">
        <v>145.18700000000001</v>
      </c>
      <c r="D20">
        <v>145.94999999999999</v>
      </c>
      <c r="E20">
        <v>8</v>
      </c>
      <c r="F20" t="s">
        <v>505</v>
      </c>
      <c r="G20" t="s">
        <v>506</v>
      </c>
    </row>
    <row r="21" spans="1:7" x14ac:dyDescent="0.25">
      <c r="A21" t="s">
        <v>509</v>
      </c>
      <c r="B21" t="s">
        <v>504</v>
      </c>
      <c r="C21">
        <v>150.14599999999999</v>
      </c>
      <c r="D21">
        <v>150.98599999999999</v>
      </c>
      <c r="E21">
        <v>8</v>
      </c>
      <c r="F21" t="s">
        <v>505</v>
      </c>
      <c r="G21" t="s">
        <v>506</v>
      </c>
    </row>
    <row r="22" spans="1:7" x14ac:dyDescent="0.25">
      <c r="A22" t="s">
        <v>509</v>
      </c>
      <c r="B22" t="s">
        <v>504</v>
      </c>
      <c r="C22">
        <v>155.029</v>
      </c>
      <c r="D22">
        <v>155.94499999999999</v>
      </c>
      <c r="E22">
        <v>8</v>
      </c>
      <c r="F22" t="s">
        <v>505</v>
      </c>
      <c r="G22" t="s">
        <v>506</v>
      </c>
    </row>
    <row r="23" spans="1:7" x14ac:dyDescent="0.25">
      <c r="A23" t="s">
        <v>503</v>
      </c>
      <c r="B23" t="s">
        <v>504</v>
      </c>
      <c r="C23">
        <v>160.21700000000001</v>
      </c>
      <c r="D23">
        <v>160.751</v>
      </c>
      <c r="E23">
        <v>8</v>
      </c>
      <c r="F23" t="s">
        <v>505</v>
      </c>
      <c r="G23" t="s">
        <v>506</v>
      </c>
    </row>
    <row r="24" spans="1:7" x14ac:dyDescent="0.25">
      <c r="A24" t="s">
        <v>512</v>
      </c>
      <c r="B24" t="s">
        <v>504</v>
      </c>
      <c r="C24">
        <v>157.471</v>
      </c>
      <c r="D24">
        <v>158.691</v>
      </c>
      <c r="E24">
        <v>8</v>
      </c>
      <c r="F24" t="s">
        <v>505</v>
      </c>
      <c r="G24" t="s">
        <v>513</v>
      </c>
    </row>
    <row r="25" spans="1:7" x14ac:dyDescent="0.25">
      <c r="A25" t="s">
        <v>509</v>
      </c>
      <c r="B25" t="s">
        <v>504</v>
      </c>
      <c r="C25">
        <v>24.948</v>
      </c>
      <c r="D25">
        <v>25.291</v>
      </c>
      <c r="E25">
        <v>25</v>
      </c>
      <c r="F25" t="s">
        <v>226</v>
      </c>
      <c r="G25" t="s">
        <v>251</v>
      </c>
    </row>
    <row r="26" spans="1:7" x14ac:dyDescent="0.25">
      <c r="A26" t="s">
        <v>509</v>
      </c>
      <c r="B26" t="s">
        <v>504</v>
      </c>
      <c r="C26">
        <v>39.061999999999998</v>
      </c>
      <c r="D26">
        <v>39.444000000000003</v>
      </c>
      <c r="E26">
        <v>25</v>
      </c>
      <c r="F26" t="s">
        <v>505</v>
      </c>
      <c r="G26" t="s">
        <v>514</v>
      </c>
    </row>
    <row r="27" spans="1:7" x14ac:dyDescent="0.25">
      <c r="A27" t="s">
        <v>509</v>
      </c>
      <c r="B27" t="s">
        <v>504</v>
      </c>
      <c r="C27">
        <v>120.087</v>
      </c>
      <c r="D27">
        <v>120.392</v>
      </c>
      <c r="E27">
        <v>25</v>
      </c>
      <c r="F27" t="s">
        <v>505</v>
      </c>
      <c r="G27" t="s">
        <v>514</v>
      </c>
    </row>
    <row r="28" spans="1:7" x14ac:dyDescent="0.25">
      <c r="A28" t="s">
        <v>509</v>
      </c>
      <c r="B28" t="s">
        <v>515</v>
      </c>
      <c r="C28">
        <v>125.122</v>
      </c>
      <c r="D28">
        <v>125.58</v>
      </c>
      <c r="E28">
        <v>25</v>
      </c>
      <c r="F28" t="s">
        <v>505</v>
      </c>
      <c r="G28" t="s">
        <v>514</v>
      </c>
    </row>
    <row r="29" spans="1:7" x14ac:dyDescent="0.25">
      <c r="A29" t="s">
        <v>509</v>
      </c>
      <c r="B29" t="s">
        <v>515</v>
      </c>
      <c r="C29">
        <v>135.04</v>
      </c>
      <c r="D29">
        <v>135.57400000000001</v>
      </c>
      <c r="E29">
        <v>25</v>
      </c>
      <c r="F29" t="s">
        <v>505</v>
      </c>
      <c r="G29" t="s">
        <v>514</v>
      </c>
    </row>
    <row r="30" spans="1:7" x14ac:dyDescent="0.25">
      <c r="A30" t="s">
        <v>509</v>
      </c>
      <c r="B30" t="s">
        <v>515</v>
      </c>
      <c r="C30">
        <v>140.07599999999999</v>
      </c>
      <c r="D30">
        <v>140.45699999999999</v>
      </c>
      <c r="E30">
        <v>25</v>
      </c>
      <c r="F30" t="s">
        <v>505</v>
      </c>
      <c r="G30" t="s">
        <v>514</v>
      </c>
    </row>
    <row r="31" spans="1:7" x14ac:dyDescent="0.25">
      <c r="A31" t="s">
        <v>509</v>
      </c>
      <c r="B31" t="s">
        <v>504</v>
      </c>
      <c r="C31">
        <v>155.25800000000001</v>
      </c>
      <c r="D31">
        <v>155.56299999999999</v>
      </c>
      <c r="E31">
        <v>25</v>
      </c>
      <c r="F31" t="s">
        <v>505</v>
      </c>
      <c r="G31" t="s">
        <v>514</v>
      </c>
    </row>
    <row r="32" spans="1:7" x14ac:dyDescent="0.25">
      <c r="A32" t="s">
        <v>509</v>
      </c>
      <c r="B32" t="s">
        <v>504</v>
      </c>
      <c r="C32">
        <v>29.831</v>
      </c>
      <c r="D32">
        <v>30.440999999999999</v>
      </c>
      <c r="E32">
        <v>15</v>
      </c>
      <c r="F32" t="s">
        <v>226</v>
      </c>
      <c r="G32" t="s">
        <v>516</v>
      </c>
    </row>
    <row r="33" spans="1:8" x14ac:dyDescent="0.25">
      <c r="A33" t="s">
        <v>509</v>
      </c>
      <c r="B33" t="s">
        <v>504</v>
      </c>
      <c r="C33">
        <v>39.978000000000002</v>
      </c>
      <c r="D33">
        <v>40.512</v>
      </c>
      <c r="E33">
        <v>15</v>
      </c>
      <c r="F33" t="s">
        <v>226</v>
      </c>
      <c r="G33" t="s">
        <v>516</v>
      </c>
    </row>
    <row r="34" spans="1:8" x14ac:dyDescent="0.25">
      <c r="A34" t="s">
        <v>509</v>
      </c>
      <c r="B34" t="s">
        <v>504</v>
      </c>
      <c r="C34">
        <v>50.048999999999999</v>
      </c>
      <c r="D34">
        <v>50.43</v>
      </c>
      <c r="E34">
        <v>15</v>
      </c>
      <c r="F34" t="s">
        <v>226</v>
      </c>
      <c r="G34" t="s">
        <v>516</v>
      </c>
    </row>
    <row r="35" spans="1:8" x14ac:dyDescent="0.25">
      <c r="A35" t="s">
        <v>509</v>
      </c>
      <c r="B35" t="s">
        <v>504</v>
      </c>
      <c r="C35">
        <v>59.661999999999999</v>
      </c>
      <c r="D35">
        <v>60.348999999999997</v>
      </c>
      <c r="E35">
        <v>15</v>
      </c>
      <c r="F35" t="s">
        <v>226</v>
      </c>
      <c r="G35" t="s">
        <v>516</v>
      </c>
    </row>
    <row r="36" spans="1:8" x14ac:dyDescent="0.25">
      <c r="A36" t="s">
        <v>503</v>
      </c>
      <c r="B36" t="s">
        <v>504</v>
      </c>
      <c r="C36">
        <v>34.79</v>
      </c>
      <c r="D36">
        <v>35.552999999999997</v>
      </c>
      <c r="E36">
        <v>15</v>
      </c>
      <c r="F36" t="s">
        <v>226</v>
      </c>
      <c r="G36" t="s">
        <v>444</v>
      </c>
    </row>
    <row r="37" spans="1:8" x14ac:dyDescent="0.25">
      <c r="A37" t="s">
        <v>503</v>
      </c>
      <c r="B37" t="s">
        <v>510</v>
      </c>
      <c r="C37">
        <v>31.128</v>
      </c>
      <c r="D37">
        <v>31.890999999999998</v>
      </c>
      <c r="E37">
        <v>15</v>
      </c>
      <c r="F37" t="s">
        <v>517</v>
      </c>
      <c r="G37" t="s">
        <v>513</v>
      </c>
    </row>
    <row r="38" spans="1:8" x14ac:dyDescent="0.25">
      <c r="A38" t="s">
        <v>509</v>
      </c>
      <c r="B38" t="s">
        <v>515</v>
      </c>
      <c r="C38">
        <v>38.985999999999997</v>
      </c>
      <c r="D38">
        <v>39.597000000000001</v>
      </c>
      <c r="E38">
        <v>15</v>
      </c>
      <c r="F38" t="s">
        <v>517</v>
      </c>
      <c r="G38" t="s">
        <v>513</v>
      </c>
    </row>
    <row r="39" spans="1:8" x14ac:dyDescent="0.25">
      <c r="A39" t="s">
        <v>509</v>
      </c>
      <c r="B39" t="s">
        <v>504</v>
      </c>
      <c r="C39">
        <v>40.512</v>
      </c>
      <c r="D39">
        <v>40.817</v>
      </c>
      <c r="E39">
        <v>15</v>
      </c>
      <c r="F39" t="s">
        <v>517</v>
      </c>
      <c r="G39" t="s">
        <v>513</v>
      </c>
    </row>
    <row r="40" spans="1:8" x14ac:dyDescent="0.25">
      <c r="A40" t="s">
        <v>509</v>
      </c>
      <c r="B40" t="s">
        <v>504</v>
      </c>
      <c r="C40">
        <v>44.860999999999997</v>
      </c>
      <c r="D40">
        <v>45.319000000000003</v>
      </c>
      <c r="E40">
        <v>15</v>
      </c>
      <c r="F40" t="s">
        <v>226</v>
      </c>
      <c r="G40" t="s">
        <v>518</v>
      </c>
      <c r="H40" t="s">
        <v>519</v>
      </c>
    </row>
    <row r="41" spans="1:8" x14ac:dyDescent="0.25">
      <c r="A41" t="s">
        <v>520</v>
      </c>
      <c r="B41" t="s">
        <v>521</v>
      </c>
      <c r="C41">
        <v>99.792000000000002</v>
      </c>
      <c r="D41">
        <v>101.471</v>
      </c>
      <c r="E41">
        <v>4</v>
      </c>
      <c r="F41" t="s">
        <v>505</v>
      </c>
      <c r="G41" t="s">
        <v>522</v>
      </c>
    </row>
    <row r="42" spans="1:8" x14ac:dyDescent="0.25">
      <c r="A42" t="s">
        <v>520</v>
      </c>
      <c r="B42" t="s">
        <v>521</v>
      </c>
      <c r="C42">
        <v>12.894</v>
      </c>
      <c r="D42">
        <v>13.428000000000001</v>
      </c>
      <c r="E42">
        <v>8</v>
      </c>
      <c r="F42" t="s">
        <v>226</v>
      </c>
      <c r="G42" t="s">
        <v>523</v>
      </c>
    </row>
    <row r="43" spans="1:8" x14ac:dyDescent="0.25">
      <c r="A43" t="s">
        <v>509</v>
      </c>
      <c r="B43" t="s">
        <v>510</v>
      </c>
      <c r="C43">
        <v>14.725</v>
      </c>
      <c r="D43">
        <v>15.259</v>
      </c>
      <c r="E43">
        <v>8</v>
      </c>
      <c r="F43" t="s">
        <v>505</v>
      </c>
      <c r="G43" t="s">
        <v>506</v>
      </c>
    </row>
    <row r="44" spans="1:8" x14ac:dyDescent="0.25">
      <c r="A44" t="s">
        <v>509</v>
      </c>
      <c r="B44" t="s">
        <v>510</v>
      </c>
      <c r="C44">
        <v>12.282999999999999</v>
      </c>
      <c r="D44">
        <v>12.97</v>
      </c>
      <c r="E44">
        <v>8</v>
      </c>
      <c r="F44" t="s">
        <v>226</v>
      </c>
      <c r="G44" t="s">
        <v>513</v>
      </c>
    </row>
    <row r="45" spans="1:8" x14ac:dyDescent="0.25">
      <c r="A45" t="s">
        <v>509</v>
      </c>
      <c r="B45" t="s">
        <v>504</v>
      </c>
      <c r="C45">
        <v>69.962000000000003</v>
      </c>
      <c r="D45">
        <v>70.418999999999997</v>
      </c>
      <c r="E45">
        <v>8</v>
      </c>
      <c r="F45" t="s">
        <v>505</v>
      </c>
      <c r="G45" t="s">
        <v>506</v>
      </c>
    </row>
    <row r="46" spans="1:8" x14ac:dyDescent="0.25">
      <c r="A46" t="s">
        <v>509</v>
      </c>
      <c r="B46" t="s">
        <v>504</v>
      </c>
      <c r="C46">
        <v>59.661999999999999</v>
      </c>
      <c r="D46">
        <v>60.195999999999998</v>
      </c>
      <c r="E46">
        <v>8</v>
      </c>
      <c r="F46" t="s">
        <v>505</v>
      </c>
      <c r="G46" t="s">
        <v>511</v>
      </c>
    </row>
    <row r="47" spans="1:8" x14ac:dyDescent="0.25">
      <c r="A47" t="s">
        <v>509</v>
      </c>
      <c r="B47" t="s">
        <v>504</v>
      </c>
      <c r="C47">
        <v>54.932000000000002</v>
      </c>
      <c r="D47">
        <v>55.466000000000001</v>
      </c>
      <c r="E47">
        <v>8</v>
      </c>
      <c r="F47" t="s">
        <v>505</v>
      </c>
      <c r="G47" t="s">
        <v>506</v>
      </c>
    </row>
    <row r="48" spans="1:8" x14ac:dyDescent="0.25">
      <c r="A48" t="s">
        <v>509</v>
      </c>
      <c r="B48" t="s">
        <v>504</v>
      </c>
      <c r="C48">
        <v>49.82</v>
      </c>
      <c r="D48">
        <v>50.582999999999998</v>
      </c>
      <c r="E48">
        <v>8</v>
      </c>
      <c r="F48" t="s">
        <v>505</v>
      </c>
      <c r="G48" t="s">
        <v>506</v>
      </c>
    </row>
    <row r="49" spans="1:8" x14ac:dyDescent="0.25">
      <c r="A49" t="s">
        <v>509</v>
      </c>
      <c r="B49" t="s">
        <v>504</v>
      </c>
      <c r="C49">
        <v>44.784999999999997</v>
      </c>
      <c r="D49">
        <v>45.165999999999997</v>
      </c>
      <c r="E49">
        <v>8</v>
      </c>
      <c r="F49" t="s">
        <v>505</v>
      </c>
      <c r="G49" t="s">
        <v>506</v>
      </c>
    </row>
    <row r="50" spans="1:8" x14ac:dyDescent="0.25">
      <c r="A50" t="s">
        <v>509</v>
      </c>
      <c r="B50" t="s">
        <v>504</v>
      </c>
      <c r="C50">
        <v>29.831</v>
      </c>
      <c r="D50">
        <v>30.364999999999998</v>
      </c>
      <c r="E50">
        <v>8</v>
      </c>
      <c r="F50" t="s">
        <v>505</v>
      </c>
      <c r="G50" t="s">
        <v>506</v>
      </c>
    </row>
    <row r="51" spans="1:8" x14ac:dyDescent="0.25">
      <c r="A51" t="s">
        <v>509</v>
      </c>
      <c r="B51" t="s">
        <v>504</v>
      </c>
      <c r="C51">
        <v>19.835999999999999</v>
      </c>
      <c r="D51">
        <v>20.37</v>
      </c>
      <c r="E51">
        <v>8</v>
      </c>
      <c r="F51" t="s">
        <v>505</v>
      </c>
      <c r="G51" t="s">
        <v>506</v>
      </c>
    </row>
    <row r="52" spans="1:8" x14ac:dyDescent="0.25">
      <c r="A52" t="s">
        <v>509</v>
      </c>
      <c r="B52" t="s">
        <v>504</v>
      </c>
      <c r="C52">
        <v>9.766</v>
      </c>
      <c r="D52">
        <v>10.3</v>
      </c>
      <c r="E52">
        <v>8</v>
      </c>
      <c r="F52" t="s">
        <v>505</v>
      </c>
      <c r="G52" t="s">
        <v>506</v>
      </c>
    </row>
    <row r="53" spans="1:8" x14ac:dyDescent="0.25">
      <c r="A53" t="s">
        <v>504</v>
      </c>
      <c r="B53" t="s">
        <v>524</v>
      </c>
      <c r="C53">
        <v>12.207000000000001</v>
      </c>
      <c r="D53">
        <v>12.894</v>
      </c>
      <c r="E53">
        <v>8</v>
      </c>
      <c r="F53" t="s">
        <v>226</v>
      </c>
      <c r="G53" t="s">
        <v>525</v>
      </c>
    </row>
    <row r="54" spans="1:8" x14ac:dyDescent="0.25">
      <c r="A54" t="s">
        <v>526</v>
      </c>
      <c r="B54" t="s">
        <v>527</v>
      </c>
      <c r="C54">
        <v>12.207000000000001</v>
      </c>
      <c r="D54">
        <v>12.664999999999999</v>
      </c>
      <c r="E54">
        <v>8</v>
      </c>
      <c r="F54" t="s">
        <v>226</v>
      </c>
      <c r="G54" t="s">
        <v>525</v>
      </c>
    </row>
    <row r="55" spans="1:8" x14ac:dyDescent="0.25">
      <c r="A55" t="s">
        <v>527</v>
      </c>
      <c r="B55" t="s">
        <v>528</v>
      </c>
      <c r="C55">
        <v>12.131</v>
      </c>
      <c r="D55">
        <v>12.741</v>
      </c>
      <c r="E55">
        <v>8</v>
      </c>
      <c r="F55" t="s">
        <v>226</v>
      </c>
      <c r="G55" t="s">
        <v>513</v>
      </c>
    </row>
    <row r="56" spans="1:8" x14ac:dyDescent="0.25">
      <c r="A56" t="s">
        <v>529</v>
      </c>
      <c r="B56" t="s">
        <v>530</v>
      </c>
      <c r="C56">
        <v>12.436</v>
      </c>
      <c r="D56">
        <v>12.894</v>
      </c>
      <c r="E56">
        <v>8</v>
      </c>
      <c r="F56" t="s">
        <v>226</v>
      </c>
      <c r="G56" t="s">
        <v>525</v>
      </c>
    </row>
    <row r="57" spans="1:8" x14ac:dyDescent="0.25">
      <c r="A57" t="s">
        <v>531</v>
      </c>
      <c r="B57" t="s">
        <v>532</v>
      </c>
      <c r="C57">
        <v>58.136000000000003</v>
      </c>
      <c r="D57">
        <v>58.517000000000003</v>
      </c>
      <c r="E57">
        <v>8</v>
      </c>
      <c r="F57" t="s">
        <v>505</v>
      </c>
      <c r="G57" t="s">
        <v>533</v>
      </c>
    </row>
    <row r="58" spans="1:8" x14ac:dyDescent="0.25">
      <c r="A58" t="s">
        <v>531</v>
      </c>
      <c r="B58" t="s">
        <v>532</v>
      </c>
      <c r="C58">
        <v>62.332000000000001</v>
      </c>
      <c r="D58">
        <v>62.942999999999998</v>
      </c>
      <c r="E58">
        <v>8</v>
      </c>
      <c r="F58" t="s">
        <v>505</v>
      </c>
      <c r="G58" t="s">
        <v>533</v>
      </c>
    </row>
    <row r="59" spans="1:8" x14ac:dyDescent="0.25">
      <c r="A59" t="s">
        <v>531</v>
      </c>
      <c r="B59" t="s">
        <v>532</v>
      </c>
      <c r="C59">
        <v>66.376000000000005</v>
      </c>
      <c r="D59">
        <v>67.138999999999996</v>
      </c>
      <c r="E59">
        <v>8</v>
      </c>
      <c r="F59" t="s">
        <v>505</v>
      </c>
      <c r="G59" t="s">
        <v>533</v>
      </c>
    </row>
    <row r="60" spans="1:8" x14ac:dyDescent="0.25">
      <c r="A60" t="s">
        <v>534</v>
      </c>
      <c r="B60" t="s">
        <v>535</v>
      </c>
      <c r="C60">
        <v>13.657</v>
      </c>
      <c r="D60">
        <v>14.114000000000001</v>
      </c>
      <c r="E60">
        <v>8</v>
      </c>
      <c r="F60" t="s">
        <v>226</v>
      </c>
      <c r="G60" t="s">
        <v>536</v>
      </c>
    </row>
    <row r="61" spans="1:8" x14ac:dyDescent="0.25">
      <c r="A61" t="s">
        <v>537</v>
      </c>
      <c r="B61" t="s">
        <v>538</v>
      </c>
      <c r="C61">
        <v>13.504</v>
      </c>
      <c r="D61">
        <v>14.114000000000001</v>
      </c>
      <c r="E61">
        <v>8</v>
      </c>
      <c r="F61" t="s">
        <v>226</v>
      </c>
      <c r="G61" t="s">
        <v>536</v>
      </c>
    </row>
    <row r="62" spans="1:8" x14ac:dyDescent="0.25">
      <c r="A62" t="s">
        <v>535</v>
      </c>
      <c r="B62" t="s">
        <v>539</v>
      </c>
      <c r="C62">
        <v>67.52</v>
      </c>
      <c r="D62">
        <v>68.816999999999993</v>
      </c>
      <c r="E62">
        <v>8</v>
      </c>
      <c r="F62" t="s">
        <v>540</v>
      </c>
      <c r="G62" t="s">
        <v>513</v>
      </c>
    </row>
    <row r="63" spans="1:8" x14ac:dyDescent="0.25">
      <c r="A63" t="s">
        <v>541</v>
      </c>
      <c r="B63" t="s">
        <v>539</v>
      </c>
      <c r="C63">
        <v>69.122</v>
      </c>
      <c r="D63">
        <v>70.418999999999997</v>
      </c>
      <c r="E63">
        <v>8</v>
      </c>
      <c r="F63" t="s">
        <v>540</v>
      </c>
      <c r="G63" t="s">
        <v>513</v>
      </c>
    </row>
    <row r="64" spans="1:8" x14ac:dyDescent="0.25">
      <c r="A64" t="s">
        <v>509</v>
      </c>
      <c r="B64" t="s">
        <v>504</v>
      </c>
      <c r="C64">
        <v>9.9559999999999995</v>
      </c>
      <c r="D64">
        <v>10.109</v>
      </c>
      <c r="E64">
        <v>25</v>
      </c>
      <c r="F64" t="s">
        <v>226</v>
      </c>
      <c r="G64" t="s">
        <v>542</v>
      </c>
      <c r="H64" t="s">
        <v>543</v>
      </c>
    </row>
    <row r="65" spans="1:7" x14ac:dyDescent="0.25">
      <c r="A65" t="s">
        <v>509</v>
      </c>
      <c r="B65" t="s">
        <v>504</v>
      </c>
      <c r="C65">
        <v>12.474</v>
      </c>
      <c r="D65">
        <v>12.741</v>
      </c>
      <c r="E65">
        <v>25</v>
      </c>
      <c r="F65" t="s">
        <v>226</v>
      </c>
      <c r="G65" t="s">
        <v>251</v>
      </c>
    </row>
    <row r="66" spans="1:7" x14ac:dyDescent="0.25">
      <c r="A66" t="s">
        <v>503</v>
      </c>
      <c r="B66" t="s">
        <v>504</v>
      </c>
      <c r="C66">
        <v>14.839</v>
      </c>
      <c r="D66">
        <v>15.221</v>
      </c>
      <c r="E66">
        <v>25</v>
      </c>
      <c r="F66" t="s">
        <v>226</v>
      </c>
      <c r="G66" t="s">
        <v>251</v>
      </c>
    </row>
    <row r="67" spans="1:7" x14ac:dyDescent="0.25">
      <c r="A67" t="s">
        <v>509</v>
      </c>
      <c r="B67" t="s">
        <v>504</v>
      </c>
      <c r="C67">
        <v>19.951000000000001</v>
      </c>
      <c r="D67">
        <v>20.256</v>
      </c>
      <c r="E67">
        <v>25</v>
      </c>
      <c r="F67" t="s">
        <v>226</v>
      </c>
      <c r="G67" t="s">
        <v>251</v>
      </c>
    </row>
    <row r="68" spans="1:7" x14ac:dyDescent="0.25">
      <c r="A68" t="s">
        <v>509</v>
      </c>
      <c r="B68" t="s">
        <v>504</v>
      </c>
      <c r="C68">
        <v>22.43</v>
      </c>
      <c r="D68">
        <v>22.582999999999998</v>
      </c>
      <c r="E68">
        <v>25</v>
      </c>
      <c r="F68" t="s">
        <v>226</v>
      </c>
      <c r="G68" t="s">
        <v>251</v>
      </c>
    </row>
    <row r="69" spans="1:7" x14ac:dyDescent="0.25">
      <c r="A69" t="s">
        <v>509</v>
      </c>
      <c r="B69" t="s">
        <v>504</v>
      </c>
      <c r="C69">
        <v>9.9179999999999993</v>
      </c>
      <c r="D69">
        <v>10.185</v>
      </c>
      <c r="E69">
        <v>15</v>
      </c>
      <c r="F69" t="s">
        <v>226</v>
      </c>
      <c r="G69" t="s">
        <v>544</v>
      </c>
    </row>
    <row r="70" spans="1:7" x14ac:dyDescent="0.25">
      <c r="A70" t="s">
        <v>509</v>
      </c>
      <c r="B70" t="s">
        <v>504</v>
      </c>
      <c r="C70">
        <v>19.760000000000002</v>
      </c>
      <c r="D70">
        <v>20.37</v>
      </c>
      <c r="E70">
        <v>15</v>
      </c>
      <c r="F70" t="s">
        <v>226</v>
      </c>
      <c r="G70" t="s">
        <v>516</v>
      </c>
    </row>
    <row r="71" spans="1:7" x14ac:dyDescent="0.25">
      <c r="A71" t="s">
        <v>509</v>
      </c>
      <c r="B71" t="s">
        <v>504</v>
      </c>
      <c r="C71">
        <v>12.207000000000001</v>
      </c>
      <c r="D71">
        <v>12.512</v>
      </c>
      <c r="E71">
        <v>15</v>
      </c>
      <c r="F71" t="s">
        <v>226</v>
      </c>
      <c r="G71" t="s">
        <v>545</v>
      </c>
    </row>
    <row r="72" spans="1:7" x14ac:dyDescent="0.25">
      <c r="A72" t="s">
        <v>509</v>
      </c>
      <c r="B72" t="s">
        <v>504</v>
      </c>
      <c r="C72">
        <v>14.648</v>
      </c>
      <c r="D72">
        <v>15.182</v>
      </c>
      <c r="E72">
        <v>15</v>
      </c>
      <c r="F72" t="s">
        <v>226</v>
      </c>
      <c r="G72" t="s">
        <v>546</v>
      </c>
    </row>
    <row r="73" spans="1:7" x14ac:dyDescent="0.25">
      <c r="A73" t="s">
        <v>509</v>
      </c>
      <c r="B73" t="s">
        <v>504</v>
      </c>
      <c r="C73">
        <v>22.202000000000002</v>
      </c>
      <c r="D73">
        <v>22.812000000000001</v>
      </c>
      <c r="E73">
        <v>15</v>
      </c>
      <c r="F73" t="s">
        <v>226</v>
      </c>
      <c r="G73" t="s">
        <v>547</v>
      </c>
    </row>
    <row r="74" spans="1:7" x14ac:dyDescent="0.25">
      <c r="A74" t="s">
        <v>509</v>
      </c>
      <c r="B74" t="s">
        <v>504</v>
      </c>
      <c r="C74">
        <v>24.795999999999999</v>
      </c>
      <c r="D74">
        <v>25.33</v>
      </c>
      <c r="E74">
        <v>15</v>
      </c>
      <c r="F74" t="s">
        <v>226</v>
      </c>
      <c r="G74" t="s">
        <v>548</v>
      </c>
    </row>
    <row r="75" spans="1:7" x14ac:dyDescent="0.25">
      <c r="A75" t="s">
        <v>549</v>
      </c>
      <c r="B75" t="s">
        <v>550</v>
      </c>
      <c r="C75">
        <v>40.893999999999998</v>
      </c>
      <c r="D75">
        <v>41.962000000000003</v>
      </c>
      <c r="E75">
        <v>4</v>
      </c>
      <c r="F75" t="s">
        <v>505</v>
      </c>
      <c r="G75" t="s">
        <v>522</v>
      </c>
    </row>
    <row r="76" spans="1:7" x14ac:dyDescent="0.25">
      <c r="A76" t="s">
        <v>549</v>
      </c>
      <c r="B76" t="s">
        <v>550</v>
      </c>
      <c r="C76">
        <v>44.097999999999999</v>
      </c>
      <c r="D76">
        <v>44.860999999999997</v>
      </c>
      <c r="E76">
        <v>4</v>
      </c>
      <c r="F76" t="s">
        <v>505</v>
      </c>
      <c r="G76" t="s">
        <v>522</v>
      </c>
    </row>
    <row r="77" spans="1:7" x14ac:dyDescent="0.25">
      <c r="A77" t="s">
        <v>549</v>
      </c>
      <c r="B77" t="s">
        <v>550</v>
      </c>
      <c r="C77">
        <v>52.031999999999996</v>
      </c>
      <c r="D77">
        <v>53.253</v>
      </c>
      <c r="E77">
        <v>4</v>
      </c>
      <c r="F77" t="s">
        <v>505</v>
      </c>
      <c r="G77" t="s">
        <v>522</v>
      </c>
    </row>
    <row r="78" spans="1:7" x14ac:dyDescent="0.25">
      <c r="A78" t="s">
        <v>549</v>
      </c>
      <c r="B78" t="s">
        <v>550</v>
      </c>
      <c r="C78">
        <v>55.084000000000003</v>
      </c>
      <c r="D78">
        <v>55.695</v>
      </c>
      <c r="E78">
        <v>4</v>
      </c>
      <c r="F78" t="s">
        <v>505</v>
      </c>
      <c r="G78" t="s">
        <v>522</v>
      </c>
    </row>
    <row r="79" spans="1:7" x14ac:dyDescent="0.25">
      <c r="A79" t="s">
        <v>549</v>
      </c>
      <c r="B79" t="s">
        <v>550</v>
      </c>
      <c r="C79">
        <v>57.982999999999997</v>
      </c>
      <c r="D79">
        <v>58.899000000000001</v>
      </c>
      <c r="E79">
        <v>4</v>
      </c>
      <c r="F79" t="s">
        <v>505</v>
      </c>
      <c r="G79" t="s">
        <v>522</v>
      </c>
    </row>
    <row r="80" spans="1:7" x14ac:dyDescent="0.25">
      <c r="A80" t="s">
        <v>549</v>
      </c>
      <c r="B80" t="s">
        <v>550</v>
      </c>
      <c r="C80">
        <v>60.424999999999997</v>
      </c>
      <c r="D80">
        <v>61.34</v>
      </c>
      <c r="E80">
        <v>4</v>
      </c>
      <c r="F80" t="s">
        <v>505</v>
      </c>
      <c r="G80" t="s">
        <v>522</v>
      </c>
    </row>
    <row r="81" spans="1:7" x14ac:dyDescent="0.25">
      <c r="A81" t="s">
        <v>549</v>
      </c>
      <c r="B81" t="s">
        <v>550</v>
      </c>
      <c r="C81">
        <v>63.323999999999998</v>
      </c>
      <c r="D81">
        <v>64.545000000000002</v>
      </c>
      <c r="E81">
        <v>4</v>
      </c>
      <c r="F81" t="s">
        <v>505</v>
      </c>
      <c r="G81" t="s">
        <v>522</v>
      </c>
    </row>
    <row r="82" spans="1:7" x14ac:dyDescent="0.25">
      <c r="A82" t="s">
        <v>549</v>
      </c>
      <c r="B82" t="s">
        <v>550</v>
      </c>
      <c r="C82">
        <v>65.918000000000006</v>
      </c>
      <c r="D82">
        <v>66.680999999999997</v>
      </c>
      <c r="E82">
        <v>4</v>
      </c>
      <c r="F82" t="s">
        <v>505</v>
      </c>
      <c r="G82" t="s">
        <v>522</v>
      </c>
    </row>
    <row r="83" spans="1:7" x14ac:dyDescent="0.25">
      <c r="A83" t="s">
        <v>549</v>
      </c>
      <c r="B83" t="s">
        <v>550</v>
      </c>
      <c r="C83">
        <v>68.512</v>
      </c>
      <c r="D83">
        <v>69.733000000000004</v>
      </c>
      <c r="E83">
        <v>4</v>
      </c>
      <c r="F83" t="s">
        <v>505</v>
      </c>
      <c r="G83" t="s">
        <v>522</v>
      </c>
    </row>
    <row r="84" spans="1:7" x14ac:dyDescent="0.25">
      <c r="A84" t="s">
        <v>549</v>
      </c>
      <c r="B84" t="s">
        <v>551</v>
      </c>
      <c r="C84">
        <v>77.057000000000002</v>
      </c>
      <c r="D84">
        <v>77.971999999999994</v>
      </c>
      <c r="E84">
        <v>4</v>
      </c>
      <c r="F84" t="s">
        <v>505</v>
      </c>
      <c r="G84" t="s">
        <v>522</v>
      </c>
    </row>
    <row r="85" spans="1:7" x14ac:dyDescent="0.25">
      <c r="A85" t="s">
        <v>549</v>
      </c>
      <c r="B85" t="s">
        <v>550</v>
      </c>
      <c r="C85">
        <v>74.462999999999994</v>
      </c>
      <c r="D85">
        <v>75.225999999999999</v>
      </c>
      <c r="E85">
        <v>4</v>
      </c>
      <c r="F85" t="s">
        <v>505</v>
      </c>
      <c r="G85" t="s">
        <v>522</v>
      </c>
    </row>
    <row r="86" spans="1:7" x14ac:dyDescent="0.25">
      <c r="A86" t="s">
        <v>549</v>
      </c>
      <c r="B86" t="s">
        <v>550</v>
      </c>
      <c r="C86">
        <v>79.802999999999997</v>
      </c>
      <c r="D86">
        <v>80.414000000000001</v>
      </c>
      <c r="E86">
        <v>4</v>
      </c>
      <c r="F86" t="s">
        <v>505</v>
      </c>
      <c r="G86" t="s">
        <v>522</v>
      </c>
    </row>
    <row r="87" spans="1:7" x14ac:dyDescent="0.25">
      <c r="A87" t="s">
        <v>520</v>
      </c>
      <c r="B87" t="s">
        <v>521</v>
      </c>
      <c r="C87">
        <v>44.707999999999998</v>
      </c>
      <c r="D87">
        <v>45.319000000000003</v>
      </c>
      <c r="E87">
        <v>4</v>
      </c>
      <c r="F87" t="s">
        <v>505</v>
      </c>
      <c r="G87" t="s">
        <v>522</v>
      </c>
    </row>
    <row r="88" spans="1:7" x14ac:dyDescent="0.25">
      <c r="A88" t="s">
        <v>520</v>
      </c>
      <c r="B88" t="s">
        <v>552</v>
      </c>
      <c r="C88">
        <v>49.286000000000001</v>
      </c>
      <c r="D88">
        <v>50.658999999999999</v>
      </c>
      <c r="E88">
        <v>4</v>
      </c>
      <c r="F88" t="s">
        <v>505</v>
      </c>
      <c r="G88" t="s">
        <v>522</v>
      </c>
    </row>
    <row r="89" spans="1:7" x14ac:dyDescent="0.25">
      <c r="A89" t="s">
        <v>520</v>
      </c>
      <c r="B89" t="s">
        <v>521</v>
      </c>
      <c r="C89">
        <v>54.932000000000002</v>
      </c>
      <c r="D89">
        <v>56</v>
      </c>
      <c r="E89">
        <v>4</v>
      </c>
      <c r="F89" t="s">
        <v>505</v>
      </c>
      <c r="G89" t="s">
        <v>522</v>
      </c>
    </row>
    <row r="90" spans="1:7" x14ac:dyDescent="0.25">
      <c r="A90" t="s">
        <v>520</v>
      </c>
      <c r="B90" t="s">
        <v>552</v>
      </c>
      <c r="C90">
        <v>59.509</v>
      </c>
      <c r="D90">
        <v>60.576999999999998</v>
      </c>
      <c r="E90">
        <v>4</v>
      </c>
      <c r="F90" t="s">
        <v>505</v>
      </c>
      <c r="G90" t="s">
        <v>522</v>
      </c>
    </row>
    <row r="91" spans="1:7" x14ac:dyDescent="0.25">
      <c r="A91" t="s">
        <v>509</v>
      </c>
      <c r="B91" t="s">
        <v>510</v>
      </c>
      <c r="C91">
        <v>220.49</v>
      </c>
      <c r="D91">
        <v>221.25200000000001</v>
      </c>
      <c r="E91">
        <v>8</v>
      </c>
      <c r="F91" t="s">
        <v>505</v>
      </c>
      <c r="G91" t="s">
        <v>506</v>
      </c>
    </row>
    <row r="92" spans="1:7" x14ac:dyDescent="0.25">
      <c r="A92" t="s">
        <v>509</v>
      </c>
      <c r="B92" t="s">
        <v>504</v>
      </c>
      <c r="C92">
        <v>240.47900000000001</v>
      </c>
      <c r="D92">
        <v>241.47</v>
      </c>
      <c r="E92">
        <v>8</v>
      </c>
      <c r="F92" t="s">
        <v>505</v>
      </c>
      <c r="G92" t="s">
        <v>506</v>
      </c>
    </row>
    <row r="93" spans="1:7" x14ac:dyDescent="0.25">
      <c r="A93" t="s">
        <v>509</v>
      </c>
      <c r="B93" t="s">
        <v>504</v>
      </c>
      <c r="C93">
        <v>230.33099999999999</v>
      </c>
      <c r="D93">
        <v>231.24700000000001</v>
      </c>
      <c r="E93">
        <v>8</v>
      </c>
      <c r="F93" t="s">
        <v>505</v>
      </c>
      <c r="G93" t="s">
        <v>506</v>
      </c>
    </row>
    <row r="94" spans="1:7" x14ac:dyDescent="0.25">
      <c r="A94" t="s">
        <v>509</v>
      </c>
      <c r="B94" t="s">
        <v>504</v>
      </c>
      <c r="C94">
        <v>215.37799999999999</v>
      </c>
      <c r="D94">
        <v>216.21700000000001</v>
      </c>
      <c r="E94">
        <v>8</v>
      </c>
      <c r="F94" t="s">
        <v>505</v>
      </c>
      <c r="G94" t="s">
        <v>506</v>
      </c>
    </row>
    <row r="95" spans="1:7" x14ac:dyDescent="0.25">
      <c r="A95" t="s">
        <v>509</v>
      </c>
      <c r="B95" t="s">
        <v>504</v>
      </c>
      <c r="C95">
        <v>205.30699999999999</v>
      </c>
      <c r="D95">
        <v>206.14599999999999</v>
      </c>
      <c r="E95">
        <v>8</v>
      </c>
      <c r="F95" t="s">
        <v>505</v>
      </c>
      <c r="G95" t="s">
        <v>506</v>
      </c>
    </row>
    <row r="96" spans="1:7" x14ac:dyDescent="0.25">
      <c r="A96" t="s">
        <v>509</v>
      </c>
      <c r="B96" t="s">
        <v>504</v>
      </c>
      <c r="C96">
        <v>200.42400000000001</v>
      </c>
      <c r="D96">
        <v>201.34</v>
      </c>
      <c r="E96">
        <v>8</v>
      </c>
      <c r="F96" t="s">
        <v>505</v>
      </c>
      <c r="G96" t="s">
        <v>506</v>
      </c>
    </row>
    <row r="97" spans="1:7" x14ac:dyDescent="0.25">
      <c r="A97" t="s">
        <v>509</v>
      </c>
      <c r="B97" t="s">
        <v>504</v>
      </c>
      <c r="C97">
        <v>195.23599999999999</v>
      </c>
      <c r="D97">
        <v>196.15199999999999</v>
      </c>
      <c r="E97">
        <v>8</v>
      </c>
      <c r="F97" t="s">
        <v>505</v>
      </c>
      <c r="G97" t="s">
        <v>506</v>
      </c>
    </row>
    <row r="98" spans="1:7" x14ac:dyDescent="0.25">
      <c r="A98" t="s">
        <v>509</v>
      </c>
      <c r="B98" t="s">
        <v>504</v>
      </c>
      <c r="C98">
        <v>185.24199999999999</v>
      </c>
      <c r="D98">
        <v>186.08099999999999</v>
      </c>
      <c r="E98">
        <v>8</v>
      </c>
      <c r="F98" t="s">
        <v>505</v>
      </c>
      <c r="G98" t="s">
        <v>506</v>
      </c>
    </row>
    <row r="99" spans="1:7" x14ac:dyDescent="0.25">
      <c r="A99" t="s">
        <v>509</v>
      </c>
      <c r="B99" t="s">
        <v>504</v>
      </c>
      <c r="C99">
        <v>180.28299999999999</v>
      </c>
      <c r="D99">
        <v>181.12200000000001</v>
      </c>
      <c r="E99">
        <v>8</v>
      </c>
      <c r="F99" t="s">
        <v>505</v>
      </c>
      <c r="G99" t="s">
        <v>506</v>
      </c>
    </row>
    <row r="100" spans="1:7" x14ac:dyDescent="0.25">
      <c r="A100" t="s">
        <v>509</v>
      </c>
      <c r="B100" t="s">
        <v>504</v>
      </c>
      <c r="C100">
        <v>245.51400000000001</v>
      </c>
      <c r="D100">
        <v>246.20099999999999</v>
      </c>
      <c r="E100">
        <v>8</v>
      </c>
      <c r="F100" t="s">
        <v>505</v>
      </c>
      <c r="G100" t="s">
        <v>506</v>
      </c>
    </row>
    <row r="101" spans="1:7" x14ac:dyDescent="0.25">
      <c r="A101" t="s">
        <v>509</v>
      </c>
      <c r="B101" t="s">
        <v>504</v>
      </c>
      <c r="C101">
        <v>235.51900000000001</v>
      </c>
      <c r="D101">
        <v>236.20599999999999</v>
      </c>
      <c r="E101">
        <v>8</v>
      </c>
      <c r="F101" t="s">
        <v>505</v>
      </c>
      <c r="G101" t="s">
        <v>506</v>
      </c>
    </row>
    <row r="102" spans="1:7" x14ac:dyDescent="0.25">
      <c r="A102" t="s">
        <v>509</v>
      </c>
      <c r="B102" t="s">
        <v>504</v>
      </c>
      <c r="C102">
        <v>225.52500000000001</v>
      </c>
      <c r="D102">
        <v>225.983</v>
      </c>
      <c r="E102">
        <v>8</v>
      </c>
      <c r="F102" t="s">
        <v>505</v>
      </c>
      <c r="G102" t="s">
        <v>506</v>
      </c>
    </row>
    <row r="103" spans="1:7" x14ac:dyDescent="0.25">
      <c r="A103" t="s">
        <v>509</v>
      </c>
      <c r="B103" t="s">
        <v>504</v>
      </c>
      <c r="C103">
        <v>210.571</v>
      </c>
      <c r="D103">
        <v>211.029</v>
      </c>
      <c r="E103">
        <v>8</v>
      </c>
      <c r="F103" t="s">
        <v>505</v>
      </c>
      <c r="G103" t="s">
        <v>506</v>
      </c>
    </row>
    <row r="104" spans="1:7" x14ac:dyDescent="0.25">
      <c r="A104" t="s">
        <v>509</v>
      </c>
      <c r="B104" t="s">
        <v>504</v>
      </c>
      <c r="C104">
        <v>190.43</v>
      </c>
      <c r="D104">
        <v>190.964</v>
      </c>
      <c r="E104">
        <v>8</v>
      </c>
      <c r="F104" t="s">
        <v>505</v>
      </c>
      <c r="G104" t="s">
        <v>506</v>
      </c>
    </row>
    <row r="105" spans="1:7" x14ac:dyDescent="0.25">
      <c r="A105" t="s">
        <v>509</v>
      </c>
      <c r="B105" t="s">
        <v>504</v>
      </c>
      <c r="C105">
        <v>175.32300000000001</v>
      </c>
      <c r="D105">
        <v>175.78100000000001</v>
      </c>
      <c r="E105">
        <v>8</v>
      </c>
      <c r="F105" t="s">
        <v>505</v>
      </c>
      <c r="G105" t="s">
        <v>506</v>
      </c>
    </row>
    <row r="106" spans="1:7" x14ac:dyDescent="0.25">
      <c r="A106" t="s">
        <v>509</v>
      </c>
      <c r="B106" t="s">
        <v>504</v>
      </c>
      <c r="C106">
        <v>170.441</v>
      </c>
      <c r="D106">
        <v>171.05099999999999</v>
      </c>
      <c r="E106">
        <v>8</v>
      </c>
      <c r="F106" t="s">
        <v>505</v>
      </c>
      <c r="G106" t="s">
        <v>506</v>
      </c>
    </row>
    <row r="107" spans="1:7" x14ac:dyDescent="0.25">
      <c r="A107" t="s">
        <v>509</v>
      </c>
      <c r="B107" t="s">
        <v>504</v>
      </c>
      <c r="C107">
        <v>165.25299999999999</v>
      </c>
      <c r="D107">
        <v>166.01599999999999</v>
      </c>
      <c r="E107">
        <v>8</v>
      </c>
      <c r="F107" t="s">
        <v>505</v>
      </c>
      <c r="G107" t="s">
        <v>506</v>
      </c>
    </row>
    <row r="108" spans="1:7" x14ac:dyDescent="0.25">
      <c r="A108" t="s">
        <v>512</v>
      </c>
      <c r="B108" t="s">
        <v>553</v>
      </c>
      <c r="C108">
        <v>156.02099999999999</v>
      </c>
      <c r="D108">
        <v>156.93700000000001</v>
      </c>
      <c r="E108">
        <v>8</v>
      </c>
      <c r="F108" t="s">
        <v>505</v>
      </c>
      <c r="G108" t="s">
        <v>513</v>
      </c>
    </row>
    <row r="109" spans="1:7" x14ac:dyDescent="0.25">
      <c r="A109" t="s">
        <v>512</v>
      </c>
      <c r="B109" t="s">
        <v>553</v>
      </c>
      <c r="C109">
        <v>160.751</v>
      </c>
      <c r="D109">
        <v>161.97200000000001</v>
      </c>
      <c r="E109">
        <v>8</v>
      </c>
      <c r="F109" t="s">
        <v>505</v>
      </c>
      <c r="G109" t="s">
        <v>513</v>
      </c>
    </row>
    <row r="110" spans="1:7" x14ac:dyDescent="0.25">
      <c r="A110" t="s">
        <v>503</v>
      </c>
      <c r="B110" t="s">
        <v>504</v>
      </c>
      <c r="C110">
        <v>250.39699999999999</v>
      </c>
      <c r="D110">
        <v>251.31200000000001</v>
      </c>
      <c r="E110">
        <v>8</v>
      </c>
      <c r="F110" t="s">
        <v>505</v>
      </c>
      <c r="G110" t="s">
        <v>506</v>
      </c>
    </row>
    <row r="111" spans="1:7" x14ac:dyDescent="0.25">
      <c r="A111" t="s">
        <v>509</v>
      </c>
      <c r="B111" t="s">
        <v>504</v>
      </c>
      <c r="C111">
        <v>255.58500000000001</v>
      </c>
      <c r="D111">
        <v>256.42399999999998</v>
      </c>
      <c r="E111">
        <v>8</v>
      </c>
      <c r="F111" t="s">
        <v>505</v>
      </c>
      <c r="G111" t="s">
        <v>506</v>
      </c>
    </row>
    <row r="112" spans="1:7" x14ac:dyDescent="0.25">
      <c r="A112" t="s">
        <v>509</v>
      </c>
      <c r="B112" t="s">
        <v>504</v>
      </c>
      <c r="C112">
        <v>260.54399999999998</v>
      </c>
      <c r="D112">
        <v>261.154</v>
      </c>
      <c r="E112">
        <v>8</v>
      </c>
      <c r="F112" t="s">
        <v>505</v>
      </c>
      <c r="G112" t="s">
        <v>506</v>
      </c>
    </row>
    <row r="113" spans="1:7" x14ac:dyDescent="0.25">
      <c r="A113" t="s">
        <v>509</v>
      </c>
      <c r="B113" t="s">
        <v>510</v>
      </c>
      <c r="C113">
        <v>265.50299999999999</v>
      </c>
      <c r="D113">
        <v>266.113</v>
      </c>
      <c r="E113">
        <v>8</v>
      </c>
      <c r="F113" t="s">
        <v>505</v>
      </c>
      <c r="G113" t="s">
        <v>506</v>
      </c>
    </row>
    <row r="114" spans="1:7" x14ac:dyDescent="0.25">
      <c r="A114" t="s">
        <v>509</v>
      </c>
      <c r="B114" t="s">
        <v>504</v>
      </c>
      <c r="C114">
        <v>270.61500000000001</v>
      </c>
      <c r="D114">
        <v>271.52999999999997</v>
      </c>
      <c r="E114">
        <v>8</v>
      </c>
      <c r="F114" t="s">
        <v>505</v>
      </c>
      <c r="G114" t="s">
        <v>506</v>
      </c>
    </row>
    <row r="115" spans="1:7" x14ac:dyDescent="0.25">
      <c r="A115" t="s">
        <v>509</v>
      </c>
      <c r="B115" t="s">
        <v>504</v>
      </c>
      <c r="C115">
        <v>275.34500000000003</v>
      </c>
      <c r="D115">
        <v>276.642</v>
      </c>
      <c r="E115">
        <v>8</v>
      </c>
      <c r="F115" t="s">
        <v>505</v>
      </c>
      <c r="G115" t="s">
        <v>506</v>
      </c>
    </row>
    <row r="116" spans="1:7" x14ac:dyDescent="0.25">
      <c r="A116" t="s">
        <v>509</v>
      </c>
      <c r="B116" t="s">
        <v>504</v>
      </c>
      <c r="C116">
        <v>280.22800000000001</v>
      </c>
      <c r="D116">
        <v>281.44799999999998</v>
      </c>
      <c r="E116">
        <v>8</v>
      </c>
      <c r="F116" t="s">
        <v>505</v>
      </c>
      <c r="G116" t="s">
        <v>506</v>
      </c>
    </row>
    <row r="117" spans="1:7" x14ac:dyDescent="0.25">
      <c r="A117" t="s">
        <v>509</v>
      </c>
      <c r="B117" t="s">
        <v>504</v>
      </c>
      <c r="C117">
        <v>285.339</v>
      </c>
      <c r="D117">
        <v>286.56</v>
      </c>
      <c r="E117">
        <v>8</v>
      </c>
      <c r="F117" t="s">
        <v>505</v>
      </c>
      <c r="G117" t="s">
        <v>506</v>
      </c>
    </row>
    <row r="118" spans="1:7" x14ac:dyDescent="0.25">
      <c r="A118" t="s">
        <v>509</v>
      </c>
      <c r="B118" t="s">
        <v>504</v>
      </c>
      <c r="C118">
        <v>290.45100000000002</v>
      </c>
      <c r="D118">
        <v>291.214</v>
      </c>
      <c r="E118">
        <v>8</v>
      </c>
      <c r="F118" t="s">
        <v>505</v>
      </c>
      <c r="G118" t="s">
        <v>506</v>
      </c>
    </row>
    <row r="119" spans="1:7" x14ac:dyDescent="0.25">
      <c r="A119" t="s">
        <v>509</v>
      </c>
      <c r="B119" t="s">
        <v>504</v>
      </c>
      <c r="C119">
        <v>295.56299999999999</v>
      </c>
      <c r="D119">
        <v>296.40199999999999</v>
      </c>
      <c r="E119">
        <v>8</v>
      </c>
      <c r="F119" t="s">
        <v>505</v>
      </c>
      <c r="G119" t="s">
        <v>506</v>
      </c>
    </row>
    <row r="120" spans="1:7" x14ac:dyDescent="0.25">
      <c r="A120" t="s">
        <v>509</v>
      </c>
      <c r="B120" t="s">
        <v>504</v>
      </c>
      <c r="C120">
        <v>300.59800000000001</v>
      </c>
      <c r="D120">
        <v>301.36099999999999</v>
      </c>
      <c r="E120">
        <v>8</v>
      </c>
      <c r="F120" t="s">
        <v>505</v>
      </c>
      <c r="G120" t="s">
        <v>506</v>
      </c>
    </row>
    <row r="121" spans="1:7" x14ac:dyDescent="0.25">
      <c r="A121" t="s">
        <v>509</v>
      </c>
      <c r="B121" t="s">
        <v>504</v>
      </c>
      <c r="C121">
        <v>303.04000000000002</v>
      </c>
      <c r="D121">
        <v>304.26</v>
      </c>
      <c r="E121">
        <v>8</v>
      </c>
      <c r="F121" t="s">
        <v>554</v>
      </c>
      <c r="G121" t="s">
        <v>555</v>
      </c>
    </row>
    <row r="122" spans="1:7" x14ac:dyDescent="0.25">
      <c r="A122" t="s">
        <v>509</v>
      </c>
      <c r="B122" t="s">
        <v>504</v>
      </c>
      <c r="C122">
        <v>305.48099999999999</v>
      </c>
      <c r="D122">
        <v>306.625</v>
      </c>
      <c r="E122">
        <v>8</v>
      </c>
      <c r="F122" t="s">
        <v>505</v>
      </c>
      <c r="G122" t="s">
        <v>506</v>
      </c>
    </row>
    <row r="123" spans="1:7" x14ac:dyDescent="0.25">
      <c r="A123" t="s">
        <v>509</v>
      </c>
      <c r="B123" t="s">
        <v>504</v>
      </c>
      <c r="C123">
        <v>310.66899999999998</v>
      </c>
      <c r="D123">
        <v>311.584</v>
      </c>
      <c r="E123">
        <v>8</v>
      </c>
      <c r="F123" t="s">
        <v>505</v>
      </c>
      <c r="G123" t="s">
        <v>506</v>
      </c>
    </row>
    <row r="124" spans="1:7" x14ac:dyDescent="0.25">
      <c r="A124" t="s">
        <v>509</v>
      </c>
      <c r="B124" t="s">
        <v>504</v>
      </c>
      <c r="C124">
        <v>315.78100000000001</v>
      </c>
      <c r="D124">
        <v>316.315</v>
      </c>
      <c r="E124">
        <v>8</v>
      </c>
      <c r="F124" t="s">
        <v>505</v>
      </c>
      <c r="G124" t="s">
        <v>506</v>
      </c>
    </row>
    <row r="125" spans="1:7" x14ac:dyDescent="0.25">
      <c r="A125" t="s">
        <v>509</v>
      </c>
      <c r="B125" t="s">
        <v>504</v>
      </c>
      <c r="C125">
        <v>320.74</v>
      </c>
      <c r="D125">
        <v>321.57900000000001</v>
      </c>
      <c r="E125">
        <v>8</v>
      </c>
      <c r="F125" t="s">
        <v>505</v>
      </c>
      <c r="G125" t="s">
        <v>506</v>
      </c>
    </row>
    <row r="126" spans="1:7" x14ac:dyDescent="0.25">
      <c r="A126" t="s">
        <v>509</v>
      </c>
      <c r="B126" t="s">
        <v>504</v>
      </c>
      <c r="C126">
        <v>325.54599999999999</v>
      </c>
      <c r="D126">
        <v>326.38499999999999</v>
      </c>
      <c r="E126">
        <v>8</v>
      </c>
      <c r="F126" t="s">
        <v>505</v>
      </c>
      <c r="G126" t="s">
        <v>506</v>
      </c>
    </row>
    <row r="127" spans="1:7" x14ac:dyDescent="0.25">
      <c r="A127" t="s">
        <v>509</v>
      </c>
      <c r="B127" t="s">
        <v>504</v>
      </c>
      <c r="C127">
        <v>330.81099999999998</v>
      </c>
      <c r="D127">
        <v>331.26799999999997</v>
      </c>
      <c r="E127">
        <v>8</v>
      </c>
      <c r="F127" t="s">
        <v>505</v>
      </c>
      <c r="G127" t="s">
        <v>506</v>
      </c>
    </row>
    <row r="128" spans="1:7" x14ac:dyDescent="0.25">
      <c r="A128" t="s">
        <v>509</v>
      </c>
      <c r="B128" t="s">
        <v>504</v>
      </c>
      <c r="C128">
        <v>335.77</v>
      </c>
      <c r="D128">
        <v>336.45600000000002</v>
      </c>
      <c r="E128">
        <v>8</v>
      </c>
      <c r="F128" t="s">
        <v>505</v>
      </c>
      <c r="G128" t="s">
        <v>506</v>
      </c>
    </row>
    <row r="129" spans="1:7" x14ac:dyDescent="0.25">
      <c r="A129" t="s">
        <v>509</v>
      </c>
      <c r="B129" t="s">
        <v>504</v>
      </c>
      <c r="C129">
        <v>340.65199999999999</v>
      </c>
      <c r="D129">
        <v>341.79700000000003</v>
      </c>
      <c r="E129">
        <v>8</v>
      </c>
      <c r="F129" t="s">
        <v>505</v>
      </c>
      <c r="G129" t="s">
        <v>506</v>
      </c>
    </row>
    <row r="130" spans="1:7" x14ac:dyDescent="0.25">
      <c r="A130" t="s">
        <v>509</v>
      </c>
      <c r="B130" t="s">
        <v>510</v>
      </c>
      <c r="C130">
        <v>345.68799999999999</v>
      </c>
      <c r="D130">
        <v>346.60300000000001</v>
      </c>
      <c r="E130">
        <v>8</v>
      </c>
      <c r="F130" t="s">
        <v>505</v>
      </c>
      <c r="G130" t="s">
        <v>506</v>
      </c>
    </row>
    <row r="131" spans="1:7" x14ac:dyDescent="0.25">
      <c r="A131" t="s">
        <v>509</v>
      </c>
      <c r="B131" t="s">
        <v>504</v>
      </c>
      <c r="C131">
        <v>350.87599999999998</v>
      </c>
      <c r="D131">
        <v>352.09699999999998</v>
      </c>
      <c r="E131">
        <v>8</v>
      </c>
      <c r="F131" t="s">
        <v>505</v>
      </c>
      <c r="G131" t="s">
        <v>511</v>
      </c>
    </row>
    <row r="132" spans="1:7" x14ac:dyDescent="0.25">
      <c r="A132" t="s">
        <v>509</v>
      </c>
      <c r="B132" t="s">
        <v>504</v>
      </c>
      <c r="C132">
        <v>355.68200000000002</v>
      </c>
      <c r="D132">
        <v>356.52199999999999</v>
      </c>
      <c r="E132">
        <v>8</v>
      </c>
      <c r="F132" t="s">
        <v>505</v>
      </c>
      <c r="G132" t="s">
        <v>506</v>
      </c>
    </row>
    <row r="133" spans="1:7" x14ac:dyDescent="0.25">
      <c r="A133" t="s">
        <v>509</v>
      </c>
      <c r="B133" t="s">
        <v>504</v>
      </c>
      <c r="C133">
        <v>358.96300000000002</v>
      </c>
      <c r="D133">
        <v>359.80200000000002</v>
      </c>
      <c r="E133">
        <v>8</v>
      </c>
      <c r="F133" t="s">
        <v>505</v>
      </c>
      <c r="G133" t="s">
        <v>513</v>
      </c>
    </row>
    <row r="134" spans="1:7" x14ac:dyDescent="0.25">
      <c r="A134" t="s">
        <v>509</v>
      </c>
      <c r="B134" t="s">
        <v>504</v>
      </c>
      <c r="C134">
        <v>361.02300000000002</v>
      </c>
      <c r="D134">
        <v>361.71</v>
      </c>
      <c r="E134">
        <v>8</v>
      </c>
      <c r="F134" t="s">
        <v>505</v>
      </c>
      <c r="G134" t="s">
        <v>506</v>
      </c>
    </row>
    <row r="135" spans="1:7" x14ac:dyDescent="0.25">
      <c r="A135" t="s">
        <v>509</v>
      </c>
      <c r="B135" t="s">
        <v>504</v>
      </c>
      <c r="C135">
        <v>365.82900000000001</v>
      </c>
      <c r="D135">
        <v>367.35500000000002</v>
      </c>
      <c r="E135">
        <v>8</v>
      </c>
      <c r="F135" t="s">
        <v>505</v>
      </c>
      <c r="G135" t="s">
        <v>506</v>
      </c>
    </row>
    <row r="136" spans="1:7" x14ac:dyDescent="0.25">
      <c r="A136" t="s">
        <v>503</v>
      </c>
      <c r="B136" t="s">
        <v>504</v>
      </c>
      <c r="C136">
        <v>370.63600000000002</v>
      </c>
      <c r="D136">
        <v>371.70400000000001</v>
      </c>
      <c r="E136">
        <v>8</v>
      </c>
      <c r="F136" t="s">
        <v>505</v>
      </c>
      <c r="G136" t="s">
        <v>506</v>
      </c>
    </row>
    <row r="137" spans="1:7" x14ac:dyDescent="0.25">
      <c r="A137" t="s">
        <v>509</v>
      </c>
      <c r="B137" t="s">
        <v>504</v>
      </c>
      <c r="C137">
        <v>375.9</v>
      </c>
      <c r="D137">
        <v>376.51100000000002</v>
      </c>
      <c r="E137">
        <v>8</v>
      </c>
      <c r="F137" t="s">
        <v>505</v>
      </c>
      <c r="G137" t="s">
        <v>506</v>
      </c>
    </row>
    <row r="138" spans="1:7" x14ac:dyDescent="0.25">
      <c r="A138" t="s">
        <v>503</v>
      </c>
      <c r="B138" t="s">
        <v>504</v>
      </c>
      <c r="C138">
        <v>381.012</v>
      </c>
      <c r="D138">
        <v>381.77499999999998</v>
      </c>
      <c r="E138">
        <v>8</v>
      </c>
      <c r="F138" t="s">
        <v>505</v>
      </c>
      <c r="G138" t="s">
        <v>506</v>
      </c>
    </row>
    <row r="139" spans="1:7" x14ac:dyDescent="0.25">
      <c r="A139" t="s">
        <v>509</v>
      </c>
      <c r="B139" t="s">
        <v>504</v>
      </c>
      <c r="C139">
        <v>385.74200000000002</v>
      </c>
      <c r="D139">
        <v>386.81</v>
      </c>
      <c r="E139">
        <v>8</v>
      </c>
      <c r="F139" t="s">
        <v>505</v>
      </c>
      <c r="G139" t="s">
        <v>506</v>
      </c>
    </row>
    <row r="140" spans="1:7" x14ac:dyDescent="0.25">
      <c r="A140" t="s">
        <v>509</v>
      </c>
      <c r="B140" t="s">
        <v>504</v>
      </c>
      <c r="C140">
        <v>390.93</v>
      </c>
      <c r="D140">
        <v>391.69299999999998</v>
      </c>
      <c r="E140">
        <v>8</v>
      </c>
      <c r="F140" t="s">
        <v>505</v>
      </c>
      <c r="G140" t="s">
        <v>506</v>
      </c>
    </row>
    <row r="141" spans="1:7" x14ac:dyDescent="0.25">
      <c r="A141" t="s">
        <v>509</v>
      </c>
      <c r="B141" t="s">
        <v>510</v>
      </c>
      <c r="C141">
        <v>395.96600000000001</v>
      </c>
      <c r="D141">
        <v>396.80500000000001</v>
      </c>
      <c r="E141">
        <v>8</v>
      </c>
      <c r="F141" t="s">
        <v>505</v>
      </c>
      <c r="G141" t="s">
        <v>506</v>
      </c>
    </row>
    <row r="142" spans="1:7" x14ac:dyDescent="0.25">
      <c r="A142" t="s">
        <v>509</v>
      </c>
      <c r="B142" t="s">
        <v>504</v>
      </c>
      <c r="C142">
        <v>400.77199999999999</v>
      </c>
      <c r="D142">
        <v>401.68799999999999</v>
      </c>
      <c r="E142">
        <v>8</v>
      </c>
      <c r="F142" t="s">
        <v>505</v>
      </c>
      <c r="G142" t="s">
        <v>506</v>
      </c>
    </row>
    <row r="143" spans="1:7" x14ac:dyDescent="0.25">
      <c r="A143" t="s">
        <v>509</v>
      </c>
      <c r="B143" t="s">
        <v>504</v>
      </c>
      <c r="C143">
        <v>405.96</v>
      </c>
      <c r="D143">
        <v>406.87599999999998</v>
      </c>
      <c r="E143">
        <v>8</v>
      </c>
      <c r="F143" t="s">
        <v>505</v>
      </c>
      <c r="G143" t="s">
        <v>506</v>
      </c>
    </row>
    <row r="144" spans="1:7" x14ac:dyDescent="0.25">
      <c r="A144" t="s">
        <v>509</v>
      </c>
      <c r="B144" t="s">
        <v>504</v>
      </c>
      <c r="C144">
        <v>411.14800000000002</v>
      </c>
      <c r="D144">
        <v>411.98700000000002</v>
      </c>
      <c r="E144">
        <v>8</v>
      </c>
      <c r="F144" t="s">
        <v>505</v>
      </c>
      <c r="G144" t="s">
        <v>506</v>
      </c>
    </row>
    <row r="145" spans="1:7" x14ac:dyDescent="0.25">
      <c r="A145" t="s">
        <v>509</v>
      </c>
      <c r="B145" t="s">
        <v>504</v>
      </c>
      <c r="C145">
        <v>415.87799999999999</v>
      </c>
      <c r="D145">
        <v>416.48899999999998</v>
      </c>
      <c r="E145">
        <v>8</v>
      </c>
      <c r="F145" t="s">
        <v>505</v>
      </c>
      <c r="G145" t="s">
        <v>506</v>
      </c>
    </row>
    <row r="146" spans="1:7" x14ac:dyDescent="0.25">
      <c r="A146" t="s">
        <v>509</v>
      </c>
      <c r="B146" t="s">
        <v>504</v>
      </c>
      <c r="C146">
        <v>421.06599999999997</v>
      </c>
      <c r="D146">
        <v>421.67700000000002</v>
      </c>
      <c r="E146">
        <v>8</v>
      </c>
      <c r="F146" t="s">
        <v>505</v>
      </c>
      <c r="G146" t="s">
        <v>506</v>
      </c>
    </row>
    <row r="147" spans="1:7" x14ac:dyDescent="0.25">
      <c r="A147" t="s">
        <v>503</v>
      </c>
      <c r="B147" t="s">
        <v>504</v>
      </c>
      <c r="C147">
        <v>426.178</v>
      </c>
      <c r="D147">
        <v>426.86500000000001</v>
      </c>
      <c r="E147">
        <v>8</v>
      </c>
      <c r="F147" t="s">
        <v>505</v>
      </c>
      <c r="G147" t="s">
        <v>506</v>
      </c>
    </row>
    <row r="148" spans="1:7" x14ac:dyDescent="0.25">
      <c r="A148" t="s">
        <v>509</v>
      </c>
      <c r="B148" t="s">
        <v>504</v>
      </c>
      <c r="C148">
        <v>430.90800000000002</v>
      </c>
      <c r="D148">
        <v>431.59500000000003</v>
      </c>
      <c r="E148">
        <v>8</v>
      </c>
      <c r="F148" t="s">
        <v>505</v>
      </c>
      <c r="G148" t="s">
        <v>506</v>
      </c>
    </row>
    <row r="149" spans="1:7" x14ac:dyDescent="0.25">
      <c r="A149" t="s">
        <v>509</v>
      </c>
      <c r="B149" t="s">
        <v>510</v>
      </c>
      <c r="C149">
        <v>436.096</v>
      </c>
      <c r="D149">
        <v>436.55399999999997</v>
      </c>
      <c r="E149">
        <v>8</v>
      </c>
      <c r="F149" t="s">
        <v>505</v>
      </c>
      <c r="G149" t="s">
        <v>506</v>
      </c>
    </row>
    <row r="150" spans="1:7" x14ac:dyDescent="0.25">
      <c r="A150" t="s">
        <v>509</v>
      </c>
      <c r="B150" t="s">
        <v>504</v>
      </c>
      <c r="C150">
        <v>441.13200000000001</v>
      </c>
      <c r="D150">
        <v>442.2</v>
      </c>
      <c r="E150">
        <v>8</v>
      </c>
      <c r="F150" t="s">
        <v>505</v>
      </c>
      <c r="G150" t="s">
        <v>506</v>
      </c>
    </row>
    <row r="151" spans="1:7" x14ac:dyDescent="0.25">
      <c r="A151" t="s">
        <v>509</v>
      </c>
      <c r="B151" t="s">
        <v>504</v>
      </c>
      <c r="C151">
        <v>445.86200000000002</v>
      </c>
      <c r="D151">
        <v>446.70100000000002</v>
      </c>
      <c r="E151">
        <v>8</v>
      </c>
      <c r="F151" t="s">
        <v>505</v>
      </c>
      <c r="G151" t="s">
        <v>506</v>
      </c>
    </row>
    <row r="152" spans="1:7" x14ac:dyDescent="0.25">
      <c r="A152" t="s">
        <v>509</v>
      </c>
      <c r="B152" t="s">
        <v>504</v>
      </c>
      <c r="C152">
        <v>450.97300000000001</v>
      </c>
      <c r="D152">
        <v>451.96499999999997</v>
      </c>
      <c r="E152">
        <v>8</v>
      </c>
      <c r="F152" t="s">
        <v>505</v>
      </c>
      <c r="G152" t="s">
        <v>506</v>
      </c>
    </row>
    <row r="153" spans="1:7" x14ac:dyDescent="0.25">
      <c r="A153" t="s">
        <v>509</v>
      </c>
      <c r="B153" t="s">
        <v>504</v>
      </c>
      <c r="C153">
        <v>455.85599999999999</v>
      </c>
      <c r="D153">
        <v>457.077</v>
      </c>
      <c r="E153">
        <v>8</v>
      </c>
      <c r="F153" t="s">
        <v>505</v>
      </c>
      <c r="G153" t="s">
        <v>511</v>
      </c>
    </row>
    <row r="154" spans="1:7" x14ac:dyDescent="0.25">
      <c r="A154" t="s">
        <v>509</v>
      </c>
      <c r="B154" t="s">
        <v>504</v>
      </c>
      <c r="C154">
        <v>461.04399999999998</v>
      </c>
      <c r="D154">
        <v>461.80700000000002</v>
      </c>
      <c r="E154">
        <v>8</v>
      </c>
      <c r="F154" t="s">
        <v>505</v>
      </c>
      <c r="G154" t="s">
        <v>506</v>
      </c>
    </row>
    <row r="155" spans="1:7" x14ac:dyDescent="0.25">
      <c r="A155" t="s">
        <v>509</v>
      </c>
      <c r="B155" t="s">
        <v>504</v>
      </c>
      <c r="C155">
        <v>466.00299999999999</v>
      </c>
      <c r="D155">
        <v>466.69</v>
      </c>
      <c r="E155">
        <v>8</v>
      </c>
      <c r="F155" t="s">
        <v>505</v>
      </c>
      <c r="G155" t="s">
        <v>506</v>
      </c>
    </row>
    <row r="156" spans="1:7" x14ac:dyDescent="0.25">
      <c r="A156" t="s">
        <v>509</v>
      </c>
      <c r="B156" t="s">
        <v>510</v>
      </c>
      <c r="C156">
        <v>471.03899999999999</v>
      </c>
      <c r="D156">
        <v>471.80200000000002</v>
      </c>
      <c r="E156">
        <v>8</v>
      </c>
      <c r="F156" t="s">
        <v>505</v>
      </c>
      <c r="G156" t="s">
        <v>506</v>
      </c>
    </row>
    <row r="157" spans="1:7" x14ac:dyDescent="0.25">
      <c r="A157" t="s">
        <v>509</v>
      </c>
      <c r="B157" t="s">
        <v>504</v>
      </c>
      <c r="C157">
        <v>475.99799999999999</v>
      </c>
      <c r="D157">
        <v>476.76100000000002</v>
      </c>
      <c r="E157">
        <v>8</v>
      </c>
      <c r="F157" t="s">
        <v>505</v>
      </c>
      <c r="G157" t="s">
        <v>506</v>
      </c>
    </row>
    <row r="158" spans="1:7" x14ac:dyDescent="0.25">
      <c r="A158" t="s">
        <v>509</v>
      </c>
      <c r="B158" t="s">
        <v>510</v>
      </c>
      <c r="C158">
        <v>478.74400000000003</v>
      </c>
      <c r="D158">
        <v>479.73599999999999</v>
      </c>
      <c r="E158">
        <v>8</v>
      </c>
      <c r="F158" t="s">
        <v>505</v>
      </c>
      <c r="G158" t="s">
        <v>513</v>
      </c>
    </row>
    <row r="159" spans="1:7" x14ac:dyDescent="0.25">
      <c r="A159" t="s">
        <v>503</v>
      </c>
      <c r="B159" t="s">
        <v>504</v>
      </c>
      <c r="C159">
        <v>481.18599999999998</v>
      </c>
      <c r="D159">
        <v>482.25400000000002</v>
      </c>
      <c r="E159">
        <v>8</v>
      </c>
      <c r="F159" t="s">
        <v>505</v>
      </c>
      <c r="G159" t="s">
        <v>506</v>
      </c>
    </row>
    <row r="160" spans="1:7" x14ac:dyDescent="0.25">
      <c r="A160" t="s">
        <v>509</v>
      </c>
      <c r="B160" t="s">
        <v>504</v>
      </c>
      <c r="C160">
        <v>486.221</v>
      </c>
      <c r="D160">
        <v>487.06099999999998</v>
      </c>
      <c r="E160">
        <v>8</v>
      </c>
      <c r="F160" t="s">
        <v>505</v>
      </c>
      <c r="G160" t="s">
        <v>506</v>
      </c>
    </row>
    <row r="161" spans="1:7" x14ac:dyDescent="0.25">
      <c r="A161" t="s">
        <v>509</v>
      </c>
      <c r="B161" t="s">
        <v>504</v>
      </c>
      <c r="C161">
        <v>491.18</v>
      </c>
      <c r="D161">
        <v>491.94299999999998</v>
      </c>
      <c r="E161">
        <v>8</v>
      </c>
      <c r="F161" t="s">
        <v>505</v>
      </c>
      <c r="G161" t="s">
        <v>506</v>
      </c>
    </row>
    <row r="162" spans="1:7" x14ac:dyDescent="0.25">
      <c r="A162" t="s">
        <v>509</v>
      </c>
      <c r="B162" t="s">
        <v>504</v>
      </c>
      <c r="C162">
        <v>496.36799999999999</v>
      </c>
      <c r="D162">
        <v>496.97899999999998</v>
      </c>
      <c r="E162">
        <v>8</v>
      </c>
      <c r="F162" t="s">
        <v>505</v>
      </c>
      <c r="G162" t="s">
        <v>506</v>
      </c>
    </row>
    <row r="163" spans="1:7" x14ac:dyDescent="0.25">
      <c r="A163" t="s">
        <v>509</v>
      </c>
      <c r="B163" t="s">
        <v>504</v>
      </c>
      <c r="C163">
        <v>501.25099999999998</v>
      </c>
      <c r="D163">
        <v>501.86200000000002</v>
      </c>
      <c r="E163">
        <v>8</v>
      </c>
      <c r="F163" t="s">
        <v>505</v>
      </c>
      <c r="G163" t="s">
        <v>506</v>
      </c>
    </row>
    <row r="164" spans="1:7" x14ac:dyDescent="0.25">
      <c r="A164" t="s">
        <v>531</v>
      </c>
      <c r="B164" t="s">
        <v>532</v>
      </c>
      <c r="C164">
        <v>445.78500000000003</v>
      </c>
      <c r="D164">
        <v>446.77699999999999</v>
      </c>
      <c r="E164">
        <v>8</v>
      </c>
      <c r="F164" t="s">
        <v>505</v>
      </c>
      <c r="G164" t="s">
        <v>533</v>
      </c>
    </row>
    <row r="165" spans="1:7" x14ac:dyDescent="0.25">
      <c r="A165" t="s">
        <v>556</v>
      </c>
      <c r="B165" t="s">
        <v>557</v>
      </c>
      <c r="C165">
        <v>391.464</v>
      </c>
      <c r="D165">
        <v>392.53199999999998</v>
      </c>
      <c r="E165">
        <v>8</v>
      </c>
      <c r="F165" t="s">
        <v>505</v>
      </c>
      <c r="G165" t="s">
        <v>533</v>
      </c>
    </row>
    <row r="166" spans="1:7" x14ac:dyDescent="0.25">
      <c r="A166" t="s">
        <v>531</v>
      </c>
      <c r="B166" t="s">
        <v>557</v>
      </c>
      <c r="C166">
        <v>387.34399999999999</v>
      </c>
      <c r="D166">
        <v>388.33600000000001</v>
      </c>
      <c r="E166">
        <v>8</v>
      </c>
      <c r="F166" t="s">
        <v>505</v>
      </c>
      <c r="G166" t="s">
        <v>533</v>
      </c>
    </row>
    <row r="167" spans="1:7" x14ac:dyDescent="0.25">
      <c r="A167" t="s">
        <v>531</v>
      </c>
      <c r="B167" t="s">
        <v>532</v>
      </c>
      <c r="C167">
        <v>399.93299999999999</v>
      </c>
      <c r="D167">
        <v>401.30599999999998</v>
      </c>
      <c r="E167">
        <v>8</v>
      </c>
      <c r="F167" t="s">
        <v>505</v>
      </c>
      <c r="G167" t="s">
        <v>533</v>
      </c>
    </row>
    <row r="168" spans="1:7" x14ac:dyDescent="0.25">
      <c r="A168" t="s">
        <v>503</v>
      </c>
      <c r="B168" t="s">
        <v>504</v>
      </c>
      <c r="C168">
        <v>516.28099999999995</v>
      </c>
      <c r="D168">
        <v>516.89099999999996</v>
      </c>
      <c r="E168">
        <v>8</v>
      </c>
      <c r="F168" t="s">
        <v>505</v>
      </c>
      <c r="G168" t="s">
        <v>506</v>
      </c>
    </row>
    <row r="169" spans="1:7" x14ac:dyDescent="0.25">
      <c r="A169" t="s">
        <v>509</v>
      </c>
      <c r="B169" t="s">
        <v>510</v>
      </c>
      <c r="C169">
        <v>521.16399999999999</v>
      </c>
      <c r="D169">
        <v>521.69799999999998</v>
      </c>
      <c r="E169">
        <v>8</v>
      </c>
      <c r="F169" t="s">
        <v>505</v>
      </c>
      <c r="G169" t="s">
        <v>506</v>
      </c>
    </row>
    <row r="170" spans="1:7" x14ac:dyDescent="0.25">
      <c r="A170" t="s">
        <v>509</v>
      </c>
      <c r="B170" t="s">
        <v>504</v>
      </c>
      <c r="C170">
        <v>531.15800000000002</v>
      </c>
      <c r="D170">
        <v>531.92100000000005</v>
      </c>
      <c r="E170">
        <v>8</v>
      </c>
      <c r="F170" t="s">
        <v>505</v>
      </c>
      <c r="G170" t="s">
        <v>506</v>
      </c>
    </row>
    <row r="171" spans="1:7" x14ac:dyDescent="0.25">
      <c r="A171" t="s">
        <v>509</v>
      </c>
      <c r="B171" t="s">
        <v>510</v>
      </c>
      <c r="C171">
        <v>536.346</v>
      </c>
      <c r="D171">
        <v>536.95699999999999</v>
      </c>
      <c r="E171">
        <v>8</v>
      </c>
      <c r="F171" t="s">
        <v>505</v>
      </c>
    </row>
    <row r="172" spans="1:7" x14ac:dyDescent="0.25">
      <c r="A172" t="s">
        <v>503</v>
      </c>
      <c r="B172" t="s">
        <v>510</v>
      </c>
      <c r="C172">
        <v>546.34100000000001</v>
      </c>
      <c r="D172">
        <v>546.875</v>
      </c>
      <c r="E172">
        <v>8</v>
      </c>
      <c r="F172" t="s">
        <v>505</v>
      </c>
      <c r="G172" t="s">
        <v>506</v>
      </c>
    </row>
    <row r="173" spans="1:7" x14ac:dyDescent="0.25">
      <c r="A173" t="s">
        <v>509</v>
      </c>
      <c r="B173" t="s">
        <v>504</v>
      </c>
      <c r="C173">
        <v>556.48800000000006</v>
      </c>
      <c r="D173">
        <v>557.02200000000005</v>
      </c>
      <c r="E173">
        <v>8</v>
      </c>
      <c r="F173" t="s">
        <v>505</v>
      </c>
      <c r="G173" t="s">
        <v>506</v>
      </c>
    </row>
    <row r="174" spans="1:7" x14ac:dyDescent="0.25">
      <c r="A174" t="s">
        <v>509</v>
      </c>
      <c r="B174" t="s">
        <v>504</v>
      </c>
      <c r="C174">
        <v>560.91300000000001</v>
      </c>
      <c r="D174">
        <v>562.05700000000002</v>
      </c>
      <c r="E174">
        <v>8</v>
      </c>
      <c r="F174" t="s">
        <v>505</v>
      </c>
      <c r="G174" t="s">
        <v>506</v>
      </c>
    </row>
    <row r="175" spans="1:7" x14ac:dyDescent="0.25">
      <c r="A175" t="s">
        <v>509</v>
      </c>
      <c r="B175" t="s">
        <v>504</v>
      </c>
      <c r="C175">
        <v>566.40599999999995</v>
      </c>
      <c r="D175">
        <v>567.01700000000005</v>
      </c>
      <c r="E175">
        <v>8</v>
      </c>
      <c r="F175" t="s">
        <v>505</v>
      </c>
      <c r="G175" t="s">
        <v>506</v>
      </c>
    </row>
    <row r="176" spans="1:7" x14ac:dyDescent="0.25">
      <c r="A176" t="s">
        <v>509</v>
      </c>
      <c r="B176" t="s">
        <v>510</v>
      </c>
      <c r="C176">
        <v>571.51800000000003</v>
      </c>
      <c r="D176">
        <v>572.28099999999995</v>
      </c>
      <c r="E176">
        <v>8</v>
      </c>
      <c r="F176" t="s">
        <v>505</v>
      </c>
      <c r="G176" t="s">
        <v>506</v>
      </c>
    </row>
    <row r="177" spans="1:7" x14ac:dyDescent="0.25">
      <c r="A177" t="s">
        <v>509</v>
      </c>
      <c r="B177" t="s">
        <v>504</v>
      </c>
      <c r="C177">
        <v>575.94299999999998</v>
      </c>
      <c r="D177">
        <v>576.85900000000004</v>
      </c>
      <c r="E177">
        <v>8</v>
      </c>
      <c r="F177" t="s">
        <v>505</v>
      </c>
      <c r="G177" t="s">
        <v>506</v>
      </c>
    </row>
    <row r="178" spans="1:7" x14ac:dyDescent="0.25">
      <c r="A178" t="s">
        <v>509</v>
      </c>
      <c r="B178" t="s">
        <v>504</v>
      </c>
      <c r="C178">
        <v>581.58900000000006</v>
      </c>
      <c r="D178">
        <v>582.27499999999998</v>
      </c>
      <c r="E178">
        <v>8</v>
      </c>
      <c r="F178" t="s">
        <v>505</v>
      </c>
      <c r="G178" t="s">
        <v>506</v>
      </c>
    </row>
    <row r="179" spans="1:7" x14ac:dyDescent="0.25">
      <c r="A179" t="s">
        <v>509</v>
      </c>
      <c r="B179" t="s">
        <v>504</v>
      </c>
      <c r="C179">
        <v>591.43100000000004</v>
      </c>
      <c r="D179">
        <v>591.88800000000003</v>
      </c>
      <c r="E179">
        <v>8</v>
      </c>
      <c r="F179" t="s">
        <v>505</v>
      </c>
      <c r="G179" t="s">
        <v>506</v>
      </c>
    </row>
    <row r="180" spans="1:7" x14ac:dyDescent="0.25">
      <c r="A180" t="s">
        <v>509</v>
      </c>
      <c r="B180" t="s">
        <v>504</v>
      </c>
      <c r="C180">
        <v>596.39</v>
      </c>
      <c r="D180">
        <v>596.92399999999998</v>
      </c>
      <c r="E180">
        <v>8</v>
      </c>
      <c r="F180" t="s">
        <v>505</v>
      </c>
      <c r="G180" t="s">
        <v>506</v>
      </c>
    </row>
    <row r="181" spans="1:7" x14ac:dyDescent="0.25">
      <c r="A181" t="s">
        <v>509</v>
      </c>
      <c r="B181" t="s">
        <v>510</v>
      </c>
      <c r="C181">
        <v>601.57799999999997</v>
      </c>
      <c r="D181">
        <v>602.18799999999999</v>
      </c>
      <c r="E181">
        <v>8</v>
      </c>
      <c r="F181" t="s">
        <v>505</v>
      </c>
      <c r="G181" t="s">
        <v>506</v>
      </c>
    </row>
    <row r="182" spans="1:7" x14ac:dyDescent="0.25">
      <c r="A182" t="s">
        <v>509</v>
      </c>
      <c r="B182" t="s">
        <v>504</v>
      </c>
      <c r="C182">
        <v>606.38400000000001</v>
      </c>
      <c r="D182">
        <v>607.22400000000005</v>
      </c>
      <c r="E182">
        <v>8</v>
      </c>
      <c r="F182" t="s">
        <v>505</v>
      </c>
      <c r="G182" t="s">
        <v>506</v>
      </c>
    </row>
    <row r="183" spans="1:7" x14ac:dyDescent="0.25">
      <c r="A183" t="s">
        <v>509</v>
      </c>
      <c r="B183" t="s">
        <v>504</v>
      </c>
      <c r="C183">
        <v>611.64800000000002</v>
      </c>
      <c r="D183">
        <v>612.33500000000004</v>
      </c>
      <c r="E183">
        <v>8</v>
      </c>
      <c r="F183" t="s">
        <v>505</v>
      </c>
      <c r="G183" t="s">
        <v>506</v>
      </c>
    </row>
    <row r="184" spans="1:7" x14ac:dyDescent="0.25">
      <c r="A184" t="s">
        <v>503</v>
      </c>
      <c r="B184" t="s">
        <v>510</v>
      </c>
      <c r="C184">
        <v>616.53099999999995</v>
      </c>
      <c r="D184">
        <v>617.21799999999996</v>
      </c>
      <c r="E184">
        <v>8</v>
      </c>
      <c r="F184" t="s">
        <v>505</v>
      </c>
      <c r="G184" t="s">
        <v>506</v>
      </c>
    </row>
    <row r="185" spans="1:7" x14ac:dyDescent="0.25">
      <c r="A185" t="s">
        <v>503</v>
      </c>
      <c r="B185" t="s">
        <v>504</v>
      </c>
      <c r="C185">
        <v>621.49</v>
      </c>
      <c r="D185">
        <v>622.40599999999995</v>
      </c>
      <c r="E185">
        <v>8</v>
      </c>
      <c r="F185" t="s">
        <v>505</v>
      </c>
      <c r="G185" t="s">
        <v>506</v>
      </c>
    </row>
    <row r="186" spans="1:7" x14ac:dyDescent="0.25">
      <c r="A186" t="s">
        <v>509</v>
      </c>
      <c r="B186" t="s">
        <v>504</v>
      </c>
      <c r="C186">
        <v>626.37300000000005</v>
      </c>
      <c r="D186">
        <v>627.44100000000003</v>
      </c>
      <c r="E186">
        <v>8</v>
      </c>
      <c r="F186" t="s">
        <v>505</v>
      </c>
      <c r="G186" t="s">
        <v>506</v>
      </c>
    </row>
    <row r="187" spans="1:7" x14ac:dyDescent="0.25">
      <c r="A187" t="s">
        <v>509</v>
      </c>
      <c r="B187" t="s">
        <v>504</v>
      </c>
      <c r="C187">
        <v>631.79</v>
      </c>
      <c r="D187">
        <v>632.47699999999998</v>
      </c>
      <c r="E187">
        <v>8</v>
      </c>
      <c r="F187" t="s">
        <v>505</v>
      </c>
      <c r="G187" t="s">
        <v>506</v>
      </c>
    </row>
    <row r="188" spans="1:7" x14ac:dyDescent="0.25">
      <c r="A188" t="s">
        <v>509</v>
      </c>
      <c r="B188" t="s">
        <v>504</v>
      </c>
      <c r="C188">
        <v>636.52</v>
      </c>
      <c r="D188">
        <v>637.36</v>
      </c>
      <c r="E188">
        <v>8</v>
      </c>
      <c r="F188" t="s">
        <v>505</v>
      </c>
      <c r="G188" t="s">
        <v>506</v>
      </c>
    </row>
    <row r="189" spans="1:7" x14ac:dyDescent="0.25">
      <c r="A189" t="s">
        <v>509</v>
      </c>
      <c r="B189" t="s">
        <v>510</v>
      </c>
      <c r="C189">
        <v>641.70799999999997</v>
      </c>
      <c r="D189">
        <v>642.24199999999996</v>
      </c>
      <c r="E189">
        <v>8</v>
      </c>
      <c r="F189" t="s">
        <v>505</v>
      </c>
      <c r="G189" t="s">
        <v>506</v>
      </c>
    </row>
    <row r="190" spans="1:7" x14ac:dyDescent="0.25">
      <c r="A190" t="s">
        <v>509</v>
      </c>
      <c r="B190" t="s">
        <v>504</v>
      </c>
      <c r="C190">
        <v>646.66700000000003</v>
      </c>
      <c r="D190">
        <v>647.202</v>
      </c>
      <c r="E190">
        <v>8</v>
      </c>
      <c r="F190" t="s">
        <v>505</v>
      </c>
      <c r="G190" t="s">
        <v>506</v>
      </c>
    </row>
    <row r="191" spans="1:7" x14ac:dyDescent="0.25">
      <c r="A191" t="s">
        <v>509</v>
      </c>
      <c r="B191" t="s">
        <v>504</v>
      </c>
      <c r="C191">
        <v>651.47400000000005</v>
      </c>
      <c r="D191">
        <v>652.23699999999997</v>
      </c>
      <c r="E191">
        <v>8</v>
      </c>
      <c r="F191" t="s">
        <v>505</v>
      </c>
      <c r="G191" t="s">
        <v>506</v>
      </c>
    </row>
    <row r="192" spans="1:7" x14ac:dyDescent="0.25">
      <c r="A192" t="s">
        <v>503</v>
      </c>
      <c r="B192" t="s">
        <v>504</v>
      </c>
      <c r="C192">
        <v>656.58600000000001</v>
      </c>
      <c r="D192">
        <v>657.27200000000005</v>
      </c>
      <c r="E192">
        <v>8</v>
      </c>
      <c r="F192" t="s">
        <v>505</v>
      </c>
      <c r="G192" t="s">
        <v>506</v>
      </c>
    </row>
    <row r="193" spans="1:7" x14ac:dyDescent="0.25">
      <c r="A193" t="s">
        <v>509</v>
      </c>
      <c r="B193" t="s">
        <v>504</v>
      </c>
      <c r="C193">
        <v>661.92600000000004</v>
      </c>
      <c r="D193">
        <v>662.46</v>
      </c>
      <c r="E193">
        <v>8</v>
      </c>
      <c r="F193" t="s">
        <v>505</v>
      </c>
      <c r="G193" t="s">
        <v>506</v>
      </c>
    </row>
    <row r="194" spans="1:7" x14ac:dyDescent="0.25">
      <c r="A194" t="s">
        <v>509</v>
      </c>
      <c r="B194" t="s">
        <v>510</v>
      </c>
      <c r="C194">
        <v>666.80899999999997</v>
      </c>
      <c r="D194">
        <v>667.26700000000005</v>
      </c>
      <c r="E194">
        <v>8</v>
      </c>
      <c r="F194" t="s">
        <v>505</v>
      </c>
      <c r="G194" t="s">
        <v>506</v>
      </c>
    </row>
    <row r="195" spans="1:7" x14ac:dyDescent="0.25">
      <c r="A195" t="s">
        <v>503</v>
      </c>
      <c r="B195" t="s">
        <v>504</v>
      </c>
      <c r="C195">
        <v>671.69200000000001</v>
      </c>
      <c r="D195">
        <v>672.53099999999995</v>
      </c>
      <c r="E195">
        <v>8</v>
      </c>
      <c r="F195" t="s">
        <v>505</v>
      </c>
      <c r="G195" t="s">
        <v>506</v>
      </c>
    </row>
    <row r="196" spans="1:7" x14ac:dyDescent="0.25">
      <c r="A196" t="s">
        <v>503</v>
      </c>
      <c r="B196" t="s">
        <v>504</v>
      </c>
      <c r="C196">
        <v>686.798</v>
      </c>
      <c r="D196">
        <v>687.48500000000001</v>
      </c>
      <c r="E196">
        <v>8</v>
      </c>
      <c r="F196" t="s">
        <v>505</v>
      </c>
      <c r="G196" t="s">
        <v>506</v>
      </c>
    </row>
    <row r="197" spans="1:7" x14ac:dyDescent="0.25">
      <c r="A197" t="s">
        <v>509</v>
      </c>
      <c r="B197" t="s">
        <v>504</v>
      </c>
      <c r="C197">
        <v>696.64</v>
      </c>
      <c r="D197">
        <v>697.40300000000002</v>
      </c>
      <c r="E197">
        <v>8</v>
      </c>
      <c r="F197" t="s">
        <v>505</v>
      </c>
      <c r="G197" t="s">
        <v>506</v>
      </c>
    </row>
    <row r="198" spans="1:7" x14ac:dyDescent="0.25">
      <c r="A198" t="s">
        <v>509</v>
      </c>
      <c r="B198" t="s">
        <v>504</v>
      </c>
      <c r="C198">
        <v>706.78700000000003</v>
      </c>
      <c r="D198">
        <v>707.32100000000003</v>
      </c>
      <c r="E198">
        <v>8</v>
      </c>
      <c r="F198" t="s">
        <v>505</v>
      </c>
      <c r="G198" t="s">
        <v>506</v>
      </c>
    </row>
    <row r="199" spans="1:7" x14ac:dyDescent="0.25">
      <c r="A199" t="s">
        <v>509</v>
      </c>
      <c r="B199" t="s">
        <v>504</v>
      </c>
      <c r="C199">
        <v>721.74099999999999</v>
      </c>
      <c r="D199">
        <v>722.27499999999998</v>
      </c>
      <c r="E199">
        <v>8</v>
      </c>
      <c r="F199" t="s">
        <v>505</v>
      </c>
      <c r="G199" t="s">
        <v>506</v>
      </c>
    </row>
    <row r="200" spans="1:7" x14ac:dyDescent="0.25">
      <c r="A200" t="s">
        <v>509</v>
      </c>
      <c r="B200" t="s">
        <v>510</v>
      </c>
      <c r="C200">
        <v>721.43600000000004</v>
      </c>
      <c r="D200">
        <v>722.19799999999998</v>
      </c>
      <c r="E200">
        <v>15</v>
      </c>
      <c r="F200" t="s">
        <v>505</v>
      </c>
      <c r="G200" t="s">
        <v>558</v>
      </c>
    </row>
    <row r="201" spans="1:7" x14ac:dyDescent="0.25">
      <c r="A201" t="s">
        <v>509</v>
      </c>
      <c r="B201" t="s">
        <v>510</v>
      </c>
      <c r="C201">
        <v>889.58699999999999</v>
      </c>
      <c r="D201">
        <v>891.26599999999996</v>
      </c>
      <c r="E201">
        <v>15</v>
      </c>
      <c r="F201" t="s">
        <v>505</v>
      </c>
      <c r="G201" t="s">
        <v>558</v>
      </c>
    </row>
    <row r="202" spans="1:7" x14ac:dyDescent="0.25">
      <c r="A202" t="s">
        <v>503</v>
      </c>
      <c r="B202" t="s">
        <v>510</v>
      </c>
      <c r="C202">
        <v>896.91200000000003</v>
      </c>
      <c r="D202">
        <v>898.89499999999998</v>
      </c>
      <c r="E202">
        <v>15</v>
      </c>
      <c r="F202" t="s">
        <v>505</v>
      </c>
      <c r="G202" t="s">
        <v>558</v>
      </c>
    </row>
    <row r="203" spans="1:7" x14ac:dyDescent="0.25">
      <c r="A203" t="s">
        <v>503</v>
      </c>
      <c r="B203" t="s">
        <v>510</v>
      </c>
      <c r="C203">
        <v>911.86500000000001</v>
      </c>
      <c r="D203">
        <v>913.69600000000003</v>
      </c>
      <c r="E203">
        <v>15</v>
      </c>
      <c r="F203" t="s">
        <v>505</v>
      </c>
      <c r="G203" t="s">
        <v>558</v>
      </c>
    </row>
    <row r="204" spans="1:7" x14ac:dyDescent="0.25">
      <c r="A204" t="s">
        <v>503</v>
      </c>
      <c r="B204" t="s">
        <v>504</v>
      </c>
      <c r="C204">
        <v>942.53499999999997</v>
      </c>
      <c r="D204">
        <v>943.75599999999997</v>
      </c>
      <c r="E204">
        <v>15</v>
      </c>
      <c r="F204" t="s">
        <v>505</v>
      </c>
      <c r="G204" t="s">
        <v>558</v>
      </c>
    </row>
    <row r="205" spans="1:7" x14ac:dyDescent="0.25">
      <c r="A205" t="s">
        <v>503</v>
      </c>
      <c r="B205" t="s">
        <v>515</v>
      </c>
      <c r="C205">
        <v>957.33600000000001</v>
      </c>
      <c r="D205">
        <v>958.25199999999995</v>
      </c>
      <c r="E205">
        <v>15</v>
      </c>
      <c r="F205" t="s">
        <v>505</v>
      </c>
      <c r="G205" t="s">
        <v>558</v>
      </c>
    </row>
    <row r="206" spans="1:7" x14ac:dyDescent="0.25">
      <c r="A206" t="s">
        <v>503</v>
      </c>
      <c r="B206" t="s">
        <v>515</v>
      </c>
      <c r="C206">
        <v>964.50800000000004</v>
      </c>
      <c r="D206">
        <v>966.03399999999999</v>
      </c>
      <c r="E206">
        <v>15</v>
      </c>
      <c r="F206" t="s">
        <v>505</v>
      </c>
      <c r="G206" t="s">
        <v>558</v>
      </c>
    </row>
    <row r="207" spans="1:7" x14ac:dyDescent="0.25">
      <c r="A207" t="s">
        <v>503</v>
      </c>
      <c r="B207" t="s">
        <v>504</v>
      </c>
      <c r="C207">
        <v>979.91899999999998</v>
      </c>
      <c r="D207">
        <v>980.98800000000006</v>
      </c>
      <c r="E207">
        <v>15</v>
      </c>
      <c r="F207" t="s">
        <v>505</v>
      </c>
      <c r="G207" t="s">
        <v>558</v>
      </c>
    </row>
    <row r="208" spans="1:7" x14ac:dyDescent="0.25">
      <c r="A208" t="s">
        <v>503</v>
      </c>
      <c r="B208" t="s">
        <v>504</v>
      </c>
      <c r="C208">
        <v>987.24400000000003</v>
      </c>
      <c r="D208">
        <v>988.61699999999996</v>
      </c>
      <c r="E208">
        <v>15</v>
      </c>
      <c r="F208" t="s">
        <v>505</v>
      </c>
      <c r="G208" t="s">
        <v>558</v>
      </c>
    </row>
    <row r="209" spans="1:8" x14ac:dyDescent="0.25">
      <c r="A209" t="s">
        <v>559</v>
      </c>
      <c r="B209" t="s">
        <v>560</v>
      </c>
      <c r="C209">
        <v>9.8420000000000005</v>
      </c>
      <c r="D209">
        <v>10.452</v>
      </c>
      <c r="E209">
        <v>8</v>
      </c>
      <c r="F209" t="s">
        <v>505</v>
      </c>
      <c r="G209" t="s">
        <v>561</v>
      </c>
    </row>
    <row r="210" spans="1:8" x14ac:dyDescent="0.25">
      <c r="A210" t="s">
        <v>562</v>
      </c>
      <c r="B210" t="s">
        <v>563</v>
      </c>
      <c r="C210">
        <v>19.835999999999999</v>
      </c>
      <c r="D210">
        <v>20.37</v>
      </c>
      <c r="E210">
        <v>25</v>
      </c>
      <c r="F210" t="s">
        <v>226</v>
      </c>
      <c r="G210" t="s">
        <v>564</v>
      </c>
      <c r="H210" t="s">
        <v>565</v>
      </c>
    </row>
    <row r="211" spans="1:8" x14ac:dyDescent="0.25">
      <c r="A211" t="s">
        <v>562</v>
      </c>
      <c r="B211" t="s">
        <v>563</v>
      </c>
      <c r="C211">
        <v>9.766</v>
      </c>
      <c r="D211">
        <v>10.452</v>
      </c>
      <c r="E211">
        <v>25</v>
      </c>
      <c r="F211" t="s">
        <v>226</v>
      </c>
      <c r="G211" t="s">
        <v>566</v>
      </c>
    </row>
    <row r="212" spans="1:8" x14ac:dyDescent="0.25">
      <c r="A212" t="s">
        <v>567</v>
      </c>
      <c r="B212" t="s">
        <v>568</v>
      </c>
      <c r="C212">
        <v>16.556000000000001</v>
      </c>
      <c r="D212">
        <v>18.234000000000002</v>
      </c>
      <c r="E212">
        <v>8</v>
      </c>
      <c r="F212" t="s">
        <v>540</v>
      </c>
      <c r="G212" t="s">
        <v>569</v>
      </c>
    </row>
    <row r="213" spans="1:8" x14ac:dyDescent="0.25">
      <c r="A213" t="s">
        <v>570</v>
      </c>
      <c r="B213" t="s">
        <v>571</v>
      </c>
      <c r="C213">
        <v>36.011000000000003</v>
      </c>
      <c r="D213">
        <v>37.231000000000002</v>
      </c>
      <c r="E213">
        <v>8</v>
      </c>
      <c r="F213" t="s">
        <v>540</v>
      </c>
      <c r="G213" t="s">
        <v>569</v>
      </c>
    </row>
    <row r="214" spans="1:8" x14ac:dyDescent="0.25">
      <c r="A214" t="s">
        <v>570</v>
      </c>
      <c r="B214" t="s">
        <v>571</v>
      </c>
      <c r="C214">
        <v>31.128</v>
      </c>
      <c r="D214">
        <v>31.966999999999999</v>
      </c>
      <c r="E214">
        <v>8</v>
      </c>
      <c r="F214" t="s">
        <v>540</v>
      </c>
      <c r="G214" t="s">
        <v>569</v>
      </c>
    </row>
    <row r="215" spans="1:8" x14ac:dyDescent="0.25">
      <c r="A215" t="s">
        <v>570</v>
      </c>
      <c r="B215" t="s">
        <v>571</v>
      </c>
      <c r="C215">
        <v>26.015999999999998</v>
      </c>
      <c r="D215">
        <v>27.542000000000002</v>
      </c>
      <c r="E215">
        <v>8</v>
      </c>
      <c r="F215" t="s">
        <v>540</v>
      </c>
      <c r="G215" t="s">
        <v>569</v>
      </c>
    </row>
    <row r="216" spans="1:8" x14ac:dyDescent="0.25">
      <c r="A216" t="s">
        <v>570</v>
      </c>
      <c r="B216" t="s">
        <v>568</v>
      </c>
      <c r="C216">
        <v>40.893999999999998</v>
      </c>
      <c r="D216">
        <v>41.808999999999997</v>
      </c>
      <c r="E216">
        <v>8</v>
      </c>
      <c r="F216" t="s">
        <v>540</v>
      </c>
      <c r="G216" t="s">
        <v>569</v>
      </c>
    </row>
    <row r="217" spans="1:8" x14ac:dyDescent="0.25">
      <c r="A217" t="s">
        <v>570</v>
      </c>
      <c r="B217" t="s">
        <v>568</v>
      </c>
      <c r="C217">
        <v>21.286000000000001</v>
      </c>
      <c r="D217">
        <v>23.117000000000001</v>
      </c>
      <c r="E217">
        <v>8</v>
      </c>
      <c r="F217" t="s">
        <v>540</v>
      </c>
      <c r="G217" t="s">
        <v>569</v>
      </c>
    </row>
    <row r="218" spans="1:8" x14ac:dyDescent="0.25">
      <c r="A218" t="s">
        <v>572</v>
      </c>
      <c r="B218" t="s">
        <v>573</v>
      </c>
      <c r="C218">
        <v>7.0190000000000001</v>
      </c>
      <c r="D218">
        <v>7.782</v>
      </c>
      <c r="E218">
        <v>8</v>
      </c>
      <c r="F218" t="s">
        <v>540</v>
      </c>
      <c r="G218" t="s">
        <v>569</v>
      </c>
    </row>
    <row r="219" spans="1:8" x14ac:dyDescent="0.25">
      <c r="A219" t="s">
        <v>572</v>
      </c>
      <c r="B219" t="s">
        <v>573</v>
      </c>
      <c r="C219">
        <v>11.749000000000001</v>
      </c>
      <c r="D219">
        <v>13.351000000000001</v>
      </c>
      <c r="E219">
        <v>8</v>
      </c>
      <c r="F219" t="s">
        <v>540</v>
      </c>
      <c r="G219" t="s">
        <v>569</v>
      </c>
    </row>
    <row r="220" spans="1:8" x14ac:dyDescent="0.25">
      <c r="A220" t="s">
        <v>574</v>
      </c>
      <c r="B220" t="s">
        <v>575</v>
      </c>
      <c r="C220">
        <v>4.7300000000000004</v>
      </c>
      <c r="D220">
        <v>5.1879999999999997</v>
      </c>
      <c r="E220">
        <v>8</v>
      </c>
      <c r="F220" t="s">
        <v>226</v>
      </c>
      <c r="G220" t="s">
        <v>576</v>
      </c>
    </row>
    <row r="221" spans="1:8" x14ac:dyDescent="0.25">
      <c r="A221" t="s">
        <v>577</v>
      </c>
      <c r="B221" t="s">
        <v>575</v>
      </c>
      <c r="C221">
        <v>6.79</v>
      </c>
      <c r="D221">
        <v>7.4009999999999998</v>
      </c>
      <c r="E221">
        <v>8</v>
      </c>
      <c r="F221" t="s">
        <v>226</v>
      </c>
      <c r="G221" t="s">
        <v>576</v>
      </c>
    </row>
    <row r="222" spans="1:8" x14ac:dyDescent="0.25">
      <c r="A222" t="s">
        <v>578</v>
      </c>
      <c r="B222" t="s">
        <v>579</v>
      </c>
      <c r="C222">
        <v>11.673</v>
      </c>
      <c r="D222">
        <v>12.817</v>
      </c>
      <c r="E222">
        <v>25</v>
      </c>
      <c r="F222" t="s">
        <v>540</v>
      </c>
      <c r="G222" t="s">
        <v>580</v>
      </c>
    </row>
    <row r="223" spans="1:8" x14ac:dyDescent="0.25">
      <c r="A223" t="s">
        <v>581</v>
      </c>
      <c r="B223" t="s">
        <v>582</v>
      </c>
      <c r="C223">
        <v>16.173999999999999</v>
      </c>
      <c r="D223">
        <v>18.004999999999999</v>
      </c>
      <c r="E223">
        <v>25</v>
      </c>
      <c r="F223" t="s">
        <v>540</v>
      </c>
      <c r="G223" t="s">
        <v>580</v>
      </c>
    </row>
    <row r="224" spans="1:8" x14ac:dyDescent="0.25">
      <c r="A224" t="s">
        <v>581</v>
      </c>
      <c r="B224" t="s">
        <v>583</v>
      </c>
      <c r="C224">
        <v>7.0949999999999998</v>
      </c>
      <c r="D224">
        <v>8.4689999999999994</v>
      </c>
      <c r="E224">
        <v>25</v>
      </c>
      <c r="F224" t="s">
        <v>540</v>
      </c>
      <c r="G224" t="s">
        <v>580</v>
      </c>
    </row>
    <row r="225" spans="1:7" x14ac:dyDescent="0.25">
      <c r="A225" t="s">
        <v>584</v>
      </c>
      <c r="B225" t="s">
        <v>585</v>
      </c>
      <c r="C225">
        <v>6.7140000000000004</v>
      </c>
      <c r="D225">
        <v>8.1630000000000003</v>
      </c>
      <c r="E225">
        <v>25</v>
      </c>
      <c r="F225" t="s">
        <v>540</v>
      </c>
      <c r="G225" t="s">
        <v>580</v>
      </c>
    </row>
    <row r="226" spans="1:7" x14ac:dyDescent="0.25">
      <c r="A226" t="s">
        <v>586</v>
      </c>
      <c r="B226" t="s">
        <v>587</v>
      </c>
      <c r="C226">
        <v>4.4249999999999998</v>
      </c>
      <c r="D226">
        <v>4.7300000000000004</v>
      </c>
      <c r="E226">
        <v>8</v>
      </c>
      <c r="F226" t="s">
        <v>226</v>
      </c>
      <c r="G226" t="s">
        <v>251</v>
      </c>
    </row>
    <row r="227" spans="1:7" x14ac:dyDescent="0.25">
      <c r="A227" t="s">
        <v>588</v>
      </c>
      <c r="B227" t="s">
        <v>589</v>
      </c>
      <c r="C227">
        <v>2.06</v>
      </c>
      <c r="D227">
        <v>2.7469999999999999</v>
      </c>
      <c r="E227">
        <v>8</v>
      </c>
      <c r="F227" t="s">
        <v>226</v>
      </c>
      <c r="G227" t="s">
        <v>590</v>
      </c>
    </row>
    <row r="228" spans="1:7" x14ac:dyDescent="0.25">
      <c r="A228" t="s">
        <v>591</v>
      </c>
      <c r="B228" t="s">
        <v>592</v>
      </c>
      <c r="C228">
        <v>17.242000000000001</v>
      </c>
      <c r="D228">
        <v>18.768000000000001</v>
      </c>
      <c r="E228">
        <v>8</v>
      </c>
      <c r="F228" t="s">
        <v>226</v>
      </c>
      <c r="G228" t="s">
        <v>593</v>
      </c>
    </row>
    <row r="229" spans="1:7" x14ac:dyDescent="0.25">
      <c r="A229" t="s">
        <v>591</v>
      </c>
      <c r="B229" t="s">
        <v>594</v>
      </c>
      <c r="C229">
        <v>34.332000000000001</v>
      </c>
      <c r="D229">
        <v>35.552999999999997</v>
      </c>
      <c r="E229">
        <v>8</v>
      </c>
      <c r="F229" t="s">
        <v>226</v>
      </c>
      <c r="G229" t="s">
        <v>593</v>
      </c>
    </row>
    <row r="230" spans="1:7" x14ac:dyDescent="0.25">
      <c r="A230" t="s">
        <v>591</v>
      </c>
      <c r="B230" t="s">
        <v>594</v>
      </c>
      <c r="C230">
        <v>26.245000000000001</v>
      </c>
      <c r="D230">
        <v>27.161000000000001</v>
      </c>
      <c r="E230">
        <v>8</v>
      </c>
      <c r="F230" t="s">
        <v>226</v>
      </c>
      <c r="G230" t="s">
        <v>593</v>
      </c>
    </row>
    <row r="231" spans="1:7" x14ac:dyDescent="0.25">
      <c r="A231" t="s">
        <v>591</v>
      </c>
      <c r="B231" t="s">
        <v>594</v>
      </c>
      <c r="C231">
        <v>8.5449999999999999</v>
      </c>
      <c r="D231">
        <v>9.766</v>
      </c>
      <c r="E231">
        <v>8</v>
      </c>
      <c r="F231" t="s">
        <v>226</v>
      </c>
      <c r="G231" t="s">
        <v>593</v>
      </c>
    </row>
    <row r="232" spans="1:7" x14ac:dyDescent="0.25">
      <c r="A232" t="s">
        <v>595</v>
      </c>
      <c r="B232" t="s">
        <v>594</v>
      </c>
      <c r="C232">
        <v>11.901999999999999</v>
      </c>
      <c r="D232">
        <v>13.733000000000001</v>
      </c>
      <c r="E232">
        <v>25</v>
      </c>
      <c r="F232" t="s">
        <v>540</v>
      </c>
      <c r="G232" t="s">
        <v>580</v>
      </c>
    </row>
    <row r="233" spans="1:7" x14ac:dyDescent="0.25">
      <c r="A233" t="s">
        <v>556</v>
      </c>
      <c r="B233" t="s">
        <v>532</v>
      </c>
      <c r="C233">
        <v>383.30099999999999</v>
      </c>
      <c r="D233">
        <v>384.29300000000001</v>
      </c>
      <c r="E233">
        <v>8</v>
      </c>
      <c r="F233" t="s">
        <v>505</v>
      </c>
      <c r="G233" t="s">
        <v>533</v>
      </c>
    </row>
    <row r="234" spans="1:7" x14ac:dyDescent="0.25">
      <c r="A234" t="s">
        <v>556</v>
      </c>
      <c r="B234" t="s">
        <v>532</v>
      </c>
      <c r="C234">
        <v>358.42899999999997</v>
      </c>
      <c r="D234">
        <v>359.26799999999997</v>
      </c>
      <c r="E234">
        <v>8</v>
      </c>
      <c r="F234" t="s">
        <v>505</v>
      </c>
      <c r="G234" t="s">
        <v>533</v>
      </c>
    </row>
    <row r="235" spans="1:7" x14ac:dyDescent="0.25">
      <c r="A235" t="s">
        <v>556</v>
      </c>
      <c r="B235" t="s">
        <v>532</v>
      </c>
      <c r="C235">
        <v>141.44900000000001</v>
      </c>
      <c r="D235">
        <v>141.983</v>
      </c>
      <c r="E235">
        <v>8</v>
      </c>
      <c r="F235" t="s">
        <v>505</v>
      </c>
      <c r="G235" t="s">
        <v>533</v>
      </c>
    </row>
    <row r="236" spans="1:7" x14ac:dyDescent="0.25">
      <c r="A236" t="s">
        <v>556</v>
      </c>
      <c r="B236" t="s">
        <v>532</v>
      </c>
      <c r="C236">
        <v>137.405</v>
      </c>
      <c r="D236">
        <v>138.01599999999999</v>
      </c>
      <c r="E236">
        <v>8</v>
      </c>
      <c r="F236" t="s">
        <v>505</v>
      </c>
      <c r="G236" t="s">
        <v>533</v>
      </c>
    </row>
    <row r="237" spans="1:7" x14ac:dyDescent="0.25">
      <c r="A237" t="s">
        <v>556</v>
      </c>
      <c r="B237" t="s">
        <v>532</v>
      </c>
      <c r="C237">
        <v>124.81699999999999</v>
      </c>
      <c r="D237">
        <v>125.19799999999999</v>
      </c>
      <c r="E237">
        <v>8</v>
      </c>
      <c r="F237" t="s">
        <v>505</v>
      </c>
      <c r="G237" t="s">
        <v>533</v>
      </c>
    </row>
    <row r="238" spans="1:7" x14ac:dyDescent="0.25">
      <c r="A238" t="s">
        <v>556</v>
      </c>
      <c r="B238" t="s">
        <v>532</v>
      </c>
      <c r="C238">
        <v>112.30500000000001</v>
      </c>
      <c r="D238">
        <v>112.91500000000001</v>
      </c>
      <c r="E238">
        <v>8</v>
      </c>
      <c r="F238" t="s">
        <v>505</v>
      </c>
      <c r="G238" t="s">
        <v>533</v>
      </c>
    </row>
    <row r="239" spans="1:7" x14ac:dyDescent="0.25">
      <c r="A239" t="s">
        <v>556</v>
      </c>
      <c r="B239" t="s">
        <v>532</v>
      </c>
      <c r="C239">
        <v>108.185</v>
      </c>
      <c r="D239">
        <v>108.643</v>
      </c>
      <c r="E239">
        <v>8</v>
      </c>
      <c r="F239" t="s">
        <v>505</v>
      </c>
      <c r="G239" t="s">
        <v>533</v>
      </c>
    </row>
    <row r="240" spans="1:7" x14ac:dyDescent="0.25">
      <c r="A240" t="s">
        <v>556</v>
      </c>
      <c r="B240" t="s">
        <v>532</v>
      </c>
      <c r="C240">
        <v>103.91200000000001</v>
      </c>
      <c r="D240">
        <v>104.37</v>
      </c>
      <c r="E240">
        <v>8</v>
      </c>
      <c r="F240" t="s">
        <v>505</v>
      </c>
      <c r="G240" t="s">
        <v>533</v>
      </c>
    </row>
    <row r="241" spans="1:7" x14ac:dyDescent="0.25">
      <c r="A241" t="s">
        <v>556</v>
      </c>
      <c r="B241" t="s">
        <v>532</v>
      </c>
      <c r="C241">
        <v>99.869</v>
      </c>
      <c r="D241">
        <v>100.327</v>
      </c>
      <c r="E241">
        <v>8</v>
      </c>
      <c r="F241" t="s">
        <v>505</v>
      </c>
      <c r="G241" t="s">
        <v>533</v>
      </c>
    </row>
    <row r="242" spans="1:7" x14ac:dyDescent="0.25">
      <c r="A242" t="s">
        <v>556</v>
      </c>
      <c r="B242" t="s">
        <v>532</v>
      </c>
      <c r="C242">
        <v>95.52</v>
      </c>
      <c r="D242">
        <v>96.13</v>
      </c>
      <c r="E242">
        <v>8</v>
      </c>
      <c r="F242" t="s">
        <v>505</v>
      </c>
      <c r="G242" t="s">
        <v>533</v>
      </c>
    </row>
    <row r="243" spans="1:7" x14ac:dyDescent="0.25">
      <c r="A243" t="s">
        <v>556</v>
      </c>
      <c r="B243" t="s">
        <v>532</v>
      </c>
      <c r="C243">
        <v>91.4</v>
      </c>
      <c r="D243">
        <v>92.01</v>
      </c>
      <c r="E243">
        <v>8</v>
      </c>
      <c r="F243" t="s">
        <v>505</v>
      </c>
      <c r="G243" t="s">
        <v>533</v>
      </c>
    </row>
    <row r="244" spans="1:7" x14ac:dyDescent="0.25">
      <c r="A244" t="s">
        <v>556</v>
      </c>
      <c r="B244" t="s">
        <v>532</v>
      </c>
      <c r="C244">
        <v>87.203999999999994</v>
      </c>
      <c r="D244">
        <v>87.813999999999993</v>
      </c>
      <c r="E244">
        <v>8</v>
      </c>
      <c r="F244" t="s">
        <v>505</v>
      </c>
      <c r="G244" t="s">
        <v>533</v>
      </c>
    </row>
    <row r="245" spans="1:7" x14ac:dyDescent="0.25">
      <c r="A245" t="s">
        <v>556</v>
      </c>
      <c r="B245" t="s">
        <v>532</v>
      </c>
      <c r="C245">
        <v>79.117000000000004</v>
      </c>
      <c r="D245">
        <v>79.421999999999997</v>
      </c>
      <c r="E245">
        <v>8</v>
      </c>
      <c r="F245" t="s">
        <v>505</v>
      </c>
      <c r="G245" t="s">
        <v>533</v>
      </c>
    </row>
    <row r="246" spans="1:7" x14ac:dyDescent="0.25">
      <c r="A246" t="s">
        <v>531</v>
      </c>
      <c r="B246" t="s">
        <v>557</v>
      </c>
      <c r="C246">
        <v>350.03699999999998</v>
      </c>
      <c r="D246">
        <v>350.87599999999998</v>
      </c>
      <c r="E246">
        <v>8</v>
      </c>
      <c r="F246" t="s">
        <v>505</v>
      </c>
      <c r="G246" t="s">
        <v>533</v>
      </c>
    </row>
    <row r="247" spans="1:7" x14ac:dyDescent="0.25">
      <c r="A247" t="s">
        <v>531</v>
      </c>
      <c r="B247" t="s">
        <v>557</v>
      </c>
      <c r="C247">
        <v>70.647999999999996</v>
      </c>
      <c r="D247">
        <v>71.259</v>
      </c>
      <c r="E247">
        <v>8</v>
      </c>
      <c r="F247" t="s">
        <v>505</v>
      </c>
      <c r="G247" t="s">
        <v>533</v>
      </c>
    </row>
    <row r="248" spans="1:7" x14ac:dyDescent="0.25">
      <c r="A248" t="s">
        <v>531</v>
      </c>
      <c r="B248" t="s">
        <v>596</v>
      </c>
      <c r="C248">
        <v>116.425</v>
      </c>
      <c r="D248">
        <v>116.959</v>
      </c>
      <c r="E248">
        <v>8</v>
      </c>
      <c r="F248" t="s">
        <v>505</v>
      </c>
      <c r="G248" t="s">
        <v>533</v>
      </c>
    </row>
    <row r="249" spans="1:7" x14ac:dyDescent="0.25">
      <c r="A249" t="s">
        <v>531</v>
      </c>
      <c r="B249" t="s">
        <v>532</v>
      </c>
      <c r="C249">
        <v>379.18099999999998</v>
      </c>
      <c r="D249">
        <v>380.096</v>
      </c>
      <c r="E249">
        <v>8</v>
      </c>
      <c r="F249" t="s">
        <v>505</v>
      </c>
      <c r="G249" t="s">
        <v>533</v>
      </c>
    </row>
    <row r="250" spans="1:7" x14ac:dyDescent="0.25">
      <c r="A250" t="s">
        <v>531</v>
      </c>
      <c r="B250" t="s">
        <v>532</v>
      </c>
      <c r="C250">
        <v>374.98500000000001</v>
      </c>
      <c r="D250">
        <v>375.82400000000001</v>
      </c>
      <c r="E250">
        <v>8</v>
      </c>
      <c r="F250" t="s">
        <v>505</v>
      </c>
      <c r="G250" t="s">
        <v>533</v>
      </c>
    </row>
    <row r="251" spans="1:7" x14ac:dyDescent="0.25">
      <c r="A251" t="s">
        <v>531</v>
      </c>
      <c r="B251" t="s">
        <v>532</v>
      </c>
      <c r="C251">
        <v>366.36399999999998</v>
      </c>
      <c r="D251">
        <v>367.50799999999998</v>
      </c>
      <c r="E251">
        <v>8</v>
      </c>
      <c r="F251" t="s">
        <v>505</v>
      </c>
      <c r="G251" t="s">
        <v>533</v>
      </c>
    </row>
    <row r="252" spans="1:7" x14ac:dyDescent="0.25">
      <c r="A252" t="s">
        <v>531</v>
      </c>
      <c r="B252" t="s">
        <v>532</v>
      </c>
      <c r="C252">
        <v>362.625</v>
      </c>
      <c r="D252">
        <v>363.38799999999998</v>
      </c>
      <c r="E252">
        <v>8</v>
      </c>
      <c r="F252" t="s">
        <v>505</v>
      </c>
      <c r="G252" t="s">
        <v>533</v>
      </c>
    </row>
    <row r="253" spans="1:7" x14ac:dyDescent="0.25">
      <c r="A253" t="s">
        <v>531</v>
      </c>
      <c r="B253" t="s">
        <v>532</v>
      </c>
      <c r="C253">
        <v>345.91699999999997</v>
      </c>
      <c r="D253">
        <v>346.60300000000001</v>
      </c>
      <c r="E253">
        <v>8</v>
      </c>
      <c r="F253" t="s">
        <v>505</v>
      </c>
      <c r="G253" t="s">
        <v>533</v>
      </c>
    </row>
    <row r="254" spans="1:7" x14ac:dyDescent="0.25">
      <c r="A254" t="s">
        <v>531</v>
      </c>
      <c r="B254" t="s">
        <v>532</v>
      </c>
      <c r="C254">
        <v>199.81399999999999</v>
      </c>
      <c r="D254">
        <v>200.34800000000001</v>
      </c>
      <c r="E254">
        <v>8</v>
      </c>
      <c r="F254" t="s">
        <v>505</v>
      </c>
      <c r="G254" t="s">
        <v>533</v>
      </c>
    </row>
    <row r="255" spans="1:7" x14ac:dyDescent="0.25">
      <c r="A255" t="s">
        <v>531</v>
      </c>
      <c r="B255" t="s">
        <v>532</v>
      </c>
      <c r="C255">
        <v>191.49799999999999</v>
      </c>
      <c r="D255">
        <v>192.184</v>
      </c>
      <c r="E255">
        <v>8</v>
      </c>
      <c r="F255" t="s">
        <v>505</v>
      </c>
      <c r="G255" t="s">
        <v>597</v>
      </c>
    </row>
    <row r="256" spans="1:7" x14ac:dyDescent="0.25">
      <c r="A256" t="s">
        <v>531</v>
      </c>
      <c r="B256" t="s">
        <v>532</v>
      </c>
      <c r="C256">
        <v>133.209</v>
      </c>
      <c r="D256">
        <v>133.667</v>
      </c>
      <c r="E256">
        <v>8</v>
      </c>
      <c r="F256" t="s">
        <v>505</v>
      </c>
      <c r="G256" t="s">
        <v>533</v>
      </c>
    </row>
    <row r="257" spans="1:7" x14ac:dyDescent="0.25">
      <c r="A257" t="s">
        <v>531</v>
      </c>
      <c r="B257" t="s">
        <v>532</v>
      </c>
      <c r="C257">
        <v>129.01300000000001</v>
      </c>
      <c r="D257">
        <v>129.547</v>
      </c>
      <c r="E257">
        <v>8</v>
      </c>
      <c r="F257" t="s">
        <v>505</v>
      </c>
      <c r="G257" t="s">
        <v>533</v>
      </c>
    </row>
    <row r="258" spans="1:7" x14ac:dyDescent="0.25">
      <c r="A258" t="s">
        <v>531</v>
      </c>
      <c r="B258" t="s">
        <v>532</v>
      </c>
      <c r="C258">
        <v>120.468</v>
      </c>
      <c r="D258">
        <v>121.002</v>
      </c>
      <c r="E258">
        <v>8</v>
      </c>
      <c r="F258" t="s">
        <v>505</v>
      </c>
      <c r="G258" t="s">
        <v>533</v>
      </c>
    </row>
    <row r="259" spans="1:7" x14ac:dyDescent="0.25">
      <c r="A259" t="s">
        <v>531</v>
      </c>
      <c r="B259" t="s">
        <v>532</v>
      </c>
      <c r="C259">
        <v>83.16</v>
      </c>
      <c r="D259">
        <v>83.617999999999995</v>
      </c>
      <c r="E259">
        <v>8</v>
      </c>
      <c r="F259" t="s">
        <v>505</v>
      </c>
      <c r="G259" t="s">
        <v>533</v>
      </c>
    </row>
    <row r="260" spans="1:7" x14ac:dyDescent="0.25">
      <c r="A260" t="s">
        <v>531</v>
      </c>
      <c r="B260" t="s">
        <v>532</v>
      </c>
      <c r="C260">
        <v>74.921000000000006</v>
      </c>
      <c r="D260">
        <v>75.454999999999998</v>
      </c>
      <c r="E260">
        <v>8</v>
      </c>
      <c r="F260" t="s">
        <v>505</v>
      </c>
      <c r="G260" t="s">
        <v>533</v>
      </c>
    </row>
    <row r="261" spans="1:7" x14ac:dyDescent="0.25">
      <c r="A261" t="s">
        <v>537</v>
      </c>
      <c r="B261" t="s">
        <v>538</v>
      </c>
      <c r="C261">
        <v>327.14800000000002</v>
      </c>
      <c r="D261">
        <v>330.2</v>
      </c>
      <c r="E261">
        <v>8</v>
      </c>
      <c r="F261" t="s">
        <v>505</v>
      </c>
      <c r="G261" t="s">
        <v>513</v>
      </c>
    </row>
    <row r="262" spans="1:7" x14ac:dyDescent="0.25">
      <c r="A262" t="s">
        <v>598</v>
      </c>
      <c r="B262" t="s">
        <v>599</v>
      </c>
      <c r="C262">
        <v>11.597</v>
      </c>
      <c r="D262">
        <v>227.96600000000001</v>
      </c>
      <c r="E262">
        <v>8</v>
      </c>
      <c r="F262" t="s">
        <v>517</v>
      </c>
      <c r="G262" t="s">
        <v>600</v>
      </c>
    </row>
    <row r="263" spans="1:7" x14ac:dyDescent="0.25">
      <c r="A263" t="s">
        <v>601</v>
      </c>
      <c r="B263" t="s">
        <v>602</v>
      </c>
      <c r="C263">
        <v>12.054</v>
      </c>
      <c r="D263">
        <v>13.657</v>
      </c>
      <c r="E263">
        <v>8</v>
      </c>
      <c r="F263" t="s">
        <v>226</v>
      </c>
      <c r="G263" t="s">
        <v>603</v>
      </c>
    </row>
    <row r="264" spans="1:7" x14ac:dyDescent="0.25">
      <c r="A264" t="s">
        <v>604</v>
      </c>
      <c r="B264" t="s">
        <v>605</v>
      </c>
      <c r="C264">
        <v>141.602</v>
      </c>
      <c r="D264">
        <v>362.24400000000003</v>
      </c>
      <c r="E264">
        <v>8</v>
      </c>
      <c r="F264" t="s">
        <v>517</v>
      </c>
      <c r="G264" t="s">
        <v>606</v>
      </c>
    </row>
    <row r="265" spans="1:7" x14ac:dyDescent="0.25">
      <c r="A265" t="s">
        <v>607</v>
      </c>
      <c r="B265" t="s">
        <v>608</v>
      </c>
      <c r="C265">
        <v>125.122</v>
      </c>
      <c r="D265">
        <v>457.15300000000002</v>
      </c>
      <c r="E265">
        <v>14</v>
      </c>
      <c r="F265" t="s">
        <v>517</v>
      </c>
      <c r="G265" t="s">
        <v>609</v>
      </c>
    </row>
    <row r="266" spans="1:7" x14ac:dyDescent="0.25">
      <c r="A266" t="s">
        <v>610</v>
      </c>
      <c r="B266" t="s">
        <v>611</v>
      </c>
      <c r="C266">
        <v>11.673</v>
      </c>
      <c r="D266">
        <v>13.657</v>
      </c>
      <c r="E266">
        <v>25</v>
      </c>
      <c r="F266" t="s">
        <v>540</v>
      </c>
      <c r="G266" t="s">
        <v>580</v>
      </c>
    </row>
    <row r="267" spans="1:7" x14ac:dyDescent="0.25">
      <c r="A267" t="s">
        <v>612</v>
      </c>
      <c r="B267" t="s">
        <v>613</v>
      </c>
      <c r="C267">
        <v>16.402999999999999</v>
      </c>
      <c r="D267">
        <v>19.989000000000001</v>
      </c>
      <c r="E267">
        <v>25</v>
      </c>
      <c r="F267" t="s">
        <v>540</v>
      </c>
      <c r="G267" t="s">
        <v>580</v>
      </c>
    </row>
    <row r="268" spans="1:7" x14ac:dyDescent="0.25">
      <c r="A268" t="s">
        <v>607</v>
      </c>
      <c r="B268" t="s">
        <v>608</v>
      </c>
      <c r="C268">
        <v>21.82</v>
      </c>
      <c r="D268">
        <v>23.651</v>
      </c>
      <c r="E268">
        <v>24</v>
      </c>
      <c r="F268" t="s">
        <v>226</v>
      </c>
      <c r="G268" t="s">
        <v>614</v>
      </c>
    </row>
    <row r="269" spans="1:7" x14ac:dyDescent="0.25">
      <c r="A269" t="s">
        <v>607</v>
      </c>
      <c r="B269" t="s">
        <v>608</v>
      </c>
      <c r="C269">
        <v>26.55</v>
      </c>
      <c r="D269">
        <v>28.076000000000001</v>
      </c>
      <c r="E269">
        <v>24</v>
      </c>
      <c r="F269" t="s">
        <v>226</v>
      </c>
      <c r="G269" t="s">
        <v>614</v>
      </c>
    </row>
    <row r="270" spans="1:7" x14ac:dyDescent="0.25">
      <c r="A270" t="s">
        <v>607</v>
      </c>
      <c r="B270" t="s">
        <v>608</v>
      </c>
      <c r="C270">
        <v>31.738</v>
      </c>
      <c r="D270">
        <v>33.264000000000003</v>
      </c>
      <c r="E270">
        <v>24</v>
      </c>
      <c r="F270" t="s">
        <v>226</v>
      </c>
      <c r="G270" t="s">
        <v>614</v>
      </c>
    </row>
    <row r="271" spans="1:7" x14ac:dyDescent="0.25">
      <c r="A271" t="s">
        <v>615</v>
      </c>
      <c r="B271" t="s">
        <v>616</v>
      </c>
      <c r="C271">
        <v>6.7140000000000004</v>
      </c>
      <c r="D271">
        <v>8.0869999999999997</v>
      </c>
      <c r="E271">
        <v>8</v>
      </c>
      <c r="F271" t="s">
        <v>226</v>
      </c>
      <c r="G271" t="s">
        <v>593</v>
      </c>
    </row>
    <row r="272" spans="1:7" x14ac:dyDescent="0.25">
      <c r="A272" t="s">
        <v>615</v>
      </c>
      <c r="B272" t="s">
        <v>616</v>
      </c>
      <c r="C272">
        <v>11.901999999999999</v>
      </c>
      <c r="D272">
        <v>12.97</v>
      </c>
      <c r="E272">
        <v>8</v>
      </c>
      <c r="F272" t="s">
        <v>226</v>
      </c>
      <c r="G272" t="s">
        <v>593</v>
      </c>
    </row>
    <row r="273" spans="1:7" x14ac:dyDescent="0.25">
      <c r="A273" t="s">
        <v>615</v>
      </c>
      <c r="B273" t="s">
        <v>617</v>
      </c>
      <c r="C273">
        <v>6.7140000000000004</v>
      </c>
      <c r="D273">
        <v>8.6210000000000004</v>
      </c>
      <c r="E273">
        <v>25</v>
      </c>
      <c r="F273" t="s">
        <v>540</v>
      </c>
      <c r="G273" t="s">
        <v>580</v>
      </c>
    </row>
    <row r="274" spans="1:7" x14ac:dyDescent="0.25">
      <c r="A274" t="s">
        <v>618</v>
      </c>
      <c r="B274" t="s">
        <v>619</v>
      </c>
      <c r="C274">
        <v>6.5609999999999999</v>
      </c>
      <c r="D274">
        <v>7.9349999999999996</v>
      </c>
      <c r="E274">
        <v>8</v>
      </c>
      <c r="F274" t="s">
        <v>226</v>
      </c>
      <c r="G274" t="s">
        <v>593</v>
      </c>
    </row>
    <row r="275" spans="1:7" x14ac:dyDescent="0.25">
      <c r="A275" t="s">
        <v>618</v>
      </c>
      <c r="B275" t="s">
        <v>619</v>
      </c>
      <c r="C275">
        <v>11.597</v>
      </c>
      <c r="D275">
        <v>13.122999999999999</v>
      </c>
      <c r="E275">
        <v>8</v>
      </c>
      <c r="F275" t="s">
        <v>226</v>
      </c>
      <c r="G275" t="s">
        <v>593</v>
      </c>
    </row>
    <row r="276" spans="1:7" x14ac:dyDescent="0.25">
      <c r="A276" t="s">
        <v>616</v>
      </c>
      <c r="B276" t="s">
        <v>617</v>
      </c>
      <c r="C276">
        <v>6.7140000000000004</v>
      </c>
      <c r="D276">
        <v>7.782</v>
      </c>
      <c r="E276">
        <v>8</v>
      </c>
      <c r="F276" t="s">
        <v>226</v>
      </c>
      <c r="G276" t="s">
        <v>593</v>
      </c>
    </row>
    <row r="277" spans="1:7" x14ac:dyDescent="0.25">
      <c r="A277" t="s">
        <v>616</v>
      </c>
      <c r="B277" t="s">
        <v>620</v>
      </c>
      <c r="C277">
        <v>11.292</v>
      </c>
      <c r="D277">
        <v>12.512</v>
      </c>
      <c r="E277">
        <v>8</v>
      </c>
      <c r="F277" t="s">
        <v>226</v>
      </c>
      <c r="G277" t="s">
        <v>593</v>
      </c>
    </row>
    <row r="278" spans="1:7" x14ac:dyDescent="0.25">
      <c r="A278" t="s">
        <v>621</v>
      </c>
      <c r="B278" t="s">
        <v>622</v>
      </c>
      <c r="C278">
        <v>11.444000000000001</v>
      </c>
      <c r="D278">
        <v>13.808999999999999</v>
      </c>
      <c r="E278">
        <v>25</v>
      </c>
      <c r="F278" t="s">
        <v>540</v>
      </c>
      <c r="G278" t="s">
        <v>580</v>
      </c>
    </row>
    <row r="279" spans="1:7" x14ac:dyDescent="0.25">
      <c r="A279" t="s">
        <v>623</v>
      </c>
      <c r="B279" t="s">
        <v>624</v>
      </c>
      <c r="C279">
        <v>16.478999999999999</v>
      </c>
      <c r="D279">
        <v>20.141999999999999</v>
      </c>
      <c r="E279">
        <v>25</v>
      </c>
      <c r="F279" t="s">
        <v>540</v>
      </c>
      <c r="G279" t="s">
        <v>580</v>
      </c>
    </row>
    <row r="280" spans="1:7" x14ac:dyDescent="0.25">
      <c r="A280" t="s">
        <v>625</v>
      </c>
      <c r="B280" t="s">
        <v>626</v>
      </c>
      <c r="C280">
        <v>3.8149999999999999</v>
      </c>
      <c r="D280">
        <v>4.1959999999999997</v>
      </c>
      <c r="E280">
        <v>8</v>
      </c>
      <c r="F280" t="s">
        <v>226</v>
      </c>
      <c r="G280" t="s">
        <v>627</v>
      </c>
    </row>
    <row r="281" spans="1:7" x14ac:dyDescent="0.25">
      <c r="A281" t="s">
        <v>625</v>
      </c>
      <c r="B281" t="s">
        <v>628</v>
      </c>
      <c r="C281">
        <v>3.8149999999999999</v>
      </c>
      <c r="D281">
        <v>4.3490000000000002</v>
      </c>
      <c r="E281">
        <v>14</v>
      </c>
      <c r="F281" t="s">
        <v>226</v>
      </c>
      <c r="G281" t="s">
        <v>629</v>
      </c>
    </row>
    <row r="282" spans="1:7" x14ac:dyDescent="0.25">
      <c r="A282" t="s">
        <v>625</v>
      </c>
      <c r="B282" t="s">
        <v>628</v>
      </c>
      <c r="C282">
        <v>3.51</v>
      </c>
      <c r="D282">
        <v>4.2720000000000002</v>
      </c>
      <c r="E282">
        <v>25</v>
      </c>
      <c r="F282" t="s">
        <v>226</v>
      </c>
      <c r="G282" t="s">
        <v>630</v>
      </c>
    </row>
    <row r="283" spans="1:7" x14ac:dyDescent="0.25">
      <c r="A283" t="s">
        <v>631</v>
      </c>
      <c r="B283" t="s">
        <v>632</v>
      </c>
      <c r="C283">
        <v>11.444000000000001</v>
      </c>
      <c r="D283">
        <v>13.122999999999999</v>
      </c>
      <c r="E283">
        <v>8</v>
      </c>
      <c r="F283" t="s">
        <v>226</v>
      </c>
      <c r="G283" t="s">
        <v>593</v>
      </c>
    </row>
    <row r="284" spans="1:7" x14ac:dyDescent="0.25">
      <c r="A284" t="s">
        <v>626</v>
      </c>
      <c r="B284" t="s">
        <v>633</v>
      </c>
      <c r="C284">
        <v>16.327000000000002</v>
      </c>
      <c r="D284">
        <v>17.547999999999998</v>
      </c>
      <c r="E284">
        <v>8</v>
      </c>
      <c r="F284" t="s">
        <v>226</v>
      </c>
      <c r="G284" t="s">
        <v>593</v>
      </c>
    </row>
    <row r="285" spans="1:7" x14ac:dyDescent="0.25">
      <c r="A285" t="s">
        <v>632</v>
      </c>
      <c r="B285" t="s">
        <v>608</v>
      </c>
      <c r="C285">
        <v>16.937000000000001</v>
      </c>
      <c r="D285">
        <v>18.768000000000001</v>
      </c>
      <c r="E285">
        <v>24</v>
      </c>
      <c r="F285" t="s">
        <v>226</v>
      </c>
      <c r="G285" t="s">
        <v>614</v>
      </c>
    </row>
    <row r="286" spans="1:7" x14ac:dyDescent="0.25">
      <c r="A286" t="s">
        <v>607</v>
      </c>
      <c r="B286" t="s">
        <v>608</v>
      </c>
      <c r="C286">
        <v>11.749000000000001</v>
      </c>
      <c r="D286">
        <v>14.038</v>
      </c>
      <c r="E286">
        <v>24</v>
      </c>
      <c r="F286" t="s">
        <v>226</v>
      </c>
      <c r="G286" t="s">
        <v>614</v>
      </c>
    </row>
    <row r="287" spans="1:7" x14ac:dyDescent="0.25">
      <c r="A287" t="s">
        <v>608</v>
      </c>
      <c r="B287" t="s">
        <v>634</v>
      </c>
      <c r="C287">
        <v>6.7140000000000004</v>
      </c>
      <c r="D287">
        <v>8.0869999999999997</v>
      </c>
      <c r="E287">
        <v>8</v>
      </c>
      <c r="F287" t="s">
        <v>517</v>
      </c>
      <c r="G287" t="s">
        <v>513</v>
      </c>
    </row>
    <row r="288" spans="1:7" x14ac:dyDescent="0.25">
      <c r="A288" t="s">
        <v>608</v>
      </c>
      <c r="B288" t="s">
        <v>635</v>
      </c>
      <c r="C288">
        <v>7.0949999999999998</v>
      </c>
      <c r="D288">
        <v>7.782</v>
      </c>
      <c r="E288">
        <v>8</v>
      </c>
      <c r="F288" t="s">
        <v>517</v>
      </c>
      <c r="G288" t="s">
        <v>513</v>
      </c>
    </row>
    <row r="289" spans="1:8" x14ac:dyDescent="0.25">
      <c r="A289" t="s">
        <v>636</v>
      </c>
      <c r="B289" t="s">
        <v>637</v>
      </c>
      <c r="C289">
        <v>4.6539999999999999</v>
      </c>
      <c r="D289">
        <v>5.3410000000000002</v>
      </c>
      <c r="E289">
        <v>8</v>
      </c>
      <c r="F289" t="s">
        <v>226</v>
      </c>
      <c r="G289" t="s">
        <v>638</v>
      </c>
      <c r="H289" t="s">
        <v>639</v>
      </c>
    </row>
    <row r="290" spans="1:8" x14ac:dyDescent="0.25">
      <c r="A290" t="s">
        <v>636</v>
      </c>
      <c r="B290" t="s">
        <v>637</v>
      </c>
      <c r="C290">
        <v>6.18</v>
      </c>
      <c r="D290">
        <v>7.0190000000000001</v>
      </c>
      <c r="E290">
        <v>8</v>
      </c>
      <c r="F290" t="s">
        <v>226</v>
      </c>
      <c r="G290" t="s">
        <v>638</v>
      </c>
      <c r="H290" t="s">
        <v>639</v>
      </c>
    </row>
    <row r="291" spans="1:8" x14ac:dyDescent="0.25">
      <c r="A291" t="s">
        <v>640</v>
      </c>
      <c r="B291" t="s">
        <v>641</v>
      </c>
      <c r="C291">
        <v>6.5609999999999999</v>
      </c>
      <c r="D291">
        <v>7.6289999999999996</v>
      </c>
      <c r="E291">
        <v>8</v>
      </c>
      <c r="F291" t="s">
        <v>642</v>
      </c>
      <c r="G291" t="s">
        <v>643</v>
      </c>
    </row>
    <row r="292" spans="1:8" x14ac:dyDescent="0.25">
      <c r="A292" t="s">
        <v>640</v>
      </c>
      <c r="B292" t="s">
        <v>644</v>
      </c>
      <c r="C292">
        <v>3.2040000000000002</v>
      </c>
      <c r="D292">
        <v>4.4249999999999998</v>
      </c>
      <c r="E292">
        <v>8</v>
      </c>
      <c r="F292" t="s">
        <v>642</v>
      </c>
      <c r="G292" t="s">
        <v>643</v>
      </c>
    </row>
    <row r="293" spans="1:8" x14ac:dyDescent="0.25">
      <c r="A293" t="s">
        <v>644</v>
      </c>
      <c r="B293" t="s">
        <v>645</v>
      </c>
      <c r="C293">
        <v>6.2560000000000002</v>
      </c>
      <c r="D293">
        <v>8.0109999999999992</v>
      </c>
      <c r="E293">
        <v>8</v>
      </c>
      <c r="F293" t="s">
        <v>642</v>
      </c>
      <c r="G293" t="s">
        <v>643</v>
      </c>
    </row>
    <row r="294" spans="1:8" x14ac:dyDescent="0.25">
      <c r="A294" t="s">
        <v>644</v>
      </c>
      <c r="B294" t="s">
        <v>645</v>
      </c>
      <c r="C294">
        <v>3.2040000000000002</v>
      </c>
      <c r="D294">
        <v>4.2720000000000002</v>
      </c>
      <c r="E294">
        <v>8</v>
      </c>
      <c r="F294" t="s">
        <v>642</v>
      </c>
      <c r="G294" t="s">
        <v>643</v>
      </c>
    </row>
    <row r="295" spans="1:8" x14ac:dyDescent="0.25">
      <c r="A295" t="s">
        <v>644</v>
      </c>
      <c r="B295" t="s">
        <v>646</v>
      </c>
      <c r="C295">
        <v>4.7300000000000004</v>
      </c>
      <c r="D295">
        <v>6.0270000000000001</v>
      </c>
      <c r="E295">
        <v>8</v>
      </c>
      <c r="F295" t="s">
        <v>642</v>
      </c>
      <c r="G295" t="s">
        <v>643</v>
      </c>
    </row>
    <row r="296" spans="1:8" x14ac:dyDescent="0.25">
      <c r="A296" t="s">
        <v>646</v>
      </c>
      <c r="B296" t="s">
        <v>647</v>
      </c>
      <c r="C296">
        <v>12.436</v>
      </c>
      <c r="D296">
        <v>13.122999999999999</v>
      </c>
      <c r="E296">
        <v>8</v>
      </c>
      <c r="F296" t="s">
        <v>226</v>
      </c>
      <c r="G296" t="s">
        <v>249</v>
      </c>
    </row>
    <row r="297" spans="1:8" x14ac:dyDescent="0.25">
      <c r="A297" t="s">
        <v>646</v>
      </c>
      <c r="B297" t="s">
        <v>648</v>
      </c>
      <c r="C297">
        <v>2.5179999999999998</v>
      </c>
      <c r="D297">
        <v>3.3570000000000002</v>
      </c>
      <c r="E297">
        <v>8</v>
      </c>
      <c r="F297" t="s">
        <v>226</v>
      </c>
      <c r="G297" t="s">
        <v>649</v>
      </c>
    </row>
    <row r="298" spans="1:8" x14ac:dyDescent="0.25">
      <c r="A298" t="s">
        <v>646</v>
      </c>
      <c r="B298" t="s">
        <v>648</v>
      </c>
      <c r="C298">
        <v>6.9429999999999996</v>
      </c>
      <c r="D298">
        <v>7.6289999999999996</v>
      </c>
      <c r="E298">
        <v>8</v>
      </c>
      <c r="F298" t="s">
        <v>226</v>
      </c>
      <c r="G298" t="s">
        <v>650</v>
      </c>
    </row>
    <row r="299" spans="1:8" x14ac:dyDescent="0.25">
      <c r="A299" t="s">
        <v>646</v>
      </c>
      <c r="B299" t="s">
        <v>648</v>
      </c>
      <c r="C299">
        <v>6.0270000000000001</v>
      </c>
      <c r="D299">
        <v>6.7140000000000004</v>
      </c>
      <c r="E299">
        <v>8</v>
      </c>
      <c r="F299" t="s">
        <v>226</v>
      </c>
      <c r="G299" t="s">
        <v>372</v>
      </c>
    </row>
    <row r="300" spans="1:8" x14ac:dyDescent="0.25">
      <c r="A300" t="s">
        <v>646</v>
      </c>
      <c r="B300" t="s">
        <v>651</v>
      </c>
      <c r="C300">
        <v>5.4930000000000003</v>
      </c>
      <c r="D300">
        <v>6.4089999999999998</v>
      </c>
      <c r="E300">
        <v>8</v>
      </c>
      <c r="F300" t="s">
        <v>226</v>
      </c>
      <c r="G300" t="s">
        <v>649</v>
      </c>
    </row>
    <row r="301" spans="1:8" x14ac:dyDescent="0.25">
      <c r="A301" t="s">
        <v>652</v>
      </c>
      <c r="B301" t="s">
        <v>648</v>
      </c>
      <c r="C301">
        <v>4.12</v>
      </c>
      <c r="D301">
        <v>4.7300000000000004</v>
      </c>
      <c r="E301">
        <v>8</v>
      </c>
      <c r="F301" t="s">
        <v>226</v>
      </c>
      <c r="G301" t="s">
        <v>649</v>
      </c>
    </row>
    <row r="302" spans="1:8" x14ac:dyDescent="0.25">
      <c r="A302" t="s">
        <v>653</v>
      </c>
      <c r="B302" t="s">
        <v>654</v>
      </c>
      <c r="C302">
        <v>3.4329999999999998</v>
      </c>
      <c r="D302">
        <v>4.883</v>
      </c>
      <c r="E302">
        <v>8</v>
      </c>
      <c r="F302" t="s">
        <v>642</v>
      </c>
      <c r="G302" t="s">
        <v>643</v>
      </c>
    </row>
    <row r="303" spans="1:8" x14ac:dyDescent="0.25">
      <c r="A303" t="s">
        <v>655</v>
      </c>
      <c r="B303" t="s">
        <v>656</v>
      </c>
      <c r="C303">
        <v>5.3410000000000002</v>
      </c>
      <c r="D303">
        <v>6.5609999999999999</v>
      </c>
      <c r="E303">
        <v>8</v>
      </c>
      <c r="F303" t="s">
        <v>642</v>
      </c>
      <c r="G303" t="s">
        <v>657</v>
      </c>
    </row>
    <row r="304" spans="1:8" x14ac:dyDescent="0.25">
      <c r="A304" t="s">
        <v>658</v>
      </c>
      <c r="B304" t="s">
        <v>659</v>
      </c>
      <c r="C304">
        <v>4.9589999999999996</v>
      </c>
      <c r="D304">
        <v>6.5609999999999999</v>
      </c>
      <c r="E304">
        <v>8</v>
      </c>
      <c r="F304" t="s">
        <v>642</v>
      </c>
      <c r="G304" t="s">
        <v>660</v>
      </c>
    </row>
    <row r="305" spans="1:9" x14ac:dyDescent="0.25">
      <c r="A305" t="s">
        <v>661</v>
      </c>
      <c r="B305" t="s">
        <v>662</v>
      </c>
      <c r="C305">
        <v>7.782</v>
      </c>
      <c r="D305">
        <v>8.125</v>
      </c>
      <c r="E305">
        <v>8</v>
      </c>
      <c r="F305" t="s">
        <v>226</v>
      </c>
      <c r="G305" t="s">
        <v>663</v>
      </c>
    </row>
    <row r="306" spans="1:9" x14ac:dyDescent="0.25">
      <c r="A306" t="s">
        <v>664</v>
      </c>
      <c r="B306" t="s">
        <v>665</v>
      </c>
      <c r="C306">
        <v>5.875</v>
      </c>
      <c r="D306">
        <v>6.1040000000000001</v>
      </c>
      <c r="E306">
        <v>8</v>
      </c>
      <c r="F306" t="s">
        <v>226</v>
      </c>
      <c r="G306" t="s">
        <v>663</v>
      </c>
    </row>
    <row r="307" spans="1:9" x14ac:dyDescent="0.25">
      <c r="A307" t="s">
        <v>664</v>
      </c>
      <c r="B307" t="s">
        <v>662</v>
      </c>
      <c r="C307">
        <v>1.831</v>
      </c>
      <c r="D307">
        <v>2.1360000000000001</v>
      </c>
      <c r="E307">
        <v>8</v>
      </c>
      <c r="F307" t="s">
        <v>226</v>
      </c>
      <c r="G307" t="s">
        <v>663</v>
      </c>
    </row>
    <row r="308" spans="1:9" x14ac:dyDescent="0.25">
      <c r="A308" t="s">
        <v>666</v>
      </c>
      <c r="B308" t="s">
        <v>667</v>
      </c>
      <c r="C308">
        <v>3.8149999999999999</v>
      </c>
      <c r="D308">
        <v>4.4249999999999998</v>
      </c>
      <c r="E308">
        <v>8</v>
      </c>
      <c r="F308" t="s">
        <v>642</v>
      </c>
      <c r="G308" t="s">
        <v>660</v>
      </c>
    </row>
    <row r="309" spans="1:9" x14ac:dyDescent="0.25">
      <c r="A309" t="s">
        <v>668</v>
      </c>
      <c r="B309" t="s">
        <v>669</v>
      </c>
      <c r="C309">
        <v>8.24</v>
      </c>
      <c r="D309">
        <v>12.741</v>
      </c>
      <c r="E309">
        <v>8</v>
      </c>
      <c r="F309" t="s">
        <v>642</v>
      </c>
      <c r="G309" t="s">
        <v>660</v>
      </c>
    </row>
    <row r="310" spans="1:9" x14ac:dyDescent="0.25">
      <c r="A310" t="s">
        <v>670</v>
      </c>
      <c r="B310" t="s">
        <v>671</v>
      </c>
      <c r="C310">
        <v>5.0350000000000001</v>
      </c>
      <c r="D310">
        <v>5.9509999999999996</v>
      </c>
      <c r="E310">
        <v>8</v>
      </c>
      <c r="F310" t="s">
        <v>226</v>
      </c>
      <c r="G310" t="s">
        <v>672</v>
      </c>
      <c r="H310">
        <v>3</v>
      </c>
      <c r="I310" t="s">
        <v>673</v>
      </c>
    </row>
    <row r="311" spans="1:9" x14ac:dyDescent="0.25">
      <c r="A311" t="s">
        <v>674</v>
      </c>
      <c r="B311" t="s">
        <v>671</v>
      </c>
      <c r="C311">
        <v>2.5939999999999999</v>
      </c>
      <c r="D311">
        <v>4.12</v>
      </c>
      <c r="E311">
        <v>8</v>
      </c>
      <c r="F311" t="s">
        <v>226</v>
      </c>
      <c r="G311" t="s">
        <v>675</v>
      </c>
      <c r="H311">
        <v>3</v>
      </c>
      <c r="I311" t="s">
        <v>673</v>
      </c>
    </row>
    <row r="312" spans="1:9" x14ac:dyDescent="0.25">
      <c r="A312" t="s">
        <v>674</v>
      </c>
      <c r="B312" t="s">
        <v>671</v>
      </c>
      <c r="C312">
        <v>6.4850000000000003</v>
      </c>
      <c r="D312">
        <v>7.782</v>
      </c>
      <c r="E312">
        <v>8</v>
      </c>
      <c r="F312" t="s">
        <v>226</v>
      </c>
      <c r="G312" t="s">
        <v>672</v>
      </c>
      <c r="H312">
        <v>3</v>
      </c>
      <c r="I312" t="s">
        <v>673</v>
      </c>
    </row>
    <row r="313" spans="1:9" x14ac:dyDescent="0.25">
      <c r="A313" t="s">
        <v>676</v>
      </c>
      <c r="B313" t="s">
        <v>677</v>
      </c>
      <c r="C313">
        <v>2.5939999999999999</v>
      </c>
      <c r="D313">
        <v>7.9349999999999996</v>
      </c>
      <c r="E313">
        <v>8</v>
      </c>
      <c r="F313" t="s">
        <v>642</v>
      </c>
      <c r="G313" t="s">
        <v>678</v>
      </c>
    </row>
    <row r="314" spans="1:9" x14ac:dyDescent="0.25">
      <c r="A314" t="s">
        <v>679</v>
      </c>
      <c r="B314" t="s">
        <v>680</v>
      </c>
      <c r="C314">
        <v>3.5859999999999999</v>
      </c>
      <c r="D314">
        <v>6.3319999999999999</v>
      </c>
      <c r="E314">
        <v>8</v>
      </c>
      <c r="F314" t="s">
        <v>642</v>
      </c>
    </row>
    <row r="315" spans="1:9" x14ac:dyDescent="0.25">
      <c r="A315" t="s">
        <v>681</v>
      </c>
      <c r="B315" t="s">
        <v>682</v>
      </c>
      <c r="C315">
        <v>3.9670000000000001</v>
      </c>
      <c r="D315">
        <v>5.4930000000000003</v>
      </c>
      <c r="E315">
        <v>8</v>
      </c>
      <c r="F315" t="s">
        <v>642</v>
      </c>
      <c r="G315" t="s">
        <v>513</v>
      </c>
    </row>
    <row r="316" spans="1:9" x14ac:dyDescent="0.25">
      <c r="A316" t="s">
        <v>683</v>
      </c>
      <c r="B316" t="s">
        <v>684</v>
      </c>
      <c r="C316">
        <v>4.5010000000000003</v>
      </c>
      <c r="D316">
        <v>5.7220000000000004</v>
      </c>
      <c r="E316">
        <v>8</v>
      </c>
      <c r="F316" t="s">
        <v>642</v>
      </c>
      <c r="G316" t="s">
        <v>685</v>
      </c>
    </row>
    <row r="317" spans="1:9" x14ac:dyDescent="0.25">
      <c r="A317" t="s">
        <v>686</v>
      </c>
      <c r="B317" t="s">
        <v>687</v>
      </c>
      <c r="C317">
        <v>4.4249999999999998</v>
      </c>
      <c r="D317">
        <v>7.9349999999999996</v>
      </c>
      <c r="E317">
        <v>8</v>
      </c>
      <c r="F317" t="s">
        <v>642</v>
      </c>
      <c r="G317" t="s">
        <v>688</v>
      </c>
      <c r="H317" t="s">
        <v>689</v>
      </c>
    </row>
    <row r="318" spans="1:9" x14ac:dyDescent="0.25">
      <c r="A318" t="s">
        <v>690</v>
      </c>
      <c r="B318" t="s">
        <v>691</v>
      </c>
      <c r="C318">
        <v>4.1959999999999997</v>
      </c>
      <c r="D318">
        <v>7.2480000000000002</v>
      </c>
      <c r="E318">
        <v>8</v>
      </c>
      <c r="F318" t="s">
        <v>642</v>
      </c>
      <c r="G318" t="s">
        <v>692</v>
      </c>
    </row>
    <row r="319" spans="1:9" x14ac:dyDescent="0.25">
      <c r="A319" t="s">
        <v>693</v>
      </c>
      <c r="B319" t="s">
        <v>694</v>
      </c>
      <c r="C319">
        <v>7.6289999999999996</v>
      </c>
      <c r="D319">
        <v>11.292</v>
      </c>
      <c r="E319">
        <v>8</v>
      </c>
      <c r="F319" t="s">
        <v>642</v>
      </c>
      <c r="G319" t="s">
        <v>692</v>
      </c>
    </row>
    <row r="320" spans="1:9" x14ac:dyDescent="0.25">
      <c r="A320" t="s">
        <v>695</v>
      </c>
      <c r="B320" t="s">
        <v>696</v>
      </c>
      <c r="C320">
        <v>4.883</v>
      </c>
      <c r="D320">
        <v>12.207000000000001</v>
      </c>
      <c r="E320">
        <v>8</v>
      </c>
      <c r="F320" t="s">
        <v>642</v>
      </c>
    </row>
    <row r="321" spans="1:7" x14ac:dyDescent="0.25">
      <c r="A321" t="s">
        <v>697</v>
      </c>
      <c r="B321" t="s">
        <v>679</v>
      </c>
      <c r="C321">
        <v>2.823</v>
      </c>
      <c r="D321">
        <v>5.4930000000000003</v>
      </c>
      <c r="E321">
        <v>8</v>
      </c>
      <c r="F321" t="s">
        <v>642</v>
      </c>
    </row>
    <row r="322" spans="1:7" x14ac:dyDescent="0.25">
      <c r="A322" t="s">
        <v>698</v>
      </c>
      <c r="B322" t="s">
        <v>699</v>
      </c>
      <c r="C322">
        <v>3.6619999999999999</v>
      </c>
      <c r="D322">
        <v>6.4089999999999998</v>
      </c>
      <c r="E322">
        <v>8</v>
      </c>
      <c r="F322" t="s">
        <v>642</v>
      </c>
    </row>
    <row r="323" spans="1:7" x14ac:dyDescent="0.25">
      <c r="A323" t="s">
        <v>664</v>
      </c>
      <c r="B323" t="s">
        <v>662</v>
      </c>
      <c r="C323">
        <v>3.8530000000000002</v>
      </c>
      <c r="D323">
        <v>4.1580000000000004</v>
      </c>
      <c r="E323">
        <v>8</v>
      </c>
      <c r="F323" t="s">
        <v>226</v>
      </c>
      <c r="G323" t="s">
        <v>663</v>
      </c>
    </row>
    <row r="324" spans="1:7" x14ac:dyDescent="0.25">
      <c r="A324" t="s">
        <v>700</v>
      </c>
      <c r="B324" t="s">
        <v>701</v>
      </c>
      <c r="C324">
        <v>3.2040000000000002</v>
      </c>
      <c r="D324">
        <v>5.6459999999999999</v>
      </c>
      <c r="E324">
        <v>8</v>
      </c>
      <c r="F324" t="s">
        <v>642</v>
      </c>
    </row>
    <row r="325" spans="1:7" x14ac:dyDescent="0.25">
      <c r="A325" t="s">
        <v>702</v>
      </c>
      <c r="B325" t="s">
        <v>703</v>
      </c>
      <c r="C325">
        <v>2.06</v>
      </c>
      <c r="D325">
        <v>2.823</v>
      </c>
      <c r="E325">
        <v>8</v>
      </c>
      <c r="F325" t="s">
        <v>642</v>
      </c>
      <c r="G325" t="s">
        <v>660</v>
      </c>
    </row>
    <row r="326" spans="1:7" x14ac:dyDescent="0.25">
      <c r="A326" t="s">
        <v>704</v>
      </c>
      <c r="B326" t="s">
        <v>705</v>
      </c>
      <c r="C326">
        <v>4.3490000000000002</v>
      </c>
      <c r="D326">
        <v>5.15</v>
      </c>
      <c r="E326">
        <v>8</v>
      </c>
      <c r="F326" t="s">
        <v>642</v>
      </c>
      <c r="G326" t="s">
        <v>706</v>
      </c>
    </row>
    <row r="327" spans="1:7" x14ac:dyDescent="0.25">
      <c r="A327" t="s">
        <v>707</v>
      </c>
      <c r="B327" t="s">
        <v>708</v>
      </c>
      <c r="C327">
        <v>4.12</v>
      </c>
      <c r="D327">
        <v>6.4089999999999998</v>
      </c>
      <c r="E327">
        <v>8</v>
      </c>
      <c r="F327" t="s">
        <v>642</v>
      </c>
    </row>
    <row r="328" spans="1:7" x14ac:dyDescent="0.25">
      <c r="A328" t="s">
        <v>709</v>
      </c>
      <c r="B328" t="s">
        <v>710</v>
      </c>
      <c r="C328">
        <v>3.6619999999999999</v>
      </c>
      <c r="D328">
        <v>7.1719999999999997</v>
      </c>
      <c r="E328">
        <v>8</v>
      </c>
      <c r="F328" t="s">
        <v>642</v>
      </c>
    </row>
    <row r="329" spans="1:7" x14ac:dyDescent="0.25">
      <c r="A329" t="s">
        <v>711</v>
      </c>
      <c r="B329" t="s">
        <v>712</v>
      </c>
      <c r="C329">
        <v>9.9949999999999992</v>
      </c>
      <c r="D329">
        <v>11.597</v>
      </c>
      <c r="E329">
        <v>8</v>
      </c>
      <c r="F329" t="s">
        <v>642</v>
      </c>
    </row>
    <row r="330" spans="1:7" x14ac:dyDescent="0.25">
      <c r="A330" t="s">
        <v>713</v>
      </c>
      <c r="B330" t="s">
        <v>714</v>
      </c>
      <c r="C330">
        <v>5.4169999999999998</v>
      </c>
      <c r="D330">
        <v>8.5449999999999999</v>
      </c>
      <c r="E330">
        <v>8</v>
      </c>
      <c r="F330" t="s">
        <v>642</v>
      </c>
    </row>
    <row r="331" spans="1:7" x14ac:dyDescent="0.25">
      <c r="A331" t="s">
        <v>715</v>
      </c>
      <c r="B331" t="s">
        <v>716</v>
      </c>
      <c r="C331">
        <v>2.823</v>
      </c>
      <c r="D331">
        <v>7.0190000000000001</v>
      </c>
      <c r="E331">
        <v>8</v>
      </c>
      <c r="F331" t="s">
        <v>642</v>
      </c>
      <c r="G331" t="s">
        <v>717</v>
      </c>
    </row>
    <row r="332" spans="1:7" x14ac:dyDescent="0.25">
      <c r="A332" t="s">
        <v>718</v>
      </c>
      <c r="B332" t="s">
        <v>719</v>
      </c>
      <c r="C332">
        <v>4.1959999999999997</v>
      </c>
      <c r="D332">
        <v>29.297000000000001</v>
      </c>
      <c r="E332">
        <v>8</v>
      </c>
      <c r="F332" t="s">
        <v>642</v>
      </c>
      <c r="G332" t="s">
        <v>717</v>
      </c>
    </row>
    <row r="333" spans="1:7" x14ac:dyDescent="0.25">
      <c r="A333" t="s">
        <v>720</v>
      </c>
      <c r="B333" t="s">
        <v>721</v>
      </c>
      <c r="C333">
        <v>4.12</v>
      </c>
      <c r="D333">
        <v>27.161000000000001</v>
      </c>
      <c r="E333">
        <v>8</v>
      </c>
      <c r="F333" t="s">
        <v>642</v>
      </c>
      <c r="G333" t="s">
        <v>717</v>
      </c>
    </row>
    <row r="334" spans="1:7" x14ac:dyDescent="0.25">
      <c r="A334" t="s">
        <v>722</v>
      </c>
      <c r="B334" t="s">
        <v>723</v>
      </c>
      <c r="C334">
        <v>2.4409999999999998</v>
      </c>
      <c r="D334">
        <v>25.024000000000001</v>
      </c>
      <c r="E334">
        <v>8</v>
      </c>
      <c r="F334" t="s">
        <v>642</v>
      </c>
      <c r="G334" t="s">
        <v>717</v>
      </c>
    </row>
    <row r="335" spans="1:7" x14ac:dyDescent="0.25">
      <c r="A335" t="s">
        <v>724</v>
      </c>
      <c r="B335" t="s">
        <v>725</v>
      </c>
      <c r="C335">
        <v>3.5859999999999999</v>
      </c>
      <c r="D335">
        <v>6.4089999999999998</v>
      </c>
      <c r="E335">
        <v>8</v>
      </c>
      <c r="F335" t="s">
        <v>642</v>
      </c>
      <c r="G335" t="s">
        <v>717</v>
      </c>
    </row>
    <row r="336" spans="1:7" x14ac:dyDescent="0.25">
      <c r="A336" t="s">
        <v>726</v>
      </c>
      <c r="B336" t="s">
        <v>727</v>
      </c>
      <c r="C336">
        <v>5.0350000000000001</v>
      </c>
      <c r="D336">
        <v>7.2480000000000002</v>
      </c>
      <c r="E336">
        <v>8</v>
      </c>
      <c r="F336" t="s">
        <v>642</v>
      </c>
      <c r="G336" t="s">
        <v>717</v>
      </c>
    </row>
    <row r="337" spans="1:8" x14ac:dyDescent="0.25">
      <c r="A337" t="s">
        <v>728</v>
      </c>
      <c r="B337" t="s">
        <v>729</v>
      </c>
      <c r="C337">
        <v>3.2810000000000001</v>
      </c>
      <c r="D337">
        <v>14.496</v>
      </c>
      <c r="E337">
        <v>8</v>
      </c>
      <c r="F337" t="s">
        <v>642</v>
      </c>
      <c r="G337" t="s">
        <v>717</v>
      </c>
    </row>
    <row r="338" spans="1:8" x14ac:dyDescent="0.25">
      <c r="A338" t="s">
        <v>729</v>
      </c>
      <c r="B338" t="s">
        <v>730</v>
      </c>
      <c r="C338">
        <v>2.2130000000000001</v>
      </c>
      <c r="D338">
        <v>6.9429999999999996</v>
      </c>
      <c r="E338">
        <v>8</v>
      </c>
      <c r="F338" t="s">
        <v>642</v>
      </c>
      <c r="G338" t="s">
        <v>717</v>
      </c>
    </row>
    <row r="339" spans="1:8" x14ac:dyDescent="0.25">
      <c r="A339" t="s">
        <v>731</v>
      </c>
      <c r="B339" t="s">
        <v>732</v>
      </c>
      <c r="C339">
        <v>7.1719999999999997</v>
      </c>
      <c r="D339">
        <v>11.673</v>
      </c>
      <c r="E339">
        <v>8</v>
      </c>
      <c r="F339" t="s">
        <v>642</v>
      </c>
      <c r="G339" t="s">
        <v>717</v>
      </c>
    </row>
    <row r="340" spans="1:8" x14ac:dyDescent="0.25">
      <c r="A340" t="s">
        <v>733</v>
      </c>
      <c r="B340" t="s">
        <v>734</v>
      </c>
      <c r="C340">
        <v>7.782</v>
      </c>
      <c r="D340">
        <v>12.97</v>
      </c>
      <c r="E340">
        <v>8</v>
      </c>
      <c r="F340" t="s">
        <v>642</v>
      </c>
      <c r="G340" t="s">
        <v>717</v>
      </c>
    </row>
    <row r="341" spans="1:8" x14ac:dyDescent="0.25">
      <c r="A341" t="s">
        <v>735</v>
      </c>
      <c r="B341" t="s">
        <v>736</v>
      </c>
      <c r="C341">
        <v>3.4329999999999998</v>
      </c>
      <c r="D341">
        <v>4.1959999999999997</v>
      </c>
      <c r="E341">
        <v>8</v>
      </c>
      <c r="F341" t="s">
        <v>642</v>
      </c>
      <c r="G341" t="s">
        <v>717</v>
      </c>
    </row>
    <row r="342" spans="1:8" x14ac:dyDescent="0.25">
      <c r="A342" t="s">
        <v>735</v>
      </c>
      <c r="B342" t="s">
        <v>737</v>
      </c>
      <c r="C342">
        <v>3.1280000000000001</v>
      </c>
      <c r="D342">
        <v>6.1040000000000001</v>
      </c>
      <c r="E342">
        <v>8</v>
      </c>
      <c r="F342" t="s">
        <v>642</v>
      </c>
      <c r="G342" t="s">
        <v>717</v>
      </c>
    </row>
    <row r="343" spans="1:8" x14ac:dyDescent="0.25">
      <c r="A343" t="s">
        <v>738</v>
      </c>
      <c r="B343" t="s">
        <v>739</v>
      </c>
      <c r="C343">
        <v>1.373</v>
      </c>
      <c r="D343">
        <v>8.24</v>
      </c>
      <c r="E343">
        <v>8</v>
      </c>
      <c r="F343" t="s">
        <v>642</v>
      </c>
      <c r="G343" t="s">
        <v>717</v>
      </c>
    </row>
    <row r="344" spans="1:8" x14ac:dyDescent="0.25">
      <c r="A344" t="s">
        <v>740</v>
      </c>
      <c r="B344" t="s">
        <v>741</v>
      </c>
      <c r="C344">
        <v>3.51</v>
      </c>
      <c r="D344">
        <v>4.9589999999999996</v>
      </c>
      <c r="E344">
        <v>8</v>
      </c>
      <c r="F344" t="s">
        <v>642</v>
      </c>
      <c r="G344" t="s">
        <v>717</v>
      </c>
    </row>
    <row r="345" spans="1:8" x14ac:dyDescent="0.25">
      <c r="A345" t="s">
        <v>741</v>
      </c>
      <c r="B345" t="s">
        <v>742</v>
      </c>
      <c r="C345">
        <v>2.899</v>
      </c>
      <c r="D345">
        <v>5.7220000000000004</v>
      </c>
      <c r="E345">
        <v>8</v>
      </c>
      <c r="F345" t="s">
        <v>642</v>
      </c>
      <c r="G345" t="s">
        <v>717</v>
      </c>
    </row>
    <row r="346" spans="1:8" x14ac:dyDescent="0.25">
      <c r="A346" t="s">
        <v>743</v>
      </c>
      <c r="B346" t="s">
        <v>744</v>
      </c>
      <c r="C346">
        <v>2.67</v>
      </c>
      <c r="D346">
        <v>3.6619999999999999</v>
      </c>
      <c r="E346">
        <v>8</v>
      </c>
      <c r="F346" t="s">
        <v>642</v>
      </c>
      <c r="G346" t="s">
        <v>717</v>
      </c>
    </row>
    <row r="347" spans="1:8" x14ac:dyDescent="0.25">
      <c r="A347" t="s">
        <v>745</v>
      </c>
      <c r="B347" t="s">
        <v>746</v>
      </c>
      <c r="C347">
        <v>9.8420000000000005</v>
      </c>
      <c r="D347">
        <v>10.452</v>
      </c>
      <c r="E347">
        <v>8</v>
      </c>
      <c r="F347" t="s">
        <v>642</v>
      </c>
    </row>
    <row r="348" spans="1:8" x14ac:dyDescent="0.25">
      <c r="A348" t="s">
        <v>747</v>
      </c>
      <c r="B348" t="s">
        <v>748</v>
      </c>
      <c r="C348">
        <v>4.883</v>
      </c>
      <c r="D348">
        <v>7.782</v>
      </c>
      <c r="E348">
        <v>8</v>
      </c>
      <c r="F348" t="s">
        <v>642</v>
      </c>
    </row>
    <row r="349" spans="1:8" x14ac:dyDescent="0.25">
      <c r="A349" t="s">
        <v>749</v>
      </c>
      <c r="B349" t="s">
        <v>750</v>
      </c>
      <c r="C349">
        <v>5.1120000000000001</v>
      </c>
      <c r="D349">
        <v>5.9509999999999996</v>
      </c>
      <c r="E349">
        <v>15</v>
      </c>
      <c r="F349" t="s">
        <v>226</v>
      </c>
      <c r="G349" t="s">
        <v>751</v>
      </c>
    </row>
    <row r="350" spans="1:8" x14ac:dyDescent="0.25">
      <c r="A350" t="s">
        <v>752</v>
      </c>
      <c r="B350" t="s">
        <v>753</v>
      </c>
      <c r="C350">
        <v>11.826000000000001</v>
      </c>
      <c r="D350">
        <v>12.97</v>
      </c>
      <c r="E350">
        <v>15</v>
      </c>
      <c r="F350" t="s">
        <v>540</v>
      </c>
      <c r="G350" t="s">
        <v>754</v>
      </c>
      <c r="H350" t="s">
        <v>755</v>
      </c>
    </row>
    <row r="351" spans="1:8" x14ac:dyDescent="0.25">
      <c r="A351" t="s">
        <v>756</v>
      </c>
      <c r="B351" t="s">
        <v>757</v>
      </c>
      <c r="C351">
        <v>11.597</v>
      </c>
      <c r="D351">
        <v>13.122999999999999</v>
      </c>
      <c r="E351">
        <v>17</v>
      </c>
      <c r="F351" t="s">
        <v>540</v>
      </c>
      <c r="G351" t="s">
        <v>754</v>
      </c>
      <c r="H351" t="s">
        <v>755</v>
      </c>
    </row>
    <row r="352" spans="1:8" x14ac:dyDescent="0.25">
      <c r="A352" t="s">
        <v>756</v>
      </c>
      <c r="B352" t="s">
        <v>758</v>
      </c>
      <c r="C352">
        <v>16.632000000000001</v>
      </c>
      <c r="D352">
        <v>18.158000000000001</v>
      </c>
      <c r="E352">
        <v>17</v>
      </c>
      <c r="F352" t="s">
        <v>540</v>
      </c>
      <c r="G352" t="s">
        <v>754</v>
      </c>
      <c r="H352" t="s">
        <v>755</v>
      </c>
    </row>
    <row r="353" spans="1:8" x14ac:dyDescent="0.25">
      <c r="A353" t="s">
        <v>756</v>
      </c>
      <c r="B353" t="s">
        <v>757</v>
      </c>
      <c r="C353">
        <v>21.361999999999998</v>
      </c>
      <c r="D353">
        <v>23.041</v>
      </c>
      <c r="E353">
        <v>17</v>
      </c>
      <c r="F353" t="s">
        <v>540</v>
      </c>
      <c r="G353" t="s">
        <v>754</v>
      </c>
      <c r="H353" t="s">
        <v>755</v>
      </c>
    </row>
    <row r="354" spans="1:8" x14ac:dyDescent="0.25">
      <c r="A354" t="s">
        <v>756</v>
      </c>
      <c r="B354" t="s">
        <v>757</v>
      </c>
      <c r="C354">
        <v>26.245000000000001</v>
      </c>
      <c r="D354">
        <v>28.076000000000001</v>
      </c>
      <c r="E354">
        <v>17</v>
      </c>
      <c r="F354" t="s">
        <v>540</v>
      </c>
      <c r="G354" t="s">
        <v>754</v>
      </c>
      <c r="H354" t="s">
        <v>755</v>
      </c>
    </row>
    <row r="355" spans="1:8" x14ac:dyDescent="0.25">
      <c r="A355" t="s">
        <v>756</v>
      </c>
      <c r="B355" t="s">
        <v>758</v>
      </c>
      <c r="C355">
        <v>31.433</v>
      </c>
      <c r="D355">
        <v>33.112000000000002</v>
      </c>
      <c r="E355">
        <v>17</v>
      </c>
      <c r="F355" t="s">
        <v>540</v>
      </c>
      <c r="G355" t="s">
        <v>754</v>
      </c>
      <c r="H355" t="s">
        <v>755</v>
      </c>
    </row>
    <row r="356" spans="1:8" x14ac:dyDescent="0.25">
      <c r="A356" t="s">
        <v>756</v>
      </c>
      <c r="B356" t="s">
        <v>757</v>
      </c>
      <c r="C356">
        <v>36.469000000000001</v>
      </c>
      <c r="D356">
        <v>37.994</v>
      </c>
      <c r="E356">
        <v>17</v>
      </c>
      <c r="F356" t="s">
        <v>540</v>
      </c>
      <c r="G356" t="s">
        <v>754</v>
      </c>
      <c r="H356" t="s">
        <v>755</v>
      </c>
    </row>
    <row r="357" spans="1:8" x14ac:dyDescent="0.25">
      <c r="A357" t="s">
        <v>759</v>
      </c>
      <c r="B357" t="s">
        <v>758</v>
      </c>
      <c r="C357">
        <v>41.045999999999999</v>
      </c>
      <c r="D357">
        <v>42.725000000000001</v>
      </c>
      <c r="E357">
        <v>17</v>
      </c>
      <c r="F357" t="s">
        <v>540</v>
      </c>
      <c r="G357" t="s">
        <v>754</v>
      </c>
      <c r="H357" t="s">
        <v>755</v>
      </c>
    </row>
    <row r="358" spans="1:8" x14ac:dyDescent="0.25">
      <c r="A358" t="s">
        <v>760</v>
      </c>
      <c r="B358" t="s">
        <v>761</v>
      </c>
      <c r="C358">
        <v>3.2040000000000002</v>
      </c>
      <c r="D358">
        <v>3.891</v>
      </c>
      <c r="E358">
        <v>19</v>
      </c>
      <c r="F358" t="s">
        <v>226</v>
      </c>
      <c r="G358" t="s">
        <v>762</v>
      </c>
    </row>
    <row r="359" spans="1:8" x14ac:dyDescent="0.25">
      <c r="A359" t="s">
        <v>760</v>
      </c>
      <c r="B359" t="s">
        <v>763</v>
      </c>
      <c r="C359">
        <v>6.7140000000000004</v>
      </c>
      <c r="D359">
        <v>7.4770000000000003</v>
      </c>
      <c r="E359">
        <v>19</v>
      </c>
      <c r="F359" t="s">
        <v>226</v>
      </c>
      <c r="G359" t="s">
        <v>762</v>
      </c>
    </row>
    <row r="360" spans="1:8" x14ac:dyDescent="0.25">
      <c r="A360" t="s">
        <v>760</v>
      </c>
      <c r="B360" t="s">
        <v>763</v>
      </c>
      <c r="C360">
        <v>10.3</v>
      </c>
      <c r="D360">
        <v>10.91</v>
      </c>
      <c r="E360">
        <v>19</v>
      </c>
      <c r="F360" t="s">
        <v>226</v>
      </c>
      <c r="G360" t="s">
        <v>762</v>
      </c>
    </row>
    <row r="361" spans="1:8" x14ac:dyDescent="0.25">
      <c r="A361" t="s">
        <v>760</v>
      </c>
      <c r="B361" t="s">
        <v>763</v>
      </c>
      <c r="C361">
        <v>13.808999999999999</v>
      </c>
      <c r="D361">
        <v>14.42</v>
      </c>
      <c r="E361">
        <v>19</v>
      </c>
      <c r="F361" t="s">
        <v>226</v>
      </c>
      <c r="G361" t="s">
        <v>762</v>
      </c>
    </row>
    <row r="362" spans="1:8" x14ac:dyDescent="0.25">
      <c r="A362" t="s">
        <v>760</v>
      </c>
      <c r="B362" t="s">
        <v>763</v>
      </c>
      <c r="C362">
        <v>17.471</v>
      </c>
      <c r="D362">
        <v>18.158000000000001</v>
      </c>
      <c r="E362">
        <v>19</v>
      </c>
      <c r="F362" t="s">
        <v>226</v>
      </c>
      <c r="G362" t="s">
        <v>762</v>
      </c>
    </row>
    <row r="363" spans="1:8" x14ac:dyDescent="0.25">
      <c r="A363" t="s">
        <v>760</v>
      </c>
      <c r="B363" t="s">
        <v>763</v>
      </c>
      <c r="C363">
        <v>21.056999999999999</v>
      </c>
      <c r="D363">
        <v>21.667000000000002</v>
      </c>
      <c r="E363">
        <v>19</v>
      </c>
      <c r="F363" t="s">
        <v>226</v>
      </c>
      <c r="G363" t="s">
        <v>762</v>
      </c>
    </row>
    <row r="364" spans="1:8" x14ac:dyDescent="0.25">
      <c r="A364" t="s">
        <v>764</v>
      </c>
      <c r="B364" t="s">
        <v>765</v>
      </c>
      <c r="C364">
        <v>4.5780000000000003</v>
      </c>
      <c r="D364">
        <v>5.569</v>
      </c>
      <c r="E364">
        <v>16</v>
      </c>
      <c r="F364" t="s">
        <v>226</v>
      </c>
      <c r="G364" t="s">
        <v>766</v>
      </c>
    </row>
    <row r="365" spans="1:8" x14ac:dyDescent="0.25">
      <c r="A365" t="s">
        <v>767</v>
      </c>
      <c r="B365" t="s">
        <v>768</v>
      </c>
      <c r="C365">
        <v>1.373</v>
      </c>
      <c r="D365">
        <v>230.71299999999999</v>
      </c>
      <c r="E365">
        <v>8</v>
      </c>
      <c r="F365" t="s">
        <v>769</v>
      </c>
    </row>
    <row r="366" spans="1:8" x14ac:dyDescent="0.25">
      <c r="A366" t="s">
        <v>770</v>
      </c>
      <c r="B366" t="s">
        <v>771</v>
      </c>
      <c r="C366">
        <v>1.831</v>
      </c>
      <c r="D366">
        <v>230.40799999999999</v>
      </c>
      <c r="E366">
        <v>8</v>
      </c>
      <c r="F366" t="s">
        <v>769</v>
      </c>
    </row>
    <row r="367" spans="1:8" x14ac:dyDescent="0.25">
      <c r="A367" t="s">
        <v>772</v>
      </c>
      <c r="B367" t="s">
        <v>773</v>
      </c>
      <c r="C367">
        <v>1.831</v>
      </c>
      <c r="D367">
        <v>230.71299999999999</v>
      </c>
      <c r="E367">
        <v>8</v>
      </c>
      <c r="F367" t="s">
        <v>769</v>
      </c>
    </row>
    <row r="368" spans="1:8" x14ac:dyDescent="0.25">
      <c r="A368" t="s">
        <v>771</v>
      </c>
      <c r="B368" t="s">
        <v>774</v>
      </c>
      <c r="C368">
        <v>1.526</v>
      </c>
      <c r="D368">
        <v>230.71299999999999</v>
      </c>
      <c r="E368">
        <v>8</v>
      </c>
      <c r="F368" t="s">
        <v>769</v>
      </c>
    </row>
    <row r="369" spans="1:7" x14ac:dyDescent="0.25">
      <c r="A369" t="s">
        <v>771</v>
      </c>
      <c r="B369" t="s">
        <v>774</v>
      </c>
      <c r="C369">
        <v>3.4329999999999998</v>
      </c>
      <c r="D369">
        <v>4.2720000000000002</v>
      </c>
      <c r="E369">
        <v>8</v>
      </c>
      <c r="F369" t="s">
        <v>642</v>
      </c>
      <c r="G369" t="s">
        <v>717</v>
      </c>
    </row>
    <row r="370" spans="1:7" x14ac:dyDescent="0.25">
      <c r="A370" t="s">
        <v>773</v>
      </c>
      <c r="B370" t="s">
        <v>775</v>
      </c>
      <c r="C370">
        <v>1.984</v>
      </c>
      <c r="D370">
        <v>230.71299999999999</v>
      </c>
      <c r="E370">
        <v>8</v>
      </c>
      <c r="F370" t="s">
        <v>769</v>
      </c>
    </row>
    <row r="371" spans="1:7" x14ac:dyDescent="0.25">
      <c r="A371" t="s">
        <v>776</v>
      </c>
      <c r="B371" t="s">
        <v>775</v>
      </c>
      <c r="C371">
        <v>3.4329999999999998</v>
      </c>
      <c r="D371">
        <v>4.9589999999999996</v>
      </c>
      <c r="E371">
        <v>8</v>
      </c>
      <c r="F371" t="s">
        <v>642</v>
      </c>
      <c r="G371" t="s">
        <v>717</v>
      </c>
    </row>
    <row r="372" spans="1:7" x14ac:dyDescent="0.25">
      <c r="A372" t="s">
        <v>775</v>
      </c>
      <c r="B372" t="s">
        <v>777</v>
      </c>
      <c r="C372">
        <v>1.526</v>
      </c>
      <c r="D372">
        <v>230.86500000000001</v>
      </c>
      <c r="E372">
        <v>8</v>
      </c>
      <c r="F372" t="s">
        <v>769</v>
      </c>
    </row>
    <row r="373" spans="1:7" x14ac:dyDescent="0.25">
      <c r="A373" t="s">
        <v>777</v>
      </c>
      <c r="B373" t="s">
        <v>778</v>
      </c>
      <c r="C373">
        <v>1.831</v>
      </c>
      <c r="D373">
        <v>230.86500000000001</v>
      </c>
      <c r="E373">
        <v>8</v>
      </c>
      <c r="F373" t="s">
        <v>769</v>
      </c>
    </row>
    <row r="374" spans="1:7" x14ac:dyDescent="0.25">
      <c r="A374" t="s">
        <v>778</v>
      </c>
      <c r="B374" t="s">
        <v>779</v>
      </c>
      <c r="C374">
        <v>2.1360000000000001</v>
      </c>
      <c r="D374">
        <v>230.56</v>
      </c>
      <c r="E374">
        <v>8</v>
      </c>
      <c r="F374" t="s">
        <v>769</v>
      </c>
    </row>
    <row r="375" spans="1:7" x14ac:dyDescent="0.25">
      <c r="A375" t="s">
        <v>780</v>
      </c>
      <c r="B375" t="s">
        <v>781</v>
      </c>
      <c r="C375">
        <v>2.1360000000000001</v>
      </c>
      <c r="D375">
        <v>231.018</v>
      </c>
      <c r="E375">
        <v>8</v>
      </c>
      <c r="F375" t="s">
        <v>769</v>
      </c>
    </row>
    <row r="376" spans="1:7" x14ac:dyDescent="0.25">
      <c r="A376" t="s">
        <v>779</v>
      </c>
      <c r="B376" t="s">
        <v>782</v>
      </c>
      <c r="C376">
        <v>2.1360000000000001</v>
      </c>
      <c r="D376">
        <v>231.17099999999999</v>
      </c>
      <c r="E376">
        <v>8</v>
      </c>
      <c r="F376" t="s">
        <v>769</v>
      </c>
    </row>
    <row r="377" spans="1:7" x14ac:dyDescent="0.25">
      <c r="A377" t="s">
        <v>779</v>
      </c>
      <c r="B377" t="s">
        <v>782</v>
      </c>
      <c r="C377">
        <v>3.6619999999999999</v>
      </c>
      <c r="D377">
        <v>7.4009999999999998</v>
      </c>
      <c r="E377">
        <v>8</v>
      </c>
      <c r="F377" t="s">
        <v>642</v>
      </c>
      <c r="G377" t="s">
        <v>717</v>
      </c>
    </row>
    <row r="378" spans="1:7" x14ac:dyDescent="0.25">
      <c r="A378" t="s">
        <v>783</v>
      </c>
      <c r="B378" t="s">
        <v>784</v>
      </c>
      <c r="C378">
        <v>1.526</v>
      </c>
      <c r="D378">
        <v>231.018</v>
      </c>
      <c r="E378">
        <v>8</v>
      </c>
      <c r="F378" t="s">
        <v>769</v>
      </c>
    </row>
    <row r="379" spans="1:7" x14ac:dyDescent="0.25">
      <c r="A379" t="s">
        <v>783</v>
      </c>
      <c r="B379" t="s">
        <v>784</v>
      </c>
      <c r="C379">
        <v>2.1360000000000001</v>
      </c>
      <c r="D379">
        <v>6.4089999999999998</v>
      </c>
      <c r="E379">
        <v>8</v>
      </c>
      <c r="F379" t="s">
        <v>642</v>
      </c>
      <c r="G379" t="s">
        <v>717</v>
      </c>
    </row>
    <row r="380" spans="1:7" x14ac:dyDescent="0.25">
      <c r="A380" t="s">
        <v>784</v>
      </c>
      <c r="B380" t="s">
        <v>785</v>
      </c>
      <c r="C380">
        <v>1.373</v>
      </c>
      <c r="D380">
        <v>231.17099999999999</v>
      </c>
      <c r="E380">
        <v>8</v>
      </c>
      <c r="F380" t="s">
        <v>769</v>
      </c>
    </row>
    <row r="381" spans="1:7" x14ac:dyDescent="0.25">
      <c r="A381" t="s">
        <v>784</v>
      </c>
      <c r="B381" t="s">
        <v>786</v>
      </c>
      <c r="C381">
        <v>2.9750000000000001</v>
      </c>
      <c r="D381">
        <v>8.1630000000000003</v>
      </c>
      <c r="E381">
        <v>8</v>
      </c>
      <c r="F381" t="s">
        <v>642</v>
      </c>
      <c r="G381" t="s">
        <v>717</v>
      </c>
    </row>
    <row r="382" spans="1:7" x14ac:dyDescent="0.25">
      <c r="A382" t="s">
        <v>787</v>
      </c>
      <c r="B382" t="s">
        <v>788</v>
      </c>
      <c r="C382">
        <v>2.823</v>
      </c>
      <c r="D382">
        <v>6.0270000000000001</v>
      </c>
      <c r="E382">
        <v>8</v>
      </c>
      <c r="F382" t="s">
        <v>642</v>
      </c>
      <c r="G382" t="s">
        <v>717</v>
      </c>
    </row>
    <row r="383" spans="1:7" x14ac:dyDescent="0.25">
      <c r="A383" t="s">
        <v>785</v>
      </c>
      <c r="B383" t="s">
        <v>788</v>
      </c>
      <c r="C383">
        <v>1.373</v>
      </c>
      <c r="D383">
        <v>231.17099999999999</v>
      </c>
      <c r="E383">
        <v>8</v>
      </c>
      <c r="F383" t="s">
        <v>769</v>
      </c>
    </row>
    <row r="384" spans="1:7" x14ac:dyDescent="0.25">
      <c r="A384" t="s">
        <v>789</v>
      </c>
      <c r="B384" t="s">
        <v>790</v>
      </c>
      <c r="C384">
        <v>2.2890000000000001</v>
      </c>
      <c r="D384">
        <v>230.86500000000001</v>
      </c>
      <c r="E384">
        <v>8</v>
      </c>
      <c r="F384" t="s">
        <v>769</v>
      </c>
    </row>
    <row r="385" spans="1:7" x14ac:dyDescent="0.25">
      <c r="A385" t="s">
        <v>791</v>
      </c>
      <c r="B385" t="s">
        <v>792</v>
      </c>
      <c r="C385">
        <v>1.984</v>
      </c>
      <c r="D385">
        <v>231.32300000000001</v>
      </c>
      <c r="E385">
        <v>8</v>
      </c>
      <c r="F385" t="s">
        <v>769</v>
      </c>
    </row>
    <row r="386" spans="1:7" x14ac:dyDescent="0.25">
      <c r="A386" t="s">
        <v>791</v>
      </c>
      <c r="B386" t="s">
        <v>792</v>
      </c>
      <c r="C386">
        <v>2.9750000000000001</v>
      </c>
      <c r="D386">
        <v>5.875</v>
      </c>
      <c r="E386">
        <v>8</v>
      </c>
      <c r="F386" t="s">
        <v>642</v>
      </c>
      <c r="G386" t="s">
        <v>717</v>
      </c>
    </row>
    <row r="387" spans="1:7" x14ac:dyDescent="0.25">
      <c r="A387" t="s">
        <v>793</v>
      </c>
      <c r="B387" t="s">
        <v>794</v>
      </c>
      <c r="C387">
        <v>4.4249999999999998</v>
      </c>
      <c r="D387">
        <v>229.797</v>
      </c>
      <c r="E387">
        <v>8</v>
      </c>
      <c r="F387" t="s">
        <v>769</v>
      </c>
    </row>
    <row r="388" spans="1:7" x14ac:dyDescent="0.25">
      <c r="A388" t="s">
        <v>795</v>
      </c>
      <c r="B388" t="s">
        <v>796</v>
      </c>
      <c r="C388">
        <v>4.4249999999999998</v>
      </c>
      <c r="D388">
        <v>229.49199999999999</v>
      </c>
      <c r="E388">
        <v>8</v>
      </c>
      <c r="F388" t="s">
        <v>769</v>
      </c>
    </row>
    <row r="389" spans="1:7" x14ac:dyDescent="0.25">
      <c r="A389" t="s">
        <v>795</v>
      </c>
      <c r="B389" t="s">
        <v>797</v>
      </c>
      <c r="C389">
        <v>9.2319999999999993</v>
      </c>
      <c r="D389">
        <v>11.52</v>
      </c>
      <c r="E389">
        <v>8</v>
      </c>
      <c r="F389" t="s">
        <v>642</v>
      </c>
      <c r="G389" t="s">
        <v>717</v>
      </c>
    </row>
    <row r="390" spans="1:7" x14ac:dyDescent="0.25">
      <c r="A390" t="s">
        <v>798</v>
      </c>
      <c r="B390" t="s">
        <v>799</v>
      </c>
      <c r="C390">
        <v>2.3650000000000002</v>
      </c>
      <c r="D390">
        <v>5.875</v>
      </c>
      <c r="E390">
        <v>8</v>
      </c>
      <c r="F390" t="s">
        <v>642</v>
      </c>
      <c r="G390" t="s">
        <v>717</v>
      </c>
    </row>
    <row r="391" spans="1:7" x14ac:dyDescent="0.25">
      <c r="A391" t="s">
        <v>796</v>
      </c>
      <c r="B391" t="s">
        <v>800</v>
      </c>
      <c r="C391">
        <v>7.0190000000000001</v>
      </c>
      <c r="D391">
        <v>229.95</v>
      </c>
      <c r="E391">
        <v>8</v>
      </c>
      <c r="F391" t="s">
        <v>769</v>
      </c>
    </row>
    <row r="392" spans="1:7" x14ac:dyDescent="0.25">
      <c r="A392" t="s">
        <v>799</v>
      </c>
      <c r="B392" t="s">
        <v>801</v>
      </c>
      <c r="C392">
        <v>5.0350000000000001</v>
      </c>
      <c r="D392">
        <v>230.255</v>
      </c>
      <c r="E392">
        <v>8</v>
      </c>
      <c r="F392" t="s">
        <v>769</v>
      </c>
    </row>
    <row r="393" spans="1:7" x14ac:dyDescent="0.25">
      <c r="A393" t="s">
        <v>802</v>
      </c>
      <c r="B393" t="s">
        <v>803</v>
      </c>
      <c r="C393">
        <v>4.7300000000000004</v>
      </c>
      <c r="D393">
        <v>229.64500000000001</v>
      </c>
      <c r="E393">
        <v>8</v>
      </c>
      <c r="F393" t="s">
        <v>769</v>
      </c>
    </row>
    <row r="394" spans="1:7" x14ac:dyDescent="0.25">
      <c r="A394" t="s">
        <v>804</v>
      </c>
      <c r="B394" t="s">
        <v>805</v>
      </c>
      <c r="C394">
        <v>3.6619999999999999</v>
      </c>
      <c r="D394">
        <v>229.34</v>
      </c>
      <c r="E394">
        <v>8</v>
      </c>
      <c r="F394" t="s">
        <v>769</v>
      </c>
    </row>
    <row r="395" spans="1:7" x14ac:dyDescent="0.25">
      <c r="A395" t="s">
        <v>806</v>
      </c>
      <c r="B395" t="s">
        <v>807</v>
      </c>
      <c r="C395">
        <v>3.6619999999999999</v>
      </c>
      <c r="D395">
        <v>229.95</v>
      </c>
      <c r="E395">
        <v>8</v>
      </c>
      <c r="F395" t="s">
        <v>769</v>
      </c>
    </row>
    <row r="396" spans="1:7" x14ac:dyDescent="0.25">
      <c r="A396" t="s">
        <v>808</v>
      </c>
      <c r="B396" t="s">
        <v>809</v>
      </c>
      <c r="C396">
        <v>3.052</v>
      </c>
      <c r="D396">
        <v>229.64500000000001</v>
      </c>
      <c r="E396">
        <v>8</v>
      </c>
      <c r="F396" t="s">
        <v>769</v>
      </c>
    </row>
    <row r="397" spans="1:7" x14ac:dyDescent="0.25">
      <c r="A397" t="s">
        <v>810</v>
      </c>
      <c r="B397" t="s">
        <v>811</v>
      </c>
      <c r="C397">
        <v>2.5939999999999999</v>
      </c>
      <c r="D397">
        <v>230.10300000000001</v>
      </c>
      <c r="E397">
        <v>8</v>
      </c>
      <c r="F397" t="s">
        <v>769</v>
      </c>
    </row>
    <row r="398" spans="1:7" x14ac:dyDescent="0.25">
      <c r="A398" t="s">
        <v>764</v>
      </c>
      <c r="B398" t="s">
        <v>812</v>
      </c>
      <c r="C398">
        <v>3.3570000000000002</v>
      </c>
      <c r="D398">
        <v>228.42400000000001</v>
      </c>
      <c r="E398">
        <v>8</v>
      </c>
      <c r="F398" t="s">
        <v>769</v>
      </c>
    </row>
    <row r="399" spans="1:7" x14ac:dyDescent="0.25">
      <c r="A399" t="s">
        <v>812</v>
      </c>
      <c r="B399" t="s">
        <v>813</v>
      </c>
      <c r="C399">
        <v>3.2040000000000002</v>
      </c>
      <c r="D399">
        <v>228.577</v>
      </c>
      <c r="E399">
        <v>8</v>
      </c>
      <c r="F399" t="s">
        <v>769</v>
      </c>
    </row>
    <row r="400" spans="1:7" x14ac:dyDescent="0.25">
      <c r="A400" t="s">
        <v>814</v>
      </c>
      <c r="B400" t="s">
        <v>815</v>
      </c>
      <c r="C400">
        <v>1.6779999999999999</v>
      </c>
      <c r="D400">
        <v>232.08600000000001</v>
      </c>
      <c r="E400">
        <v>8</v>
      </c>
      <c r="F400" t="s">
        <v>769</v>
      </c>
    </row>
    <row r="401" spans="1:6" x14ac:dyDescent="0.25">
      <c r="A401" t="s">
        <v>735</v>
      </c>
      <c r="B401" t="s">
        <v>737</v>
      </c>
      <c r="C401">
        <v>1.2210000000000001</v>
      </c>
      <c r="D401">
        <v>231.476</v>
      </c>
      <c r="E401">
        <v>8</v>
      </c>
      <c r="F401" t="s">
        <v>769</v>
      </c>
    </row>
    <row r="402" spans="1:6" x14ac:dyDescent="0.25">
      <c r="A402" t="s">
        <v>736</v>
      </c>
      <c r="B402" t="s">
        <v>816</v>
      </c>
      <c r="C402">
        <v>2.1360000000000001</v>
      </c>
      <c r="D402">
        <v>231.32300000000001</v>
      </c>
      <c r="E402">
        <v>8</v>
      </c>
      <c r="F402" t="s">
        <v>769</v>
      </c>
    </row>
    <row r="403" spans="1:6" x14ac:dyDescent="0.25">
      <c r="A403" t="s">
        <v>817</v>
      </c>
      <c r="B403" t="s">
        <v>818</v>
      </c>
      <c r="C403">
        <v>1.373</v>
      </c>
      <c r="D403">
        <v>230.255</v>
      </c>
      <c r="E403">
        <v>8</v>
      </c>
      <c r="F403" t="s">
        <v>769</v>
      </c>
    </row>
    <row r="404" spans="1:6" x14ac:dyDescent="0.25">
      <c r="A404" t="s">
        <v>819</v>
      </c>
      <c r="B404" t="s">
        <v>820</v>
      </c>
      <c r="C404">
        <v>1.373</v>
      </c>
      <c r="D404">
        <v>229.95</v>
      </c>
      <c r="E404">
        <v>8</v>
      </c>
      <c r="F404" t="s">
        <v>769</v>
      </c>
    </row>
    <row r="405" spans="1:6" x14ac:dyDescent="0.25">
      <c r="A405" t="s">
        <v>820</v>
      </c>
      <c r="B405" t="s">
        <v>821</v>
      </c>
      <c r="C405">
        <v>2.7469999999999999</v>
      </c>
      <c r="D405">
        <v>229.95</v>
      </c>
      <c r="E405">
        <v>8</v>
      </c>
      <c r="F405" t="s">
        <v>769</v>
      </c>
    </row>
    <row r="406" spans="1:6" x14ac:dyDescent="0.25">
      <c r="A406" t="s">
        <v>821</v>
      </c>
      <c r="B406" t="s">
        <v>822</v>
      </c>
      <c r="C406">
        <v>1.831</v>
      </c>
      <c r="D406">
        <v>230.40799999999999</v>
      </c>
      <c r="E406">
        <v>8</v>
      </c>
      <c r="F406" t="s">
        <v>769</v>
      </c>
    </row>
    <row r="407" spans="1:6" x14ac:dyDescent="0.25">
      <c r="A407" t="s">
        <v>823</v>
      </c>
      <c r="B407" t="s">
        <v>824</v>
      </c>
      <c r="C407">
        <v>1.526</v>
      </c>
      <c r="D407">
        <v>230.56</v>
      </c>
      <c r="E407">
        <v>8</v>
      </c>
      <c r="F407" t="s">
        <v>769</v>
      </c>
    </row>
    <row r="408" spans="1:6" x14ac:dyDescent="0.25">
      <c r="A408" t="s">
        <v>825</v>
      </c>
      <c r="B408" t="s">
        <v>739</v>
      </c>
      <c r="C408">
        <v>1.373</v>
      </c>
      <c r="D408">
        <v>230.56</v>
      </c>
      <c r="E408">
        <v>8</v>
      </c>
      <c r="F408" t="s">
        <v>769</v>
      </c>
    </row>
    <row r="409" spans="1:6" x14ac:dyDescent="0.25">
      <c r="A409" t="s">
        <v>824</v>
      </c>
      <c r="B409" t="s">
        <v>826</v>
      </c>
      <c r="C409">
        <v>1.984</v>
      </c>
      <c r="D409">
        <v>230.255</v>
      </c>
      <c r="E409">
        <v>8</v>
      </c>
      <c r="F409" t="s">
        <v>769</v>
      </c>
    </row>
    <row r="410" spans="1:6" x14ac:dyDescent="0.25">
      <c r="A410" t="s">
        <v>827</v>
      </c>
      <c r="B410" t="s">
        <v>740</v>
      </c>
      <c r="C410">
        <v>2.899</v>
      </c>
      <c r="D410">
        <v>230.40799999999999</v>
      </c>
      <c r="E410">
        <v>8</v>
      </c>
      <c r="F410" t="s">
        <v>769</v>
      </c>
    </row>
    <row r="411" spans="1:6" x14ac:dyDescent="0.25">
      <c r="A411" t="s">
        <v>740</v>
      </c>
      <c r="B411" t="s">
        <v>741</v>
      </c>
      <c r="C411">
        <v>0.45800000000000002</v>
      </c>
      <c r="D411">
        <v>230.71299999999999</v>
      </c>
      <c r="E411">
        <v>8</v>
      </c>
      <c r="F411" t="s">
        <v>769</v>
      </c>
    </row>
    <row r="412" spans="1:6" x14ac:dyDescent="0.25">
      <c r="A412" t="s">
        <v>741</v>
      </c>
      <c r="B412" t="s">
        <v>742</v>
      </c>
      <c r="C412">
        <v>1.526</v>
      </c>
      <c r="D412">
        <v>231.018</v>
      </c>
      <c r="E412">
        <v>8</v>
      </c>
      <c r="F412" t="s">
        <v>769</v>
      </c>
    </row>
    <row r="413" spans="1:6" x14ac:dyDescent="0.25">
      <c r="A413" t="s">
        <v>742</v>
      </c>
      <c r="B413" t="s">
        <v>745</v>
      </c>
      <c r="C413">
        <v>1.831</v>
      </c>
      <c r="D413">
        <v>231.32300000000001</v>
      </c>
      <c r="E413">
        <v>8</v>
      </c>
      <c r="F413" t="s">
        <v>769</v>
      </c>
    </row>
    <row r="414" spans="1:6" x14ac:dyDescent="0.25">
      <c r="A414" t="s">
        <v>743</v>
      </c>
      <c r="B414" t="s">
        <v>744</v>
      </c>
      <c r="C414">
        <v>1.2210000000000001</v>
      </c>
      <c r="D414">
        <v>232.08600000000001</v>
      </c>
      <c r="E414">
        <v>8</v>
      </c>
      <c r="F414" t="s">
        <v>769</v>
      </c>
    </row>
    <row r="415" spans="1:6" x14ac:dyDescent="0.25">
      <c r="A415" t="s">
        <v>828</v>
      </c>
      <c r="B415" t="s">
        <v>829</v>
      </c>
      <c r="C415">
        <v>1.526</v>
      </c>
      <c r="D415">
        <v>230.86500000000001</v>
      </c>
      <c r="E415">
        <v>8</v>
      </c>
      <c r="F415" t="s">
        <v>769</v>
      </c>
    </row>
    <row r="416" spans="1:6" x14ac:dyDescent="0.25">
      <c r="A416" t="s">
        <v>830</v>
      </c>
      <c r="B416" t="s">
        <v>831</v>
      </c>
      <c r="C416">
        <v>1.373</v>
      </c>
      <c r="D416">
        <v>230.71299999999999</v>
      </c>
      <c r="E416">
        <v>8</v>
      </c>
      <c r="F416" t="s">
        <v>769</v>
      </c>
    </row>
    <row r="417" spans="1:6" x14ac:dyDescent="0.25">
      <c r="A417" t="s">
        <v>832</v>
      </c>
      <c r="B417" t="s">
        <v>767</v>
      </c>
      <c r="C417">
        <v>2.2890000000000001</v>
      </c>
      <c r="D417">
        <v>230.71299999999999</v>
      </c>
      <c r="E417">
        <v>8</v>
      </c>
      <c r="F417" t="s">
        <v>769</v>
      </c>
    </row>
    <row r="418" spans="1:6" x14ac:dyDescent="0.25">
      <c r="A418" t="s">
        <v>833</v>
      </c>
      <c r="B418" t="s">
        <v>814</v>
      </c>
      <c r="C418">
        <v>1.526</v>
      </c>
      <c r="D418">
        <v>231.62799999999999</v>
      </c>
      <c r="E418">
        <v>8</v>
      </c>
      <c r="F418" t="s">
        <v>769</v>
      </c>
    </row>
    <row r="419" spans="1:6" x14ac:dyDescent="0.25">
      <c r="A419" t="s">
        <v>834</v>
      </c>
      <c r="B419" t="s">
        <v>833</v>
      </c>
      <c r="C419">
        <v>1.6779999999999999</v>
      </c>
      <c r="D419">
        <v>231.17099999999999</v>
      </c>
      <c r="E419">
        <v>8</v>
      </c>
      <c r="F419" t="s">
        <v>769</v>
      </c>
    </row>
    <row r="420" spans="1:6" x14ac:dyDescent="0.25">
      <c r="A420" t="s">
        <v>835</v>
      </c>
      <c r="B420" t="s">
        <v>836</v>
      </c>
      <c r="C420">
        <v>1.526</v>
      </c>
      <c r="D420">
        <v>230.71299999999999</v>
      </c>
      <c r="E420">
        <v>8</v>
      </c>
      <c r="F420" t="s">
        <v>769</v>
      </c>
    </row>
    <row r="421" spans="1:6" x14ac:dyDescent="0.25">
      <c r="A421" t="s">
        <v>837</v>
      </c>
      <c r="B421" t="s">
        <v>838</v>
      </c>
      <c r="C421">
        <v>1.6779999999999999</v>
      </c>
      <c r="D421">
        <v>231.32300000000001</v>
      </c>
      <c r="E421">
        <v>8</v>
      </c>
      <c r="F421" t="s">
        <v>769</v>
      </c>
    </row>
    <row r="422" spans="1:6" x14ac:dyDescent="0.25">
      <c r="A422" t="s">
        <v>839</v>
      </c>
      <c r="B422" t="s">
        <v>690</v>
      </c>
      <c r="C422">
        <v>1.526</v>
      </c>
      <c r="D422">
        <v>232.39099999999999</v>
      </c>
      <c r="E422">
        <v>8</v>
      </c>
      <c r="F422" t="s">
        <v>769</v>
      </c>
    </row>
    <row r="423" spans="1:6" x14ac:dyDescent="0.25">
      <c r="A423" t="s">
        <v>840</v>
      </c>
      <c r="B423" t="s">
        <v>841</v>
      </c>
      <c r="C423">
        <v>1.6779999999999999</v>
      </c>
      <c r="D423">
        <v>231.78100000000001</v>
      </c>
      <c r="E423">
        <v>8</v>
      </c>
      <c r="F423" t="s">
        <v>769</v>
      </c>
    </row>
    <row r="424" spans="1:6" x14ac:dyDescent="0.25">
      <c r="A424" t="s">
        <v>693</v>
      </c>
      <c r="B424" t="s">
        <v>694</v>
      </c>
      <c r="C424">
        <v>1.2210000000000001</v>
      </c>
      <c r="D424">
        <v>232.239</v>
      </c>
      <c r="E424">
        <v>8</v>
      </c>
      <c r="F424" t="s">
        <v>769</v>
      </c>
    </row>
    <row r="425" spans="1:6" x14ac:dyDescent="0.25">
      <c r="A425" t="s">
        <v>694</v>
      </c>
      <c r="B425" t="s">
        <v>704</v>
      </c>
      <c r="C425">
        <v>1.373</v>
      </c>
      <c r="D425">
        <v>232.08600000000001</v>
      </c>
      <c r="E425">
        <v>8</v>
      </c>
      <c r="F425" t="s">
        <v>769</v>
      </c>
    </row>
    <row r="426" spans="1:6" x14ac:dyDescent="0.25">
      <c r="A426" t="s">
        <v>704</v>
      </c>
      <c r="B426" t="s">
        <v>705</v>
      </c>
      <c r="C426">
        <v>1.6779999999999999</v>
      </c>
      <c r="D426">
        <v>231.934</v>
      </c>
      <c r="E426">
        <v>8</v>
      </c>
      <c r="F426" t="s">
        <v>769</v>
      </c>
    </row>
    <row r="427" spans="1:6" x14ac:dyDescent="0.25">
      <c r="A427" t="s">
        <v>705</v>
      </c>
      <c r="B427" t="s">
        <v>842</v>
      </c>
      <c r="C427">
        <v>1.2210000000000001</v>
      </c>
      <c r="D427">
        <v>231.32300000000001</v>
      </c>
      <c r="E427">
        <v>8</v>
      </c>
      <c r="F427" t="s">
        <v>769</v>
      </c>
    </row>
    <row r="428" spans="1:6" x14ac:dyDescent="0.25">
      <c r="A428" t="s">
        <v>843</v>
      </c>
      <c r="B428" t="s">
        <v>844</v>
      </c>
      <c r="C428">
        <v>1.526</v>
      </c>
      <c r="D428">
        <v>231.17099999999999</v>
      </c>
      <c r="E428">
        <v>8</v>
      </c>
      <c r="F428" t="s">
        <v>769</v>
      </c>
    </row>
    <row r="429" spans="1:6" x14ac:dyDescent="0.25">
      <c r="A429" t="s">
        <v>845</v>
      </c>
      <c r="B429" t="s">
        <v>846</v>
      </c>
      <c r="C429">
        <v>0.76300000000000001</v>
      </c>
      <c r="D429">
        <v>231.018</v>
      </c>
      <c r="E429">
        <v>8</v>
      </c>
      <c r="F429" t="s">
        <v>769</v>
      </c>
    </row>
    <row r="430" spans="1:6" x14ac:dyDescent="0.25">
      <c r="A430" t="s">
        <v>847</v>
      </c>
      <c r="B430" t="s">
        <v>848</v>
      </c>
      <c r="C430">
        <v>0.76300000000000001</v>
      </c>
      <c r="D430">
        <v>231.32300000000001</v>
      </c>
      <c r="E430">
        <v>8</v>
      </c>
      <c r="F430" t="s">
        <v>769</v>
      </c>
    </row>
    <row r="431" spans="1:6" x14ac:dyDescent="0.25">
      <c r="A431" t="s">
        <v>846</v>
      </c>
      <c r="B431" t="s">
        <v>849</v>
      </c>
      <c r="C431">
        <v>1.2210000000000001</v>
      </c>
      <c r="D431">
        <v>230.255</v>
      </c>
      <c r="E431">
        <v>8</v>
      </c>
      <c r="F431" t="s">
        <v>769</v>
      </c>
    </row>
    <row r="432" spans="1:6" x14ac:dyDescent="0.25">
      <c r="A432" t="s">
        <v>848</v>
      </c>
      <c r="B432" t="s">
        <v>850</v>
      </c>
      <c r="C432">
        <v>2.5939999999999999</v>
      </c>
      <c r="D432">
        <v>230.86500000000001</v>
      </c>
      <c r="E432">
        <v>8</v>
      </c>
      <c r="F432" t="s">
        <v>769</v>
      </c>
    </row>
    <row r="433" spans="1:6" x14ac:dyDescent="0.25">
      <c r="A433" t="s">
        <v>851</v>
      </c>
      <c r="B433" t="s">
        <v>852</v>
      </c>
      <c r="C433">
        <v>1.373</v>
      </c>
      <c r="D433">
        <v>232.697</v>
      </c>
      <c r="E433">
        <v>8</v>
      </c>
      <c r="F433" t="s">
        <v>769</v>
      </c>
    </row>
    <row r="434" spans="1:6" x14ac:dyDescent="0.25">
      <c r="A434" t="s">
        <v>853</v>
      </c>
      <c r="B434" t="s">
        <v>854</v>
      </c>
      <c r="C434">
        <v>1.6779999999999999</v>
      </c>
      <c r="D434">
        <v>231.934</v>
      </c>
      <c r="E434">
        <v>8</v>
      </c>
      <c r="F434" t="s">
        <v>769</v>
      </c>
    </row>
    <row r="435" spans="1:6" x14ac:dyDescent="0.25">
      <c r="A435" t="s">
        <v>854</v>
      </c>
      <c r="B435" t="s">
        <v>855</v>
      </c>
      <c r="C435">
        <v>2.1360000000000001</v>
      </c>
      <c r="D435">
        <v>232.08600000000001</v>
      </c>
      <c r="E435">
        <v>8</v>
      </c>
      <c r="F435" t="s">
        <v>769</v>
      </c>
    </row>
    <row r="436" spans="1:6" x14ac:dyDescent="0.25">
      <c r="A436" t="s">
        <v>855</v>
      </c>
      <c r="B436" t="s">
        <v>856</v>
      </c>
      <c r="C436">
        <v>1.0680000000000001</v>
      </c>
      <c r="D436">
        <v>231.78100000000001</v>
      </c>
      <c r="E436">
        <v>8</v>
      </c>
      <c r="F436" t="s">
        <v>769</v>
      </c>
    </row>
    <row r="437" spans="1:6" x14ac:dyDescent="0.25">
      <c r="A437" t="s">
        <v>857</v>
      </c>
      <c r="B437" t="s">
        <v>686</v>
      </c>
      <c r="C437">
        <v>1.6779999999999999</v>
      </c>
      <c r="D437">
        <v>232.239</v>
      </c>
      <c r="E437">
        <v>8</v>
      </c>
      <c r="F437" t="s">
        <v>769</v>
      </c>
    </row>
    <row r="438" spans="1:6" x14ac:dyDescent="0.25">
      <c r="A438" t="s">
        <v>686</v>
      </c>
      <c r="B438" t="s">
        <v>858</v>
      </c>
      <c r="C438">
        <v>0.30499999999999999</v>
      </c>
      <c r="D438">
        <v>232.39099999999999</v>
      </c>
      <c r="E438">
        <v>8</v>
      </c>
      <c r="F438" t="s">
        <v>769</v>
      </c>
    </row>
    <row r="439" spans="1:6" x14ac:dyDescent="0.25">
      <c r="A439" t="s">
        <v>640</v>
      </c>
      <c r="B439" t="s">
        <v>644</v>
      </c>
      <c r="C439">
        <v>1.526</v>
      </c>
      <c r="D439">
        <v>232.08600000000001</v>
      </c>
      <c r="E439">
        <v>8</v>
      </c>
      <c r="F439" t="s">
        <v>769</v>
      </c>
    </row>
    <row r="440" spans="1:6" x14ac:dyDescent="0.25">
      <c r="A440" t="s">
        <v>859</v>
      </c>
      <c r="B440" t="s">
        <v>860</v>
      </c>
      <c r="C440">
        <v>1.526</v>
      </c>
      <c r="D440">
        <v>231.476</v>
      </c>
      <c r="E440">
        <v>8</v>
      </c>
      <c r="F440" t="s">
        <v>769</v>
      </c>
    </row>
    <row r="441" spans="1:6" x14ac:dyDescent="0.25">
      <c r="A441" t="s">
        <v>644</v>
      </c>
      <c r="B441" t="s">
        <v>861</v>
      </c>
      <c r="C441">
        <v>1.373</v>
      </c>
      <c r="D441">
        <v>231.78100000000001</v>
      </c>
      <c r="E441">
        <v>8</v>
      </c>
      <c r="F441" t="s">
        <v>769</v>
      </c>
    </row>
    <row r="442" spans="1:6" x14ac:dyDescent="0.25">
      <c r="A442" t="s">
        <v>862</v>
      </c>
      <c r="B442" t="s">
        <v>835</v>
      </c>
      <c r="C442">
        <v>0.91600000000000004</v>
      </c>
      <c r="D442">
        <v>231.32300000000001</v>
      </c>
      <c r="E442">
        <v>8</v>
      </c>
      <c r="F442" t="s">
        <v>769</v>
      </c>
    </row>
    <row r="443" spans="1:6" x14ac:dyDescent="0.25">
      <c r="A443" t="s">
        <v>863</v>
      </c>
      <c r="B443" t="s">
        <v>862</v>
      </c>
      <c r="C443">
        <v>0.76300000000000001</v>
      </c>
      <c r="D443">
        <v>231.32300000000001</v>
      </c>
      <c r="E443">
        <v>8</v>
      </c>
      <c r="F443" t="s">
        <v>769</v>
      </c>
    </row>
    <row r="444" spans="1:6" x14ac:dyDescent="0.25">
      <c r="A444" t="s">
        <v>864</v>
      </c>
      <c r="B444" t="s">
        <v>865</v>
      </c>
      <c r="C444">
        <v>0.91600000000000004</v>
      </c>
      <c r="D444">
        <v>230.71299999999999</v>
      </c>
      <c r="E444">
        <v>8</v>
      </c>
      <c r="F444" t="s">
        <v>769</v>
      </c>
    </row>
    <row r="445" spans="1:6" x14ac:dyDescent="0.25">
      <c r="A445" t="s">
        <v>708</v>
      </c>
      <c r="B445" t="s">
        <v>866</v>
      </c>
      <c r="C445">
        <v>1.526</v>
      </c>
      <c r="D445">
        <v>229.95</v>
      </c>
      <c r="E445">
        <v>8</v>
      </c>
      <c r="F445" t="s">
        <v>769</v>
      </c>
    </row>
    <row r="446" spans="1:6" x14ac:dyDescent="0.25">
      <c r="A446" t="s">
        <v>867</v>
      </c>
      <c r="B446" t="s">
        <v>868</v>
      </c>
      <c r="C446">
        <v>1.2210000000000001</v>
      </c>
      <c r="D446">
        <v>231.32300000000001</v>
      </c>
      <c r="E446">
        <v>8</v>
      </c>
      <c r="F446" t="s">
        <v>769</v>
      </c>
    </row>
    <row r="447" spans="1:6" x14ac:dyDescent="0.25">
      <c r="A447" t="s">
        <v>869</v>
      </c>
      <c r="B447" t="s">
        <v>870</v>
      </c>
      <c r="C447">
        <v>0.91600000000000004</v>
      </c>
      <c r="D447">
        <v>230.71299999999999</v>
      </c>
      <c r="E447">
        <v>8</v>
      </c>
      <c r="F447" t="s">
        <v>769</v>
      </c>
    </row>
    <row r="448" spans="1:6" x14ac:dyDescent="0.25">
      <c r="A448" t="s">
        <v>871</v>
      </c>
      <c r="B448" t="s">
        <v>869</v>
      </c>
      <c r="C448">
        <v>0.76300000000000001</v>
      </c>
      <c r="D448">
        <v>230.86500000000001</v>
      </c>
      <c r="E448">
        <v>8</v>
      </c>
      <c r="F448" t="s">
        <v>769</v>
      </c>
    </row>
    <row r="449" spans="1:6" x14ac:dyDescent="0.25">
      <c r="A449" t="s">
        <v>872</v>
      </c>
      <c r="B449" t="s">
        <v>710</v>
      </c>
      <c r="C449">
        <v>1.373</v>
      </c>
      <c r="D449">
        <v>229.95</v>
      </c>
      <c r="E449">
        <v>8</v>
      </c>
      <c r="F449" t="s">
        <v>769</v>
      </c>
    </row>
    <row r="450" spans="1:6" x14ac:dyDescent="0.25">
      <c r="A450" t="s">
        <v>873</v>
      </c>
      <c r="B450" t="s">
        <v>872</v>
      </c>
      <c r="C450">
        <v>1.373</v>
      </c>
      <c r="D450">
        <v>229.49199999999999</v>
      </c>
      <c r="E450">
        <v>8</v>
      </c>
      <c r="F450" t="s">
        <v>769</v>
      </c>
    </row>
    <row r="451" spans="1:6" x14ac:dyDescent="0.25">
      <c r="A451" t="s">
        <v>874</v>
      </c>
      <c r="B451" t="s">
        <v>873</v>
      </c>
      <c r="C451">
        <v>4.12</v>
      </c>
      <c r="D451">
        <v>15.869</v>
      </c>
      <c r="E451">
        <v>8</v>
      </c>
      <c r="F451" t="s">
        <v>642</v>
      </c>
    </row>
    <row r="452" spans="1:6" x14ac:dyDescent="0.25">
      <c r="A452" t="s">
        <v>874</v>
      </c>
      <c r="B452" t="s">
        <v>873</v>
      </c>
      <c r="C452">
        <v>1.2210000000000001</v>
      </c>
      <c r="D452">
        <v>229.34</v>
      </c>
      <c r="E452">
        <v>8</v>
      </c>
      <c r="F452" t="s">
        <v>769</v>
      </c>
    </row>
    <row r="453" spans="1:6" x14ac:dyDescent="0.25">
      <c r="A453" t="s">
        <v>875</v>
      </c>
      <c r="B453" t="s">
        <v>876</v>
      </c>
      <c r="C453">
        <v>1.2210000000000001</v>
      </c>
      <c r="D453">
        <v>230.10300000000001</v>
      </c>
      <c r="E453">
        <v>8</v>
      </c>
      <c r="F453" t="s">
        <v>769</v>
      </c>
    </row>
    <row r="454" spans="1:6" x14ac:dyDescent="0.25">
      <c r="A454" t="s">
        <v>877</v>
      </c>
      <c r="B454" t="s">
        <v>875</v>
      </c>
      <c r="C454">
        <v>1.373</v>
      </c>
      <c r="D454">
        <v>231.17099999999999</v>
      </c>
      <c r="E454">
        <v>8</v>
      </c>
      <c r="F454" t="s">
        <v>769</v>
      </c>
    </row>
    <row r="455" spans="1:6" x14ac:dyDescent="0.25">
      <c r="A455" t="s">
        <v>878</v>
      </c>
      <c r="B455" t="s">
        <v>879</v>
      </c>
      <c r="C455">
        <v>1.6779999999999999</v>
      </c>
      <c r="D455">
        <v>231.17099999999999</v>
      </c>
      <c r="E455">
        <v>8</v>
      </c>
      <c r="F455" t="s">
        <v>769</v>
      </c>
    </row>
    <row r="456" spans="1:6" x14ac:dyDescent="0.25">
      <c r="A456" t="s">
        <v>880</v>
      </c>
      <c r="B456" t="s">
        <v>878</v>
      </c>
      <c r="C456">
        <v>2.1360000000000001</v>
      </c>
      <c r="D456">
        <v>231.17099999999999</v>
      </c>
      <c r="E456">
        <v>8</v>
      </c>
      <c r="F456" t="s">
        <v>769</v>
      </c>
    </row>
    <row r="457" spans="1:6" x14ac:dyDescent="0.25">
      <c r="A457" t="s">
        <v>881</v>
      </c>
      <c r="B457" t="s">
        <v>882</v>
      </c>
      <c r="C457">
        <v>1.526</v>
      </c>
      <c r="D457">
        <v>230.86500000000001</v>
      </c>
      <c r="E457">
        <v>8</v>
      </c>
      <c r="F457" t="s">
        <v>769</v>
      </c>
    </row>
    <row r="458" spans="1:6" x14ac:dyDescent="0.25">
      <c r="A458" t="s">
        <v>883</v>
      </c>
      <c r="B458" t="s">
        <v>880</v>
      </c>
      <c r="C458">
        <v>1.373</v>
      </c>
      <c r="D458">
        <v>231.32300000000001</v>
      </c>
      <c r="E458">
        <v>8</v>
      </c>
      <c r="F458" t="s">
        <v>769</v>
      </c>
    </row>
    <row r="459" spans="1:6" x14ac:dyDescent="0.25">
      <c r="A459" t="s">
        <v>884</v>
      </c>
      <c r="B459" t="s">
        <v>885</v>
      </c>
      <c r="C459">
        <v>1.526</v>
      </c>
      <c r="D459">
        <v>231.476</v>
      </c>
      <c r="E459">
        <v>8</v>
      </c>
      <c r="F459" t="s">
        <v>769</v>
      </c>
    </row>
    <row r="460" spans="1:6" x14ac:dyDescent="0.25">
      <c r="A460" t="s">
        <v>886</v>
      </c>
      <c r="B460" t="s">
        <v>887</v>
      </c>
      <c r="C460">
        <v>1.526</v>
      </c>
      <c r="D460">
        <v>230.86500000000001</v>
      </c>
      <c r="E460">
        <v>8</v>
      </c>
      <c r="F460" t="s">
        <v>769</v>
      </c>
    </row>
    <row r="461" spans="1:6" x14ac:dyDescent="0.25">
      <c r="A461" t="s">
        <v>888</v>
      </c>
      <c r="B461" t="s">
        <v>889</v>
      </c>
      <c r="C461">
        <v>2.4409999999999998</v>
      </c>
      <c r="D461">
        <v>230.71299999999999</v>
      </c>
      <c r="E461">
        <v>8</v>
      </c>
      <c r="F461" t="s">
        <v>769</v>
      </c>
    </row>
    <row r="462" spans="1:6" x14ac:dyDescent="0.25">
      <c r="A462" t="s">
        <v>887</v>
      </c>
      <c r="B462" t="s">
        <v>890</v>
      </c>
      <c r="C462">
        <v>1.6779999999999999</v>
      </c>
      <c r="D462">
        <v>230.56</v>
      </c>
      <c r="E462">
        <v>8</v>
      </c>
      <c r="F462" t="s">
        <v>769</v>
      </c>
    </row>
    <row r="463" spans="1:6" x14ac:dyDescent="0.25">
      <c r="A463" t="s">
        <v>734</v>
      </c>
      <c r="B463" t="s">
        <v>891</v>
      </c>
      <c r="C463">
        <v>1.373</v>
      </c>
      <c r="D463">
        <v>231.17099999999999</v>
      </c>
      <c r="E463">
        <v>8</v>
      </c>
      <c r="F463" t="s">
        <v>769</v>
      </c>
    </row>
    <row r="464" spans="1:6" x14ac:dyDescent="0.25">
      <c r="A464" t="s">
        <v>891</v>
      </c>
      <c r="B464" t="s">
        <v>892</v>
      </c>
      <c r="C464">
        <v>1.6779999999999999</v>
      </c>
      <c r="D464">
        <v>231.17099999999999</v>
      </c>
      <c r="E464">
        <v>8</v>
      </c>
      <c r="F464" t="s">
        <v>769</v>
      </c>
    </row>
    <row r="465" spans="1:6" x14ac:dyDescent="0.25">
      <c r="A465" t="s">
        <v>893</v>
      </c>
      <c r="B465" t="s">
        <v>894</v>
      </c>
      <c r="C465">
        <v>1.831</v>
      </c>
      <c r="D465">
        <v>231.018</v>
      </c>
      <c r="E465">
        <v>8</v>
      </c>
      <c r="F465" t="s">
        <v>769</v>
      </c>
    </row>
    <row r="466" spans="1:6" x14ac:dyDescent="0.25">
      <c r="A466" t="s">
        <v>895</v>
      </c>
      <c r="B466" t="s">
        <v>896</v>
      </c>
      <c r="C466">
        <v>1.6779999999999999</v>
      </c>
      <c r="D466">
        <v>231.17099999999999</v>
      </c>
      <c r="E466">
        <v>8</v>
      </c>
      <c r="F466" t="s">
        <v>769</v>
      </c>
    </row>
    <row r="467" spans="1:6" x14ac:dyDescent="0.25">
      <c r="A467" t="s">
        <v>894</v>
      </c>
      <c r="B467" t="s">
        <v>897</v>
      </c>
      <c r="C467">
        <v>1.984</v>
      </c>
      <c r="D467">
        <v>230.86500000000001</v>
      </c>
      <c r="E467">
        <v>8</v>
      </c>
      <c r="F467" t="s">
        <v>769</v>
      </c>
    </row>
    <row r="468" spans="1:6" x14ac:dyDescent="0.25">
      <c r="A468" t="s">
        <v>898</v>
      </c>
      <c r="B468" t="s">
        <v>899</v>
      </c>
      <c r="C468">
        <v>1.526</v>
      </c>
      <c r="D468">
        <v>230.86500000000001</v>
      </c>
      <c r="E468">
        <v>8</v>
      </c>
      <c r="F468" t="s">
        <v>769</v>
      </c>
    </row>
    <row r="469" spans="1:6" x14ac:dyDescent="0.25">
      <c r="A469" t="s">
        <v>900</v>
      </c>
      <c r="B469" t="s">
        <v>901</v>
      </c>
      <c r="C469">
        <v>1.984</v>
      </c>
      <c r="D469">
        <v>231.32300000000001</v>
      </c>
      <c r="E469">
        <v>8</v>
      </c>
      <c r="F469" t="s">
        <v>769</v>
      </c>
    </row>
    <row r="470" spans="1:6" x14ac:dyDescent="0.25">
      <c r="A470" t="s">
        <v>901</v>
      </c>
      <c r="B470" t="s">
        <v>902</v>
      </c>
      <c r="C470">
        <v>1.984</v>
      </c>
      <c r="D470">
        <v>231.17099999999999</v>
      </c>
      <c r="E470">
        <v>8</v>
      </c>
      <c r="F470" t="s">
        <v>769</v>
      </c>
    </row>
    <row r="471" spans="1:6" x14ac:dyDescent="0.25">
      <c r="A471" t="s">
        <v>902</v>
      </c>
      <c r="B471" t="s">
        <v>903</v>
      </c>
      <c r="C471">
        <v>1.6779999999999999</v>
      </c>
      <c r="D471">
        <v>231.476</v>
      </c>
      <c r="E471">
        <v>8</v>
      </c>
      <c r="F471" t="s">
        <v>769</v>
      </c>
    </row>
    <row r="472" spans="1:6" x14ac:dyDescent="0.25">
      <c r="A472" t="s">
        <v>904</v>
      </c>
      <c r="B472" t="s">
        <v>905</v>
      </c>
      <c r="C472">
        <v>2.4409999999999998</v>
      </c>
      <c r="D472">
        <v>230.71299999999999</v>
      </c>
      <c r="E472">
        <v>8</v>
      </c>
      <c r="F472" t="s">
        <v>769</v>
      </c>
    </row>
    <row r="473" spans="1:6" x14ac:dyDescent="0.25">
      <c r="A473" t="s">
        <v>906</v>
      </c>
      <c r="B473" t="s">
        <v>907</v>
      </c>
      <c r="C473">
        <v>1.984</v>
      </c>
      <c r="D473">
        <v>230.71299999999999</v>
      </c>
      <c r="E473">
        <v>8</v>
      </c>
      <c r="F473" t="s">
        <v>769</v>
      </c>
    </row>
    <row r="474" spans="1:6" x14ac:dyDescent="0.25">
      <c r="A474" t="s">
        <v>908</v>
      </c>
      <c r="B474" t="s">
        <v>909</v>
      </c>
      <c r="C474">
        <v>1.6779999999999999</v>
      </c>
      <c r="D474">
        <v>230.71299999999999</v>
      </c>
      <c r="E474">
        <v>8</v>
      </c>
      <c r="F474" t="s">
        <v>769</v>
      </c>
    </row>
    <row r="475" spans="1:6" x14ac:dyDescent="0.25">
      <c r="A475" t="s">
        <v>910</v>
      </c>
      <c r="B475" t="s">
        <v>911</v>
      </c>
      <c r="C475">
        <v>1.6779999999999999</v>
      </c>
      <c r="D475">
        <v>230.71299999999999</v>
      </c>
      <c r="E475">
        <v>8</v>
      </c>
      <c r="F475" t="s">
        <v>769</v>
      </c>
    </row>
    <row r="476" spans="1:6" x14ac:dyDescent="0.25">
      <c r="A476" t="s">
        <v>911</v>
      </c>
      <c r="B476" t="s">
        <v>912</v>
      </c>
      <c r="C476">
        <v>1.2210000000000001</v>
      </c>
      <c r="D476">
        <v>231.17099999999999</v>
      </c>
      <c r="E476">
        <v>8</v>
      </c>
      <c r="F476" t="s">
        <v>769</v>
      </c>
    </row>
    <row r="477" spans="1:6" x14ac:dyDescent="0.25">
      <c r="A477" t="s">
        <v>912</v>
      </c>
      <c r="B477" t="s">
        <v>913</v>
      </c>
      <c r="C477">
        <v>1.373</v>
      </c>
      <c r="D477">
        <v>230.86500000000001</v>
      </c>
      <c r="E477">
        <v>8</v>
      </c>
      <c r="F477" t="s">
        <v>769</v>
      </c>
    </row>
    <row r="478" spans="1:6" x14ac:dyDescent="0.25">
      <c r="A478" t="s">
        <v>914</v>
      </c>
      <c r="B478" t="s">
        <v>915</v>
      </c>
      <c r="C478">
        <v>1.984</v>
      </c>
      <c r="D478">
        <v>229.49199999999999</v>
      </c>
      <c r="E478">
        <v>8</v>
      </c>
      <c r="F478" t="s">
        <v>769</v>
      </c>
    </row>
    <row r="479" spans="1:6" x14ac:dyDescent="0.25">
      <c r="A479" t="s">
        <v>916</v>
      </c>
      <c r="B479" t="s">
        <v>917</v>
      </c>
      <c r="C479">
        <v>1.984</v>
      </c>
      <c r="D479">
        <v>229.797</v>
      </c>
      <c r="E479">
        <v>8</v>
      </c>
      <c r="F479" t="s">
        <v>769</v>
      </c>
    </row>
    <row r="480" spans="1:6" x14ac:dyDescent="0.25">
      <c r="A480" t="s">
        <v>918</v>
      </c>
      <c r="B480" t="s">
        <v>919</v>
      </c>
      <c r="C480">
        <v>1.6779999999999999</v>
      </c>
      <c r="D480">
        <v>230.255</v>
      </c>
      <c r="E480">
        <v>8</v>
      </c>
      <c r="F480" t="s">
        <v>769</v>
      </c>
    </row>
    <row r="481" spans="1:6" x14ac:dyDescent="0.25">
      <c r="A481" t="s">
        <v>747</v>
      </c>
      <c r="B481" t="s">
        <v>920</v>
      </c>
      <c r="C481">
        <v>1.526</v>
      </c>
      <c r="D481">
        <v>230.40799999999999</v>
      </c>
      <c r="E481">
        <v>8</v>
      </c>
      <c r="F481" t="s">
        <v>769</v>
      </c>
    </row>
    <row r="482" spans="1:6" x14ac:dyDescent="0.25">
      <c r="A482" t="s">
        <v>748</v>
      </c>
      <c r="B482" t="s">
        <v>921</v>
      </c>
      <c r="C482">
        <v>1.831</v>
      </c>
      <c r="D482">
        <v>230.40799999999999</v>
      </c>
      <c r="E482">
        <v>8</v>
      </c>
      <c r="F482" t="s">
        <v>769</v>
      </c>
    </row>
    <row r="483" spans="1:6" x14ac:dyDescent="0.25">
      <c r="A483" t="s">
        <v>922</v>
      </c>
      <c r="B483" t="s">
        <v>923</v>
      </c>
      <c r="C483">
        <v>2.1360000000000001</v>
      </c>
      <c r="D483">
        <v>230.56</v>
      </c>
      <c r="E483">
        <v>8</v>
      </c>
      <c r="F483" t="s">
        <v>769</v>
      </c>
    </row>
    <row r="484" spans="1:6" x14ac:dyDescent="0.25">
      <c r="A484" t="s">
        <v>924</v>
      </c>
      <c r="B484" t="s">
        <v>925</v>
      </c>
      <c r="C484">
        <v>0.91600000000000004</v>
      </c>
      <c r="D484">
        <v>230.71299999999999</v>
      </c>
      <c r="E484">
        <v>8</v>
      </c>
      <c r="F484" t="s">
        <v>769</v>
      </c>
    </row>
    <row r="485" spans="1:6" x14ac:dyDescent="0.25">
      <c r="A485" t="s">
        <v>926</v>
      </c>
      <c r="B485" t="s">
        <v>927</v>
      </c>
      <c r="C485">
        <v>1.373</v>
      </c>
      <c r="D485">
        <v>231.018</v>
      </c>
      <c r="E485">
        <v>8</v>
      </c>
      <c r="F485" t="s">
        <v>769</v>
      </c>
    </row>
    <row r="486" spans="1:6" x14ac:dyDescent="0.25">
      <c r="A486" t="s">
        <v>925</v>
      </c>
      <c r="B486" t="s">
        <v>928</v>
      </c>
      <c r="C486">
        <v>1.2210000000000001</v>
      </c>
      <c r="D486">
        <v>231.62799999999999</v>
      </c>
      <c r="E486">
        <v>8</v>
      </c>
      <c r="F486" t="s">
        <v>769</v>
      </c>
    </row>
    <row r="487" spans="1:6" x14ac:dyDescent="0.25">
      <c r="A487" t="s">
        <v>929</v>
      </c>
      <c r="B487" t="s">
        <v>930</v>
      </c>
      <c r="C487">
        <v>1.2210000000000001</v>
      </c>
      <c r="D487">
        <v>231.018</v>
      </c>
      <c r="E487">
        <v>8</v>
      </c>
      <c r="F487" t="s">
        <v>769</v>
      </c>
    </row>
    <row r="488" spans="1:6" x14ac:dyDescent="0.25">
      <c r="A488" t="s">
        <v>931</v>
      </c>
      <c r="B488" t="s">
        <v>932</v>
      </c>
      <c r="C488">
        <v>1.526</v>
      </c>
      <c r="D488">
        <v>231.62799999999999</v>
      </c>
      <c r="E488">
        <v>8</v>
      </c>
      <c r="F488" t="s">
        <v>769</v>
      </c>
    </row>
    <row r="489" spans="1:6" x14ac:dyDescent="0.25">
      <c r="A489" t="s">
        <v>932</v>
      </c>
      <c r="B489" t="s">
        <v>933</v>
      </c>
      <c r="C489">
        <v>1.831</v>
      </c>
      <c r="D489">
        <v>231.476</v>
      </c>
      <c r="E489">
        <v>8</v>
      </c>
      <c r="F489" t="s">
        <v>769</v>
      </c>
    </row>
    <row r="490" spans="1:6" x14ac:dyDescent="0.25">
      <c r="A490" t="s">
        <v>934</v>
      </c>
      <c r="B490" t="s">
        <v>935</v>
      </c>
      <c r="C490">
        <v>1.373</v>
      </c>
      <c r="D490">
        <v>230.86500000000001</v>
      </c>
      <c r="E490">
        <v>8</v>
      </c>
      <c r="F490" t="s">
        <v>769</v>
      </c>
    </row>
    <row r="491" spans="1:6" x14ac:dyDescent="0.25">
      <c r="A491" t="s">
        <v>936</v>
      </c>
      <c r="B491" t="s">
        <v>937</v>
      </c>
      <c r="C491">
        <v>1.2210000000000001</v>
      </c>
      <c r="D491">
        <v>231.32300000000001</v>
      </c>
      <c r="E491">
        <v>8</v>
      </c>
      <c r="F491" t="s">
        <v>769</v>
      </c>
    </row>
    <row r="492" spans="1:6" x14ac:dyDescent="0.25">
      <c r="A492" t="s">
        <v>938</v>
      </c>
      <c r="B492" t="s">
        <v>939</v>
      </c>
      <c r="C492">
        <v>1.984</v>
      </c>
      <c r="D492">
        <v>230.71299999999999</v>
      </c>
      <c r="E492">
        <v>8</v>
      </c>
      <c r="F492" t="s">
        <v>769</v>
      </c>
    </row>
    <row r="493" spans="1:6" x14ac:dyDescent="0.25">
      <c r="A493" t="s">
        <v>939</v>
      </c>
      <c r="B493" t="s">
        <v>834</v>
      </c>
      <c r="C493">
        <v>1.6779999999999999</v>
      </c>
      <c r="D493">
        <v>230.86500000000001</v>
      </c>
      <c r="E493">
        <v>8</v>
      </c>
      <c r="F493" t="s">
        <v>769</v>
      </c>
    </row>
    <row r="494" spans="1:6" x14ac:dyDescent="0.25">
      <c r="A494" t="s">
        <v>940</v>
      </c>
      <c r="B494" t="s">
        <v>941</v>
      </c>
      <c r="C494">
        <v>1.526</v>
      </c>
      <c r="D494">
        <v>231.476</v>
      </c>
      <c r="E494">
        <v>8</v>
      </c>
      <c r="F494" t="s">
        <v>769</v>
      </c>
    </row>
    <row r="495" spans="1:6" x14ac:dyDescent="0.25">
      <c r="A495" t="s">
        <v>942</v>
      </c>
      <c r="B495" t="s">
        <v>943</v>
      </c>
      <c r="C495">
        <v>1.984</v>
      </c>
      <c r="D495">
        <v>231.476</v>
      </c>
      <c r="E495">
        <v>8</v>
      </c>
      <c r="F495" t="s">
        <v>769</v>
      </c>
    </row>
    <row r="496" spans="1:6" x14ac:dyDescent="0.25">
      <c r="A496" t="s">
        <v>944</v>
      </c>
      <c r="B496" t="s">
        <v>945</v>
      </c>
      <c r="C496">
        <v>1.6779999999999999</v>
      </c>
      <c r="D496">
        <v>231.32300000000001</v>
      </c>
      <c r="E496">
        <v>8</v>
      </c>
      <c r="F496" t="s">
        <v>769</v>
      </c>
    </row>
    <row r="497" spans="1:6" x14ac:dyDescent="0.25">
      <c r="A497" t="s">
        <v>718</v>
      </c>
      <c r="B497" t="s">
        <v>719</v>
      </c>
      <c r="C497">
        <v>1.526</v>
      </c>
      <c r="D497">
        <v>232.39099999999999</v>
      </c>
      <c r="E497">
        <v>8</v>
      </c>
      <c r="F497" t="s">
        <v>769</v>
      </c>
    </row>
    <row r="498" spans="1:6" x14ac:dyDescent="0.25">
      <c r="A498" t="s">
        <v>946</v>
      </c>
      <c r="B498" t="s">
        <v>723</v>
      </c>
      <c r="C498">
        <v>1.2210000000000001</v>
      </c>
      <c r="D498">
        <v>231.32300000000001</v>
      </c>
      <c r="E498">
        <v>8</v>
      </c>
      <c r="F498" t="s">
        <v>769</v>
      </c>
    </row>
    <row r="499" spans="1:6" x14ac:dyDescent="0.25">
      <c r="A499" t="s">
        <v>723</v>
      </c>
      <c r="B499" t="s">
        <v>947</v>
      </c>
      <c r="C499">
        <v>1.2210000000000001</v>
      </c>
      <c r="D499">
        <v>231.476</v>
      </c>
      <c r="E499">
        <v>8</v>
      </c>
      <c r="F499" t="s">
        <v>769</v>
      </c>
    </row>
    <row r="500" spans="1:6" x14ac:dyDescent="0.25">
      <c r="A500" t="s">
        <v>947</v>
      </c>
      <c r="B500" t="s">
        <v>948</v>
      </c>
      <c r="C500">
        <v>1.373</v>
      </c>
      <c r="D500">
        <v>230.56</v>
      </c>
      <c r="E500">
        <v>8</v>
      </c>
      <c r="F500" t="s">
        <v>769</v>
      </c>
    </row>
    <row r="501" spans="1:6" x14ac:dyDescent="0.25">
      <c r="A501" t="s">
        <v>948</v>
      </c>
      <c r="B501" t="s">
        <v>949</v>
      </c>
      <c r="C501">
        <v>1.526</v>
      </c>
      <c r="D501">
        <v>230.71299999999999</v>
      </c>
      <c r="E501">
        <v>8</v>
      </c>
      <c r="F501" t="s">
        <v>769</v>
      </c>
    </row>
    <row r="502" spans="1:6" x14ac:dyDescent="0.25">
      <c r="A502" t="s">
        <v>950</v>
      </c>
      <c r="B502" t="s">
        <v>951</v>
      </c>
      <c r="C502">
        <v>1.6779999999999999</v>
      </c>
      <c r="D502">
        <v>230.86500000000001</v>
      </c>
      <c r="E502">
        <v>8</v>
      </c>
      <c r="F502" t="s">
        <v>769</v>
      </c>
    </row>
    <row r="503" spans="1:6" x14ac:dyDescent="0.25">
      <c r="A503" t="s">
        <v>952</v>
      </c>
      <c r="B503" t="s">
        <v>953</v>
      </c>
      <c r="C503">
        <v>1.984</v>
      </c>
      <c r="D503">
        <v>231.17099999999999</v>
      </c>
      <c r="E503">
        <v>8</v>
      </c>
      <c r="F503" t="s">
        <v>769</v>
      </c>
    </row>
    <row r="504" spans="1:6" x14ac:dyDescent="0.25">
      <c r="A504" t="s">
        <v>954</v>
      </c>
      <c r="B504" t="s">
        <v>955</v>
      </c>
      <c r="C504">
        <v>1.526</v>
      </c>
      <c r="D504">
        <v>230.40799999999999</v>
      </c>
      <c r="E504">
        <v>8</v>
      </c>
      <c r="F504" t="s">
        <v>769</v>
      </c>
    </row>
    <row r="505" spans="1:6" x14ac:dyDescent="0.25">
      <c r="A505" t="s">
        <v>956</v>
      </c>
      <c r="B505" t="s">
        <v>957</v>
      </c>
      <c r="C505">
        <v>1.2210000000000001</v>
      </c>
      <c r="D505">
        <v>230.86500000000001</v>
      </c>
      <c r="E505">
        <v>8</v>
      </c>
      <c r="F505" t="s">
        <v>769</v>
      </c>
    </row>
    <row r="506" spans="1:6" x14ac:dyDescent="0.25">
      <c r="A506" t="s">
        <v>958</v>
      </c>
      <c r="B506" t="s">
        <v>959</v>
      </c>
      <c r="C506">
        <v>1.6779999999999999</v>
      </c>
      <c r="D506">
        <v>230.10300000000001</v>
      </c>
      <c r="E506">
        <v>8</v>
      </c>
      <c r="F506" t="s">
        <v>769</v>
      </c>
    </row>
    <row r="507" spans="1:6" x14ac:dyDescent="0.25">
      <c r="A507" t="s">
        <v>960</v>
      </c>
      <c r="B507" t="s">
        <v>726</v>
      </c>
      <c r="C507">
        <v>1.0680000000000001</v>
      </c>
      <c r="D507">
        <v>229.797</v>
      </c>
      <c r="E507">
        <v>8</v>
      </c>
      <c r="F507" t="s">
        <v>769</v>
      </c>
    </row>
    <row r="508" spans="1:6" x14ac:dyDescent="0.25">
      <c r="A508" t="s">
        <v>724</v>
      </c>
      <c r="B508" t="s">
        <v>725</v>
      </c>
      <c r="C508">
        <v>0.91600000000000004</v>
      </c>
      <c r="D508">
        <v>230.255</v>
      </c>
      <c r="E508">
        <v>8</v>
      </c>
      <c r="F508" t="s">
        <v>769</v>
      </c>
    </row>
    <row r="509" spans="1:6" x14ac:dyDescent="0.25">
      <c r="A509" t="s">
        <v>961</v>
      </c>
      <c r="B509" t="s">
        <v>727</v>
      </c>
      <c r="C509">
        <v>1.0680000000000001</v>
      </c>
      <c r="D509">
        <v>230.56</v>
      </c>
      <c r="E509">
        <v>8</v>
      </c>
      <c r="F509" t="s">
        <v>769</v>
      </c>
    </row>
    <row r="510" spans="1:6" x14ac:dyDescent="0.25">
      <c r="A510" t="s">
        <v>728</v>
      </c>
      <c r="B510" t="s">
        <v>729</v>
      </c>
      <c r="C510">
        <v>1.2210000000000001</v>
      </c>
      <c r="D510">
        <v>230.86500000000001</v>
      </c>
      <c r="E510">
        <v>8</v>
      </c>
      <c r="F510" t="s">
        <v>769</v>
      </c>
    </row>
    <row r="511" spans="1:6" x14ac:dyDescent="0.25">
      <c r="A511" t="s">
        <v>729</v>
      </c>
      <c r="B511" t="s">
        <v>730</v>
      </c>
      <c r="C511">
        <v>1.2210000000000001</v>
      </c>
      <c r="D511">
        <v>232.08600000000001</v>
      </c>
      <c r="E511">
        <v>8</v>
      </c>
      <c r="F511" t="s">
        <v>769</v>
      </c>
    </row>
    <row r="512" spans="1:6" x14ac:dyDescent="0.25">
      <c r="A512" t="s">
        <v>730</v>
      </c>
      <c r="B512" t="s">
        <v>962</v>
      </c>
      <c r="C512">
        <v>1.373</v>
      </c>
      <c r="D512">
        <v>230.86500000000001</v>
      </c>
      <c r="E512">
        <v>8</v>
      </c>
      <c r="F512" t="s">
        <v>769</v>
      </c>
    </row>
    <row r="513" spans="1:6" x14ac:dyDescent="0.25">
      <c r="A513" t="s">
        <v>963</v>
      </c>
      <c r="B513" t="s">
        <v>964</v>
      </c>
      <c r="C513">
        <v>1.526</v>
      </c>
      <c r="D513">
        <v>231.17099999999999</v>
      </c>
      <c r="E513">
        <v>8</v>
      </c>
      <c r="F513" t="s">
        <v>769</v>
      </c>
    </row>
    <row r="514" spans="1:6" x14ac:dyDescent="0.25">
      <c r="A514" t="s">
        <v>965</v>
      </c>
      <c r="B514" t="s">
        <v>695</v>
      </c>
      <c r="C514">
        <v>2.1360000000000001</v>
      </c>
      <c r="D514">
        <v>230.10300000000001</v>
      </c>
      <c r="E514">
        <v>8</v>
      </c>
      <c r="F514" t="s">
        <v>769</v>
      </c>
    </row>
    <row r="515" spans="1:6" x14ac:dyDescent="0.25">
      <c r="A515" t="s">
        <v>964</v>
      </c>
      <c r="B515" t="s">
        <v>696</v>
      </c>
      <c r="C515">
        <v>1.373</v>
      </c>
      <c r="D515">
        <v>230.56</v>
      </c>
      <c r="E515">
        <v>8</v>
      </c>
      <c r="F515" t="s">
        <v>769</v>
      </c>
    </row>
    <row r="516" spans="1:6" x14ac:dyDescent="0.25">
      <c r="A516" t="s">
        <v>966</v>
      </c>
      <c r="B516" t="s">
        <v>967</v>
      </c>
      <c r="C516">
        <v>1.831</v>
      </c>
      <c r="D516">
        <v>230.255</v>
      </c>
      <c r="E516">
        <v>8</v>
      </c>
      <c r="F516" t="s">
        <v>769</v>
      </c>
    </row>
    <row r="517" spans="1:6" x14ac:dyDescent="0.25">
      <c r="A517" t="s">
        <v>967</v>
      </c>
      <c r="B517" t="s">
        <v>968</v>
      </c>
      <c r="C517">
        <v>1.0680000000000001</v>
      </c>
      <c r="D517">
        <v>230.56</v>
      </c>
      <c r="E517">
        <v>8</v>
      </c>
      <c r="F517" t="s">
        <v>769</v>
      </c>
    </row>
    <row r="518" spans="1:6" x14ac:dyDescent="0.25">
      <c r="A518" t="s">
        <v>968</v>
      </c>
      <c r="B518" t="s">
        <v>969</v>
      </c>
      <c r="C518">
        <v>1.6779999999999999</v>
      </c>
      <c r="D518">
        <v>231.018</v>
      </c>
      <c r="E518">
        <v>8</v>
      </c>
      <c r="F518" t="s">
        <v>769</v>
      </c>
    </row>
    <row r="519" spans="1:6" x14ac:dyDescent="0.25">
      <c r="A519" t="s">
        <v>970</v>
      </c>
      <c r="B519" t="s">
        <v>971</v>
      </c>
      <c r="C519">
        <v>1.831</v>
      </c>
      <c r="D519">
        <v>231.476</v>
      </c>
      <c r="E519">
        <v>8</v>
      </c>
      <c r="F519" t="s">
        <v>769</v>
      </c>
    </row>
    <row r="520" spans="1:6" x14ac:dyDescent="0.25">
      <c r="A520" t="s">
        <v>697</v>
      </c>
      <c r="B520" t="s">
        <v>679</v>
      </c>
      <c r="C520">
        <v>1.2210000000000001</v>
      </c>
      <c r="D520">
        <v>231.32300000000001</v>
      </c>
      <c r="E520">
        <v>8</v>
      </c>
      <c r="F520" t="s">
        <v>769</v>
      </c>
    </row>
    <row r="521" spans="1:6" x14ac:dyDescent="0.25">
      <c r="A521" t="s">
        <v>676</v>
      </c>
      <c r="B521" t="s">
        <v>972</v>
      </c>
      <c r="C521">
        <v>1.0680000000000001</v>
      </c>
      <c r="D521">
        <v>231.62799999999999</v>
      </c>
      <c r="E521">
        <v>8</v>
      </c>
      <c r="F521" t="s">
        <v>769</v>
      </c>
    </row>
    <row r="522" spans="1:6" x14ac:dyDescent="0.25">
      <c r="A522" t="s">
        <v>677</v>
      </c>
      <c r="B522" t="s">
        <v>680</v>
      </c>
      <c r="C522">
        <v>1.373</v>
      </c>
      <c r="D522">
        <v>230.56</v>
      </c>
      <c r="E522">
        <v>8</v>
      </c>
      <c r="F522" t="s">
        <v>769</v>
      </c>
    </row>
    <row r="523" spans="1:6" x14ac:dyDescent="0.25">
      <c r="A523" t="s">
        <v>680</v>
      </c>
      <c r="B523" t="s">
        <v>973</v>
      </c>
      <c r="C523">
        <v>1.6779999999999999</v>
      </c>
      <c r="D523">
        <v>230.40799999999999</v>
      </c>
      <c r="E523">
        <v>8</v>
      </c>
      <c r="F523" t="s">
        <v>769</v>
      </c>
    </row>
    <row r="524" spans="1:6" x14ac:dyDescent="0.25">
      <c r="A524" t="s">
        <v>974</v>
      </c>
      <c r="B524" t="s">
        <v>975</v>
      </c>
      <c r="C524">
        <v>1.373</v>
      </c>
      <c r="D524">
        <v>231.32300000000001</v>
      </c>
      <c r="E524">
        <v>8</v>
      </c>
      <c r="F524" t="s">
        <v>769</v>
      </c>
    </row>
    <row r="525" spans="1:6" x14ac:dyDescent="0.25">
      <c r="A525" t="s">
        <v>975</v>
      </c>
      <c r="B525" t="s">
        <v>976</v>
      </c>
      <c r="C525">
        <v>0.91600000000000004</v>
      </c>
      <c r="D525">
        <v>231.018</v>
      </c>
      <c r="E525">
        <v>8</v>
      </c>
      <c r="F525" t="s">
        <v>769</v>
      </c>
    </row>
    <row r="526" spans="1:6" x14ac:dyDescent="0.25">
      <c r="A526" t="s">
        <v>977</v>
      </c>
      <c r="B526" t="s">
        <v>978</v>
      </c>
      <c r="C526">
        <v>1.373</v>
      </c>
      <c r="D526">
        <v>231.17099999999999</v>
      </c>
      <c r="E526">
        <v>8</v>
      </c>
      <c r="F526" t="s">
        <v>769</v>
      </c>
    </row>
    <row r="527" spans="1:6" x14ac:dyDescent="0.25">
      <c r="A527" t="s">
        <v>979</v>
      </c>
      <c r="B527" t="s">
        <v>980</v>
      </c>
      <c r="C527">
        <v>1.831</v>
      </c>
      <c r="D527">
        <v>231.32300000000001</v>
      </c>
      <c r="E527">
        <v>8</v>
      </c>
      <c r="F527" t="s">
        <v>769</v>
      </c>
    </row>
    <row r="528" spans="1:6" x14ac:dyDescent="0.25">
      <c r="A528" t="s">
        <v>981</v>
      </c>
      <c r="B528" t="s">
        <v>982</v>
      </c>
      <c r="C528">
        <v>0.91600000000000004</v>
      </c>
      <c r="D528">
        <v>230.10300000000001</v>
      </c>
      <c r="E528">
        <v>8</v>
      </c>
      <c r="F528" t="s">
        <v>769</v>
      </c>
    </row>
    <row r="529" spans="1:6" x14ac:dyDescent="0.25">
      <c r="A529" t="s">
        <v>983</v>
      </c>
      <c r="B529" t="s">
        <v>984</v>
      </c>
      <c r="C529">
        <v>1.373</v>
      </c>
      <c r="D529">
        <v>230.71299999999999</v>
      </c>
      <c r="E529">
        <v>8</v>
      </c>
      <c r="F529" t="s">
        <v>769</v>
      </c>
    </row>
    <row r="530" spans="1:6" x14ac:dyDescent="0.25">
      <c r="A530" t="s">
        <v>984</v>
      </c>
      <c r="B530" t="s">
        <v>985</v>
      </c>
      <c r="C530">
        <v>1.0680000000000001</v>
      </c>
      <c r="D530">
        <v>230.86500000000001</v>
      </c>
      <c r="E530">
        <v>8</v>
      </c>
      <c r="F530" t="s">
        <v>769</v>
      </c>
    </row>
    <row r="531" spans="1:6" x14ac:dyDescent="0.25">
      <c r="A531" t="s">
        <v>985</v>
      </c>
      <c r="B531" t="s">
        <v>986</v>
      </c>
      <c r="C531">
        <v>1.0680000000000001</v>
      </c>
      <c r="D531">
        <v>231.476</v>
      </c>
      <c r="E531">
        <v>8</v>
      </c>
      <c r="F531" t="s">
        <v>769</v>
      </c>
    </row>
    <row r="532" spans="1:6" x14ac:dyDescent="0.25">
      <c r="A532" t="s">
        <v>987</v>
      </c>
      <c r="B532" t="s">
        <v>714</v>
      </c>
      <c r="C532">
        <v>1.831</v>
      </c>
      <c r="D532">
        <v>231.17099999999999</v>
      </c>
      <c r="E532">
        <v>8</v>
      </c>
      <c r="F532" t="s">
        <v>769</v>
      </c>
    </row>
    <row r="533" spans="1:6" x14ac:dyDescent="0.25">
      <c r="A533" t="s">
        <v>986</v>
      </c>
      <c r="B533" t="s">
        <v>988</v>
      </c>
      <c r="C533">
        <v>2.5939999999999999</v>
      </c>
      <c r="D533">
        <v>231.476</v>
      </c>
      <c r="E533">
        <v>8</v>
      </c>
      <c r="F533" t="s">
        <v>769</v>
      </c>
    </row>
    <row r="534" spans="1:6" x14ac:dyDescent="0.25">
      <c r="A534" t="s">
        <v>989</v>
      </c>
      <c r="B534" t="s">
        <v>990</v>
      </c>
      <c r="C534">
        <v>1.2210000000000001</v>
      </c>
      <c r="D534">
        <v>231.476</v>
      </c>
      <c r="E534">
        <v>8</v>
      </c>
      <c r="F534" t="s">
        <v>769</v>
      </c>
    </row>
    <row r="535" spans="1:6" x14ac:dyDescent="0.25">
      <c r="A535" t="s">
        <v>991</v>
      </c>
      <c r="B535" t="s">
        <v>940</v>
      </c>
      <c r="C535">
        <v>1.373</v>
      </c>
      <c r="D535">
        <v>231.934</v>
      </c>
      <c r="E535">
        <v>8</v>
      </c>
      <c r="F535" t="s">
        <v>769</v>
      </c>
    </row>
    <row r="536" spans="1:6" x14ac:dyDescent="0.25">
      <c r="A536" t="s">
        <v>992</v>
      </c>
      <c r="B536" t="s">
        <v>674</v>
      </c>
      <c r="C536">
        <v>1.6779999999999999</v>
      </c>
      <c r="D536">
        <v>230.40799999999999</v>
      </c>
      <c r="E536">
        <v>8</v>
      </c>
      <c r="F536" t="s">
        <v>769</v>
      </c>
    </row>
    <row r="537" spans="1:6" x14ac:dyDescent="0.25">
      <c r="A537" t="s">
        <v>993</v>
      </c>
      <c r="B537" t="s">
        <v>992</v>
      </c>
      <c r="C537">
        <v>1.6779999999999999</v>
      </c>
      <c r="D537">
        <v>230.255</v>
      </c>
      <c r="E537">
        <v>8</v>
      </c>
      <c r="F537" t="s">
        <v>769</v>
      </c>
    </row>
    <row r="538" spans="1:6" x14ac:dyDescent="0.25">
      <c r="A538" t="s">
        <v>994</v>
      </c>
      <c r="B538" t="s">
        <v>995</v>
      </c>
      <c r="C538">
        <v>1.6779999999999999</v>
      </c>
      <c r="D538">
        <v>231.32300000000001</v>
      </c>
      <c r="E538">
        <v>8</v>
      </c>
      <c r="F538" t="s">
        <v>769</v>
      </c>
    </row>
    <row r="539" spans="1:6" x14ac:dyDescent="0.25">
      <c r="A539" t="s">
        <v>995</v>
      </c>
      <c r="B539" t="s">
        <v>996</v>
      </c>
      <c r="C539">
        <v>2.1360000000000001</v>
      </c>
      <c r="D539">
        <v>230.86500000000001</v>
      </c>
      <c r="E539">
        <v>8</v>
      </c>
      <c r="F539" t="s">
        <v>769</v>
      </c>
    </row>
    <row r="540" spans="1:6" x14ac:dyDescent="0.25">
      <c r="A540" t="s">
        <v>997</v>
      </c>
      <c r="B540" t="s">
        <v>998</v>
      </c>
      <c r="C540">
        <v>1.984</v>
      </c>
      <c r="D540">
        <v>231.17099999999999</v>
      </c>
      <c r="E540">
        <v>8</v>
      </c>
      <c r="F540" t="s">
        <v>769</v>
      </c>
    </row>
    <row r="541" spans="1:6" x14ac:dyDescent="0.25">
      <c r="A541" t="s">
        <v>998</v>
      </c>
      <c r="B541" t="s">
        <v>999</v>
      </c>
      <c r="C541">
        <v>0.61</v>
      </c>
      <c r="D541">
        <v>231.018</v>
      </c>
      <c r="E541">
        <v>8</v>
      </c>
      <c r="F541" t="s">
        <v>769</v>
      </c>
    </row>
    <row r="542" spans="1:6" x14ac:dyDescent="0.25">
      <c r="A542" t="s">
        <v>999</v>
      </c>
      <c r="B542" t="s">
        <v>1000</v>
      </c>
      <c r="C542">
        <v>1.0680000000000001</v>
      </c>
      <c r="D542">
        <v>231.32300000000001</v>
      </c>
      <c r="E542">
        <v>8</v>
      </c>
      <c r="F542" t="s">
        <v>769</v>
      </c>
    </row>
    <row r="543" spans="1:6" x14ac:dyDescent="0.25">
      <c r="A543" t="s">
        <v>1000</v>
      </c>
      <c r="B543" t="s">
        <v>1001</v>
      </c>
      <c r="C543">
        <v>1.2210000000000001</v>
      </c>
      <c r="D543">
        <v>230.71299999999999</v>
      </c>
      <c r="E543">
        <v>8</v>
      </c>
      <c r="F543" t="s">
        <v>769</v>
      </c>
    </row>
    <row r="544" spans="1:6" x14ac:dyDescent="0.25">
      <c r="A544" t="s">
        <v>1002</v>
      </c>
      <c r="B544" t="s">
        <v>1003</v>
      </c>
      <c r="C544">
        <v>1.373</v>
      </c>
      <c r="D544">
        <v>230.71299999999999</v>
      </c>
      <c r="E544">
        <v>8</v>
      </c>
      <c r="F544" t="s">
        <v>769</v>
      </c>
    </row>
    <row r="545" spans="1:6" x14ac:dyDescent="0.25">
      <c r="A545" t="s">
        <v>1003</v>
      </c>
      <c r="B545" t="s">
        <v>1004</v>
      </c>
      <c r="C545">
        <v>1.2210000000000001</v>
      </c>
      <c r="D545">
        <v>230.86500000000001</v>
      </c>
      <c r="E545">
        <v>8</v>
      </c>
      <c r="F545" t="s">
        <v>769</v>
      </c>
    </row>
    <row r="546" spans="1:6" x14ac:dyDescent="0.25">
      <c r="A546" t="s">
        <v>1005</v>
      </c>
      <c r="B546" t="s">
        <v>1006</v>
      </c>
      <c r="C546">
        <v>0.76300000000000001</v>
      </c>
      <c r="D546">
        <v>231.32300000000001</v>
      </c>
      <c r="E546">
        <v>8</v>
      </c>
      <c r="F546" t="s">
        <v>769</v>
      </c>
    </row>
    <row r="547" spans="1:6" x14ac:dyDescent="0.25">
      <c r="A547" t="s">
        <v>1007</v>
      </c>
      <c r="B547" t="s">
        <v>1008</v>
      </c>
      <c r="C547">
        <v>1.0680000000000001</v>
      </c>
      <c r="D547">
        <v>230.86500000000001</v>
      </c>
      <c r="E547">
        <v>8</v>
      </c>
      <c r="F547" t="s">
        <v>769</v>
      </c>
    </row>
    <row r="548" spans="1:6" x14ac:dyDescent="0.25">
      <c r="A548" t="s">
        <v>1006</v>
      </c>
      <c r="B548" t="s">
        <v>1009</v>
      </c>
      <c r="C548">
        <v>1.2210000000000001</v>
      </c>
      <c r="D548">
        <v>230.10300000000001</v>
      </c>
      <c r="E548">
        <v>8</v>
      </c>
      <c r="F548" t="s">
        <v>769</v>
      </c>
    </row>
    <row r="549" spans="1:6" x14ac:dyDescent="0.25">
      <c r="A549" t="s">
        <v>1009</v>
      </c>
      <c r="B549" t="s">
        <v>1010</v>
      </c>
      <c r="C549">
        <v>1.373</v>
      </c>
      <c r="D549">
        <v>230.40799999999999</v>
      </c>
      <c r="E549">
        <v>8</v>
      </c>
      <c r="F549" t="s">
        <v>769</v>
      </c>
    </row>
    <row r="550" spans="1:6" x14ac:dyDescent="0.25">
      <c r="A550" t="s">
        <v>1011</v>
      </c>
      <c r="B550" t="s">
        <v>701</v>
      </c>
      <c r="C550">
        <v>1.6779999999999999</v>
      </c>
      <c r="D550">
        <v>230.86500000000001</v>
      </c>
      <c r="E550">
        <v>8</v>
      </c>
      <c r="F550" t="s">
        <v>769</v>
      </c>
    </row>
    <row r="551" spans="1:6" x14ac:dyDescent="0.25">
      <c r="A551" t="s">
        <v>701</v>
      </c>
      <c r="B551" t="s">
        <v>1012</v>
      </c>
      <c r="C551">
        <v>1.0680000000000001</v>
      </c>
      <c r="D551">
        <v>231.32300000000001</v>
      </c>
      <c r="E551">
        <v>8</v>
      </c>
      <c r="F551" t="s">
        <v>769</v>
      </c>
    </row>
    <row r="552" spans="1:6" x14ac:dyDescent="0.25">
      <c r="A552" t="s">
        <v>1013</v>
      </c>
      <c r="B552" t="s">
        <v>1014</v>
      </c>
      <c r="C552">
        <v>1.0680000000000001</v>
      </c>
      <c r="D552">
        <v>231.17099999999999</v>
      </c>
      <c r="E552">
        <v>8</v>
      </c>
      <c r="F552" t="s">
        <v>769</v>
      </c>
    </row>
    <row r="553" spans="1:6" x14ac:dyDescent="0.25">
      <c r="A553" t="s">
        <v>1015</v>
      </c>
      <c r="B553" t="s">
        <v>658</v>
      </c>
      <c r="C553">
        <v>1.2210000000000001</v>
      </c>
      <c r="D553">
        <v>231.32300000000001</v>
      </c>
      <c r="E553">
        <v>8</v>
      </c>
      <c r="F553" t="s">
        <v>769</v>
      </c>
    </row>
    <row r="554" spans="1:6" x14ac:dyDescent="0.25">
      <c r="A554" t="s">
        <v>1014</v>
      </c>
      <c r="B554" t="s">
        <v>656</v>
      </c>
      <c r="C554">
        <v>1.6779999999999999</v>
      </c>
      <c r="D554">
        <v>230.86500000000001</v>
      </c>
      <c r="E554">
        <v>8</v>
      </c>
      <c r="F554" t="s">
        <v>769</v>
      </c>
    </row>
    <row r="555" spans="1:6" x14ac:dyDescent="0.25">
      <c r="A555" t="s">
        <v>658</v>
      </c>
      <c r="B555" t="s">
        <v>703</v>
      </c>
      <c r="C555">
        <v>1.373</v>
      </c>
      <c r="D555">
        <v>231.018</v>
      </c>
      <c r="E555">
        <v>8</v>
      </c>
      <c r="F555" t="s">
        <v>769</v>
      </c>
    </row>
    <row r="556" spans="1:6" x14ac:dyDescent="0.25">
      <c r="A556" t="s">
        <v>703</v>
      </c>
      <c r="B556" t="s">
        <v>698</v>
      </c>
      <c r="C556">
        <v>1.526</v>
      </c>
      <c r="D556">
        <v>231.476</v>
      </c>
      <c r="E556">
        <v>8</v>
      </c>
      <c r="F556" t="s">
        <v>769</v>
      </c>
    </row>
    <row r="557" spans="1:6" x14ac:dyDescent="0.25">
      <c r="A557" t="s">
        <v>698</v>
      </c>
      <c r="B557" t="s">
        <v>699</v>
      </c>
      <c r="C557">
        <v>1.2210000000000001</v>
      </c>
      <c r="D557">
        <v>231.78100000000001</v>
      </c>
      <c r="E557">
        <v>8</v>
      </c>
      <c r="F557" t="s">
        <v>769</v>
      </c>
    </row>
    <row r="558" spans="1:6" x14ac:dyDescent="0.25">
      <c r="A558" t="s">
        <v>1016</v>
      </c>
      <c r="B558" t="s">
        <v>1017</v>
      </c>
      <c r="C558">
        <v>1.0680000000000001</v>
      </c>
      <c r="D558">
        <v>231.78100000000001</v>
      </c>
      <c r="E558">
        <v>8</v>
      </c>
      <c r="F558" t="s">
        <v>769</v>
      </c>
    </row>
    <row r="559" spans="1:6" x14ac:dyDescent="0.25">
      <c r="A559" t="s">
        <v>666</v>
      </c>
      <c r="B559" t="s">
        <v>667</v>
      </c>
      <c r="C559">
        <v>1.526</v>
      </c>
      <c r="D559">
        <v>229.95</v>
      </c>
      <c r="E559">
        <v>8</v>
      </c>
      <c r="F559" t="s">
        <v>769</v>
      </c>
    </row>
    <row r="560" spans="1:6" x14ac:dyDescent="0.25">
      <c r="A560" t="s">
        <v>662</v>
      </c>
      <c r="B560" t="s">
        <v>1018</v>
      </c>
      <c r="C560">
        <v>0.91600000000000004</v>
      </c>
      <c r="D560">
        <v>231.17099999999999</v>
      </c>
      <c r="E560">
        <v>8</v>
      </c>
      <c r="F560" t="s">
        <v>769</v>
      </c>
    </row>
    <row r="561" spans="1:6" x14ac:dyDescent="0.25">
      <c r="A561" t="s">
        <v>683</v>
      </c>
      <c r="B561" t="s">
        <v>684</v>
      </c>
      <c r="C561">
        <v>1.373</v>
      </c>
      <c r="D561">
        <v>232.08600000000001</v>
      </c>
      <c r="E561">
        <v>8</v>
      </c>
      <c r="F561" t="s">
        <v>769</v>
      </c>
    </row>
    <row r="562" spans="1:6" x14ac:dyDescent="0.25">
      <c r="A562" t="s">
        <v>684</v>
      </c>
      <c r="B562" t="s">
        <v>682</v>
      </c>
      <c r="C562">
        <v>2.1360000000000001</v>
      </c>
      <c r="D562">
        <v>231.17099999999999</v>
      </c>
      <c r="E562">
        <v>8</v>
      </c>
      <c r="F562" t="s">
        <v>769</v>
      </c>
    </row>
    <row r="563" spans="1:6" x14ac:dyDescent="0.25">
      <c r="A563" t="s">
        <v>668</v>
      </c>
      <c r="B563" t="s">
        <v>669</v>
      </c>
      <c r="C563">
        <v>1.831</v>
      </c>
      <c r="D563">
        <v>230.71299999999999</v>
      </c>
      <c r="E563">
        <v>8</v>
      </c>
      <c r="F563" t="s">
        <v>769</v>
      </c>
    </row>
    <row r="564" spans="1:6" x14ac:dyDescent="0.25">
      <c r="A564" t="s">
        <v>1019</v>
      </c>
      <c r="B564" t="s">
        <v>1020</v>
      </c>
      <c r="C564">
        <v>1.6779999999999999</v>
      </c>
      <c r="D564">
        <v>231.018</v>
      </c>
      <c r="E564">
        <v>8</v>
      </c>
      <c r="F564" t="s">
        <v>769</v>
      </c>
    </row>
    <row r="565" spans="1:6" x14ac:dyDescent="0.25">
      <c r="A565" t="s">
        <v>669</v>
      </c>
      <c r="B565" t="s">
        <v>1021</v>
      </c>
      <c r="C565">
        <v>1.0680000000000001</v>
      </c>
      <c r="D565">
        <v>231.018</v>
      </c>
      <c r="E565">
        <v>8</v>
      </c>
      <c r="F565" t="s">
        <v>769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B15A-AF1B-4379-8432-FA5C658819D2}">
  <dimension ref="A1:S15"/>
  <sheetViews>
    <sheetView tabSelected="1" workbookViewId="0"/>
  </sheetViews>
  <sheetFormatPr defaultRowHeight="15" x14ac:dyDescent="0.25"/>
  <cols>
    <col min="1" max="1" width="7.140625" bestFit="1" customWidth="1"/>
    <col min="2" max="3" width="10.7109375" bestFit="1" customWidth="1"/>
    <col min="4" max="4" width="9" bestFit="1" customWidth="1"/>
    <col min="6" max="6" width="10.5703125" style="7" bestFit="1" customWidth="1"/>
    <col min="8" max="8" width="8.42578125" customWidth="1"/>
    <col min="11" max="11" width="9" bestFit="1" customWidth="1"/>
    <col min="12" max="12" width="15.5703125" style="7" bestFit="1" customWidth="1"/>
    <col min="13" max="13" width="8.42578125" customWidth="1"/>
    <col min="14" max="14" width="8.140625" customWidth="1"/>
    <col min="16" max="16" width="15.5703125" bestFit="1" customWidth="1"/>
  </cols>
  <sheetData>
    <row r="1" spans="1:19" ht="15.75" thickTop="1" x14ac:dyDescent="0.25">
      <c r="A1" s="52"/>
      <c r="B1" s="92" t="s">
        <v>118</v>
      </c>
      <c r="C1" s="93"/>
      <c r="D1" s="92" t="s">
        <v>198</v>
      </c>
      <c r="E1" s="93"/>
      <c r="F1" s="92" t="s">
        <v>201</v>
      </c>
      <c r="G1" s="93"/>
      <c r="H1" s="92" t="s">
        <v>202</v>
      </c>
      <c r="I1" s="94"/>
      <c r="J1" s="41"/>
      <c r="K1" s="29"/>
      <c r="L1" s="92" t="s">
        <v>187</v>
      </c>
      <c r="M1" s="93"/>
      <c r="N1" s="93"/>
      <c r="O1" s="94"/>
      <c r="P1" s="92" t="s">
        <v>188</v>
      </c>
      <c r="Q1" s="93"/>
      <c r="R1" s="93"/>
      <c r="S1" s="93"/>
    </row>
    <row r="2" spans="1:19" s="28" customFormat="1" ht="30" x14ac:dyDescent="0.25">
      <c r="A2" s="30" t="s">
        <v>163</v>
      </c>
      <c r="B2" s="30" t="s">
        <v>199</v>
      </c>
      <c r="C2" s="30" t="s">
        <v>200</v>
      </c>
      <c r="D2" s="30" t="s">
        <v>203</v>
      </c>
      <c r="E2" s="30" t="s">
        <v>204</v>
      </c>
      <c r="F2" s="45" t="s">
        <v>205</v>
      </c>
      <c r="G2" s="37" t="s">
        <v>206</v>
      </c>
      <c r="H2" s="47" t="s">
        <v>207</v>
      </c>
      <c r="I2" s="33" t="s">
        <v>208</v>
      </c>
      <c r="J2" s="40"/>
      <c r="K2" s="25" t="s">
        <v>163</v>
      </c>
      <c r="L2" s="30" t="s">
        <v>193</v>
      </c>
      <c r="M2" s="26" t="s">
        <v>189</v>
      </c>
      <c r="N2" s="37" t="s">
        <v>190</v>
      </c>
      <c r="O2" s="33" t="s">
        <v>191</v>
      </c>
      <c r="P2" s="30" t="s">
        <v>192</v>
      </c>
      <c r="Q2" s="36" t="s">
        <v>194</v>
      </c>
      <c r="R2" s="37" t="s">
        <v>195</v>
      </c>
      <c r="S2" s="27" t="s">
        <v>196</v>
      </c>
    </row>
    <row r="3" spans="1:19" x14ac:dyDescent="0.25">
      <c r="A3" s="53" t="s">
        <v>197</v>
      </c>
      <c r="B3" s="42">
        <v>43695.382638888892</v>
      </c>
      <c r="C3" s="43">
        <v>43695.395138888889</v>
      </c>
      <c r="D3" s="44">
        <v>2900</v>
      </c>
      <c r="E3" s="2">
        <v>2170</v>
      </c>
      <c r="F3" s="7">
        <v>4.587628865979382</v>
      </c>
      <c r="G3" s="7">
        <v>4.2783505154639183</v>
      </c>
      <c r="H3" s="46">
        <v>2.9766994681117467</v>
      </c>
      <c r="I3" s="34">
        <v>2.7565568715365316</v>
      </c>
      <c r="J3" s="7"/>
      <c r="K3" t="s">
        <v>164</v>
      </c>
      <c r="L3" s="39">
        <v>43695.382638888892</v>
      </c>
      <c r="M3" s="2">
        <v>2900</v>
      </c>
      <c r="N3" s="7">
        <v>4.587628865979382</v>
      </c>
      <c r="O3" s="34">
        <v>2.9766994681117467</v>
      </c>
      <c r="P3" s="31">
        <v>43695.395138888889</v>
      </c>
      <c r="Q3" s="2">
        <v>2170</v>
      </c>
      <c r="R3" s="7">
        <v>4.2783505154639183</v>
      </c>
      <c r="S3" s="7">
        <v>2.7565568715365316</v>
      </c>
    </row>
    <row r="4" spans="1:19" x14ac:dyDescent="0.25">
      <c r="A4" s="53" t="s">
        <v>197</v>
      </c>
      <c r="B4" s="42">
        <v>43702.415972222225</v>
      </c>
      <c r="C4" s="43">
        <v>43702.415972222225</v>
      </c>
      <c r="D4" s="44">
        <v>670</v>
      </c>
      <c r="E4" s="2">
        <v>3500</v>
      </c>
      <c r="F4" s="7">
        <v>5.1546391752577323</v>
      </c>
      <c r="G4" s="7">
        <v>6.2886597938144329</v>
      </c>
      <c r="H4" s="46">
        <v>14.574216198038741</v>
      </c>
      <c r="I4" s="34">
        <v>1.6547511764868119</v>
      </c>
      <c r="J4" s="7"/>
      <c r="K4" t="s">
        <v>164</v>
      </c>
      <c r="L4" s="31">
        <v>43702.415972222225</v>
      </c>
      <c r="M4" s="2">
        <v>670</v>
      </c>
      <c r="N4" s="7">
        <v>5.1546391752577323</v>
      </c>
      <c r="O4" s="34">
        <v>14.574216198038741</v>
      </c>
      <c r="P4" s="31">
        <v>43702.415972222225</v>
      </c>
      <c r="Q4" s="2">
        <v>3500</v>
      </c>
      <c r="R4" s="7">
        <v>6.2886597938144329</v>
      </c>
      <c r="S4" s="7">
        <v>1.6547511764868119</v>
      </c>
    </row>
    <row r="5" spans="1:19" x14ac:dyDescent="0.25">
      <c r="A5" s="53" t="s">
        <v>197</v>
      </c>
      <c r="B5" s="42">
        <v>43702.930555555555</v>
      </c>
      <c r="C5" s="43">
        <v>43702.930555555555</v>
      </c>
      <c r="D5" s="44">
        <v>750</v>
      </c>
      <c r="E5" s="2">
        <v>3000</v>
      </c>
      <c r="F5" s="7">
        <v>5.2061855670103094</v>
      </c>
      <c r="G5" s="7">
        <v>5</v>
      </c>
      <c r="H5" s="46">
        <v>4.3729312768811184</v>
      </c>
      <c r="I5" s="34">
        <v>2.4013192559725383</v>
      </c>
      <c r="J5" s="7"/>
      <c r="K5" t="s">
        <v>164</v>
      </c>
      <c r="L5" s="31">
        <v>43702.930555555555</v>
      </c>
      <c r="M5" s="2">
        <v>750</v>
      </c>
      <c r="N5" s="7">
        <v>5.2061855670103094</v>
      </c>
      <c r="O5" s="34">
        <v>4.3729312768811184</v>
      </c>
      <c r="P5" s="31">
        <v>43702.930555555555</v>
      </c>
      <c r="Q5" s="2">
        <v>3000</v>
      </c>
      <c r="R5" s="7">
        <v>5</v>
      </c>
      <c r="S5" s="7">
        <v>2.4013192559725383</v>
      </c>
    </row>
    <row r="6" spans="1:19" x14ac:dyDescent="0.25">
      <c r="A6" s="53" t="s">
        <v>197</v>
      </c>
      <c r="B6" s="42">
        <v>43706.479166666664</v>
      </c>
      <c r="C6" s="43">
        <v>43706.458333333336</v>
      </c>
      <c r="D6" s="44">
        <v>2010</v>
      </c>
      <c r="E6" s="2">
        <v>1830</v>
      </c>
      <c r="F6" s="7">
        <v>3.195876288659794</v>
      </c>
      <c r="G6" s="7">
        <v>3.0412371134020622</v>
      </c>
      <c r="H6" s="46">
        <v>3.7189939731580353</v>
      </c>
      <c r="I6" s="34">
        <v>2.4013192559725383</v>
      </c>
      <c r="J6" s="7"/>
      <c r="K6" t="s">
        <v>164</v>
      </c>
      <c r="L6" s="31">
        <v>43706.479166666664</v>
      </c>
      <c r="M6" s="2">
        <v>2010</v>
      </c>
      <c r="N6" s="7">
        <v>3.195876288659794</v>
      </c>
      <c r="O6" s="34">
        <v>3.7189939731580353</v>
      </c>
      <c r="P6" s="31">
        <v>43706.458333333336</v>
      </c>
      <c r="Q6" s="2">
        <v>1830</v>
      </c>
      <c r="R6" s="7">
        <v>3.0412371134020622</v>
      </c>
      <c r="S6" s="7">
        <v>2.4013192559725383</v>
      </c>
    </row>
    <row r="7" spans="1:19" x14ac:dyDescent="0.25">
      <c r="A7" s="53" t="s">
        <v>209</v>
      </c>
      <c r="B7" s="42">
        <v>42246.410416666666</v>
      </c>
      <c r="C7" s="43">
        <v>42246.410416666666</v>
      </c>
      <c r="D7" s="44">
        <v>1980</v>
      </c>
      <c r="E7" s="2">
        <v>1750</v>
      </c>
      <c r="F7" s="7">
        <v>5.927835051546392</v>
      </c>
      <c r="G7" s="7">
        <v>6.0824742268041243</v>
      </c>
      <c r="H7" s="46">
        <v>8.4985588794936717</v>
      </c>
      <c r="I7" s="34">
        <v>14.036243467926468</v>
      </c>
      <c r="J7" s="7"/>
      <c r="K7" t="s">
        <v>65</v>
      </c>
      <c r="L7" s="31">
        <v>42246.410416666666</v>
      </c>
      <c r="M7" s="2">
        <v>1980</v>
      </c>
      <c r="N7" s="7">
        <v>5.4123711340206189</v>
      </c>
      <c r="O7" s="34">
        <v>8.4985588794936717</v>
      </c>
      <c r="P7" s="31">
        <v>42246.410416666666</v>
      </c>
      <c r="Q7" s="2">
        <v>1750</v>
      </c>
      <c r="R7" s="7">
        <v>5.3092783505154646</v>
      </c>
      <c r="S7" s="7">
        <v>14.036243467926468</v>
      </c>
    </row>
    <row r="8" spans="1:19" x14ac:dyDescent="0.25">
      <c r="A8" s="53" t="s">
        <v>209</v>
      </c>
      <c r="B8" s="42">
        <v>43682.179166666669</v>
      </c>
      <c r="C8" s="43">
        <v>43682.172222222223</v>
      </c>
      <c r="D8" s="44">
        <v>1250</v>
      </c>
      <c r="E8" s="2">
        <v>1910</v>
      </c>
      <c r="F8" s="7">
        <v>5.9793814432989691</v>
      </c>
      <c r="G8" s="7">
        <v>5.9793814432989691</v>
      </c>
      <c r="H8" s="46">
        <v>3.8534804536020744</v>
      </c>
      <c r="I8" s="34">
        <v>2.787480842032025</v>
      </c>
      <c r="J8" s="7"/>
      <c r="K8" t="s">
        <v>65</v>
      </c>
      <c r="L8" s="31">
        <v>43682.179166666669</v>
      </c>
      <c r="M8" s="2">
        <v>1250</v>
      </c>
      <c r="N8" s="7">
        <v>5.7731958762886597</v>
      </c>
      <c r="O8" s="34">
        <v>3.8534804536020744</v>
      </c>
      <c r="P8" s="31">
        <v>43682.172222222223</v>
      </c>
      <c r="Q8" s="2">
        <v>1910</v>
      </c>
      <c r="R8" s="7">
        <v>6.0824742268041243</v>
      </c>
      <c r="S8" s="7">
        <v>2.787480842032025</v>
      </c>
    </row>
    <row r="9" spans="1:19" x14ac:dyDescent="0.25">
      <c r="A9" s="53" t="s">
        <v>209</v>
      </c>
      <c r="B9" s="42">
        <v>43704.466666666667</v>
      </c>
      <c r="C9" s="43">
        <v>43704.475694444445</v>
      </c>
      <c r="D9" s="44">
        <v>880</v>
      </c>
      <c r="E9" s="2">
        <v>480</v>
      </c>
      <c r="F9" s="7">
        <v>5.2061855670103094</v>
      </c>
      <c r="G9" s="7">
        <v>5.1030927835051552</v>
      </c>
      <c r="H9" s="46">
        <v>3.7</v>
      </c>
      <c r="I9" s="34">
        <v>5.7</v>
      </c>
      <c r="J9" s="7"/>
      <c r="K9" t="s">
        <v>65</v>
      </c>
      <c r="L9" s="31">
        <v>43704.466666666667</v>
      </c>
      <c r="M9" s="2">
        <v>880</v>
      </c>
      <c r="N9" s="7">
        <v>5.2061855670103094</v>
      </c>
      <c r="O9" s="34">
        <v>3.7</v>
      </c>
      <c r="P9" s="31">
        <v>43704.475694444445</v>
      </c>
      <c r="Q9" s="2">
        <v>480</v>
      </c>
      <c r="R9" s="7">
        <v>5.1030927835051552</v>
      </c>
      <c r="S9" s="7">
        <v>5.7</v>
      </c>
    </row>
    <row r="10" spans="1:19" x14ac:dyDescent="0.25">
      <c r="A10" s="53" t="s">
        <v>210</v>
      </c>
      <c r="B10" s="42">
        <v>43705.474999999999</v>
      </c>
      <c r="C10" s="43">
        <v>43705.487500000003</v>
      </c>
      <c r="D10" s="44">
        <v>1540</v>
      </c>
      <c r="E10" s="2">
        <v>1080</v>
      </c>
      <c r="F10" s="7">
        <v>4.0206185567010309</v>
      </c>
      <c r="G10" s="7">
        <v>4.0206185567010309</v>
      </c>
      <c r="H10" s="46">
        <v>3.7189939731580353</v>
      </c>
      <c r="I10" s="34">
        <v>5.7105931374996288</v>
      </c>
      <c r="J10" s="7"/>
      <c r="K10" t="s">
        <v>104</v>
      </c>
      <c r="L10" s="31">
        <v>43705.474999999999</v>
      </c>
      <c r="M10" s="2">
        <v>1540</v>
      </c>
      <c r="N10" s="7">
        <v>4.0206185567010309</v>
      </c>
      <c r="O10" s="34">
        <v>3.7189939731580353</v>
      </c>
      <c r="P10" s="31">
        <v>43705.487500000003</v>
      </c>
      <c r="Q10" s="2">
        <v>1080</v>
      </c>
      <c r="R10" s="7">
        <v>4.0206185567010309</v>
      </c>
      <c r="S10" s="7">
        <v>5.7105931374996288</v>
      </c>
    </row>
    <row r="11" spans="1:19" x14ac:dyDescent="0.25">
      <c r="A11" s="53" t="s">
        <v>210</v>
      </c>
      <c r="B11" s="42">
        <v>43705.979166666664</v>
      </c>
      <c r="C11" s="43">
        <v>43705.972222222219</v>
      </c>
      <c r="D11" s="44">
        <v>2000</v>
      </c>
      <c r="E11" s="2">
        <v>1570</v>
      </c>
      <c r="F11" s="7">
        <v>6.9072164948453612</v>
      </c>
      <c r="G11" s="7">
        <v>7.4226804123711343</v>
      </c>
      <c r="H11" s="46">
        <v>23.428692808745396</v>
      </c>
      <c r="I11" s="34">
        <v>2.6582522347078026</v>
      </c>
      <c r="J11" s="7"/>
      <c r="K11" t="s">
        <v>104</v>
      </c>
      <c r="L11" s="31">
        <v>43705.979166666664</v>
      </c>
      <c r="M11" s="2">
        <v>2000</v>
      </c>
      <c r="N11" s="7">
        <v>6.9072164948453612</v>
      </c>
      <c r="O11" s="34">
        <v>23.428692808745396</v>
      </c>
      <c r="P11" s="31">
        <v>43705.972222222219</v>
      </c>
      <c r="Q11" s="2">
        <v>1570</v>
      </c>
      <c r="R11" s="7">
        <v>7.4226804123711343</v>
      </c>
      <c r="S11" s="7">
        <v>2.6582522347078026</v>
      </c>
    </row>
    <row r="12" spans="1:19" x14ac:dyDescent="0.25">
      <c r="A12" s="53" t="s">
        <v>210</v>
      </c>
      <c r="B12" s="42">
        <v>43706.027777777781</v>
      </c>
      <c r="C12" s="43">
        <v>43706.03125</v>
      </c>
      <c r="D12" s="44">
        <v>620</v>
      </c>
      <c r="E12" s="2">
        <v>1700</v>
      </c>
      <c r="F12" s="7">
        <v>8.1443298969072178</v>
      </c>
      <c r="G12" s="7">
        <v>7.3195876288659791</v>
      </c>
      <c r="H12" s="46">
        <v>33.023867555796642</v>
      </c>
      <c r="I12" s="34">
        <v>2.4812648011958203</v>
      </c>
      <c r="J12" s="7"/>
      <c r="K12" t="s">
        <v>104</v>
      </c>
      <c r="L12" s="31">
        <v>43706.027777777781</v>
      </c>
      <c r="M12" s="2">
        <v>620</v>
      </c>
      <c r="N12" s="7">
        <v>8.1443298969072178</v>
      </c>
      <c r="O12" s="34">
        <v>33.023867555796642</v>
      </c>
      <c r="P12" s="31">
        <v>43706.03125</v>
      </c>
      <c r="Q12" s="2">
        <v>1700</v>
      </c>
      <c r="R12" s="7">
        <v>7.3195876288659791</v>
      </c>
      <c r="S12" s="7">
        <v>2.4812648011958203</v>
      </c>
    </row>
    <row r="13" spans="1:19" x14ac:dyDescent="0.25">
      <c r="A13" s="53" t="s">
        <v>211</v>
      </c>
      <c r="B13" s="42">
        <v>43704.75</v>
      </c>
      <c r="C13" s="43">
        <v>43704.756944444445</v>
      </c>
      <c r="D13" s="44">
        <v>1575</v>
      </c>
      <c r="E13" s="2">
        <v>430</v>
      </c>
      <c r="F13" s="7">
        <v>7.1134020618556706</v>
      </c>
      <c r="G13" s="7">
        <v>4.3814432989690726</v>
      </c>
      <c r="H13" s="46">
        <v>4.1308562332764041</v>
      </c>
      <c r="I13" s="34">
        <v>23.428692808745396</v>
      </c>
      <c r="J13" s="7"/>
      <c r="K13" t="s">
        <v>101</v>
      </c>
      <c r="L13" s="31">
        <v>43704.75</v>
      </c>
      <c r="M13" s="2">
        <v>1575</v>
      </c>
      <c r="N13" s="7">
        <v>7.1134020618556706</v>
      </c>
      <c r="O13" s="34">
        <v>4.1308562332764041</v>
      </c>
      <c r="P13" s="31">
        <v>43704.756944444445</v>
      </c>
      <c r="Q13" s="2">
        <v>430</v>
      </c>
      <c r="R13" s="7">
        <v>4.3814432989690726</v>
      </c>
      <c r="S13" s="7">
        <v>23.428692808745396</v>
      </c>
    </row>
    <row r="14" spans="1:19" ht="15.75" thickBot="1" x14ac:dyDescent="0.3">
      <c r="A14" s="54" t="s">
        <v>211</v>
      </c>
      <c r="B14" s="48">
        <v>43705.006944444445</v>
      </c>
      <c r="C14" s="49">
        <v>43704.998611111114</v>
      </c>
      <c r="D14" s="50">
        <v>990</v>
      </c>
      <c r="E14" s="38">
        <v>1070</v>
      </c>
      <c r="F14" s="21">
        <v>5.1546391752577323</v>
      </c>
      <c r="G14" s="21">
        <v>5.463917525773196</v>
      </c>
      <c r="H14" s="51">
        <v>4.6450784258916116</v>
      </c>
      <c r="I14" s="35">
        <v>14.574216198038741</v>
      </c>
      <c r="J14" s="7"/>
      <c r="K14" s="20" t="s">
        <v>101</v>
      </c>
      <c r="L14" s="32">
        <v>43705.006944444445</v>
      </c>
      <c r="M14" s="38">
        <v>990</v>
      </c>
      <c r="N14" s="21">
        <v>5.1546391752577323</v>
      </c>
      <c r="O14" s="35">
        <v>4.6450784258916116</v>
      </c>
      <c r="P14" s="32">
        <v>43704.998611111114</v>
      </c>
      <c r="Q14" s="38">
        <v>1070</v>
      </c>
      <c r="R14" s="21">
        <v>5.463917525773196</v>
      </c>
      <c r="S14" s="21">
        <v>14.574216198038741</v>
      </c>
    </row>
    <row r="15" spans="1:19" ht="15.75" thickTop="1" x14ac:dyDescent="0.25"/>
  </sheetData>
  <mergeCells count="6">
    <mergeCell ref="L1:O1"/>
    <mergeCell ref="P1:S1"/>
    <mergeCell ref="B1:C1"/>
    <mergeCell ref="D1:E1"/>
    <mergeCell ref="F1:G1"/>
    <mergeCell ref="H1:I1"/>
  </mergeCells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713C-4476-4F5C-8334-F82A9763607A}">
  <dimension ref="A1:K40"/>
  <sheetViews>
    <sheetView workbookViewId="0">
      <selection activeCell="K7" sqref="K7"/>
    </sheetView>
  </sheetViews>
  <sheetFormatPr defaultRowHeight="15" x14ac:dyDescent="0.25"/>
  <cols>
    <col min="1" max="1" width="20.140625" bestFit="1" customWidth="1"/>
    <col min="2" max="2" width="10" bestFit="1" customWidth="1"/>
  </cols>
  <sheetData>
    <row r="1" spans="1:11" x14ac:dyDescent="0.25">
      <c r="A1" s="13" t="s">
        <v>1063</v>
      </c>
      <c r="B1" s="13" t="s">
        <v>1</v>
      </c>
    </row>
    <row r="2" spans="1:11" x14ac:dyDescent="0.25">
      <c r="A2" s="3" t="s">
        <v>73</v>
      </c>
      <c r="B2" s="3">
        <v>235011240</v>
      </c>
      <c r="E2" t="s">
        <v>1065</v>
      </c>
      <c r="F2" t="s">
        <v>1066</v>
      </c>
      <c r="K2" t="s">
        <v>1104</v>
      </c>
    </row>
    <row r="3" spans="1:11" x14ac:dyDescent="0.25">
      <c r="A3" s="4" t="s">
        <v>75</v>
      </c>
      <c r="B3" s="4">
        <v>245030000</v>
      </c>
      <c r="E3" t="s">
        <v>1045</v>
      </c>
      <c r="F3" t="s">
        <v>1067</v>
      </c>
      <c r="K3" t="s">
        <v>1106</v>
      </c>
    </row>
    <row r="4" spans="1:11" x14ac:dyDescent="0.25">
      <c r="A4" s="3" t="s">
        <v>95</v>
      </c>
      <c r="B4" s="3">
        <v>255806208</v>
      </c>
      <c r="E4" t="s">
        <v>1068</v>
      </c>
      <c r="F4" t="s">
        <v>1069</v>
      </c>
      <c r="K4" t="s">
        <v>1107</v>
      </c>
    </row>
    <row r="5" spans="1:11" x14ac:dyDescent="0.25">
      <c r="A5" s="4" t="s">
        <v>104</v>
      </c>
      <c r="B5" s="4">
        <v>257425000</v>
      </c>
      <c r="E5" t="s">
        <v>1070</v>
      </c>
      <c r="F5" t="s">
        <v>1071</v>
      </c>
      <c r="K5" t="s">
        <v>1108</v>
      </c>
    </row>
    <row r="6" spans="1:11" x14ac:dyDescent="0.25">
      <c r="A6" s="3" t="s">
        <v>98</v>
      </c>
      <c r="B6" s="3">
        <v>304977000</v>
      </c>
      <c r="E6" t="s">
        <v>1072</v>
      </c>
      <c r="F6" t="s">
        <v>1073</v>
      </c>
      <c r="K6" t="s">
        <v>1109</v>
      </c>
    </row>
    <row r="7" spans="1:11" x14ac:dyDescent="0.25">
      <c r="A7" s="4" t="s">
        <v>111</v>
      </c>
      <c r="B7" s="4">
        <v>309336000</v>
      </c>
      <c r="E7" t="s">
        <v>1074</v>
      </c>
      <c r="F7" t="s">
        <v>1075</v>
      </c>
      <c r="K7" t="s">
        <v>1110</v>
      </c>
    </row>
    <row r="8" spans="1:11" x14ac:dyDescent="0.25">
      <c r="A8" s="3" t="s">
        <v>65</v>
      </c>
      <c r="B8" s="3">
        <v>311000419</v>
      </c>
      <c r="E8" t="s">
        <v>1076</v>
      </c>
      <c r="F8" t="s">
        <v>1077</v>
      </c>
      <c r="K8" t="s">
        <v>1111</v>
      </c>
    </row>
    <row r="9" spans="1:11" x14ac:dyDescent="0.25">
      <c r="A9" s="4" t="s">
        <v>68</v>
      </c>
      <c r="B9" s="4">
        <v>311000865</v>
      </c>
      <c r="E9" t="s">
        <v>1078</v>
      </c>
      <c r="F9" t="s">
        <v>1079</v>
      </c>
      <c r="K9" t="s">
        <v>1112</v>
      </c>
    </row>
    <row r="10" spans="1:11" x14ac:dyDescent="0.25">
      <c r="A10" s="3" t="s">
        <v>101</v>
      </c>
      <c r="B10" s="3">
        <v>311213000</v>
      </c>
      <c r="E10" t="s">
        <v>1087</v>
      </c>
      <c r="F10" t="s">
        <v>1088</v>
      </c>
      <c r="K10" t="s">
        <v>1113</v>
      </c>
    </row>
    <row r="11" spans="1:11" x14ac:dyDescent="0.25">
      <c r="A11" s="4" t="s">
        <v>114</v>
      </c>
      <c r="B11" s="4">
        <v>316015133</v>
      </c>
      <c r="E11" t="s">
        <v>1055</v>
      </c>
      <c r="F11" t="s">
        <v>1058</v>
      </c>
      <c r="K11" t="s">
        <v>1114</v>
      </c>
    </row>
    <row r="12" spans="1:11" x14ac:dyDescent="0.25">
      <c r="A12" s="3" t="s">
        <v>115</v>
      </c>
      <c r="B12" s="3">
        <v>316015251</v>
      </c>
      <c r="K12" t="s">
        <v>1115</v>
      </c>
    </row>
    <row r="13" spans="1:11" x14ac:dyDescent="0.25">
      <c r="A13" s="4" t="s">
        <v>116</v>
      </c>
      <c r="B13" s="4">
        <v>316050000</v>
      </c>
      <c r="K13" t="s">
        <v>1116</v>
      </c>
    </row>
    <row r="14" spans="1:11" x14ac:dyDescent="0.25">
      <c r="A14" s="3" t="s">
        <v>77</v>
      </c>
      <c r="B14" s="3">
        <v>316072000</v>
      </c>
      <c r="K14" t="s">
        <v>1117</v>
      </c>
    </row>
    <row r="15" spans="1:11" x14ac:dyDescent="0.25">
      <c r="A15" s="4" t="s">
        <v>12</v>
      </c>
      <c r="B15" s="4">
        <v>316139000</v>
      </c>
      <c r="K15" t="s">
        <v>1118</v>
      </c>
    </row>
    <row r="16" spans="1:11" x14ac:dyDescent="0.25">
      <c r="A16" s="3" t="s">
        <v>81</v>
      </c>
      <c r="B16" s="3">
        <v>316355000</v>
      </c>
      <c r="K16" t="s">
        <v>1119</v>
      </c>
    </row>
    <row r="17" spans="1:11" x14ac:dyDescent="0.25">
      <c r="A17" s="4" t="s">
        <v>80</v>
      </c>
      <c r="B17" s="4">
        <v>319038100</v>
      </c>
      <c r="K17" t="s">
        <v>1120</v>
      </c>
    </row>
    <row r="18" spans="1:11" x14ac:dyDescent="0.25">
      <c r="K18" t="s">
        <v>1121</v>
      </c>
    </row>
    <row r="19" spans="1:11" x14ac:dyDescent="0.25">
      <c r="A19" s="68" t="s">
        <v>1062</v>
      </c>
      <c r="B19" s="69" t="s">
        <v>1</v>
      </c>
      <c r="K19" t="s">
        <v>1122</v>
      </c>
    </row>
    <row r="20" spans="1:11" x14ac:dyDescent="0.25">
      <c r="A20" s="67" t="s">
        <v>111</v>
      </c>
      <c r="B20" s="3">
        <v>309336000</v>
      </c>
      <c r="K20" t="s">
        <v>1123</v>
      </c>
    </row>
    <row r="21" spans="1:11" x14ac:dyDescent="0.25">
      <c r="A21" s="66" t="s">
        <v>13</v>
      </c>
      <c r="B21" s="4">
        <v>311000253</v>
      </c>
      <c r="K21" t="s">
        <v>1124</v>
      </c>
    </row>
    <row r="22" spans="1:11" x14ac:dyDescent="0.25">
      <c r="A22" s="66" t="s">
        <v>15</v>
      </c>
      <c r="B22" s="4">
        <v>309997000</v>
      </c>
      <c r="K22" t="s">
        <v>1125</v>
      </c>
    </row>
    <row r="23" spans="1:11" x14ac:dyDescent="0.25">
      <c r="A23" s="66" t="s">
        <v>19</v>
      </c>
      <c r="B23" s="4">
        <v>273413400</v>
      </c>
      <c r="K23" t="s">
        <v>1126</v>
      </c>
    </row>
    <row r="24" spans="1:11" x14ac:dyDescent="0.25">
      <c r="A24" s="66" t="s">
        <v>21</v>
      </c>
      <c r="B24" s="4">
        <v>578000500</v>
      </c>
      <c r="K24" t="s">
        <v>1105</v>
      </c>
    </row>
    <row r="25" spans="1:11" x14ac:dyDescent="0.25">
      <c r="A25" s="66" t="s">
        <v>26</v>
      </c>
      <c r="B25" s="4">
        <v>311000419</v>
      </c>
    </row>
    <row r="26" spans="1:11" x14ac:dyDescent="0.25">
      <c r="A26" s="66" t="s">
        <v>28</v>
      </c>
      <c r="B26" s="4">
        <v>316024641</v>
      </c>
    </row>
    <row r="27" spans="1:11" x14ac:dyDescent="0.25">
      <c r="A27" s="66" t="s">
        <v>29</v>
      </c>
      <c r="B27" s="4">
        <v>338174945</v>
      </c>
    </row>
    <row r="28" spans="1:11" x14ac:dyDescent="0.25">
      <c r="A28" s="67" t="s">
        <v>34</v>
      </c>
      <c r="B28" s="3">
        <v>316004070</v>
      </c>
    </row>
    <row r="29" spans="1:11" x14ac:dyDescent="0.25">
      <c r="A29" s="67" t="s">
        <v>35</v>
      </c>
      <c r="B29" s="3">
        <v>578000200</v>
      </c>
    </row>
    <row r="35" spans="1:2" x14ac:dyDescent="0.25">
      <c r="A35" t="s">
        <v>1051</v>
      </c>
      <c r="B35" t="s">
        <v>1050</v>
      </c>
    </row>
    <row r="36" spans="1:2" x14ac:dyDescent="0.25">
      <c r="A36" t="s">
        <v>1052</v>
      </c>
      <c r="B36" t="s">
        <v>1045</v>
      </c>
    </row>
    <row r="37" spans="1:2" x14ac:dyDescent="0.25">
      <c r="A37" t="s">
        <v>1053</v>
      </c>
      <c r="B37" t="s">
        <v>1048</v>
      </c>
    </row>
    <row r="38" spans="1:2" x14ac:dyDescent="0.25">
      <c r="A38" t="s">
        <v>1054</v>
      </c>
      <c r="B38" t="s">
        <v>1049</v>
      </c>
    </row>
    <row r="39" spans="1:2" x14ac:dyDescent="0.25">
      <c r="A39" t="s">
        <v>1057</v>
      </c>
      <c r="B39" t="s">
        <v>1056</v>
      </c>
    </row>
    <row r="40" spans="1:2" x14ac:dyDescent="0.25">
      <c r="A40" t="s">
        <v>1058</v>
      </c>
      <c r="B40" t="s">
        <v>1055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4F74-7B4A-4115-97C4-CB846CE04C11}">
  <dimension ref="A1:G14"/>
  <sheetViews>
    <sheetView zoomScaleNormal="100" workbookViewId="0">
      <pane xSplit="1" topLeftCell="B1" activePane="topRight" state="frozen"/>
      <selection pane="topRight" activeCell="A11" sqref="A11"/>
    </sheetView>
  </sheetViews>
  <sheetFormatPr defaultRowHeight="15" outlineLevelCol="2" x14ac:dyDescent="0.25"/>
  <cols>
    <col min="1" max="1" width="20.140625" customWidth="1"/>
    <col min="2" max="2" width="16.7109375" bestFit="1" customWidth="1" outlineLevel="1"/>
    <col min="3" max="3" width="15.42578125" customWidth="1" outlineLevel="1"/>
    <col min="4" max="4" width="8.140625" customWidth="1" outlineLevel="1"/>
    <col min="5" max="5" width="7.85546875" style="2" customWidth="1" outlineLevel="1"/>
    <col min="6" max="6" width="6.42578125" customWidth="1" outlineLevel="2"/>
    <col min="7" max="7" width="15.5703125" bestFit="1" customWidth="1" outlineLevel="2"/>
    <col min="8" max="8" width="15.5703125" bestFit="1" customWidth="1"/>
    <col min="9" max="9" width="7.7109375" customWidth="1"/>
    <col min="10" max="10" width="7" customWidth="1"/>
    <col min="11" max="11" width="15.7109375" bestFit="1" customWidth="1"/>
    <col min="12" max="12" width="8.42578125" customWidth="1"/>
    <col min="13" max="13" width="4.28515625" customWidth="1"/>
    <col min="14" max="14" width="17.28515625" customWidth="1"/>
    <col min="15" max="20" width="1.7109375" customWidth="1"/>
    <col min="21" max="21" width="15.140625" bestFit="1" customWidth="1"/>
    <col min="22" max="23" width="15.5703125" bestFit="1" customWidth="1"/>
    <col min="25" max="25" width="15.5703125" bestFit="1" customWidth="1"/>
    <col min="26" max="26" width="20.140625" bestFit="1" customWidth="1"/>
    <col min="27" max="27" width="13.42578125" customWidth="1"/>
  </cols>
  <sheetData>
    <row r="1" spans="1:7" x14ac:dyDescent="0.25">
      <c r="A1" s="5" t="s">
        <v>0</v>
      </c>
      <c r="B1" s="6" t="s">
        <v>168</v>
      </c>
      <c r="C1" s="5" t="s">
        <v>179</v>
      </c>
      <c r="D1" s="5" t="s">
        <v>1038</v>
      </c>
      <c r="E1" s="5" t="s">
        <v>1039</v>
      </c>
      <c r="F1" s="65" t="s">
        <v>1060</v>
      </c>
      <c r="G1" s="65" t="s">
        <v>1061</v>
      </c>
    </row>
    <row r="2" spans="1:7" x14ac:dyDescent="0.25">
      <c r="A2" t="s">
        <v>65</v>
      </c>
      <c r="B2" s="56">
        <v>42246.40347222222</v>
      </c>
      <c r="C2">
        <v>1310</v>
      </c>
      <c r="D2" s="14"/>
      <c r="E2" s="14"/>
    </row>
    <row r="3" spans="1:7" x14ac:dyDescent="0.25">
      <c r="A3" t="s">
        <v>65</v>
      </c>
      <c r="B3" s="56">
        <v>42247.768055555556</v>
      </c>
      <c r="C3">
        <v>14000</v>
      </c>
      <c r="D3" s="14"/>
      <c r="E3" s="14"/>
    </row>
    <row r="4" spans="1:7" x14ac:dyDescent="0.25">
      <c r="A4" t="s">
        <v>65</v>
      </c>
      <c r="B4" s="56">
        <v>43682.179166666669</v>
      </c>
      <c r="C4">
        <v>1930</v>
      </c>
      <c r="D4" s="14" t="s">
        <v>1040</v>
      </c>
      <c r="E4" s="14" t="s">
        <v>1041</v>
      </c>
    </row>
    <row r="5" spans="1:7" x14ac:dyDescent="0.25">
      <c r="A5" t="s">
        <v>77</v>
      </c>
      <c r="B5" s="56">
        <v>43695.382638888892</v>
      </c>
      <c r="C5">
        <v>2580</v>
      </c>
      <c r="D5" s="14" t="s">
        <v>1040</v>
      </c>
      <c r="E5" s="14" t="s">
        <v>1041</v>
      </c>
    </row>
    <row r="6" spans="1:7" x14ac:dyDescent="0.25">
      <c r="A6" s="3" t="s">
        <v>77</v>
      </c>
      <c r="B6" s="56">
        <v>43702.415972222225</v>
      </c>
      <c r="C6">
        <v>500</v>
      </c>
      <c r="D6" s="14"/>
      <c r="E6" s="14" t="s">
        <v>1040</v>
      </c>
    </row>
    <row r="7" spans="1:7" x14ac:dyDescent="0.25">
      <c r="A7" t="s">
        <v>77</v>
      </c>
      <c r="B7" s="56">
        <v>43702.930555555555</v>
      </c>
      <c r="C7">
        <v>1700</v>
      </c>
      <c r="D7" s="14"/>
      <c r="E7" s="14"/>
    </row>
    <row r="8" spans="1:7" x14ac:dyDescent="0.25">
      <c r="A8" t="s">
        <v>65</v>
      </c>
      <c r="B8" s="56">
        <v>43704.466666666667</v>
      </c>
      <c r="C8">
        <v>880</v>
      </c>
      <c r="D8" s="14" t="s">
        <v>1040</v>
      </c>
      <c r="E8" s="14" t="s">
        <v>1040</v>
      </c>
    </row>
    <row r="9" spans="1:7" x14ac:dyDescent="0.25">
      <c r="A9" t="s">
        <v>101</v>
      </c>
      <c r="B9" s="56">
        <v>43704.75</v>
      </c>
      <c r="C9">
        <v>1800</v>
      </c>
      <c r="D9" s="14" t="s">
        <v>1040</v>
      </c>
      <c r="E9" s="14" t="s">
        <v>1040</v>
      </c>
    </row>
    <row r="10" spans="1:7" x14ac:dyDescent="0.25">
      <c r="A10" s="3" t="s">
        <v>101</v>
      </c>
      <c r="B10" s="56">
        <v>43705.006944444445</v>
      </c>
      <c r="C10">
        <v>1600</v>
      </c>
      <c r="D10" s="14" t="s">
        <v>1040</v>
      </c>
      <c r="E10" s="14" t="s">
        <v>1040</v>
      </c>
    </row>
    <row r="11" spans="1:7" x14ac:dyDescent="0.25">
      <c r="A11" s="3" t="s">
        <v>104</v>
      </c>
      <c r="B11" s="56">
        <v>43705.474999999999</v>
      </c>
      <c r="C11">
        <v>2000</v>
      </c>
      <c r="D11" s="14" t="s">
        <v>1040</v>
      </c>
      <c r="E11" s="14" t="s">
        <v>1040</v>
      </c>
    </row>
    <row r="12" spans="1:7" x14ac:dyDescent="0.25">
      <c r="A12" t="s">
        <v>104</v>
      </c>
      <c r="B12" s="56">
        <v>43705.979166666664</v>
      </c>
      <c r="C12">
        <v>300</v>
      </c>
      <c r="D12" s="14" t="s">
        <v>1041</v>
      </c>
      <c r="E12" s="14" t="s">
        <v>1041</v>
      </c>
    </row>
    <row r="13" spans="1:7" x14ac:dyDescent="0.25">
      <c r="A13" t="s">
        <v>104</v>
      </c>
      <c r="B13" s="56">
        <v>43706.027777777781</v>
      </c>
      <c r="C13">
        <v>200</v>
      </c>
      <c r="D13" s="14" t="s">
        <v>1040</v>
      </c>
      <c r="E13" s="14" t="s">
        <v>1041</v>
      </c>
    </row>
    <row r="14" spans="1:7" x14ac:dyDescent="0.25">
      <c r="A14" t="s">
        <v>77</v>
      </c>
      <c r="B14" s="56">
        <v>43706.479166666664</v>
      </c>
      <c r="C14">
        <v>2000</v>
      </c>
      <c r="D14" s="14" t="s">
        <v>1040</v>
      </c>
      <c r="E14" s="14" t="s">
        <v>1041</v>
      </c>
    </row>
  </sheetData>
  <dataValidations count="1">
    <dataValidation type="list" allowBlank="1" showInputMessage="1" showErrorMessage="1" sqref="D2:E14" xr:uid="{5BDB840E-32AE-4D2B-8D57-850BA44D9829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5213-8980-408E-8702-8AA8D32FF96C}">
  <dimension ref="A1:I59"/>
  <sheetViews>
    <sheetView zoomScale="112" zoomScaleNormal="112" workbookViewId="0">
      <pane xSplit="1" topLeftCell="B1" activePane="topRight" state="frozen"/>
      <selection pane="topRight" activeCell="A2" sqref="A2:F50"/>
    </sheetView>
  </sheetViews>
  <sheetFormatPr defaultRowHeight="15" outlineLevelCol="1" x14ac:dyDescent="0.25"/>
  <cols>
    <col min="1" max="1" width="21" customWidth="1"/>
    <col min="2" max="2" width="10" customWidth="1" outlineLevel="1"/>
    <col min="3" max="3" width="7.28515625" style="7" hidden="1" customWidth="1" outlineLevel="1"/>
    <col min="4" max="4" width="8.28515625" customWidth="1"/>
    <col min="5" max="5" width="16.7109375" style="60" bestFit="1" customWidth="1"/>
    <col min="6" max="6" width="9.85546875" customWidth="1"/>
    <col min="7" max="7" width="7" customWidth="1"/>
    <col min="8" max="8" width="15.7109375" bestFit="1" customWidth="1"/>
    <col min="9" max="9" width="8.42578125" customWidth="1"/>
    <col min="10" max="10" width="8.28515625" customWidth="1"/>
    <col min="11" max="11" width="4.28515625" customWidth="1"/>
    <col min="12" max="12" width="17.28515625" customWidth="1"/>
    <col min="13" max="18" width="1.7109375" customWidth="1"/>
    <col min="19" max="19" width="15.140625" bestFit="1" customWidth="1"/>
    <col min="20" max="21" width="15.5703125" bestFit="1" customWidth="1"/>
    <col min="23" max="23" width="15.5703125" bestFit="1" customWidth="1"/>
    <col min="24" max="24" width="20.140625" bestFit="1" customWidth="1"/>
    <col min="25" max="25" width="13.42578125" customWidth="1"/>
  </cols>
  <sheetData>
    <row r="1" spans="1:9" x14ac:dyDescent="0.25">
      <c r="A1" s="5" t="s">
        <v>0</v>
      </c>
      <c r="B1" s="5" t="s">
        <v>1</v>
      </c>
      <c r="C1" s="19" t="s">
        <v>2</v>
      </c>
      <c r="D1" s="5" t="s">
        <v>182</v>
      </c>
      <c r="E1" s="58" t="s">
        <v>168</v>
      </c>
      <c r="F1" s="5" t="s">
        <v>179</v>
      </c>
    </row>
    <row r="2" spans="1:9" x14ac:dyDescent="0.25">
      <c r="A2" t="s">
        <v>1028</v>
      </c>
      <c r="E2" s="59">
        <v>42240.893750000003</v>
      </c>
    </row>
    <row r="3" spans="1:9" hidden="1" x14ac:dyDescent="0.25">
      <c r="A3" t="s">
        <v>12</v>
      </c>
      <c r="B3">
        <v>316296000</v>
      </c>
      <c r="E3" s="59">
        <v>42241.196527777778</v>
      </c>
      <c r="I3" s="24"/>
    </row>
    <row r="4" spans="1:9" hidden="1" x14ac:dyDescent="0.25">
      <c r="A4" t="s">
        <v>12</v>
      </c>
      <c r="B4">
        <v>316296000</v>
      </c>
      <c r="E4" s="59">
        <v>42241.519444444442</v>
      </c>
      <c r="F4">
        <v>3900</v>
      </c>
    </row>
    <row r="5" spans="1:9" x14ac:dyDescent="0.25">
      <c r="A5" t="s">
        <v>111</v>
      </c>
      <c r="B5">
        <v>309336000</v>
      </c>
      <c r="D5" s="1"/>
      <c r="E5" s="59">
        <v>42242.436805555553</v>
      </c>
      <c r="F5">
        <v>12700</v>
      </c>
    </row>
    <row r="6" spans="1:9" hidden="1" x14ac:dyDescent="0.25">
      <c r="A6" t="s">
        <v>12</v>
      </c>
      <c r="B6">
        <v>316296000</v>
      </c>
      <c r="E6" s="59">
        <v>42242.595833333333</v>
      </c>
    </row>
    <row r="7" spans="1:9" x14ac:dyDescent="0.25">
      <c r="A7" t="s">
        <v>111</v>
      </c>
      <c r="B7">
        <v>309336000</v>
      </c>
      <c r="D7" s="1"/>
      <c r="E7" s="59">
        <v>42242.697222222225</v>
      </c>
      <c r="F7">
        <v>100</v>
      </c>
    </row>
    <row r="8" spans="1:9" x14ac:dyDescent="0.25">
      <c r="A8" t="s">
        <v>13</v>
      </c>
      <c r="B8">
        <v>311000253</v>
      </c>
      <c r="D8">
        <v>13.6</v>
      </c>
      <c r="E8" s="59">
        <v>42242.719444444447</v>
      </c>
      <c r="F8">
        <v>380</v>
      </c>
    </row>
    <row r="9" spans="1:9" x14ac:dyDescent="0.25">
      <c r="A9" t="s">
        <v>1029</v>
      </c>
      <c r="D9" s="1"/>
      <c r="E9" s="59">
        <v>42242.825694444444</v>
      </c>
    </row>
    <row r="10" spans="1:9" x14ac:dyDescent="0.25">
      <c r="A10" t="s">
        <v>111</v>
      </c>
      <c r="B10">
        <v>309336000</v>
      </c>
      <c r="D10" s="1"/>
      <c r="E10" s="59">
        <v>42242.925694444442</v>
      </c>
      <c r="F10">
        <v>14480</v>
      </c>
    </row>
    <row r="11" spans="1:9" hidden="1" x14ac:dyDescent="0.25">
      <c r="A11" t="s">
        <v>12</v>
      </c>
      <c r="B11">
        <v>316296000</v>
      </c>
      <c r="E11" s="59">
        <v>42243.666666666664</v>
      </c>
      <c r="F11">
        <v>70</v>
      </c>
    </row>
    <row r="12" spans="1:9" x14ac:dyDescent="0.25">
      <c r="A12" t="s">
        <v>15</v>
      </c>
      <c r="B12">
        <v>309997000</v>
      </c>
      <c r="D12" s="1"/>
      <c r="E12" s="59">
        <v>42244.152777777781</v>
      </c>
      <c r="F12">
        <v>16000</v>
      </c>
    </row>
    <row r="13" spans="1:9" hidden="1" x14ac:dyDescent="0.25">
      <c r="A13" t="s">
        <v>12</v>
      </c>
      <c r="B13">
        <v>316296000</v>
      </c>
      <c r="E13" s="59">
        <v>42244.533333333333</v>
      </c>
      <c r="F13">
        <v>1220</v>
      </c>
    </row>
    <row r="14" spans="1:9" x14ac:dyDescent="0.25">
      <c r="A14" t="s">
        <v>15</v>
      </c>
      <c r="B14">
        <v>309997000</v>
      </c>
      <c r="D14">
        <v>12.5</v>
      </c>
      <c r="E14" s="59">
        <v>42244.745138888888</v>
      </c>
      <c r="F14">
        <v>1300</v>
      </c>
    </row>
    <row r="15" spans="1:9" x14ac:dyDescent="0.25">
      <c r="A15" t="s">
        <v>17</v>
      </c>
      <c r="B15">
        <v>311000253</v>
      </c>
      <c r="D15">
        <v>11.6</v>
      </c>
      <c r="E15" s="59">
        <v>42244.763194444444</v>
      </c>
      <c r="F15">
        <v>100</v>
      </c>
    </row>
    <row r="16" spans="1:9" x14ac:dyDescent="0.25">
      <c r="A16" t="s">
        <v>19</v>
      </c>
      <c r="B16">
        <v>273413400</v>
      </c>
      <c r="D16">
        <v>3.3</v>
      </c>
      <c r="E16" s="59">
        <v>42244.833333333336</v>
      </c>
      <c r="F16">
        <v>4000</v>
      </c>
    </row>
    <row r="17" spans="1:7" x14ac:dyDescent="0.25">
      <c r="A17" t="s">
        <v>15</v>
      </c>
      <c r="B17">
        <v>309997000</v>
      </c>
      <c r="D17">
        <v>12.6</v>
      </c>
      <c r="E17" s="59">
        <v>42244.976388888892</v>
      </c>
      <c r="F17">
        <v>6600</v>
      </c>
    </row>
    <row r="18" spans="1:7" x14ac:dyDescent="0.25">
      <c r="A18" t="s">
        <v>17</v>
      </c>
      <c r="B18">
        <v>311000253</v>
      </c>
      <c r="D18" s="1"/>
      <c r="E18" s="59">
        <v>42244.991666666669</v>
      </c>
      <c r="G18" s="1"/>
    </row>
    <row r="19" spans="1:7" x14ac:dyDescent="0.25">
      <c r="A19" t="s">
        <v>19</v>
      </c>
      <c r="B19">
        <v>273413400</v>
      </c>
      <c r="D19">
        <v>8.5</v>
      </c>
      <c r="E19" s="59">
        <v>42245.170138888891</v>
      </c>
      <c r="F19">
        <v>1300</v>
      </c>
      <c r="G19" s="1"/>
    </row>
    <row r="20" spans="1:7" x14ac:dyDescent="0.25">
      <c r="A20" t="s">
        <v>21</v>
      </c>
      <c r="B20">
        <v>578000500</v>
      </c>
      <c r="D20">
        <v>13.5</v>
      </c>
      <c r="E20" s="59">
        <v>42245.491666666669</v>
      </c>
      <c r="F20">
        <v>2730</v>
      </c>
      <c r="G20" s="1"/>
    </row>
    <row r="21" spans="1:7" hidden="1" x14ac:dyDescent="0.25">
      <c r="A21" t="s">
        <v>12</v>
      </c>
      <c r="B21">
        <v>316296000</v>
      </c>
      <c r="E21" s="59">
        <v>42245.597222222219</v>
      </c>
      <c r="F21">
        <v>2050</v>
      </c>
      <c r="G21" s="1"/>
    </row>
    <row r="22" spans="1:7" x14ac:dyDescent="0.25">
      <c r="A22" t="s">
        <v>21</v>
      </c>
      <c r="B22">
        <v>578000500</v>
      </c>
      <c r="D22">
        <v>13.6</v>
      </c>
      <c r="E22" s="59">
        <v>42245.741666666669</v>
      </c>
      <c r="F22">
        <v>6000</v>
      </c>
      <c r="G22" s="1"/>
    </row>
    <row r="23" spans="1:7" hidden="1" x14ac:dyDescent="0.25">
      <c r="A23" t="s">
        <v>12</v>
      </c>
      <c r="B23">
        <v>316296000</v>
      </c>
      <c r="E23" s="59">
        <v>42246.118055555555</v>
      </c>
      <c r="F23">
        <v>2300</v>
      </c>
      <c r="G23" s="1"/>
    </row>
    <row r="24" spans="1:7" x14ac:dyDescent="0.25">
      <c r="A24" t="s">
        <v>26</v>
      </c>
      <c r="B24">
        <v>311000419</v>
      </c>
      <c r="D24">
        <v>12.8</v>
      </c>
      <c r="E24" s="59">
        <v>42246.401388888888</v>
      </c>
      <c r="F24">
        <v>2000</v>
      </c>
      <c r="G24" s="1"/>
    </row>
    <row r="25" spans="1:7" hidden="1" x14ac:dyDescent="0.25">
      <c r="A25" t="s">
        <v>12</v>
      </c>
      <c r="B25">
        <v>316296000</v>
      </c>
      <c r="E25" s="59">
        <v>42246.593055555553</v>
      </c>
      <c r="G25" s="1"/>
    </row>
    <row r="26" spans="1:7" x14ac:dyDescent="0.25">
      <c r="A26" t="s">
        <v>28</v>
      </c>
      <c r="B26">
        <v>316024641</v>
      </c>
      <c r="D26">
        <v>7.5</v>
      </c>
      <c r="E26" s="59">
        <v>42246.740277777775</v>
      </c>
      <c r="G26" s="1"/>
    </row>
    <row r="27" spans="1:7" hidden="1" x14ac:dyDescent="0.25">
      <c r="A27" t="s">
        <v>12</v>
      </c>
      <c r="B27">
        <v>316296000</v>
      </c>
      <c r="E27" s="59">
        <v>42247.035416666666</v>
      </c>
      <c r="G27" s="1"/>
    </row>
    <row r="28" spans="1:7" x14ac:dyDescent="0.25">
      <c r="A28" t="s">
        <v>29</v>
      </c>
      <c r="B28">
        <v>338174945</v>
      </c>
      <c r="D28">
        <v>11.3</v>
      </c>
      <c r="E28" s="59">
        <v>42247.051388888889</v>
      </c>
      <c r="F28">
        <v>3400</v>
      </c>
      <c r="G28" s="1"/>
    </row>
    <row r="29" spans="1:7" hidden="1" x14ac:dyDescent="0.25">
      <c r="A29" t="s">
        <v>12</v>
      </c>
      <c r="B29">
        <v>316296000</v>
      </c>
      <c r="E29" s="59">
        <v>42247.59375</v>
      </c>
      <c r="G29" s="1"/>
    </row>
    <row r="30" spans="1:7" x14ac:dyDescent="0.25">
      <c r="A30" t="s">
        <v>26</v>
      </c>
      <c r="B30">
        <v>311000419</v>
      </c>
      <c r="D30">
        <v>12.5</v>
      </c>
      <c r="E30" s="59">
        <v>42247.75</v>
      </c>
      <c r="F30">
        <v>14000</v>
      </c>
      <c r="G30" s="1"/>
    </row>
    <row r="31" spans="1:7" x14ac:dyDescent="0.25">
      <c r="A31" t="s">
        <v>28</v>
      </c>
      <c r="B31">
        <v>316024641</v>
      </c>
      <c r="D31">
        <v>7</v>
      </c>
      <c r="E31" s="59">
        <v>42247.975694444445</v>
      </c>
      <c r="F31">
        <v>3200</v>
      </c>
      <c r="G31" s="1"/>
    </row>
    <row r="32" spans="1:7" hidden="1" x14ac:dyDescent="0.25">
      <c r="A32" t="s">
        <v>12</v>
      </c>
      <c r="B32">
        <v>316296000</v>
      </c>
      <c r="E32" s="59">
        <v>42248.040277777778</v>
      </c>
      <c r="G32" s="1"/>
    </row>
    <row r="33" spans="1:7" x14ac:dyDescent="0.25">
      <c r="A33" t="s">
        <v>34</v>
      </c>
      <c r="B33">
        <v>316004070</v>
      </c>
      <c r="D33">
        <v>8</v>
      </c>
      <c r="E33" s="59">
        <v>42248.15625</v>
      </c>
      <c r="F33">
        <v>14800</v>
      </c>
      <c r="G33" s="1"/>
    </row>
    <row r="34" spans="1:7" hidden="1" x14ac:dyDescent="0.25">
      <c r="A34" t="s">
        <v>12</v>
      </c>
      <c r="B34">
        <v>316296000</v>
      </c>
      <c r="E34" s="59">
        <v>42248.597916666666</v>
      </c>
      <c r="F34">
        <v>3420</v>
      </c>
      <c r="G34" s="1"/>
    </row>
    <row r="35" spans="1:7" x14ac:dyDescent="0.25">
      <c r="A35" t="s">
        <v>35</v>
      </c>
      <c r="B35">
        <v>578000200</v>
      </c>
      <c r="D35">
        <v>13.4</v>
      </c>
      <c r="E35" s="59">
        <v>42248.739583333336</v>
      </c>
      <c r="F35">
        <v>2500</v>
      </c>
      <c r="G35" s="1"/>
    </row>
    <row r="36" spans="1:7" hidden="1" x14ac:dyDescent="0.25">
      <c r="A36" t="s">
        <v>12</v>
      </c>
      <c r="B36">
        <v>316296000</v>
      </c>
      <c r="E36" s="59">
        <v>42249.020833333336</v>
      </c>
      <c r="F36">
        <v>700</v>
      </c>
      <c r="G36" s="1"/>
    </row>
    <row r="37" spans="1:7" x14ac:dyDescent="0.25">
      <c r="A37" t="s">
        <v>29</v>
      </c>
      <c r="B37">
        <v>338174945</v>
      </c>
      <c r="D37">
        <v>11.3</v>
      </c>
      <c r="E37" s="59">
        <v>42249.181250000001</v>
      </c>
      <c r="F37">
        <v>6700</v>
      </c>
      <c r="G37" s="1"/>
    </row>
    <row r="38" spans="1:7" hidden="1" x14ac:dyDescent="0.25">
      <c r="A38" t="s">
        <v>12</v>
      </c>
      <c r="B38">
        <v>316296000</v>
      </c>
      <c r="E38" s="59">
        <v>42249.590277777781</v>
      </c>
      <c r="F38">
        <v>2800</v>
      </c>
      <c r="G38" s="1"/>
    </row>
    <row r="39" spans="1:7" hidden="1" x14ac:dyDescent="0.25">
      <c r="A39" t="s">
        <v>12</v>
      </c>
      <c r="B39">
        <v>316296000</v>
      </c>
      <c r="E39" s="59">
        <v>42249.854166666664</v>
      </c>
      <c r="F39">
        <v>600</v>
      </c>
      <c r="G39" s="1"/>
    </row>
    <row r="40" spans="1:7" x14ac:dyDescent="0.25">
      <c r="A40" t="s">
        <v>29</v>
      </c>
      <c r="B40">
        <v>338174945</v>
      </c>
      <c r="D40">
        <v>11.3</v>
      </c>
      <c r="E40" s="59">
        <v>42250.083333333336</v>
      </c>
      <c r="F40">
        <v>2000</v>
      </c>
      <c r="G40" s="1"/>
    </row>
    <row r="41" spans="1:7" hidden="1" x14ac:dyDescent="0.25">
      <c r="A41" t="s">
        <v>12</v>
      </c>
      <c r="B41">
        <v>316296000</v>
      </c>
      <c r="E41" s="59">
        <v>42250.520833333336</v>
      </c>
      <c r="G41" s="1"/>
    </row>
    <row r="42" spans="1:7" hidden="1" x14ac:dyDescent="0.25">
      <c r="A42" t="s">
        <v>12</v>
      </c>
      <c r="B42">
        <v>316296000</v>
      </c>
      <c r="E42" s="59">
        <v>42250.604166666664</v>
      </c>
      <c r="G42" s="1"/>
    </row>
    <row r="43" spans="1:7" hidden="1" x14ac:dyDescent="0.25">
      <c r="A43" t="s">
        <v>12</v>
      </c>
      <c r="B43">
        <v>316296000</v>
      </c>
      <c r="E43" s="59">
        <v>42250.951388888891</v>
      </c>
      <c r="G43" s="1"/>
    </row>
    <row r="44" spans="1:7" hidden="1" x14ac:dyDescent="0.25">
      <c r="A44" t="s">
        <v>12</v>
      </c>
      <c r="B44">
        <v>316296000</v>
      </c>
      <c r="E44" s="59">
        <v>42251.493055555555</v>
      </c>
      <c r="G44" s="1"/>
    </row>
    <row r="45" spans="1:7" hidden="1" x14ac:dyDescent="0.25">
      <c r="A45" t="s">
        <v>12</v>
      </c>
      <c r="B45">
        <v>316296000</v>
      </c>
      <c r="E45" s="59">
        <v>42251.576388888891</v>
      </c>
      <c r="G45" s="1"/>
    </row>
    <row r="46" spans="1:7" hidden="1" x14ac:dyDescent="0.25">
      <c r="A46" t="s">
        <v>12</v>
      </c>
      <c r="B46">
        <v>316296000</v>
      </c>
      <c r="E46" s="59">
        <v>42251.618055555555</v>
      </c>
    </row>
    <row r="47" spans="1:7" hidden="1" x14ac:dyDescent="0.25">
      <c r="A47" t="s">
        <v>12</v>
      </c>
      <c r="B47">
        <v>316296000</v>
      </c>
      <c r="E47" s="59">
        <v>42252.083333333336</v>
      </c>
    </row>
    <row r="48" spans="1:7" hidden="1" x14ac:dyDescent="0.25">
      <c r="A48" t="s">
        <v>12</v>
      </c>
      <c r="B48">
        <v>316296000</v>
      </c>
      <c r="E48" s="59">
        <v>42252.277777777781</v>
      </c>
    </row>
    <row r="49" spans="1:5" hidden="1" x14ac:dyDescent="0.25">
      <c r="A49" t="s">
        <v>12</v>
      </c>
      <c r="B49">
        <v>316296000</v>
      </c>
      <c r="E49" s="59">
        <v>42252.861111111109</v>
      </c>
    </row>
    <row r="50" spans="1:5" x14ac:dyDescent="0.25">
      <c r="A50" t="s">
        <v>1046</v>
      </c>
      <c r="E50" s="59">
        <v>42254.999942129631</v>
      </c>
    </row>
    <row r="51" spans="1:5" x14ac:dyDescent="0.25">
      <c r="A51" t="s">
        <v>1047</v>
      </c>
      <c r="E51" s="59">
        <v>42254.999942129631</v>
      </c>
    </row>
    <row r="52" spans="1:5" x14ac:dyDescent="0.25">
      <c r="A52" t="s">
        <v>113</v>
      </c>
      <c r="E52" s="59"/>
    </row>
    <row r="53" spans="1:5" hidden="1" x14ac:dyDescent="0.25">
      <c r="D53" s="1"/>
      <c r="E53" s="59"/>
    </row>
    <row r="54" spans="1:5" hidden="1" x14ac:dyDescent="0.25">
      <c r="D54" s="1"/>
      <c r="E54" s="59"/>
    </row>
    <row r="55" spans="1:5" hidden="1" x14ac:dyDescent="0.25">
      <c r="D55" s="1"/>
      <c r="E55" s="59"/>
    </row>
    <row r="56" spans="1:5" hidden="1" x14ac:dyDescent="0.25">
      <c r="D56" s="1"/>
      <c r="E56" s="59"/>
    </row>
    <row r="57" spans="1:5" hidden="1" x14ac:dyDescent="0.25">
      <c r="D57" s="1"/>
      <c r="E57" s="59"/>
    </row>
    <row r="58" spans="1:5" hidden="1" x14ac:dyDescent="0.25">
      <c r="D58" s="1"/>
      <c r="E58" s="59"/>
    </row>
    <row r="59" spans="1:5" hidden="1" x14ac:dyDescent="0.25">
      <c r="D59" s="1"/>
      <c r="E59" s="5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D432-44A7-4B67-A39A-F3E62D44BE53}">
  <dimension ref="A1:M41"/>
  <sheetViews>
    <sheetView workbookViewId="0"/>
  </sheetViews>
  <sheetFormatPr defaultRowHeight="15" x14ac:dyDescent="0.25"/>
  <cols>
    <col min="1" max="1" width="17.85546875" customWidth="1"/>
    <col min="2" max="2" width="17.42578125" customWidth="1"/>
    <col min="3" max="3" width="12" customWidth="1"/>
    <col min="4" max="4" width="22.140625" style="9" customWidth="1"/>
    <col min="5" max="5" width="18.7109375" customWidth="1"/>
    <col min="6" max="6" width="5" hidden="1" customWidth="1"/>
    <col min="7" max="7" width="3.85546875" hidden="1" customWidth="1"/>
    <col min="8" max="8" width="2.140625" hidden="1" customWidth="1"/>
    <col min="9" max="9" width="0.5703125" style="2" hidden="1" customWidth="1"/>
    <col min="10" max="10" width="0.85546875" style="2" hidden="1" customWidth="1"/>
    <col min="11" max="11" width="2.5703125" hidden="1" customWidth="1"/>
    <col min="12" max="12" width="9.7109375" hidden="1" customWidth="1"/>
    <col min="13" max="13" width="14.85546875" customWidth="1"/>
  </cols>
  <sheetData>
    <row r="1" spans="1:13" x14ac:dyDescent="0.25">
      <c r="A1" t="s">
        <v>119</v>
      </c>
      <c r="B1" t="s">
        <v>120</v>
      </c>
      <c r="C1" t="s">
        <v>121</v>
      </c>
      <c r="D1" s="9" t="s">
        <v>0</v>
      </c>
      <c r="E1" s="9" t="s">
        <v>117</v>
      </c>
      <c r="F1" t="s">
        <v>2</v>
      </c>
      <c r="G1" t="s">
        <v>3</v>
      </c>
      <c r="H1" t="s">
        <v>4</v>
      </c>
      <c r="I1" t="s">
        <v>5</v>
      </c>
      <c r="J1" s="2" t="s">
        <v>6</v>
      </c>
      <c r="K1" s="2" t="s">
        <v>7</v>
      </c>
      <c r="L1" t="s">
        <v>8</v>
      </c>
      <c r="M1" t="s">
        <v>11</v>
      </c>
    </row>
    <row r="2" spans="1:13" x14ac:dyDescent="0.25">
      <c r="A2" s="1">
        <v>42241.195763888885</v>
      </c>
      <c r="B2" s="1">
        <v>42241.327638888892</v>
      </c>
      <c r="C2" s="8">
        <f>Table15[[#This Row],[End]]-Table15[[#This Row],[Start]]</f>
        <v>0.13187500000640284</v>
      </c>
      <c r="D2" s="9" t="s">
        <v>122</v>
      </c>
      <c r="E2" s="9"/>
      <c r="I2"/>
      <c r="K2" s="2"/>
    </row>
    <row r="3" spans="1:13" x14ac:dyDescent="0.25">
      <c r="A3" s="1">
        <v>42242.323923611111</v>
      </c>
      <c r="B3" s="1">
        <v>42242.448564814818</v>
      </c>
      <c r="C3" s="8">
        <f>Table15[[#This Row],[End]]-Table15[[#This Row],[Start]]</f>
        <v>0.12464120370714227</v>
      </c>
      <c r="D3" s="9" t="s">
        <v>123</v>
      </c>
      <c r="E3" s="9"/>
      <c r="I3"/>
      <c r="K3" s="2"/>
    </row>
    <row r="4" spans="1:13" x14ac:dyDescent="0.25">
      <c r="A4" s="1">
        <v>42242.39271990741</v>
      </c>
      <c r="B4" s="1">
        <v>42242.460543981484</v>
      </c>
      <c r="C4" s="8">
        <f>Table15[[#This Row],[End]]-Table15[[#This Row],[Start]]</f>
        <v>6.7824074074451346E-2</v>
      </c>
      <c r="D4" s="9" t="s">
        <v>124</v>
      </c>
      <c r="E4" s="9"/>
      <c r="I4"/>
      <c r="K4" s="2"/>
    </row>
    <row r="5" spans="1:13" x14ac:dyDescent="0.25">
      <c r="A5" s="1">
        <v>42242.671157407407</v>
      </c>
      <c r="B5" s="1">
        <v>42242.743761574071</v>
      </c>
      <c r="C5" s="8">
        <f>Table15[[#This Row],[End]]-Table15[[#This Row],[Start]]</f>
        <v>7.2604166663950309E-2</v>
      </c>
      <c r="D5" s="9" t="s">
        <v>125</v>
      </c>
      <c r="E5" s="9"/>
      <c r="I5"/>
      <c r="K5" s="2"/>
    </row>
    <row r="6" spans="1:13" x14ac:dyDescent="0.25">
      <c r="A6" s="1">
        <v>42242.68273148148</v>
      </c>
      <c r="B6" s="1">
        <v>42242.757638888892</v>
      </c>
      <c r="C6" s="8">
        <f>Table15[[#This Row],[End]]-Table15[[#This Row],[Start]]</f>
        <v>7.4907407411956228E-2</v>
      </c>
      <c r="D6" s="9" t="s">
        <v>126</v>
      </c>
      <c r="E6" s="10">
        <v>42242.727777777778</v>
      </c>
      <c r="I6"/>
      <c r="K6" s="2"/>
      <c r="M6" t="s">
        <v>127</v>
      </c>
    </row>
    <row r="7" spans="1:13" x14ac:dyDescent="0.25">
      <c r="A7" s="1">
        <v>42242.900868055556</v>
      </c>
      <c r="B7" s="1">
        <v>42242.911990740744</v>
      </c>
      <c r="C7" s="8">
        <f>Table15[[#This Row],[End]]-Table15[[#This Row],[Start]]</f>
        <v>1.1122685187729076E-2</v>
      </c>
      <c r="D7" s="9" t="s">
        <v>128</v>
      </c>
      <c r="E7" s="9"/>
      <c r="I7"/>
      <c r="K7" s="2"/>
    </row>
    <row r="8" spans="1:13" x14ac:dyDescent="0.25">
      <c r="A8" s="1">
        <v>42242.90116898148</v>
      </c>
      <c r="B8" s="1">
        <v>42242.948981481481</v>
      </c>
      <c r="C8" s="8">
        <f>Table15[[#This Row],[End]]-Table15[[#This Row],[Start]]</f>
        <v>4.7812500000873115E-2</v>
      </c>
      <c r="D8" s="9" t="s">
        <v>129</v>
      </c>
      <c r="E8" s="9"/>
      <c r="I8"/>
      <c r="K8" s="2"/>
    </row>
    <row r="9" spans="1:13" x14ac:dyDescent="0.25">
      <c r="A9" s="1">
        <v>42244.387858796297</v>
      </c>
      <c r="B9" s="1">
        <v>42244.470138888886</v>
      </c>
      <c r="C9" s="8">
        <f>Table15[[#This Row],[End]]-Table15[[#This Row],[Start]]</f>
        <v>8.2280092588916887E-2</v>
      </c>
      <c r="D9" s="9" t="s">
        <v>130</v>
      </c>
      <c r="E9" s="9"/>
      <c r="I9"/>
      <c r="K9" s="2"/>
    </row>
    <row r="10" spans="1:13" x14ac:dyDescent="0.25">
      <c r="A10" s="1">
        <v>42244.514131944445</v>
      </c>
      <c r="B10" s="1">
        <v>42244.546527777777</v>
      </c>
      <c r="C10" s="8">
        <f>Table15[[#This Row],[End]]-Table15[[#This Row],[Start]]</f>
        <v>3.2395833331975155E-2</v>
      </c>
      <c r="D10" s="9" t="s">
        <v>131</v>
      </c>
      <c r="E10" s="9"/>
      <c r="I10"/>
      <c r="K10" s="2"/>
    </row>
    <row r="11" spans="1:13" x14ac:dyDescent="0.25">
      <c r="A11" s="1">
        <v>42244.688888888886</v>
      </c>
      <c r="B11" s="1">
        <v>42245.95</v>
      </c>
      <c r="C11" s="8">
        <f>Table15[[#This Row],[End]]-Table15[[#This Row],[Start]]</f>
        <v>1.2611111111109494</v>
      </c>
      <c r="D11" s="9" t="s">
        <v>132</v>
      </c>
      <c r="E11" s="10">
        <v>42244.853472222225</v>
      </c>
      <c r="I11"/>
      <c r="K11" s="2"/>
    </row>
    <row r="12" spans="1:13" x14ac:dyDescent="0.25">
      <c r="A12" s="1">
        <v>42244.696539351855</v>
      </c>
      <c r="B12" s="1">
        <v>42244.767962962964</v>
      </c>
      <c r="C12" s="8">
        <f>Table15[[#This Row],[End]]-Table15[[#This Row],[Start]]</f>
        <v>7.1423611108912155E-2</v>
      </c>
      <c r="D12" s="9" t="s">
        <v>133</v>
      </c>
      <c r="E12" s="10">
        <v>42244.750694444447</v>
      </c>
      <c r="I12"/>
      <c r="K12" s="2"/>
    </row>
    <row r="13" spans="1:13" x14ac:dyDescent="0.25">
      <c r="A13" s="1">
        <v>42244.723495370374</v>
      </c>
      <c r="B13" s="1">
        <v>42244.822384259256</v>
      </c>
      <c r="C13" s="8">
        <f>Table15[[#This Row],[End]]-Table15[[#This Row],[Start]]</f>
        <v>9.8888888882356696E-2</v>
      </c>
      <c r="D13" s="9" t="s">
        <v>134</v>
      </c>
      <c r="E13" s="10">
        <v>42244.756249999999</v>
      </c>
      <c r="I13"/>
      <c r="K13" s="2"/>
    </row>
    <row r="14" spans="1:13" x14ac:dyDescent="0.25">
      <c r="A14" s="1">
        <v>42244.956608796296</v>
      </c>
      <c r="B14" s="1">
        <v>42245.070393518516</v>
      </c>
      <c r="C14" s="8">
        <f>Table15[[#This Row],[End]]-Table15[[#This Row],[Start]]</f>
        <v>0.11378472221986158</v>
      </c>
      <c r="D14" s="9" t="s">
        <v>135</v>
      </c>
      <c r="E14" s="10">
        <v>42244.976388888892</v>
      </c>
      <c r="I14"/>
      <c r="K14" s="2"/>
    </row>
    <row r="15" spans="1:13" x14ac:dyDescent="0.25">
      <c r="A15" s="1">
        <v>42244.970416666663</v>
      </c>
      <c r="B15" s="1">
        <v>42245.018750000003</v>
      </c>
      <c r="C15" s="8">
        <f>Table15[[#This Row],[End]]-Table15[[#This Row],[Start]]</f>
        <v>4.833333333954215E-2</v>
      </c>
      <c r="D15" s="9" t="s">
        <v>136</v>
      </c>
      <c r="E15" s="9"/>
      <c r="I15"/>
      <c r="K15" s="2"/>
    </row>
    <row r="16" spans="1:13" x14ac:dyDescent="0.25">
      <c r="A16" s="1">
        <v>42245.135416666664</v>
      </c>
      <c r="B16" s="1">
        <v>42245.21597222222</v>
      </c>
      <c r="C16" s="8">
        <f>Table15[[#This Row],[End]]-Table15[[#This Row],[Start]]</f>
        <v>8.0555555556202307E-2</v>
      </c>
      <c r="D16" s="9" t="s">
        <v>137</v>
      </c>
      <c r="E16" s="10">
        <v>42245.170138888891</v>
      </c>
      <c r="I16"/>
      <c r="K16" s="2"/>
    </row>
    <row r="17" spans="1:13" x14ac:dyDescent="0.25">
      <c r="A17" s="1">
        <v>42245.365277777775</v>
      </c>
      <c r="B17" s="1">
        <v>42245.527546296296</v>
      </c>
      <c r="C17" s="8">
        <f>Table15[[#This Row],[End]]-Table15[[#This Row],[Start]]</f>
        <v>0.16226851852115942</v>
      </c>
      <c r="D17" s="9" t="s">
        <v>138</v>
      </c>
      <c r="E17" s="9"/>
      <c r="I17"/>
      <c r="K17" s="2"/>
    </row>
    <row r="18" spans="1:13" x14ac:dyDescent="0.25">
      <c r="A18" s="1">
        <v>42245.726585648146</v>
      </c>
      <c r="B18" s="1">
        <v>42245.779675925929</v>
      </c>
      <c r="C18" s="8">
        <f>Table15[[#This Row],[End]]-Table15[[#This Row],[Start]]</f>
        <v>5.3090277782757767E-2</v>
      </c>
      <c r="D18" s="9" t="s">
        <v>139</v>
      </c>
      <c r="E18" s="10">
        <v>42245.741666666669</v>
      </c>
      <c r="I18"/>
      <c r="K18" s="2"/>
    </row>
    <row r="19" spans="1:13" x14ac:dyDescent="0.25">
      <c r="A19" s="1">
        <v>42246.39466435185</v>
      </c>
      <c r="B19" s="1">
        <v>42246.423726851855</v>
      </c>
      <c r="C19" s="8">
        <f>Table15[[#This Row],[End]]-Table15[[#This Row],[Start]]</f>
        <v>2.9062500005238689E-2</v>
      </c>
      <c r="D19" s="9" t="s">
        <v>140</v>
      </c>
      <c r="E19" s="9"/>
      <c r="I19"/>
      <c r="K19" s="2"/>
    </row>
    <row r="20" spans="1:13" x14ac:dyDescent="0.25">
      <c r="A20" s="1">
        <v>42246.680798611109</v>
      </c>
      <c r="B20" s="1">
        <v>42246.739803240744</v>
      </c>
      <c r="C20" s="8">
        <f>Table15[[#This Row],[End]]-Table15[[#This Row],[Start]]</f>
        <v>5.900462963472819E-2</v>
      </c>
      <c r="D20" s="9" t="s">
        <v>141</v>
      </c>
      <c r="E20" s="10">
        <v>42246.740277777775</v>
      </c>
      <c r="I20"/>
      <c r="K20" s="2"/>
    </row>
    <row r="21" spans="1:13" x14ac:dyDescent="0.25">
      <c r="A21" s="1">
        <v>42247.034571759257</v>
      </c>
      <c r="B21" s="1">
        <v>42247.092662037037</v>
      </c>
      <c r="C21" s="8">
        <f>Table15[[#This Row],[End]]-Table15[[#This Row],[Start]]</f>
        <v>5.8090277780138422E-2</v>
      </c>
      <c r="D21" s="9" t="s">
        <v>142</v>
      </c>
      <c r="E21" s="10">
        <v>42247.044444444444</v>
      </c>
      <c r="I21"/>
      <c r="K21" s="2"/>
    </row>
    <row r="22" spans="1:13" x14ac:dyDescent="0.25">
      <c r="A22" s="1">
        <v>42247.036307870374</v>
      </c>
      <c r="B22" s="1">
        <v>42247.10083333333</v>
      </c>
      <c r="C22" s="8">
        <f>Table15[[#This Row],[End]]-Table15[[#This Row],[Start]]</f>
        <v>6.4525462956225965E-2</v>
      </c>
      <c r="D22" s="9" t="s">
        <v>143</v>
      </c>
      <c r="E22" s="9"/>
      <c r="I22"/>
      <c r="K22" s="2"/>
      <c r="M22" t="s">
        <v>144</v>
      </c>
    </row>
    <row r="23" spans="1:13" x14ac:dyDescent="0.25">
      <c r="A23" s="1">
        <v>42247.523923611108</v>
      </c>
      <c r="B23" s="1">
        <v>42248.075069444443</v>
      </c>
      <c r="C23" s="8">
        <f>Table15[[#This Row],[End]]-Table15[[#This Row],[Start]]</f>
        <v>0.55114583333488554</v>
      </c>
      <c r="D23" s="9" t="s">
        <v>145</v>
      </c>
      <c r="E23" s="9"/>
      <c r="I23"/>
      <c r="K23" s="2"/>
      <c r="M23" t="s">
        <v>146</v>
      </c>
    </row>
    <row r="24" spans="1:13" x14ac:dyDescent="0.25">
      <c r="A24" s="1">
        <v>42247.749537037038</v>
      </c>
      <c r="B24" s="1">
        <v>42247.822465277779</v>
      </c>
      <c r="C24" s="8">
        <f>Table15[[#This Row],[End]]-Table15[[#This Row],[Start]]</f>
        <v>7.2928240741021E-2</v>
      </c>
      <c r="D24" s="9" t="s">
        <v>147</v>
      </c>
      <c r="E24" s="9"/>
      <c r="I24"/>
      <c r="K24" s="2"/>
    </row>
    <row r="25" spans="1:13" x14ac:dyDescent="0.25">
      <c r="A25" s="1">
        <v>42247.957060185188</v>
      </c>
      <c r="B25" s="1">
        <v>42248.063645833332</v>
      </c>
      <c r="C25" s="8">
        <f>Table15[[#This Row],[End]]-Table15[[#This Row],[Start]]</f>
        <v>0.106585648143664</v>
      </c>
      <c r="D25" s="9" t="s">
        <v>148</v>
      </c>
      <c r="E25" s="10">
        <v>42247.975694444445</v>
      </c>
      <c r="I25"/>
      <c r="K25" s="2"/>
    </row>
    <row r="26" spans="1:13" x14ac:dyDescent="0.25">
      <c r="A26" s="1">
        <v>42248.121898148151</v>
      </c>
      <c r="B26" s="1">
        <v>42248.209039351852</v>
      </c>
      <c r="C26" s="8">
        <f>Table15[[#This Row],[End]]-Table15[[#This Row],[Start]]</f>
        <v>8.7141203701321501E-2</v>
      </c>
      <c r="D26" s="9" t="s">
        <v>149</v>
      </c>
      <c r="E26" s="10">
        <v>42248.15625</v>
      </c>
      <c r="I26"/>
      <c r="K26" s="2"/>
    </row>
    <row r="27" spans="1:13" x14ac:dyDescent="0.25">
      <c r="A27" s="1">
        <v>42248.514953703707</v>
      </c>
      <c r="B27" s="1">
        <v>42248.542615740742</v>
      </c>
      <c r="C27" s="8">
        <f>Table15[[#This Row],[End]]-Table15[[#This Row],[Start]]</f>
        <v>2.7662037035042886E-2</v>
      </c>
      <c r="D27" s="9" t="s">
        <v>150</v>
      </c>
      <c r="E27" s="9"/>
      <c r="I27"/>
      <c r="K27" s="2"/>
    </row>
    <row r="28" spans="1:13" x14ac:dyDescent="0.25">
      <c r="A28" s="1">
        <v>42248.518553240741</v>
      </c>
      <c r="B28" s="1">
        <v>42248.603912037041</v>
      </c>
      <c r="C28" s="8">
        <f>Table15[[#This Row],[End]]-Table15[[#This Row],[Start]]</f>
        <v>8.5358796299260575E-2</v>
      </c>
      <c r="D28" s="9" t="s">
        <v>151</v>
      </c>
      <c r="E28" s="9"/>
      <c r="I28"/>
      <c r="K28" s="2"/>
    </row>
    <row r="29" spans="1:13" x14ac:dyDescent="0.25">
      <c r="A29" s="1">
        <v>42248.598506944443</v>
      </c>
      <c r="B29" s="1">
        <v>42248.630682870367</v>
      </c>
      <c r="C29" s="8">
        <f>Table15[[#This Row],[End]]-Table15[[#This Row],[Start]]</f>
        <v>3.2175925924093463E-2</v>
      </c>
      <c r="D29" s="9" t="s">
        <v>152</v>
      </c>
      <c r="E29" s="9"/>
      <c r="I29"/>
      <c r="K29" s="2"/>
    </row>
    <row r="30" spans="1:13" x14ac:dyDescent="0.25">
      <c r="A30" s="1">
        <v>42248.613680555558</v>
      </c>
      <c r="B30" s="1">
        <v>42248.689386574071</v>
      </c>
      <c r="C30" s="8">
        <f>Table15[[#This Row],[End]]-Table15[[#This Row],[Start]]</f>
        <v>7.5706018513301387E-2</v>
      </c>
      <c r="D30" s="9" t="s">
        <v>153</v>
      </c>
      <c r="E30" s="9"/>
      <c r="I30"/>
      <c r="K30" s="2"/>
    </row>
    <row r="31" spans="1:13" x14ac:dyDescent="0.25">
      <c r="A31" s="1">
        <v>42248.659444444442</v>
      </c>
      <c r="B31" s="1">
        <v>42248.699664351851</v>
      </c>
      <c r="C31" s="8">
        <f>Table15[[#This Row],[End]]-Table15[[#This Row],[Start]]</f>
        <v>4.0219907408754807E-2</v>
      </c>
      <c r="D31" s="9" t="s">
        <v>154</v>
      </c>
      <c r="E31" s="10"/>
      <c r="I31"/>
      <c r="K31" s="2"/>
    </row>
    <row r="32" spans="1:13" x14ac:dyDescent="0.25">
      <c r="A32" s="1">
        <v>42248.709097222221</v>
      </c>
      <c r="B32" s="1">
        <v>42248.791620370372</v>
      </c>
      <c r="C32" s="8">
        <f>Table15[[#This Row],[End]]-Table15[[#This Row],[Start]]</f>
        <v>8.2523148150357883E-2</v>
      </c>
      <c r="D32" s="9" t="s">
        <v>155</v>
      </c>
      <c r="E32" s="10">
        <v>42248.747916666667</v>
      </c>
      <c r="I32"/>
      <c r="K32" s="2"/>
    </row>
    <row r="33" spans="1:13" x14ac:dyDescent="0.25">
      <c r="A33" s="1">
        <v>42248.990115740744</v>
      </c>
      <c r="B33" s="1">
        <v>42249.07916666667</v>
      </c>
      <c r="C33" s="8">
        <f>Table15[[#This Row],[End]]-Table15[[#This Row],[Start]]</f>
        <v>8.9050925926130731E-2</v>
      </c>
      <c r="D33" s="9" t="s">
        <v>156</v>
      </c>
      <c r="E33" s="9"/>
      <c r="I33"/>
      <c r="K33" s="2"/>
    </row>
    <row r="34" spans="1:13" x14ac:dyDescent="0.25">
      <c r="A34" s="1">
        <v>42249.144467592596</v>
      </c>
      <c r="B34" s="1">
        <v>42249.246921296297</v>
      </c>
      <c r="C34" s="8">
        <f>Table15[[#This Row],[End]]-Table15[[#This Row],[Start]]</f>
        <v>0.10245370370103046</v>
      </c>
      <c r="D34" s="9" t="s">
        <v>157</v>
      </c>
      <c r="E34" s="10">
        <v>42249.185416666667</v>
      </c>
      <c r="I34"/>
      <c r="K34" s="2"/>
    </row>
    <row r="35" spans="1:13" x14ac:dyDescent="0.25">
      <c r="A35" s="1">
        <v>42249.1715625</v>
      </c>
      <c r="B35" s="1">
        <v>42249.198645833334</v>
      </c>
      <c r="C35" s="8">
        <f>Table15[[#This Row],[End]]-Table15[[#This Row],[Start]]</f>
        <v>2.7083333334303461E-2</v>
      </c>
      <c r="D35" s="9" t="s">
        <v>158</v>
      </c>
      <c r="E35" s="10">
        <v>42249.185416666667</v>
      </c>
      <c r="I35"/>
      <c r="K35" s="2"/>
      <c r="M35" t="s">
        <v>144</v>
      </c>
    </row>
    <row r="36" spans="1:13" x14ac:dyDescent="0.25">
      <c r="A36" s="1">
        <v>42250.019976851851</v>
      </c>
      <c r="B36" s="1">
        <v>42250.136053240742</v>
      </c>
      <c r="C36" s="8">
        <f>Table15[[#This Row],[End]]-Table15[[#This Row],[Start]]</f>
        <v>0.11607638889108784</v>
      </c>
      <c r="D36" s="9" t="s">
        <v>159</v>
      </c>
      <c r="E36" s="9"/>
      <c r="I36"/>
      <c r="K36" s="2"/>
    </row>
    <row r="37" spans="1:13" x14ac:dyDescent="0.25">
      <c r="A37" s="1">
        <v>42250.044444444444</v>
      </c>
      <c r="B37" s="1">
        <v>42250.222118055557</v>
      </c>
      <c r="C37" s="8">
        <f>Table15[[#This Row],[End]]-Table15[[#This Row],[Start]]</f>
        <v>0.17767361111327773</v>
      </c>
      <c r="D37" s="9" t="s">
        <v>160</v>
      </c>
      <c r="E37" s="9"/>
      <c r="I37"/>
      <c r="K37" s="2"/>
    </row>
    <row r="38" spans="1:13" x14ac:dyDescent="0.25">
      <c r="A38" s="1">
        <v>42250.073472222219</v>
      </c>
      <c r="B38" s="1">
        <v>42250.124872685185</v>
      </c>
      <c r="C38" s="8">
        <f>Table15[[#This Row],[End]]-Table15[[#This Row],[Start]]</f>
        <v>5.1400462965830229E-2</v>
      </c>
      <c r="D38" s="9" t="s">
        <v>161</v>
      </c>
      <c r="E38" s="10">
        <v>42250.083333333336</v>
      </c>
      <c r="I38"/>
      <c r="K38" s="2"/>
    </row>
    <row r="39" spans="1:13" x14ac:dyDescent="0.25">
      <c r="A39" s="1">
        <v>42250.517025462963</v>
      </c>
      <c r="B39" s="1">
        <v>42250.544479166667</v>
      </c>
      <c r="C39" s="8">
        <f>Table15[[#This Row],[End]]-Table15[[#This Row],[Start]]</f>
        <v>2.7453703703940846E-2</v>
      </c>
      <c r="D39" s="9" t="s">
        <v>162</v>
      </c>
      <c r="E39" s="9"/>
      <c r="I39"/>
      <c r="K39" s="2"/>
    </row>
    <row r="40" spans="1:13" x14ac:dyDescent="0.25">
      <c r="A40" s="1"/>
      <c r="B40" s="1"/>
      <c r="C40" s="8"/>
    </row>
    <row r="41" spans="1:13" x14ac:dyDescent="0.25">
      <c r="A41" s="1"/>
      <c r="B41" s="1"/>
      <c r="C4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K a U 2 V Y h d r 6 e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j C B R V 8 2 g R s h l B Y / A p i 6 p 7 t D 4 R 8 a P z Q G 2 k w z t f A 5 g j s / U E + A F B L A w Q U A A I A C A A p p T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a U 2 V b F E S 4 h g A Q A A m Q I A A B M A H A B G b 3 J t d W x h c y 9 T Z W N 0 a W 9 u M S 5 t I K I Y A C i g F A A A A A A A A A A A A A A A A A A A A A A A A A A A A J V R 0 U 7 C M B R 9 X 8 I / N P N l S 5 Y F i G i U 7 I F s G n y A Y I Y x B o w p 2 w W W t L f a 3 q G I / L v F I W g g M d 6 X t u e c e 3 p u a y C j Q i F L q 7 X R r j k 1 x 8 y 5 h p z 1 7 5 v 1 x s U T R 1 T E N 6 x h E R N A N Y f Z S l W p M 7 B I b B Z h o r J S A p J 3 X Q g I Y 4 V k D 8 Z z 4 8 v x n Q F t x q 1 G f d B J x 4 l 6 R a F 4 b s a H 5 m F m F q 4 f j B I Q h S w I d O R + u A G L l S g l m u g 8 Y F e Y q b z A W d R o t p o B u y 0 V Q U p L A d F + G / Y V w q M f V C F P 3 I F W 0 n I 5 6 w L P b R L X J h 7 y i R V u m S 3 u V f M E b L T F O 0 K k G R d c m 4 h 0 + d M y n n O c W c f h 8 h n 2 d k P N 0 U y V l l X g D W m 8 I / c H q 5 V r i G t i V E h g 3 o O t X i 9 J h t 2 u l G k a G l u + n Z u s A c s 5 w U a 2 D t j K B c z / 3 V P d N N X w U g J m S + Z 1 3 3 d C L O U E 9 M 7 6 T 9 E E u L T w D d L Z a b i Z 7 w v d / y A j P v t u I 3 i j A 9 p i v / i 1 X 3 M K P P q s 7 U 9 Q S w E C L Q A U A A I A C A A p p T Z V i F 2 v p 6 M A A A D 2 A A A A E g A A A A A A A A A A A A A A A A A A A A A A Q 2 9 u Z m l n L 1 B h Y 2 t h Z 2 U u e G 1 s U E s B A i 0 A F A A C A A g A K a U 2 V Q / K 6 a u k A A A A 6 Q A A A B M A A A A A A A A A A A A A A A A A 7 w A A A F t D b 2 5 0 Z W 5 0 X 1 R 5 c G V z X S 5 4 b W x Q S w E C L Q A U A A I A C A A p p T Z V s U R L i G A B A A C Z A g A A E w A A A A A A A A A A A A A A A A D g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D Q A A A A A A A F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c y M D E 5 X 2 F u b m 9 0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l c y M D E 5 X 2 F u b m 9 0 Y X R p b 2 5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X M j A x O V 9 h b m 5 v d G F 0 a W 9 u c y 9 B d X R v U m V t b 3 Z l Z E N v b H V t b n M x L n t z d G F y d C B 0 a W 1 l I C h Z W V l Z T U 1 E R F R I S G 1 t U 1 M u c 3 N z c y k s M H 0 m c X V v d D s s J n F 1 b 3 Q 7 U 2 V j d G l v b j E v T l c y M D E 5 X 2 F u b m 9 0 Y X R p b 2 5 z L 0 F 1 d G 9 S Z W 1 v d m V k Q 2 9 s d W 1 u c z E u e 2 V u Z C B 0 a W 1 l I C h Z W V l Z T U 1 E R F R I S G 1 t U 1 M u c 3 N z c y k s M X 0 m c X V v d D s s J n F 1 b 3 Q 7 U 2 V j d G l v b j E v T l c y M D E 5 X 2 F u b m 9 0 Y X R p b 2 5 z L 0 F 1 d G 9 S Z W 1 v d m V k Q 2 9 s d W 1 u c z E u e 3 N 0 Y X J 0 I G Z y Z X F 1 Z W 5 j e S A o S H o p L D J 9 J n F 1 b 3 Q 7 L C Z x d W 9 0 O 1 N l Y 3 R p b 2 4 x L 0 5 X M j A x O V 9 h b m 5 v d G F 0 a W 9 u c y 9 B d X R v U m V t b 3 Z l Z E N v b H V t b n M x L n t l b m Q g Z n J l c X V l b m N 5 I C h I e i k s M 3 0 m c X V v d D s s J n F 1 b 3 Q 7 U 2 V j d G l v b j E v T l c y M D E 5 X 2 F u b m 9 0 Y X R p b 2 5 z L 0 F 1 d G 9 S Z W 1 v d m V k Q 2 9 s d W 1 u c z E u e 2 J l Y W 0 s N H 0 m c X V v d D s s J n F 1 b 3 Q 7 U 2 V j d G l v b j E v T l c y M D E 5 X 2 F u b m 9 0 Y X R p b 2 5 z L 0 F 1 d G 9 S Z W 1 v d m V k Q 2 9 s d W 1 u c z E u e 2 F u b m 9 0 Y X R p b 2 4 g d G F n L D V 9 J n F 1 b 3 Q 7 L C Z x d W 9 0 O 1 N l Y 3 R p b 2 4 x L 0 5 X M j A x O V 9 h b m 5 v d G F 0 a W 9 u c y 9 B d X R v U m V t b 3 Z l Z E N v b H V t b n M x L n t h b m 5 v d G F 0 a W 9 u I H R l e H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l c y M D E 5 X 2 F u b m 9 0 Y X R p b 2 5 z L 0 F 1 d G 9 S Z W 1 v d m V k Q 2 9 s d W 1 u c z E u e 3 N 0 Y X J 0 I H R p b W U g K F l Z W V l N T U R E V E h I b W 1 T U y 5 z c 3 N z K S w w f S Z x d W 9 0 O y w m c X V v d D t T Z W N 0 a W 9 u M S 9 O V z I w M T l f Y W 5 u b 3 R h d G l v b n M v Q X V 0 b 1 J l b W 9 2 Z W R D b 2 x 1 b W 5 z M S 5 7 Z W 5 k I H R p b W U g K F l Z W V l N T U R E V E h I b W 1 T U y 5 z c 3 N z K S w x f S Z x d W 9 0 O y w m c X V v d D t T Z W N 0 a W 9 u M S 9 O V z I w M T l f Y W 5 u b 3 R h d G l v b n M v Q X V 0 b 1 J l b W 9 2 Z W R D b 2 x 1 b W 5 z M S 5 7 c 3 R h c n Q g Z n J l c X V l b m N 5 I C h I e i k s M n 0 m c X V v d D s s J n F 1 b 3 Q 7 U 2 V j d G l v b j E v T l c y M D E 5 X 2 F u b m 9 0 Y X R p b 2 5 z L 0 F 1 d G 9 S Z W 1 v d m V k Q 2 9 s d W 1 u c z E u e 2 V u Z C B m c m V x d W V u Y 3 k g K E h 6 K S w z f S Z x d W 9 0 O y w m c X V v d D t T Z W N 0 a W 9 u M S 9 O V z I w M T l f Y W 5 u b 3 R h d G l v b n M v Q X V 0 b 1 J l b W 9 2 Z W R D b 2 x 1 b W 5 z M S 5 7 Y m V h b S w 0 f S Z x d W 9 0 O y w m c X V v d D t T Z W N 0 a W 9 u M S 9 O V z I w M T l f Y W 5 u b 3 R h d G l v b n M v Q X V 0 b 1 J l b W 9 2 Z W R D b 2 x 1 b W 5 z M S 5 7 Y W 5 u b 3 R h d G l v b i B 0 Y W c s N X 0 m c X V v d D s s J n F 1 b 3 Q 7 U 2 V j d G l v b j E v T l c y M D E 5 X 2 F u b m 9 0 Y X R p b 2 5 z L 0 F 1 d G 9 S Z W 1 v d m V k Q 2 9 s d W 1 u c z E u e 2 F u b m 9 0 Y X R p b 2 4 g d G V 4 d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3 R h c n Q g d G l t Z S A o W V l Z W U 1 N R E R U S E h t b V N T L n N z c 3 M p J n F 1 b 3 Q 7 L C Z x d W 9 0 O 2 V u Z C B 0 a W 1 l I C h Z W V l Z T U 1 E R F R I S G 1 t U 1 M u c 3 N z c y k m c X V v d D s s J n F 1 b 3 Q 7 c 3 R h c n Q g Z n J l c X V l b m N 5 I C h I e i k m c X V v d D s s J n F 1 b 3 Q 7 Z W 5 k I G Z y Z X F 1 Z W 5 j e S A o S H o p J n F 1 b 3 Q 7 L C Z x d W 9 0 O 2 J l Y W 0 m c X V v d D s s J n F 1 b 3 Q 7 Y W 5 u b 3 R h d G l v b i B 0 Y W c m c X V v d D s s J n F 1 b 3 Q 7 Y W 5 u b 3 R h d G l v b i B 0 Z X h 0 J n F 1 b 3 Q 7 X S I g L z 4 8 R W 5 0 c n k g V H l w Z T 0 i R m l s b E N v b H V t b l R 5 c G V z I i B W Y W x 1 Z T 0 i c 0 J 3 Y 0 Z C U U 1 H Q m c 9 P S I g L z 4 8 R W 5 0 c n k g V H l w Z T 0 i R m l s b E x h c 3 R V c G R h d G V k I i B W Y W x 1 Z T 0 i Z D I w M j I t M D k t M j N U M D M 6 M z Y 6 M T U u O T Q 0 M j U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X M j A x O V 9 h b m 5 v d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V z I w M T l f Y W 5 u b 3 R h d G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c y M D E 5 X 2 F u b m 9 0 Y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C S O K o 1 P R O o S w G L u T S R i Q A A A A A A g A A A A A A E G Y A A A A B A A A g A A A A c 0 / J r 8 P H W q x U x F e 1 n w 7 l f 9 k J e 5 a l S 5 W C q W S Y C N 6 3 r b Q A A A A A D o A A A A A C A A A g A A A A X U R V Y N 0 G y P n Q i h + R / N h z V r p c w O / i p X 0 3 x O J 2 A S f 4 2 f p Q A A A A b 2 v O D d i / 7 D w m c Y r Q K N x M a x g / f L Y 8 9 1 9 W 5 S T A 1 Y c B 5 S O z Y / h I 4 T a y S G y 0 N 1 7 F Z o m Z Z a U H p i A b u V x d N z Y 0 L 7 g h d o 8 N y A z j M I J Y 6 0 f C m x 0 / M l d A A A A A V B / E C Q 0 A E + 5 t h c z f W 0 8 h B m X 2 4 t M A S I x b R m M U X l 7 x s W m X T g 2 V t 6 j F T y V D c 0 o z G L 6 F l L X D Z v h I H Z 5 p o J u w q P G N O g = = < / D a t a M a s h u p > 
</file>

<file path=customXml/itemProps1.xml><?xml version="1.0" encoding="utf-8"?>
<ds:datastoreItem xmlns:ds="http://schemas.openxmlformats.org/officeDocument/2006/customXml" ds:itemID="{803AA00B-AB70-47F9-AAE9-7D4E7FADF8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2015</vt:lpstr>
      <vt:lpstr>2019</vt:lpstr>
      <vt:lpstr>Annotations</vt:lpstr>
      <vt:lpstr>Fall2019</vt:lpstr>
      <vt:lpstr>COI</vt:lpstr>
      <vt:lpstr>Ships</vt:lpstr>
      <vt:lpstr>2019_clip</vt:lpstr>
      <vt:lpstr>2015_clip</vt:lpstr>
      <vt:lpstr>Windows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DT</dc:creator>
  <cp:keywords/>
  <dc:description/>
  <cp:lastModifiedBy>Dugald Thomson</cp:lastModifiedBy>
  <cp:revision/>
  <dcterms:created xsi:type="dcterms:W3CDTF">2018-11-03T15:59:29Z</dcterms:created>
  <dcterms:modified xsi:type="dcterms:W3CDTF">2025-08-14T23:50:16Z</dcterms:modified>
  <cp:category/>
  <cp:contentStatus/>
</cp:coreProperties>
</file>