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60" tabRatio="500" activeTab="3"/>
  </bookViews>
  <sheets>
    <sheet name="启动时间优化" sheetId="1" r:id="rId1"/>
    <sheet name="对比测试" sheetId="2" r:id="rId2"/>
    <sheet name="对比测试2" sheetId="3" r:id="rId3"/>
    <sheet name="网宿sdk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4" l="1"/>
  <c r="H12" i="4"/>
  <c r="H9" i="4"/>
  <c r="H4" i="4"/>
  <c r="J4" i="1"/>
  <c r="M4" i="1"/>
  <c r="N4" i="1"/>
  <c r="M27" i="2"/>
  <c r="N32" i="2"/>
  <c r="M32" i="2"/>
  <c r="N31" i="2"/>
  <c r="M31" i="2"/>
  <c r="N29" i="2"/>
  <c r="N28" i="2"/>
  <c r="N27" i="2"/>
  <c r="M29" i="2"/>
  <c r="M28" i="2"/>
  <c r="D25" i="3"/>
  <c r="C25" i="3"/>
  <c r="D23" i="3"/>
  <c r="D22" i="3"/>
  <c r="D21" i="3"/>
  <c r="C23" i="3"/>
  <c r="C22" i="3"/>
  <c r="C21" i="3"/>
  <c r="D32" i="2"/>
  <c r="C32" i="2"/>
  <c r="D30" i="2"/>
  <c r="D29" i="2"/>
  <c r="D28" i="2"/>
  <c r="C30" i="2"/>
  <c r="C28" i="2"/>
  <c r="C29" i="2"/>
  <c r="I4" i="3"/>
  <c r="I5" i="3"/>
  <c r="I6" i="3"/>
  <c r="I7" i="3"/>
  <c r="I8" i="3"/>
  <c r="I9" i="3"/>
  <c r="I10" i="3"/>
  <c r="I11" i="3"/>
  <c r="I12" i="3"/>
  <c r="C15" i="3"/>
  <c r="D15" i="3"/>
  <c r="E15" i="3"/>
  <c r="B15" i="3"/>
  <c r="C8" i="3"/>
  <c r="D8" i="3"/>
  <c r="E8" i="3"/>
  <c r="B8" i="3"/>
  <c r="J15" i="3"/>
  <c r="K15" i="3"/>
  <c r="L15" i="3"/>
  <c r="M15" i="3"/>
  <c r="A4" i="3"/>
  <c r="A5" i="3"/>
  <c r="A6" i="3"/>
  <c r="A7" i="3"/>
  <c r="A10" i="3"/>
  <c r="A11" i="3"/>
  <c r="A12" i="3"/>
  <c r="A13" i="3"/>
  <c r="A14" i="3"/>
  <c r="I24" i="2"/>
  <c r="H24" i="2"/>
  <c r="G24" i="2"/>
  <c r="F24" i="2"/>
  <c r="C24" i="2"/>
  <c r="B24" i="2"/>
  <c r="E24" i="2"/>
  <c r="D2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N27" i="1"/>
  <c r="M52" i="1"/>
  <c r="N52" i="1"/>
  <c r="N49" i="1"/>
  <c r="N47" i="1"/>
  <c r="N38" i="1"/>
  <c r="N37" i="1"/>
  <c r="N33" i="1"/>
  <c r="N22" i="1"/>
  <c r="N5" i="1"/>
  <c r="K52" i="1"/>
  <c r="J49" i="1"/>
  <c r="K49" i="1"/>
  <c r="J47" i="1"/>
  <c r="K47" i="1"/>
  <c r="J46" i="1"/>
  <c r="K46" i="1"/>
  <c r="J42" i="1"/>
  <c r="K42" i="1"/>
  <c r="J41" i="1"/>
  <c r="K41" i="1"/>
  <c r="J39" i="1"/>
  <c r="K39" i="1"/>
  <c r="J38" i="1"/>
  <c r="K38" i="1"/>
  <c r="J37" i="1"/>
  <c r="K37" i="1"/>
  <c r="J35" i="1"/>
  <c r="K35" i="1"/>
  <c r="J33" i="1"/>
  <c r="K33" i="1"/>
  <c r="J31" i="1"/>
  <c r="K31" i="1"/>
  <c r="J30" i="1"/>
  <c r="K30" i="1"/>
  <c r="J28" i="1"/>
  <c r="K28" i="1"/>
  <c r="J27" i="1"/>
  <c r="K27" i="1"/>
  <c r="J25" i="1"/>
  <c r="K25" i="1"/>
  <c r="J24" i="1"/>
  <c r="K24" i="1"/>
  <c r="J23" i="1"/>
  <c r="K23" i="1"/>
  <c r="J22" i="1"/>
  <c r="K22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0" i="1"/>
  <c r="K10" i="1"/>
  <c r="J9" i="1"/>
  <c r="K9" i="1"/>
  <c r="J8" i="1"/>
  <c r="K8" i="1"/>
  <c r="J6" i="1"/>
  <c r="K6" i="1"/>
  <c r="J5" i="1"/>
  <c r="K5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<sst xmlns="http://schemas.openxmlformats.org/spreadsheetml/2006/main" count="152" uniqueCount="116">
  <si>
    <t>didFinishLaunchingWithOptions</t>
  </si>
  <si>
    <t>viewDidLoad</t>
  </si>
  <si>
    <t>initNaviManager</t>
  </si>
  <si>
    <t>naviManager initNaviControl</t>
  </si>
  <si>
    <t>subscribeTTSService</t>
  </si>
  <si>
    <t>_naviControl initTBTEngine</t>
  </si>
  <si>
    <t>[AMLocationService service] start</t>
  </si>
  <si>
    <t>initLayerIconTexture</t>
    <phoneticPr fontId="1" type="noConversion"/>
  </si>
  <si>
    <t>WSPX start</t>
  </si>
  <si>
    <t>NMBehaviorManager behaviorInit</t>
  </si>
  <si>
    <t>NMShareManager shareInit</t>
  </si>
  <si>
    <t>manager registerForRemoteNotification</t>
  </si>
  <si>
    <t>viewwillAppear</t>
    <phoneticPr fontId="1" type="noConversion"/>
  </si>
  <si>
    <t>applicationDidBecomeActive</t>
  </si>
  <si>
    <t>loginChecking</t>
  </si>
  <si>
    <t>checkUpdateWebPoiDetailTemplateFile</t>
  </si>
  <si>
    <t>NMFlashManager</t>
  </si>
  <si>
    <t>NMBehaviorManager sharedBehaviorManager] enterForeground</t>
  </si>
  <si>
    <t>viewDidAppear</t>
  </si>
  <si>
    <t>appinit</t>
    <phoneticPr fontId="1" type="noConversion"/>
  </si>
  <si>
    <t>msgboxmgr requestMsgPull</t>
  </si>
  <si>
    <t>AMHtmlPoiDetailTemplateCheckRequest</t>
  </si>
  <si>
    <t>推迟</t>
    <phoneticPr fontId="1" type="noConversion"/>
  </si>
  <si>
    <t>requestNearbyFlag</t>
  </si>
  <si>
    <t>conf</t>
    <phoneticPr fontId="1" type="noConversion"/>
  </si>
  <si>
    <t>推迟</t>
    <phoneticPr fontId="1" type="noConversion"/>
  </si>
  <si>
    <t>推迟、线程</t>
    <phoneticPr fontId="1" type="noConversion"/>
  </si>
  <si>
    <t>offlineManager checkHasImportOfflineMapPackage</t>
  </si>
  <si>
    <t>create3DMapView</t>
    <phoneticPr fontId="1" type="noConversion"/>
  </si>
  <si>
    <t>amap_mapengine_new</t>
    <phoneticPr fontId="1" type="noConversion"/>
  </si>
  <si>
    <t>amap_mapengine_set_internaltexture</t>
    <phoneticPr fontId="1" type="noConversion"/>
  </si>
  <si>
    <t>amap_mapengine_surface_initmap</t>
    <phoneticPr fontId="1" type="noConversion"/>
  </si>
  <si>
    <t>EAGLContext alloc</t>
    <phoneticPr fontId="1" type="noConversion"/>
  </si>
  <si>
    <t>setFramebuffer</t>
    <phoneticPr fontId="1" type="noConversion"/>
  </si>
  <si>
    <t>showScaleLine</t>
  </si>
  <si>
    <t>AMap3DScaleLineOverlay</t>
  </si>
  <si>
    <t>setURLAdditionParameters</t>
  </si>
  <si>
    <t>initMainControllers</t>
  </si>
  <si>
    <t>AMAPLayermanager</t>
    <phoneticPr fontId="1" type="noConversion"/>
  </si>
  <si>
    <t>initlayerTexture</t>
    <phoneticPr fontId="1" type="noConversion"/>
  </si>
  <si>
    <t>推迟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</si>
  <si>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</si>
  <si>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</si>
  <si>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</si>
  <si>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平均</t>
    <phoneticPr fontId="1" type="noConversion"/>
  </si>
  <si>
    <t>[ASSCommonFunctions commonPostString]</t>
    <phoneticPr fontId="1" type="noConversion"/>
  </si>
  <si>
    <t>合计</t>
    <phoneticPr fontId="1" type="noConversion"/>
  </si>
  <si>
    <t>去重</t>
    <phoneticPr fontId="1" type="noConversion"/>
  </si>
  <si>
    <t>一期优化</t>
    <phoneticPr fontId="1" type="noConversion"/>
  </si>
  <si>
    <t>百分比</t>
    <phoneticPr fontId="1" type="noConversion"/>
  </si>
  <si>
    <t>application: didRegisterForRemoteNotificationsWithDeviceToken:</t>
    <phoneticPr fontId="1" type="noConversion"/>
  </si>
  <si>
    <t>时间</t>
    <phoneticPr fontId="1" type="noConversion"/>
  </si>
  <si>
    <t>合计</t>
    <phoneticPr fontId="1" type="noConversion"/>
  </si>
  <si>
    <t>几个请求和回调的处理</t>
    <phoneticPr fontId="1" type="noConversion"/>
  </si>
  <si>
    <t>推迟、线程</t>
    <phoneticPr fontId="1" type="noConversion"/>
  </si>
  <si>
    <t>加载标示推迟</t>
    <phoneticPr fontId="1" type="noConversion"/>
  </si>
  <si>
    <t>Amap启动优化</t>
    <phoneticPr fontId="1" type="noConversion"/>
  </si>
  <si>
    <t>进入主界面</t>
    <phoneticPr fontId="1" type="noConversion"/>
  </si>
  <si>
    <t>显示地图</t>
    <phoneticPr fontId="1" type="noConversion"/>
  </si>
  <si>
    <t>Amap 6.4.0</t>
    <phoneticPr fontId="1" type="noConversion"/>
  </si>
  <si>
    <t>百度地图6.9.1</t>
    <phoneticPr fontId="1" type="noConversion"/>
  </si>
  <si>
    <t>序号</t>
    <phoneticPr fontId="1" type="noConversion"/>
  </si>
  <si>
    <t>Amap启动优化(打开图层)</t>
    <phoneticPr fontId="1" type="noConversion"/>
  </si>
  <si>
    <t>平均</t>
    <phoneticPr fontId="1" type="noConversion"/>
  </si>
  <si>
    <t>Amap启动优化</t>
    <phoneticPr fontId="1" type="noConversion"/>
  </si>
  <si>
    <t>Amap启动优化(打开收藏图层)</t>
    <phoneticPr fontId="1" type="noConversion"/>
  </si>
  <si>
    <t>设备信息：iPhone4 8G（iOS 7.1） 网络：联通3G</t>
    <phoneticPr fontId="1" type="noConversion"/>
  </si>
  <si>
    <t>平均(打开收藏图层)</t>
    <phoneticPr fontId="1" type="noConversion"/>
  </si>
  <si>
    <t>平均(不打开图层)</t>
    <phoneticPr fontId="1" type="noConversion"/>
  </si>
  <si>
    <t>显示地图</t>
    <phoneticPr fontId="1" type="noConversion"/>
  </si>
  <si>
    <t>进入主界面</t>
    <phoneticPr fontId="1" type="noConversion"/>
  </si>
  <si>
    <t>优化前</t>
    <phoneticPr fontId="1" type="noConversion"/>
  </si>
  <si>
    <t>优化后</t>
    <phoneticPr fontId="1" type="noConversion"/>
  </si>
  <si>
    <t>优化比例</t>
    <phoneticPr fontId="1" type="noConversion"/>
  </si>
  <si>
    <t>百度</t>
    <phoneticPr fontId="1" type="noConversion"/>
  </si>
  <si>
    <t>高德地图6.4.0</t>
    <phoneticPr fontId="1" type="noConversion"/>
  </si>
  <si>
    <t>高德地图优化版</t>
    <phoneticPr fontId="1" type="noConversion"/>
  </si>
  <si>
    <t>百度地图</t>
    <phoneticPr fontId="1" type="noConversion"/>
  </si>
  <si>
    <t>时间差</t>
    <phoneticPr fontId="1" type="noConversion"/>
  </si>
  <si>
    <t>进入主界面时间</t>
    <phoneticPr fontId="1" type="noConversion"/>
  </si>
  <si>
    <t>显示地图时间</t>
    <phoneticPr fontId="1" type="noConversion"/>
  </si>
  <si>
    <t>项目</t>
    <phoneticPr fontId="1" type="noConversion"/>
  </si>
  <si>
    <t>比百度慢</t>
    <phoneticPr fontId="1" type="noConversion"/>
  </si>
  <si>
    <t>比百度快</t>
    <phoneticPr fontId="1" type="noConversion"/>
  </si>
  <si>
    <t>高德地图启动优化对照表  （单位:秒）</t>
    <phoneticPr fontId="1" type="noConversion"/>
  </si>
  <si>
    <t>网宿优化包1</t>
    <phoneticPr fontId="1" type="noConversion"/>
  </si>
  <si>
    <t>网宿优化包0425</t>
    <phoneticPr fontId="1" type="noConversion"/>
  </si>
  <si>
    <t>平均</t>
  </si>
  <si>
    <t>设备信息：iPhone4 16G (iOS 6.1.3)  网络：wifi（autonavi-mobile）</t>
    <phoneticPr fontId="1" type="noConversion"/>
  </si>
  <si>
    <t>iPhone4 16G</t>
  </si>
  <si>
    <t>iPhone4 8G（iOS 7.1</t>
  </si>
  <si>
    <t>备注</t>
    <phoneticPr fontId="1" type="noConversion"/>
  </si>
  <si>
    <t>推迟、线程</t>
    <phoneticPr fontId="1" type="noConversion"/>
  </si>
  <si>
    <t>因友盟线程问题，6.4.2未上线该优化项</t>
    <phoneticPr fontId="1" type="noConversion"/>
  </si>
  <si>
    <t>因友盟线程问题，6.4.2未上线该优化项</t>
    <phoneticPr fontId="1" type="noConversion"/>
  </si>
  <si>
    <t>时间较少，忽略</t>
    <phoneticPr fontId="1" type="noConversion"/>
  </si>
  <si>
    <t>功能</t>
    <phoneticPr fontId="1" type="noConversion"/>
  </si>
  <si>
    <t>引擎</t>
    <phoneticPr fontId="1" type="noConversion"/>
  </si>
  <si>
    <t>网宿初始化</t>
    <phoneticPr fontId="1" type="noConversion"/>
  </si>
  <si>
    <t>友盟分享初始化</t>
    <phoneticPr fontId="1" type="noConversion"/>
  </si>
  <si>
    <t>友盟日志初始化</t>
    <phoneticPr fontId="1" type="noConversion"/>
  </si>
  <si>
    <t>注册推送</t>
    <phoneticPr fontId="1" type="noConversion"/>
  </si>
  <si>
    <t>创建地图</t>
    <phoneticPr fontId="1" type="noConversion"/>
  </si>
  <si>
    <t>初始化导航</t>
    <phoneticPr fontId="1" type="noConversion"/>
  </si>
  <si>
    <t>初始化TTS</t>
    <phoneticPr fontId="1" type="noConversion"/>
  </si>
  <si>
    <t>初始化TBT库</t>
    <phoneticPr fontId="1" type="noConversion"/>
  </si>
  <si>
    <t>初始化主界面控件</t>
    <phoneticPr fontId="1" type="noConversion"/>
  </si>
  <si>
    <t>应用初始化请求</t>
    <phoneticPr fontId="1" type="noConversion"/>
  </si>
  <si>
    <t>检查模版更新</t>
    <phoneticPr fontId="1" type="noConversion"/>
  </si>
  <si>
    <t>检查导入离线地图</t>
    <phoneticPr fontId="1" type="noConversion"/>
  </si>
  <si>
    <t>请求附近标示</t>
    <phoneticPr fontId="1" type="noConversion"/>
  </si>
  <si>
    <t>闪屏</t>
    <phoneticPr fontId="1" type="noConversion"/>
  </si>
  <si>
    <t>切前台日志</t>
    <phoneticPr fontId="1" type="noConversion"/>
  </si>
  <si>
    <t>设置地图请求参数</t>
    <phoneticPr fontId="1" type="noConversion"/>
  </si>
  <si>
    <t>初始化纹理</t>
    <phoneticPr fontId="1" type="noConversion"/>
  </si>
  <si>
    <t>初始化路线纹理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</si>
</sst>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FF"/>
      <name val="宋体"/>
      <charset val="134"/>
      <scheme val="minor"/>
    </font>
    <font>
      <sz val="12"/>
      <color rgb="FF660066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DD9C4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4" fillId="0" borderId="1" xfId="0" applyFont="1" applyBorder="1"/>
    <xf numFmtId="0" fontId="5" fillId="2" borderId="1" xfId="0" applyFont="1" applyFill="1" applyBorder="1"/>
    <xf numFmtId="10" fontId="5" fillId="2" borderId="1" xfId="0" applyNumberFormat="1" applyFont="1" applyFill="1" applyBorder="1"/>
    <xf numFmtId="0" fontId="5" fillId="4" borderId="1" xfId="0" applyFont="1" applyFill="1" applyBorder="1"/>
    <xf numFmtId="10" fontId="5" fillId="4" borderId="1" xfId="0" applyNumberFormat="1" applyFont="1" applyFill="1" applyBorder="1"/>
    <xf numFmtId="0" fontId="5" fillId="3" borderId="1" xfId="0" applyFont="1" applyFill="1" applyBorder="1"/>
    <xf numFmtId="10" fontId="5" fillId="3" borderId="1" xfId="0" applyNumberFormat="1" applyFont="1" applyFill="1" applyBorder="1"/>
    <xf numFmtId="0" fontId="5" fillId="0" borderId="1" xfId="0" applyFont="1" applyBorder="1"/>
    <xf numFmtId="10" fontId="5" fillId="0" borderId="1" xfId="0" applyNumberFormat="1" applyFont="1" applyBorder="1"/>
    <xf numFmtId="176" fontId="6" fillId="2" borderId="1" xfId="0" applyNumberFormat="1" applyFont="1" applyFill="1" applyBorder="1"/>
    <xf numFmtId="176" fontId="6" fillId="4" borderId="1" xfId="0" applyNumberFormat="1" applyFont="1" applyFill="1" applyBorder="1"/>
    <xf numFmtId="176" fontId="6" fillId="3" borderId="1" xfId="0" applyNumberFormat="1" applyFont="1" applyFill="1" applyBorder="1"/>
    <xf numFmtId="176" fontId="6" fillId="0" borderId="1" xfId="0" applyNumberFormat="1" applyFont="1" applyBorder="1"/>
    <xf numFmtId="176" fontId="6" fillId="0" borderId="0" xfId="0" applyNumberFormat="1" applyFont="1"/>
    <xf numFmtId="10" fontId="6" fillId="2" borderId="1" xfId="0" applyNumberFormat="1" applyFont="1" applyFill="1" applyBorder="1"/>
    <xf numFmtId="10" fontId="6" fillId="4" borderId="1" xfId="0" applyNumberFormat="1" applyFont="1" applyFill="1" applyBorder="1"/>
    <xf numFmtId="10" fontId="6" fillId="3" borderId="1" xfId="0" applyNumberFormat="1" applyFont="1" applyFill="1" applyBorder="1"/>
    <xf numFmtId="10" fontId="6" fillId="0" borderId="1" xfId="0" applyNumberFormat="1" applyFont="1" applyBorder="1"/>
    <xf numFmtId="10" fontId="6" fillId="0" borderId="0" xfId="0" applyNumberFormat="1" applyFont="1"/>
    <xf numFmtId="0" fontId="5" fillId="0" borderId="2" xfId="0" applyFont="1" applyBorder="1"/>
    <xf numFmtId="0" fontId="0" fillId="0" borderId="3" xfId="0" applyBorder="1"/>
    <xf numFmtId="176" fontId="6" fillId="0" borderId="3" xfId="0" applyNumberFormat="1" applyFont="1" applyBorder="1"/>
    <xf numFmtId="10" fontId="6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5" fillId="0" borderId="0" xfId="0" applyFont="1" applyBorder="1"/>
    <xf numFmtId="0" fontId="0" fillId="0" borderId="0" xfId="0" applyBorder="1"/>
    <xf numFmtId="176" fontId="6" fillId="0" borderId="0" xfId="0" applyNumberFormat="1" applyFont="1" applyBorder="1"/>
    <xf numFmtId="10" fontId="6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8" xfId="0" applyBorder="1"/>
    <xf numFmtId="176" fontId="6" fillId="0" borderId="8" xfId="0" applyNumberFormat="1" applyFont="1" applyBorder="1"/>
    <xf numFmtId="10" fontId="6" fillId="0" borderId="8" xfId="0" applyNumberFormat="1" applyFont="1" applyBorder="1"/>
    <xf numFmtId="0" fontId="0" fillId="0" borderId="9" xfId="0" applyBorder="1"/>
    <xf numFmtId="0" fontId="5" fillId="5" borderId="1" xfId="0" applyFont="1" applyFill="1" applyBorder="1"/>
    <xf numFmtId="10" fontId="5" fillId="5" borderId="1" xfId="0" applyNumberFormat="1" applyFont="1" applyFill="1" applyBorder="1"/>
    <xf numFmtId="176" fontId="5" fillId="5" borderId="1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0" fontId="0" fillId="6" borderId="1" xfId="0" applyFill="1" applyBorder="1" applyAlignment="1">
      <alignment horizontal="center"/>
    </xf>
    <xf numFmtId="176" fontId="0" fillId="6" borderId="1" xfId="0" applyNumberFormat="1" applyFill="1" applyBorder="1"/>
    <xf numFmtId="0" fontId="0" fillId="6" borderId="0" xfId="0" applyFill="1"/>
    <xf numFmtId="0" fontId="0" fillId="7" borderId="1" xfId="0" applyFill="1" applyBorder="1" applyAlignment="1">
      <alignment horizontal="center"/>
    </xf>
    <xf numFmtId="176" fontId="0" fillId="7" borderId="1" xfId="0" applyNumberFormat="1" applyFill="1" applyBorder="1"/>
    <xf numFmtId="0" fontId="0" fillId="7" borderId="0" xfId="0" applyFill="1"/>
    <xf numFmtId="177" fontId="0" fillId="6" borderId="1" xfId="0" applyNumberFormat="1" applyFill="1" applyBorder="1"/>
    <xf numFmtId="177" fontId="0" fillId="0" borderId="1" xfId="0" applyNumberFormat="1" applyBorder="1"/>
    <xf numFmtId="0" fontId="0" fillId="3" borderId="1" xfId="0" applyFill="1" applyBorder="1" applyAlignment="1">
      <alignment horizontal="center"/>
    </xf>
    <xf numFmtId="177" fontId="0" fillId="3" borderId="1" xfId="0" applyNumberFormat="1" applyFill="1" applyBorder="1"/>
    <xf numFmtId="177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77" fontId="0" fillId="6" borderId="5" xfId="0" applyNumberFormat="1" applyFill="1" applyBorder="1"/>
    <xf numFmtId="177" fontId="0" fillId="6" borderId="0" xfId="0" applyNumberFormat="1" applyFill="1" applyBorder="1"/>
    <xf numFmtId="177" fontId="0" fillId="6" borderId="6" xfId="0" applyNumberFormat="1" applyFill="1" applyBorder="1"/>
    <xf numFmtId="177" fontId="0" fillId="3" borderId="5" xfId="0" applyNumberFormat="1" applyFill="1" applyBorder="1"/>
    <xf numFmtId="177" fontId="0" fillId="3" borderId="0" xfId="0" applyNumberFormat="1" applyFill="1" applyBorder="1"/>
    <xf numFmtId="177" fontId="0" fillId="3" borderId="6" xfId="0" applyNumberFormat="1" applyFill="1" applyBorder="1"/>
    <xf numFmtId="177" fontId="0" fillId="0" borderId="5" xfId="0" applyNumberFormat="1" applyBorder="1"/>
    <xf numFmtId="177" fontId="0" fillId="0" borderId="6" xfId="0" applyNumberFormat="1" applyBorder="1"/>
    <xf numFmtId="10" fontId="0" fillId="0" borderId="1" xfId="0" applyNumberFormat="1" applyBorder="1"/>
    <xf numFmtId="0" fontId="0" fillId="8" borderId="1" xfId="0" applyFill="1" applyBorder="1" applyAlignment="1">
      <alignment horizontal="center"/>
    </xf>
    <xf numFmtId="0" fontId="4" fillId="0" borderId="0" xfId="0" applyFont="1" applyAlignment="1">
      <alignment horizontal="right"/>
    </xf>
    <xf numFmtId="176" fontId="5" fillId="0" borderId="1" xfId="0" applyNumberFormat="1" applyFont="1" applyBorder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7" fillId="9" borderId="0" xfId="0" applyFont="1" applyFill="1" applyAlignment="1">
      <alignment horizontal="right"/>
    </xf>
    <xf numFmtId="0" fontId="4" fillId="3" borderId="0" xfId="0" applyFont="1" applyFill="1"/>
    <xf numFmtId="0" fontId="8" fillId="2" borderId="1" xfId="0" applyFont="1" applyFill="1" applyBorder="1"/>
    <xf numFmtId="0" fontId="8" fillId="0" borderId="1" xfId="0" applyFont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8" fillId="0" borderId="8" xfId="0" applyFont="1" applyBorder="1"/>
    <xf numFmtId="0" fontId="8" fillId="0" borderId="0" xfId="0" applyFont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/>
    </xf>
  </cellXfs>
  <cellStyles count="3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C4" sqref="C4"/>
    </sheetView>
  </sheetViews>
  <sheetFormatPr baseColWidth="10" defaultRowHeight="15" x14ac:dyDescent="0"/>
  <cols>
    <col min="1" max="1" width="30.5" bestFit="1" customWidth="1"/>
    <col min="2" max="2" width="16.5" customWidth="1"/>
    <col min="3" max="3" width="17.6640625" customWidth="1"/>
    <col min="4" max="4" width="23.5" customWidth="1"/>
    <col min="5" max="5" width="37.6640625" customWidth="1"/>
    <col min="6" max="6" width="17.5" style="89" bestFit="1" customWidth="1"/>
    <col min="7" max="9" width="6.33203125" customWidth="1"/>
    <col min="10" max="10" width="7.33203125" style="21" customWidth="1"/>
    <col min="11" max="11" width="10.5" style="26" customWidth="1"/>
  </cols>
  <sheetData>
    <row r="1" spans="1:15" s="1" customFormat="1">
      <c r="A1" s="3"/>
      <c r="B1" s="3"/>
      <c r="C1" s="3"/>
      <c r="D1" s="3"/>
      <c r="E1" s="3"/>
      <c r="F1" s="82" t="s">
        <v>96</v>
      </c>
      <c r="G1" s="3" t="s">
        <v>41</v>
      </c>
      <c r="H1" s="3" t="s">
        <v>42</v>
      </c>
      <c r="I1" s="3" t="s">
        <v>43</v>
      </c>
      <c r="J1" s="17" t="s">
        <v>44</v>
      </c>
      <c r="K1" s="22" t="s">
        <v>49</v>
      </c>
      <c r="L1" s="9" t="s">
        <v>48</v>
      </c>
      <c r="M1" s="9" t="s">
        <v>51</v>
      </c>
      <c r="N1" s="10" t="s">
        <v>49</v>
      </c>
      <c r="O1" s="1" t="s">
        <v>91</v>
      </c>
    </row>
    <row r="2" spans="1:15" s="7" customFormat="1">
      <c r="A2" s="6" t="s">
        <v>0</v>
      </c>
      <c r="B2" s="6"/>
      <c r="C2" s="6"/>
      <c r="D2" s="6"/>
      <c r="E2" s="6"/>
      <c r="F2" s="84"/>
      <c r="G2" s="6">
        <v>6.4</v>
      </c>
      <c r="H2" s="6">
        <v>6.26</v>
      </c>
      <c r="I2" s="6">
        <v>5.8</v>
      </c>
      <c r="J2" s="18">
        <f>SUM(G2:I2)/3</f>
        <v>6.1533333333333333</v>
      </c>
      <c r="K2" s="23">
        <f>J2/J52</f>
        <v>0.5350724637681159</v>
      </c>
      <c r="L2" s="11"/>
      <c r="M2" s="11"/>
      <c r="N2" s="12"/>
    </row>
    <row r="3" spans="1:15" s="2" customFormat="1">
      <c r="A3" s="4"/>
      <c r="B3" s="4" t="s">
        <v>8</v>
      </c>
      <c r="C3" s="4"/>
      <c r="D3" s="4"/>
      <c r="E3" s="4"/>
      <c r="F3" s="85" t="s">
        <v>98</v>
      </c>
      <c r="G3" s="4">
        <v>0.62</v>
      </c>
      <c r="H3" s="4">
        <v>0.55000000000000004</v>
      </c>
      <c r="I3" s="4">
        <v>0.67</v>
      </c>
      <c r="J3" s="19">
        <f t="shared" ref="J3:J49" si="0">SUM(G3:I3)/3</f>
        <v>0.61333333333333329</v>
      </c>
      <c r="K3" s="24">
        <f>J3/J52</f>
        <v>5.333333333333333E-2</v>
      </c>
      <c r="L3" s="13"/>
      <c r="M3" s="13"/>
      <c r="N3" s="14"/>
    </row>
    <row r="4" spans="1:15" s="2" customFormat="1">
      <c r="A4" s="4"/>
      <c r="B4" s="4" t="s">
        <v>9</v>
      </c>
      <c r="C4" s="4"/>
      <c r="D4" s="4"/>
      <c r="E4" s="4"/>
      <c r="F4" s="85" t="s">
        <v>100</v>
      </c>
      <c r="G4" s="4">
        <v>0.28999999999999998</v>
      </c>
      <c r="H4" s="4">
        <v>0.1</v>
      </c>
      <c r="I4" s="4">
        <v>0.28999999999999998</v>
      </c>
      <c r="J4" s="19">
        <f t="shared" si="0"/>
        <v>0.22666666666666666</v>
      </c>
      <c r="K4" s="24">
        <f>J4/J52</f>
        <v>1.9710144927536231E-2</v>
      </c>
      <c r="L4" s="44" t="s">
        <v>92</v>
      </c>
      <c r="M4" s="46">
        <f>J4</f>
        <v>0.22666666666666666</v>
      </c>
      <c r="N4" s="45">
        <f>M4/J52</f>
        <v>1.9710144927536231E-2</v>
      </c>
      <c r="O4" s="81" t="s">
        <v>94</v>
      </c>
    </row>
    <row r="5" spans="1:15" s="2" customFormat="1">
      <c r="A5" s="4"/>
      <c r="B5" s="4" t="s">
        <v>10</v>
      </c>
      <c r="C5" s="4"/>
      <c r="D5" s="4"/>
      <c r="E5" s="4"/>
      <c r="F5" s="85" t="s">
        <v>99</v>
      </c>
      <c r="G5" s="4">
        <v>0.32</v>
      </c>
      <c r="H5" s="4">
        <v>0.35</v>
      </c>
      <c r="I5" s="4">
        <v>0.27</v>
      </c>
      <c r="J5" s="19">
        <f t="shared" si="0"/>
        <v>0.3133333333333333</v>
      </c>
      <c r="K5" s="24">
        <f>J5/J52</f>
        <v>2.7246376811594201E-2</v>
      </c>
      <c r="L5" s="44" t="s">
        <v>25</v>
      </c>
      <c r="M5" s="44">
        <v>0.31</v>
      </c>
      <c r="N5" s="45">
        <f>M5/J52</f>
        <v>2.6956521739130435E-2</v>
      </c>
    </row>
    <row r="6" spans="1:15" s="2" customFormat="1">
      <c r="A6" s="4"/>
      <c r="B6" s="4" t="s">
        <v>11</v>
      </c>
      <c r="C6" s="4"/>
      <c r="D6" s="4"/>
      <c r="E6" s="4"/>
      <c r="F6" s="85" t="s">
        <v>101</v>
      </c>
      <c r="G6" s="4">
        <v>0.13</v>
      </c>
      <c r="H6" s="4">
        <v>0.2</v>
      </c>
      <c r="I6" s="4">
        <v>0.11</v>
      </c>
      <c r="J6" s="19">
        <f t="shared" si="0"/>
        <v>0.14666666666666667</v>
      </c>
      <c r="K6" s="24">
        <f>J6/J52</f>
        <v>1.2753623188405797E-2</v>
      </c>
      <c r="L6" s="13"/>
      <c r="M6" s="13"/>
      <c r="N6" s="14"/>
    </row>
    <row r="7" spans="1:15">
      <c r="A7" s="5"/>
      <c r="B7" s="5"/>
      <c r="C7" s="5"/>
      <c r="D7" s="5"/>
      <c r="E7" s="5"/>
      <c r="F7" s="83"/>
      <c r="G7" s="5"/>
      <c r="H7" s="5"/>
      <c r="I7" s="5"/>
      <c r="J7" s="20"/>
      <c r="K7" s="25"/>
      <c r="L7" s="15"/>
      <c r="M7" s="15"/>
      <c r="N7" s="16"/>
    </row>
    <row r="8" spans="1:15" s="2" customFormat="1">
      <c r="A8" s="4"/>
      <c r="B8" s="4" t="s">
        <v>1</v>
      </c>
      <c r="C8" s="4"/>
      <c r="D8" s="4"/>
      <c r="E8" s="4"/>
      <c r="F8" s="85"/>
      <c r="G8" s="4">
        <v>3.82</v>
      </c>
      <c r="H8" s="4">
        <v>4.03</v>
      </c>
      <c r="I8" s="4">
        <v>3.41</v>
      </c>
      <c r="J8" s="19">
        <f>SUM(G8:I8)/3</f>
        <v>3.7533333333333334</v>
      </c>
      <c r="K8" s="24">
        <f>J8/J52</f>
        <v>0.3263768115942029</v>
      </c>
      <c r="L8" s="13"/>
      <c r="M8" s="13"/>
      <c r="N8" s="14"/>
    </row>
    <row r="9" spans="1:15">
      <c r="A9" s="5"/>
      <c r="B9" s="5"/>
      <c r="C9" s="5" t="s">
        <v>28</v>
      </c>
      <c r="D9" s="5"/>
      <c r="E9" s="5"/>
      <c r="F9" s="83" t="s">
        <v>102</v>
      </c>
      <c r="G9" s="5">
        <v>1.5</v>
      </c>
      <c r="H9" s="5">
        <v>1.51</v>
      </c>
      <c r="I9" s="5">
        <v>1.35</v>
      </c>
      <c r="J9" s="20">
        <f t="shared" si="0"/>
        <v>1.4533333333333331</v>
      </c>
      <c r="K9" s="25">
        <f>J9/J52</f>
        <v>0.12637681159420289</v>
      </c>
      <c r="L9" s="15"/>
      <c r="M9" s="15"/>
      <c r="N9" s="16"/>
    </row>
    <row r="10" spans="1:15">
      <c r="A10" s="5"/>
      <c r="B10" s="5"/>
      <c r="C10" s="5"/>
      <c r="D10" s="5" t="s">
        <v>32</v>
      </c>
      <c r="E10" s="5"/>
      <c r="F10" s="83"/>
      <c r="G10" s="5">
        <v>0.23</v>
      </c>
      <c r="H10" s="5">
        <v>0.25</v>
      </c>
      <c r="I10" s="5">
        <v>0.16</v>
      </c>
      <c r="J10" s="20">
        <f t="shared" si="0"/>
        <v>0.21333333333333335</v>
      </c>
      <c r="K10" s="25">
        <f>J10/J52</f>
        <v>1.8550724637681159E-2</v>
      </c>
      <c r="L10" s="15"/>
      <c r="M10" s="15"/>
      <c r="N10" s="16"/>
    </row>
    <row r="11" spans="1:15">
      <c r="A11" s="5"/>
      <c r="B11" s="5"/>
      <c r="C11" s="5"/>
      <c r="D11" s="5"/>
      <c r="E11" s="5"/>
      <c r="F11" s="83"/>
      <c r="G11" s="5"/>
      <c r="H11" s="5"/>
      <c r="I11" s="5"/>
      <c r="J11" s="20"/>
      <c r="K11" s="25"/>
      <c r="L11" s="15"/>
      <c r="M11" s="15"/>
      <c r="N11" s="16"/>
    </row>
    <row r="12" spans="1:15">
      <c r="A12" s="5"/>
      <c r="B12" s="5"/>
      <c r="C12" s="5"/>
      <c r="D12" s="5" t="s">
        <v>33</v>
      </c>
      <c r="E12" s="5"/>
      <c r="F12" s="83"/>
      <c r="G12" s="5">
        <v>0.71</v>
      </c>
      <c r="H12" s="5">
        <v>0.7</v>
      </c>
      <c r="I12" s="5">
        <v>0.65</v>
      </c>
      <c r="J12" s="20">
        <f t="shared" si="0"/>
        <v>0.68666666666666665</v>
      </c>
      <c r="K12" s="25">
        <f>J12/J52</f>
        <v>5.9710144927536228E-2</v>
      </c>
      <c r="L12" s="15"/>
      <c r="M12" s="15"/>
      <c r="N12" s="16"/>
    </row>
    <row r="13" spans="1:15">
      <c r="A13" s="5"/>
      <c r="B13" s="5"/>
      <c r="C13" s="5"/>
      <c r="D13" s="5"/>
      <c r="E13" s="8" t="s">
        <v>29</v>
      </c>
      <c r="F13" s="83" t="s">
        <v>97</v>
      </c>
      <c r="G13" s="5">
        <v>0.04</v>
      </c>
      <c r="H13" s="5">
        <v>0.02</v>
      </c>
      <c r="I13" s="5">
        <v>0.04</v>
      </c>
      <c r="J13" s="20">
        <f t="shared" si="0"/>
        <v>3.3333333333333333E-2</v>
      </c>
      <c r="K13" s="25">
        <f>J13/J52</f>
        <v>2.8985507246376812E-3</v>
      </c>
      <c r="L13" s="15"/>
      <c r="M13" s="15"/>
      <c r="N13" s="16"/>
    </row>
    <row r="14" spans="1:15">
      <c r="A14" s="5"/>
      <c r="B14" s="5"/>
      <c r="C14" s="5"/>
      <c r="D14" s="5"/>
      <c r="E14" s="8" t="s">
        <v>30</v>
      </c>
      <c r="F14" s="83"/>
      <c r="G14" s="5">
        <v>0.37</v>
      </c>
      <c r="H14" s="5">
        <v>0.24</v>
      </c>
      <c r="I14" s="5">
        <v>0.28999999999999998</v>
      </c>
      <c r="J14" s="20">
        <f t="shared" si="0"/>
        <v>0.3</v>
      </c>
      <c r="K14" s="25">
        <f>J14/J52</f>
        <v>2.6086956521739129E-2</v>
      </c>
      <c r="L14" s="15"/>
      <c r="M14" s="15"/>
      <c r="N14" s="16"/>
    </row>
    <row r="15" spans="1:15">
      <c r="A15" s="5"/>
      <c r="B15" s="5"/>
      <c r="C15" s="5"/>
      <c r="D15" s="5"/>
      <c r="E15" s="8" t="s">
        <v>31</v>
      </c>
      <c r="F15" s="83"/>
      <c r="G15" s="5">
        <v>0.2</v>
      </c>
      <c r="H15" s="5">
        <v>0.16</v>
      </c>
      <c r="I15" s="5">
        <v>0.16</v>
      </c>
      <c r="J15" s="20">
        <f t="shared" si="0"/>
        <v>0.17333333333333334</v>
      </c>
      <c r="K15" s="25">
        <f>J15/J52</f>
        <v>1.5072463768115942E-2</v>
      </c>
      <c r="L15" s="15"/>
      <c r="M15" s="15"/>
      <c r="N15" s="16"/>
    </row>
    <row r="16" spans="1:15">
      <c r="A16" s="5"/>
      <c r="B16" s="5"/>
      <c r="C16" s="5"/>
      <c r="D16" s="5" t="s">
        <v>34</v>
      </c>
      <c r="E16" s="5"/>
      <c r="F16" s="83"/>
      <c r="G16" s="5">
        <v>0.28999999999999998</v>
      </c>
      <c r="H16" s="5">
        <v>0.22</v>
      </c>
      <c r="I16" s="5">
        <v>0.26</v>
      </c>
      <c r="J16" s="20">
        <f t="shared" si="0"/>
        <v>0.25666666666666665</v>
      </c>
      <c r="K16" s="25">
        <f>J16/J52</f>
        <v>2.2318840579710144E-2</v>
      </c>
      <c r="L16" s="15"/>
      <c r="M16" s="15"/>
      <c r="N16" s="16"/>
    </row>
    <row r="17" spans="1:14">
      <c r="A17" s="5"/>
      <c r="B17" s="5"/>
      <c r="C17" s="5"/>
      <c r="D17" s="5"/>
      <c r="E17" s="5" t="s">
        <v>35</v>
      </c>
      <c r="F17" s="83"/>
      <c r="G17" s="5">
        <v>0.24</v>
      </c>
      <c r="H17" s="5">
        <v>0.15</v>
      </c>
      <c r="I17" s="5">
        <v>0.21</v>
      </c>
      <c r="J17" s="20">
        <f t="shared" si="0"/>
        <v>0.19999999999999998</v>
      </c>
      <c r="K17" s="25">
        <f>J17/J52</f>
        <v>1.7391304347826087E-2</v>
      </c>
      <c r="L17" s="15"/>
      <c r="M17" s="15"/>
      <c r="N17" s="16"/>
    </row>
    <row r="18" spans="1:14">
      <c r="A18" s="5"/>
      <c r="B18" s="5"/>
      <c r="C18" s="5"/>
      <c r="D18" s="5" t="s">
        <v>36</v>
      </c>
      <c r="E18" s="5"/>
      <c r="F18" s="83"/>
      <c r="G18" s="5">
        <v>0.15</v>
      </c>
      <c r="H18" s="5">
        <v>0.2</v>
      </c>
      <c r="I18" s="5">
        <v>0.17</v>
      </c>
      <c r="J18" s="20">
        <f t="shared" si="0"/>
        <v>0.17333333333333334</v>
      </c>
      <c r="K18" s="25">
        <f>J18/J52</f>
        <v>1.5072463768115942E-2</v>
      </c>
      <c r="L18" s="15"/>
      <c r="M18" s="15"/>
      <c r="N18" s="16"/>
    </row>
    <row r="19" spans="1:14">
      <c r="A19" s="5"/>
      <c r="B19" s="5"/>
      <c r="C19" s="5"/>
      <c r="D19" s="5"/>
      <c r="E19" s="5" t="s">
        <v>45</v>
      </c>
      <c r="F19" s="83"/>
      <c r="G19" s="5">
        <v>0.1</v>
      </c>
      <c r="H19" s="5">
        <v>0.12</v>
      </c>
      <c r="I19" s="5">
        <v>0.12</v>
      </c>
      <c r="J19" s="20">
        <f t="shared" si="0"/>
        <v>0.11333333333333333</v>
      </c>
      <c r="K19" s="25">
        <f>J19/J52</f>
        <v>9.8550724637681154E-3</v>
      </c>
      <c r="L19" s="15"/>
      <c r="M19" s="15"/>
      <c r="N19" s="16"/>
    </row>
    <row r="20" spans="1:14">
      <c r="A20" s="5"/>
      <c r="B20" s="5"/>
      <c r="C20" s="5"/>
      <c r="D20" s="5"/>
      <c r="E20" s="5"/>
      <c r="F20" s="83"/>
      <c r="G20" s="5"/>
      <c r="H20" s="5"/>
      <c r="I20" s="5"/>
      <c r="J20" s="20"/>
      <c r="K20" s="25"/>
      <c r="L20" s="15"/>
      <c r="M20" s="15"/>
      <c r="N20" s="16"/>
    </row>
    <row r="21" spans="1:14">
      <c r="A21" s="5"/>
      <c r="B21" s="5"/>
      <c r="C21" s="5"/>
      <c r="D21" s="5"/>
      <c r="E21" s="5"/>
      <c r="F21" s="83"/>
      <c r="G21" s="5"/>
      <c r="H21" s="5"/>
      <c r="I21" s="5"/>
      <c r="J21" s="20"/>
      <c r="K21" s="25"/>
      <c r="L21" s="15"/>
      <c r="M21" s="15"/>
      <c r="N21" s="16"/>
    </row>
    <row r="22" spans="1:14">
      <c r="A22" s="5"/>
      <c r="B22" s="5"/>
      <c r="C22" s="5" t="s">
        <v>2</v>
      </c>
      <c r="D22" s="5"/>
      <c r="E22" s="5"/>
      <c r="F22" s="83" t="s">
        <v>103</v>
      </c>
      <c r="G22" s="5">
        <v>1.58</v>
      </c>
      <c r="H22" s="5">
        <v>1.89</v>
      </c>
      <c r="I22" s="5">
        <v>1.4</v>
      </c>
      <c r="J22" s="20">
        <f t="shared" si="0"/>
        <v>1.6233333333333331</v>
      </c>
      <c r="K22" s="25">
        <f>J22/J52</f>
        <v>0.14115942028985504</v>
      </c>
      <c r="L22" s="44" t="s">
        <v>22</v>
      </c>
      <c r="M22" s="44">
        <v>1.62</v>
      </c>
      <c r="N22" s="45">
        <f>M22/J52</f>
        <v>0.1408695652173913</v>
      </c>
    </row>
    <row r="23" spans="1:14">
      <c r="A23" s="5"/>
      <c r="B23" s="5"/>
      <c r="C23" s="5"/>
      <c r="D23" s="5" t="s">
        <v>3</v>
      </c>
      <c r="E23" s="5"/>
      <c r="F23" s="83"/>
      <c r="G23" s="5">
        <v>1.55</v>
      </c>
      <c r="H23" s="5">
        <v>1.86</v>
      </c>
      <c r="I23" s="5">
        <v>1.37</v>
      </c>
      <c r="J23" s="20">
        <f t="shared" si="0"/>
        <v>1.5933333333333335</v>
      </c>
      <c r="K23" s="25">
        <f>J23/J52</f>
        <v>0.13855072463768117</v>
      </c>
      <c r="L23" s="15"/>
      <c r="M23" s="15"/>
      <c r="N23" s="16"/>
    </row>
    <row r="24" spans="1:14">
      <c r="A24" s="5"/>
      <c r="B24" s="5"/>
      <c r="C24" s="5"/>
      <c r="D24" s="5"/>
      <c r="E24" s="5" t="s">
        <v>4</v>
      </c>
      <c r="F24" s="83" t="s">
        <v>104</v>
      </c>
      <c r="G24" s="5">
        <v>0.41</v>
      </c>
      <c r="H24" s="5">
        <v>0.36</v>
      </c>
      <c r="I24" s="5">
        <v>0.36</v>
      </c>
      <c r="J24" s="20">
        <f t="shared" si="0"/>
        <v>0.37666666666666665</v>
      </c>
      <c r="K24" s="25">
        <f>J24/J52</f>
        <v>3.2753623188405794E-2</v>
      </c>
      <c r="L24" s="15"/>
      <c r="M24" s="15"/>
      <c r="N24" s="16"/>
    </row>
    <row r="25" spans="1:14">
      <c r="A25" s="5"/>
      <c r="B25" s="5"/>
      <c r="C25" s="5"/>
      <c r="D25" s="5"/>
      <c r="E25" s="5" t="s">
        <v>5</v>
      </c>
      <c r="F25" s="83" t="s">
        <v>105</v>
      </c>
      <c r="G25" s="5">
        <v>1.1200000000000001</v>
      </c>
      <c r="H25" s="5">
        <v>1.47</v>
      </c>
      <c r="I25" s="5">
        <v>1</v>
      </c>
      <c r="J25" s="20">
        <f t="shared" si="0"/>
        <v>1.1966666666666665</v>
      </c>
      <c r="K25" s="25">
        <f>J25/J52</f>
        <v>0.10405797101449274</v>
      </c>
      <c r="L25" s="15"/>
      <c r="M25" s="15"/>
      <c r="N25" s="16"/>
    </row>
    <row r="26" spans="1:14">
      <c r="A26" s="5"/>
      <c r="B26" s="5"/>
      <c r="C26" s="5"/>
      <c r="D26" s="5"/>
      <c r="E26" s="5"/>
      <c r="F26" s="83"/>
      <c r="G26" s="5"/>
      <c r="H26" s="5"/>
      <c r="I26" s="5"/>
      <c r="J26" s="20"/>
      <c r="K26" s="25"/>
      <c r="L26" s="15"/>
      <c r="M26" s="15"/>
      <c r="N26" s="16"/>
    </row>
    <row r="27" spans="1:14">
      <c r="A27" s="5"/>
      <c r="B27" s="5"/>
      <c r="C27" s="5" t="s">
        <v>7</v>
      </c>
      <c r="D27" s="5"/>
      <c r="E27" s="5"/>
      <c r="F27" s="83" t="s">
        <v>115</v>
      </c>
      <c r="G27" s="5">
        <v>0.23</v>
      </c>
      <c r="H27" s="5">
        <v>0.21</v>
      </c>
      <c r="I27" s="5">
        <v>0.19</v>
      </c>
      <c r="J27" s="20">
        <f t="shared" si="0"/>
        <v>0.21</v>
      </c>
      <c r="K27" s="25">
        <f>J27/J52</f>
        <v>1.8260869565217389E-2</v>
      </c>
      <c r="L27" s="44" t="s">
        <v>22</v>
      </c>
      <c r="M27" s="46">
        <v>0.21</v>
      </c>
      <c r="N27" s="45">
        <f>M27/J52</f>
        <v>1.8260869565217389E-2</v>
      </c>
    </row>
    <row r="28" spans="1:14">
      <c r="A28" s="5"/>
      <c r="B28" s="5"/>
      <c r="C28" s="5" t="s">
        <v>6</v>
      </c>
      <c r="D28" s="5"/>
      <c r="E28" s="5"/>
      <c r="F28" s="83"/>
      <c r="G28" s="5">
        <v>0.14000000000000001</v>
      </c>
      <c r="H28" s="5">
        <v>0.13</v>
      </c>
      <c r="I28" s="5">
        <v>0.12</v>
      </c>
      <c r="J28" s="20">
        <f t="shared" si="0"/>
        <v>0.13</v>
      </c>
      <c r="K28" s="25">
        <f>J28/J52</f>
        <v>1.1304347826086957E-2</v>
      </c>
      <c r="L28" s="15"/>
      <c r="M28" s="15"/>
      <c r="N28" s="16"/>
    </row>
    <row r="29" spans="1:14">
      <c r="A29" s="5"/>
      <c r="B29" s="5"/>
      <c r="C29" s="5"/>
      <c r="D29" s="5"/>
      <c r="E29" s="5"/>
      <c r="F29" s="83"/>
      <c r="G29" s="5"/>
      <c r="H29" s="5"/>
      <c r="I29" s="5"/>
      <c r="J29" s="20"/>
      <c r="K29" s="25"/>
      <c r="L29" s="15"/>
      <c r="M29" s="15"/>
      <c r="N29" s="16"/>
    </row>
    <row r="30" spans="1:14" s="2" customFormat="1">
      <c r="A30" s="4"/>
      <c r="B30" s="4" t="s">
        <v>12</v>
      </c>
      <c r="C30" s="4"/>
      <c r="D30" s="4"/>
      <c r="E30" s="4"/>
      <c r="F30" s="85"/>
      <c r="G30" s="4">
        <v>0.78</v>
      </c>
      <c r="H30" s="4">
        <v>0.7</v>
      </c>
      <c r="I30" s="4">
        <v>0.65</v>
      </c>
      <c r="J30" s="19">
        <f t="shared" si="0"/>
        <v>0.71</v>
      </c>
      <c r="K30" s="24">
        <f>J30/J52</f>
        <v>6.1739130434782609E-2</v>
      </c>
      <c r="L30" s="13"/>
      <c r="M30" s="13"/>
      <c r="N30" s="14"/>
    </row>
    <row r="31" spans="1:14">
      <c r="A31" s="5"/>
      <c r="B31" s="5"/>
      <c r="C31" s="5" t="s">
        <v>37</v>
      </c>
      <c r="D31" s="5"/>
      <c r="E31" s="5"/>
      <c r="F31" s="83" t="s">
        <v>106</v>
      </c>
      <c r="G31" s="5">
        <v>0.67</v>
      </c>
      <c r="H31" s="5">
        <v>0.63</v>
      </c>
      <c r="I31" s="5">
        <v>0.57999999999999996</v>
      </c>
      <c r="J31" s="20">
        <f t="shared" si="0"/>
        <v>0.62666666666666659</v>
      </c>
      <c r="K31" s="25">
        <f>J31/J52</f>
        <v>5.4492753623188402E-2</v>
      </c>
      <c r="L31" s="15" t="s">
        <v>55</v>
      </c>
      <c r="M31" s="15"/>
      <c r="N31" s="16"/>
    </row>
    <row r="32" spans="1:14">
      <c r="A32" s="5"/>
      <c r="B32" s="5"/>
      <c r="C32" s="5"/>
      <c r="D32" s="5"/>
      <c r="E32" s="5"/>
      <c r="F32" s="83"/>
      <c r="G32" s="5"/>
      <c r="H32" s="5"/>
      <c r="I32" s="5"/>
      <c r="J32" s="20"/>
      <c r="K32" s="25"/>
      <c r="L32" s="15"/>
      <c r="M32" s="15"/>
      <c r="N32" s="16"/>
    </row>
    <row r="33" spans="1:15" s="2" customFormat="1">
      <c r="A33" s="4"/>
      <c r="B33" s="4" t="s">
        <v>20</v>
      </c>
      <c r="C33" s="4"/>
      <c r="D33" s="4"/>
      <c r="E33" s="4"/>
      <c r="F33" s="85"/>
      <c r="G33" s="4">
        <v>0.17</v>
      </c>
      <c r="H33" s="4">
        <v>0.12</v>
      </c>
      <c r="I33" s="4">
        <v>0.17</v>
      </c>
      <c r="J33" s="19">
        <f t="shared" si="0"/>
        <v>0.15333333333333335</v>
      </c>
      <c r="K33" s="24">
        <f>J33/J52</f>
        <v>1.3333333333333334E-2</v>
      </c>
      <c r="L33" s="44" t="s">
        <v>26</v>
      </c>
      <c r="M33" s="44">
        <v>0.15</v>
      </c>
      <c r="N33" s="45">
        <f>M33/J52</f>
        <v>1.3043478260869565E-2</v>
      </c>
    </row>
    <row r="34" spans="1:15">
      <c r="A34" s="5"/>
      <c r="B34" s="5"/>
      <c r="C34" s="5"/>
      <c r="D34" s="5"/>
      <c r="E34" s="5"/>
      <c r="F34" s="83"/>
      <c r="G34" s="5"/>
      <c r="H34" s="5"/>
      <c r="I34" s="5"/>
      <c r="J34" s="20"/>
      <c r="K34" s="25"/>
      <c r="L34" s="15"/>
      <c r="M34" s="15"/>
      <c r="N34" s="16"/>
    </row>
    <row r="35" spans="1:15" s="7" customFormat="1">
      <c r="A35" s="6" t="s">
        <v>13</v>
      </c>
      <c r="B35" s="6"/>
      <c r="C35" s="6"/>
      <c r="D35" s="6"/>
      <c r="E35" s="6"/>
      <c r="F35" s="84"/>
      <c r="G35" s="6">
        <v>1.1499999999999999</v>
      </c>
      <c r="H35" s="6">
        <v>1.19</v>
      </c>
      <c r="I35" s="6">
        <v>1.1299999999999999</v>
      </c>
      <c r="J35" s="18">
        <f t="shared" si="0"/>
        <v>1.1566666666666665</v>
      </c>
      <c r="K35" s="23">
        <f>J35/J52</f>
        <v>0.10057971014492752</v>
      </c>
      <c r="L35" s="11"/>
      <c r="M35" s="11"/>
      <c r="N35" s="12"/>
    </row>
    <row r="36" spans="1:15">
      <c r="A36" s="5"/>
      <c r="B36" s="5"/>
      <c r="C36" s="5"/>
      <c r="D36" s="5"/>
      <c r="E36" s="5"/>
      <c r="F36" s="83"/>
      <c r="G36" s="5"/>
      <c r="H36" s="5"/>
      <c r="I36" s="5"/>
      <c r="J36" s="20"/>
      <c r="K36" s="25"/>
      <c r="L36" s="15"/>
      <c r="M36" s="15"/>
      <c r="N36" s="16"/>
    </row>
    <row r="37" spans="1:15" s="2" customFormat="1">
      <c r="A37" s="4"/>
      <c r="B37" s="4" t="s">
        <v>14</v>
      </c>
      <c r="C37" s="4"/>
      <c r="D37" s="4"/>
      <c r="E37" s="4"/>
      <c r="F37" s="85" t="s">
        <v>107</v>
      </c>
      <c r="G37" s="4">
        <v>0.26</v>
      </c>
      <c r="H37" s="4">
        <v>0.36</v>
      </c>
      <c r="I37" s="4">
        <v>0.45</v>
      </c>
      <c r="J37" s="19">
        <f t="shared" si="0"/>
        <v>0.35666666666666669</v>
      </c>
      <c r="K37" s="24">
        <f>J37/J52</f>
        <v>3.1014492753623189E-2</v>
      </c>
      <c r="L37" s="44" t="s">
        <v>26</v>
      </c>
      <c r="M37" s="44">
        <v>0.36</v>
      </c>
      <c r="N37" s="45">
        <f>M37/J52</f>
        <v>3.1304347826086952E-2</v>
      </c>
    </row>
    <row r="38" spans="1:15" s="2" customFormat="1">
      <c r="A38" s="4"/>
      <c r="B38" s="4" t="s">
        <v>15</v>
      </c>
      <c r="C38" s="4"/>
      <c r="D38" s="4"/>
      <c r="E38" s="4"/>
      <c r="F38" s="85" t="s">
        <v>108</v>
      </c>
      <c r="G38" s="4">
        <v>0.21</v>
      </c>
      <c r="H38" s="4">
        <v>0.15</v>
      </c>
      <c r="I38" s="4">
        <v>0.15</v>
      </c>
      <c r="J38" s="19">
        <f t="shared" si="0"/>
        <v>0.17</v>
      </c>
      <c r="K38" s="24">
        <f>J38/J52</f>
        <v>1.4782608695652176E-2</v>
      </c>
      <c r="L38" s="44" t="s">
        <v>54</v>
      </c>
      <c r="M38" s="44">
        <v>0.17</v>
      </c>
      <c r="N38" s="45">
        <f>M38/J52</f>
        <v>1.4782608695652176E-2</v>
      </c>
    </row>
    <row r="39" spans="1:15" s="2" customFormat="1">
      <c r="A39" s="4"/>
      <c r="B39" s="4" t="s">
        <v>27</v>
      </c>
      <c r="C39" s="4"/>
      <c r="D39" s="4"/>
      <c r="E39" s="4"/>
      <c r="F39" s="85" t="s">
        <v>109</v>
      </c>
      <c r="G39" s="4">
        <v>0.08</v>
      </c>
      <c r="H39" s="4">
        <v>0.04</v>
      </c>
      <c r="I39" s="4">
        <v>0.01</v>
      </c>
      <c r="J39" s="19">
        <f t="shared" si="0"/>
        <v>4.3333333333333335E-2</v>
      </c>
      <c r="K39" s="24">
        <f>J39/J52</f>
        <v>3.7681159420289855E-3</v>
      </c>
      <c r="L39" s="13"/>
      <c r="M39" s="13"/>
      <c r="N39" s="14"/>
    </row>
    <row r="40" spans="1:15" s="2" customFormat="1">
      <c r="A40" s="4"/>
      <c r="B40" s="4" t="s">
        <v>23</v>
      </c>
      <c r="C40" s="4"/>
      <c r="D40" s="4"/>
      <c r="E40" s="4"/>
      <c r="F40" s="85" t="s">
        <v>110</v>
      </c>
      <c r="G40" s="4"/>
      <c r="H40" s="4"/>
      <c r="I40" s="4"/>
      <c r="J40" s="19"/>
      <c r="K40" s="24"/>
      <c r="L40" s="44" t="s">
        <v>26</v>
      </c>
      <c r="M40" s="13"/>
      <c r="N40" s="14"/>
      <c r="O40" s="81" t="s">
        <v>95</v>
      </c>
    </row>
    <row r="41" spans="1:15" s="2" customFormat="1">
      <c r="A41" s="4"/>
      <c r="B41" s="4" t="s">
        <v>16</v>
      </c>
      <c r="C41" s="4"/>
      <c r="D41" s="4"/>
      <c r="E41" s="4"/>
      <c r="F41" s="85" t="s">
        <v>111</v>
      </c>
      <c r="G41" s="4">
        <v>0.08</v>
      </c>
      <c r="H41" s="4">
        <v>0.09</v>
      </c>
      <c r="I41" s="4">
        <v>0.19</v>
      </c>
      <c r="J41" s="19">
        <f t="shared" si="0"/>
        <v>0.12</v>
      </c>
      <c r="K41" s="24">
        <f>J41/J52</f>
        <v>1.0434782608695651E-2</v>
      </c>
      <c r="L41" s="13"/>
      <c r="M41" s="13"/>
      <c r="N41" s="14"/>
    </row>
    <row r="42" spans="1:15" s="2" customFormat="1">
      <c r="A42" s="4"/>
      <c r="B42" s="4" t="s">
        <v>17</v>
      </c>
      <c r="C42" s="4"/>
      <c r="D42" s="4"/>
      <c r="E42" s="4"/>
      <c r="F42" s="85" t="s">
        <v>112</v>
      </c>
      <c r="G42" s="4">
        <v>0.09</v>
      </c>
      <c r="H42" s="4">
        <v>0.12</v>
      </c>
      <c r="I42" s="4">
        <v>0.15</v>
      </c>
      <c r="J42" s="19">
        <f t="shared" si="0"/>
        <v>0.12</v>
      </c>
      <c r="K42" s="24">
        <f>J42/J52</f>
        <v>1.0434782608695651E-2</v>
      </c>
      <c r="L42" s="13"/>
      <c r="M42" s="13"/>
      <c r="N42" s="14"/>
      <c r="O42" s="81" t="s">
        <v>93</v>
      </c>
    </row>
    <row r="43" spans="1:15">
      <c r="A43" s="5"/>
      <c r="B43" s="5"/>
      <c r="C43" s="5"/>
      <c r="D43" s="5"/>
      <c r="E43" s="5"/>
      <c r="F43" s="83"/>
      <c r="G43" s="5"/>
      <c r="H43" s="5"/>
      <c r="I43" s="5"/>
      <c r="J43" s="20"/>
      <c r="K43" s="25"/>
      <c r="L43" s="15"/>
      <c r="M43" s="15"/>
      <c r="N43" s="16"/>
    </row>
    <row r="44" spans="1:15">
      <c r="A44" s="5"/>
      <c r="B44" s="5"/>
      <c r="C44" s="5"/>
      <c r="D44" s="5"/>
      <c r="E44" s="5"/>
      <c r="F44" s="83"/>
      <c r="G44" s="5"/>
      <c r="H44" s="5"/>
      <c r="I44" s="5"/>
      <c r="J44" s="20"/>
      <c r="K44" s="25"/>
      <c r="L44" s="15"/>
      <c r="M44" s="15"/>
      <c r="N44" s="16"/>
    </row>
    <row r="45" spans="1:15">
      <c r="A45" s="5"/>
      <c r="B45" s="5"/>
      <c r="C45" s="5"/>
      <c r="D45" s="5"/>
      <c r="E45" s="5"/>
      <c r="F45" s="83"/>
      <c r="G45" s="5"/>
      <c r="H45" s="5"/>
      <c r="I45" s="5"/>
      <c r="J45" s="20"/>
      <c r="K45" s="25"/>
      <c r="L45" s="15"/>
      <c r="M45" s="15"/>
      <c r="N45" s="16"/>
    </row>
    <row r="46" spans="1:15" s="7" customFormat="1">
      <c r="A46" s="6" t="s">
        <v>18</v>
      </c>
      <c r="B46" s="6"/>
      <c r="C46" s="6"/>
      <c r="D46" s="6"/>
      <c r="E46" s="6"/>
      <c r="F46" s="84"/>
      <c r="G46" s="6">
        <v>1.23</v>
      </c>
      <c r="H46" s="6">
        <v>1.52</v>
      </c>
      <c r="I46" s="6">
        <v>1.53</v>
      </c>
      <c r="J46" s="18">
        <f t="shared" si="0"/>
        <v>1.4266666666666667</v>
      </c>
      <c r="K46" s="23">
        <f>J46/J52</f>
        <v>0.12405797101449276</v>
      </c>
      <c r="L46" s="11"/>
      <c r="M46" s="11"/>
      <c r="N46" s="12"/>
    </row>
    <row r="47" spans="1:15">
      <c r="A47" s="5"/>
      <c r="B47" s="5"/>
      <c r="C47" s="5" t="s">
        <v>36</v>
      </c>
      <c r="D47" s="5"/>
      <c r="E47" s="5"/>
      <c r="F47" s="83" t="s">
        <v>113</v>
      </c>
      <c r="G47" s="5">
        <v>0.26</v>
      </c>
      <c r="H47" s="5">
        <v>0.19</v>
      </c>
      <c r="I47" s="5">
        <v>0.18</v>
      </c>
      <c r="J47" s="20">
        <f t="shared" si="0"/>
        <v>0.21</v>
      </c>
      <c r="K47" s="25">
        <f>J47/J52</f>
        <v>1.8260869565217389E-2</v>
      </c>
      <c r="L47" s="44" t="s">
        <v>47</v>
      </c>
      <c r="M47" s="44">
        <v>0.21</v>
      </c>
      <c r="N47" s="45">
        <f>M47/J52</f>
        <v>1.8260869565217389E-2</v>
      </c>
    </row>
    <row r="48" spans="1:15">
      <c r="A48" s="5"/>
      <c r="B48" s="5"/>
      <c r="C48" s="5" t="s">
        <v>38</v>
      </c>
      <c r="D48" s="5"/>
      <c r="E48" s="5"/>
      <c r="F48" s="83"/>
      <c r="G48" s="5"/>
      <c r="H48" s="5"/>
      <c r="I48" s="5"/>
      <c r="J48" s="20"/>
      <c r="K48" s="25"/>
      <c r="L48" s="15"/>
      <c r="M48" s="15"/>
      <c r="N48" s="16"/>
    </row>
    <row r="49" spans="1:14">
      <c r="A49" s="5"/>
      <c r="B49" s="5"/>
      <c r="C49" s="5"/>
      <c r="D49" s="5" t="s">
        <v>39</v>
      </c>
      <c r="E49" s="5"/>
      <c r="F49" s="83" t="s">
        <v>114</v>
      </c>
      <c r="G49" s="5">
        <v>0.9</v>
      </c>
      <c r="H49" s="5">
        <v>1.3</v>
      </c>
      <c r="I49" s="5">
        <v>1.3</v>
      </c>
      <c r="J49" s="20">
        <f t="shared" si="0"/>
        <v>1.1666666666666667</v>
      </c>
      <c r="K49" s="25">
        <f>J49/J52</f>
        <v>0.10144927536231885</v>
      </c>
      <c r="L49" s="44" t="s">
        <v>40</v>
      </c>
      <c r="M49" s="44">
        <v>1.17</v>
      </c>
      <c r="N49" s="45">
        <f>M49/J52</f>
        <v>0.1017391304347826</v>
      </c>
    </row>
    <row r="50" spans="1:14">
      <c r="A50" s="5"/>
      <c r="B50" s="5"/>
      <c r="C50" s="5"/>
      <c r="D50" s="5"/>
      <c r="E50" s="5"/>
      <c r="F50" s="83"/>
      <c r="G50" s="5"/>
      <c r="H50" s="5"/>
      <c r="I50" s="5"/>
      <c r="J50" s="20"/>
      <c r="K50" s="25"/>
      <c r="L50" s="15"/>
      <c r="M50" s="15"/>
      <c r="N50" s="16"/>
    </row>
    <row r="51" spans="1:14">
      <c r="A51" s="5"/>
      <c r="B51" s="5"/>
      <c r="C51" s="5"/>
      <c r="D51" s="5"/>
      <c r="E51" s="5"/>
      <c r="F51" s="83"/>
      <c r="G51" s="5"/>
      <c r="H51" s="5"/>
      <c r="I51" s="5"/>
      <c r="J51" s="20"/>
      <c r="K51" s="25"/>
      <c r="L51" s="15"/>
      <c r="M51" s="15"/>
      <c r="N51" s="16"/>
    </row>
    <row r="52" spans="1:14">
      <c r="A52" s="5"/>
      <c r="B52" s="5"/>
      <c r="C52" s="5"/>
      <c r="D52" s="5"/>
      <c r="E52" s="5"/>
      <c r="F52" s="83"/>
      <c r="G52" s="5"/>
      <c r="H52" s="5"/>
      <c r="I52" s="5" t="s">
        <v>52</v>
      </c>
      <c r="J52" s="20">
        <v>11.5</v>
      </c>
      <c r="K52" s="25">
        <f>J52/J52</f>
        <v>1</v>
      </c>
      <c r="L52" s="15" t="s">
        <v>46</v>
      </c>
      <c r="M52" s="76">
        <f>SUM(M3:M49)</f>
        <v>4.4266666666666659</v>
      </c>
      <c r="N52" s="16">
        <f>M52/J52</f>
        <v>0.38492753623188397</v>
      </c>
    </row>
    <row r="54" spans="1:14">
      <c r="A54" s="27" t="s">
        <v>53</v>
      </c>
      <c r="B54" s="28"/>
      <c r="C54" s="28"/>
      <c r="D54" s="28"/>
      <c r="E54" s="28"/>
      <c r="F54" s="86"/>
      <c r="G54" s="28"/>
      <c r="H54" s="28"/>
      <c r="I54" s="28"/>
      <c r="J54" s="29"/>
      <c r="K54" s="30"/>
      <c r="L54" s="28"/>
      <c r="M54" s="28"/>
      <c r="N54" s="31"/>
    </row>
    <row r="55" spans="1:14">
      <c r="A55" s="32"/>
      <c r="B55" s="33" t="s">
        <v>20</v>
      </c>
      <c r="C55" s="33"/>
      <c r="D55" s="33"/>
      <c r="E55" s="34"/>
      <c r="F55" s="87"/>
      <c r="G55" s="34"/>
      <c r="H55" s="34"/>
      <c r="I55" s="34"/>
      <c r="J55" s="35"/>
      <c r="K55" s="36"/>
      <c r="L55" s="34"/>
      <c r="M55" s="34"/>
      <c r="N55" s="37"/>
    </row>
    <row r="56" spans="1:14">
      <c r="A56" s="32"/>
      <c r="B56" s="33" t="s">
        <v>19</v>
      </c>
      <c r="C56" s="33"/>
      <c r="D56" s="33"/>
      <c r="E56" s="34"/>
      <c r="F56" s="87"/>
      <c r="G56" s="34"/>
      <c r="H56" s="34"/>
      <c r="I56" s="34"/>
      <c r="J56" s="35"/>
      <c r="K56" s="36"/>
      <c r="L56" s="34"/>
      <c r="M56" s="34"/>
      <c r="N56" s="37"/>
    </row>
    <row r="57" spans="1:14">
      <c r="A57" s="32"/>
      <c r="B57" s="33" t="s">
        <v>21</v>
      </c>
      <c r="C57" s="33"/>
      <c r="D57" s="33"/>
      <c r="E57" s="34"/>
      <c r="F57" s="87"/>
      <c r="G57" s="34"/>
      <c r="H57" s="34"/>
      <c r="I57" s="34"/>
      <c r="J57" s="35"/>
      <c r="K57" s="36"/>
      <c r="L57" s="34"/>
      <c r="M57" s="34"/>
      <c r="N57" s="37"/>
    </row>
    <row r="58" spans="1:14">
      <c r="A58" s="32"/>
      <c r="B58" s="33" t="s">
        <v>23</v>
      </c>
      <c r="C58" s="33"/>
      <c r="D58" s="33"/>
      <c r="E58" s="34"/>
      <c r="F58" s="87"/>
      <c r="G58" s="34"/>
      <c r="H58" s="34"/>
      <c r="I58" s="34"/>
      <c r="J58" s="35"/>
      <c r="K58" s="36"/>
      <c r="L58" s="34"/>
      <c r="M58" s="34"/>
      <c r="N58" s="37"/>
    </row>
    <row r="59" spans="1:14">
      <c r="A59" s="32"/>
      <c r="B59" s="33" t="s">
        <v>24</v>
      </c>
      <c r="C59" s="33"/>
      <c r="D59" s="33"/>
      <c r="E59" s="34"/>
      <c r="F59" s="87"/>
      <c r="G59" s="34"/>
      <c r="H59" s="34"/>
      <c r="I59" s="34"/>
      <c r="J59" s="35"/>
      <c r="K59" s="36"/>
      <c r="L59" s="34"/>
      <c r="M59" s="34"/>
      <c r="N59" s="37"/>
    </row>
    <row r="60" spans="1:14">
      <c r="A60" s="38"/>
      <c r="B60" s="39" t="s">
        <v>50</v>
      </c>
      <c r="C60" s="39"/>
      <c r="D60" s="39"/>
      <c r="E60" s="40"/>
      <c r="F60" s="88"/>
      <c r="G60" s="40"/>
      <c r="H60" s="40"/>
      <c r="I60" s="40"/>
      <c r="J60" s="41"/>
      <c r="K60" s="42"/>
      <c r="L60" s="40"/>
      <c r="M60" s="40"/>
      <c r="N60" s="4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27" sqref="J27:J47"/>
    </sheetView>
  </sheetViews>
  <sheetFormatPr baseColWidth="10" defaultRowHeight="15" x14ac:dyDescent="0"/>
  <cols>
    <col min="1" max="1" width="8.6640625" style="47" customWidth="1"/>
    <col min="2" max="7" width="12.83203125" customWidth="1"/>
    <col min="8" max="8" width="11.6640625" customWidth="1"/>
    <col min="9" max="9" width="12.6640625" customWidth="1"/>
    <col min="12" max="12" width="18" customWidth="1"/>
    <col min="13" max="13" width="18.1640625" customWidth="1"/>
    <col min="14" max="14" width="16.5" customWidth="1"/>
  </cols>
  <sheetData>
    <row r="1" spans="1:9">
      <c r="A1" s="93" t="s">
        <v>61</v>
      </c>
      <c r="B1" s="92" t="s">
        <v>59</v>
      </c>
      <c r="C1" s="92"/>
      <c r="D1" s="92" t="s">
        <v>60</v>
      </c>
      <c r="E1" s="92"/>
      <c r="F1" s="92" t="s">
        <v>56</v>
      </c>
      <c r="G1" s="92"/>
      <c r="H1" s="92" t="s">
        <v>62</v>
      </c>
      <c r="I1" s="92"/>
    </row>
    <row r="2" spans="1:9">
      <c r="A2" s="94"/>
      <c r="B2" s="48" t="s">
        <v>57</v>
      </c>
      <c r="C2" s="48" t="s">
        <v>58</v>
      </c>
      <c r="D2" s="48" t="s">
        <v>57</v>
      </c>
      <c r="E2" s="48" t="s">
        <v>58</v>
      </c>
      <c r="F2" s="48" t="s">
        <v>57</v>
      </c>
      <c r="G2" s="48" t="s">
        <v>58</v>
      </c>
      <c r="H2" s="49" t="s">
        <v>57</v>
      </c>
      <c r="I2" s="49" t="s">
        <v>58</v>
      </c>
    </row>
    <row r="3" spans="1:9" s="53" customFormat="1">
      <c r="A3" s="51">
        <v>1</v>
      </c>
      <c r="B3" s="52">
        <v>7.68</v>
      </c>
      <c r="C3" s="52">
        <v>10.35</v>
      </c>
      <c r="D3" s="52">
        <v>5.13</v>
      </c>
      <c r="E3" s="52">
        <v>10.41</v>
      </c>
      <c r="F3" s="52">
        <v>5.1100000000000003</v>
      </c>
      <c r="G3" s="52">
        <v>7.77</v>
      </c>
      <c r="H3" s="52">
        <v>5.37</v>
      </c>
      <c r="I3" s="52">
        <v>9.26</v>
      </c>
    </row>
    <row r="4" spans="1:9" s="53" customFormat="1">
      <c r="A4" s="51">
        <f>A3+1</f>
        <v>2</v>
      </c>
      <c r="B4" s="52">
        <v>7.85</v>
      </c>
      <c r="C4" s="52">
        <v>10.53</v>
      </c>
      <c r="D4" s="52">
        <v>5.2</v>
      </c>
      <c r="E4" s="52">
        <v>9.98</v>
      </c>
      <c r="F4" s="52">
        <v>5.41</v>
      </c>
      <c r="G4" s="52">
        <v>7.86</v>
      </c>
      <c r="H4" s="52">
        <v>5.36</v>
      </c>
      <c r="I4" s="52">
        <v>9.27</v>
      </c>
    </row>
    <row r="5" spans="1:9" s="53" customFormat="1">
      <c r="A5" s="51">
        <f t="shared" ref="A5:A12" si="0">A4+1</f>
        <v>3</v>
      </c>
      <c r="B5" s="52">
        <v>7.48</v>
      </c>
      <c r="C5" s="52">
        <v>10.14</v>
      </c>
      <c r="D5" s="52">
        <v>5.04</v>
      </c>
      <c r="E5" s="52">
        <v>10.1</v>
      </c>
      <c r="F5" s="52">
        <v>5.26</v>
      </c>
      <c r="G5" s="52">
        <v>7.74</v>
      </c>
      <c r="H5" s="52">
        <v>5.26</v>
      </c>
      <c r="I5" s="52">
        <v>9.17</v>
      </c>
    </row>
    <row r="6" spans="1:9" s="53" customFormat="1">
      <c r="A6" s="51">
        <f t="shared" si="0"/>
        <v>4</v>
      </c>
      <c r="B6" s="52">
        <v>7.48</v>
      </c>
      <c r="C6" s="52">
        <v>10.18</v>
      </c>
      <c r="D6" s="52">
        <v>4.0599999999999996</v>
      </c>
      <c r="E6" s="52">
        <v>9.56</v>
      </c>
      <c r="F6" s="52">
        <v>5.14</v>
      </c>
      <c r="G6" s="52">
        <v>7.89</v>
      </c>
      <c r="H6" s="52">
        <v>5.3</v>
      </c>
      <c r="I6" s="52">
        <v>9</v>
      </c>
    </row>
    <row r="7" spans="1:9" s="53" customFormat="1">
      <c r="A7" s="51">
        <f t="shared" si="0"/>
        <v>5</v>
      </c>
      <c r="B7" s="52">
        <v>7.35</v>
      </c>
      <c r="C7" s="52">
        <v>9.98</v>
      </c>
      <c r="D7" s="52">
        <v>4.71</v>
      </c>
      <c r="E7" s="52">
        <v>9.4600000000000009</v>
      </c>
      <c r="F7" s="52">
        <v>5.23</v>
      </c>
      <c r="G7" s="52">
        <v>7.41</v>
      </c>
      <c r="H7" s="52">
        <v>5.23</v>
      </c>
      <c r="I7" s="52">
        <v>9.19</v>
      </c>
    </row>
    <row r="8" spans="1:9" s="56" customFormat="1">
      <c r="A8" s="54">
        <f t="shared" si="0"/>
        <v>6</v>
      </c>
      <c r="B8" s="55">
        <v>8.0500000000000007</v>
      </c>
      <c r="C8" s="55">
        <v>10.91</v>
      </c>
      <c r="D8" s="55">
        <v>3.88</v>
      </c>
      <c r="E8" s="55">
        <v>9.68</v>
      </c>
      <c r="F8" s="55">
        <v>5.45</v>
      </c>
      <c r="G8" s="55">
        <v>8.08</v>
      </c>
      <c r="H8" s="55">
        <v>5.7</v>
      </c>
      <c r="I8" s="55">
        <v>9.36</v>
      </c>
    </row>
    <row r="9" spans="1:9" s="56" customFormat="1">
      <c r="A9" s="54">
        <f t="shared" si="0"/>
        <v>7</v>
      </c>
      <c r="B9" s="55">
        <v>7.86</v>
      </c>
      <c r="C9" s="55">
        <v>10.54</v>
      </c>
      <c r="D9" s="55">
        <v>5.3</v>
      </c>
      <c r="E9" s="55">
        <v>10.36</v>
      </c>
      <c r="F9" s="55">
        <v>5.41</v>
      </c>
      <c r="G9" s="55">
        <v>8.1199999999999992</v>
      </c>
      <c r="H9" s="55">
        <v>5.29</v>
      </c>
      <c r="I9" s="55">
        <v>9.42</v>
      </c>
    </row>
    <row r="10" spans="1:9" s="56" customFormat="1">
      <c r="A10" s="54">
        <f t="shared" si="0"/>
        <v>8</v>
      </c>
      <c r="B10" s="55">
        <v>7.68</v>
      </c>
      <c r="C10" s="55">
        <v>10.44</v>
      </c>
      <c r="D10" s="55">
        <v>5.41</v>
      </c>
      <c r="E10" s="55">
        <v>9.84</v>
      </c>
      <c r="F10" s="55">
        <v>5.28</v>
      </c>
      <c r="G10" s="55">
        <v>8.11</v>
      </c>
      <c r="H10" s="55">
        <v>5.45</v>
      </c>
      <c r="I10" s="55">
        <v>9.34</v>
      </c>
    </row>
    <row r="11" spans="1:9" s="56" customFormat="1">
      <c r="A11" s="54">
        <f t="shared" si="0"/>
        <v>9</v>
      </c>
      <c r="B11" s="55">
        <v>7.85</v>
      </c>
      <c r="C11" s="55">
        <v>10.53</v>
      </c>
      <c r="D11" s="55">
        <v>5.03</v>
      </c>
      <c r="E11" s="55">
        <v>9.84</v>
      </c>
      <c r="F11" s="55">
        <v>5.16</v>
      </c>
      <c r="G11" s="55">
        <v>7.8</v>
      </c>
      <c r="H11" s="55">
        <v>5.44</v>
      </c>
      <c r="I11" s="55">
        <v>9.24</v>
      </c>
    </row>
    <row r="12" spans="1:9" s="56" customFormat="1">
      <c r="A12" s="54">
        <f t="shared" si="0"/>
        <v>10</v>
      </c>
      <c r="B12" s="55">
        <v>7.7</v>
      </c>
      <c r="C12" s="55">
        <v>10.39</v>
      </c>
      <c r="D12" s="55">
        <v>5</v>
      </c>
      <c r="E12" s="55">
        <v>9.44</v>
      </c>
      <c r="F12" s="55">
        <v>5.28</v>
      </c>
      <c r="G12" s="55">
        <v>7.66</v>
      </c>
      <c r="H12" s="55">
        <v>5.6</v>
      </c>
      <c r="I12" s="55">
        <v>9.68</v>
      </c>
    </row>
    <row r="13" spans="1:9" s="53" customFormat="1">
      <c r="A13" s="51">
        <f>A12+1</f>
        <v>11</v>
      </c>
      <c r="B13" s="52">
        <v>8.4499999999999993</v>
      </c>
      <c r="C13" s="52">
        <v>11.31</v>
      </c>
      <c r="D13" s="52">
        <v>4.41</v>
      </c>
      <c r="E13" s="52">
        <v>9.67</v>
      </c>
      <c r="F13" s="52">
        <v>5.36</v>
      </c>
      <c r="G13" s="52">
        <v>8.1199999999999992</v>
      </c>
      <c r="H13" s="52">
        <v>5.36</v>
      </c>
      <c r="I13" s="52">
        <v>9.24</v>
      </c>
    </row>
    <row r="14" spans="1:9" s="53" customFormat="1">
      <c r="A14" s="51">
        <f t="shared" ref="A14:A22" si="1">A13+1</f>
        <v>12</v>
      </c>
      <c r="B14" s="52">
        <v>8.4600000000000009</v>
      </c>
      <c r="C14" s="52">
        <v>11.3</v>
      </c>
      <c r="D14" s="52">
        <v>5.38</v>
      </c>
      <c r="E14" s="52">
        <v>10.26</v>
      </c>
      <c r="F14" s="52">
        <v>5.45</v>
      </c>
      <c r="G14" s="52">
        <v>8.08</v>
      </c>
      <c r="H14" s="52">
        <v>5.33</v>
      </c>
      <c r="I14" s="52">
        <v>9.07</v>
      </c>
    </row>
    <row r="15" spans="1:9" s="53" customFormat="1">
      <c r="A15" s="51">
        <f t="shared" si="1"/>
        <v>13</v>
      </c>
      <c r="B15" s="52">
        <v>7.65</v>
      </c>
      <c r="C15" s="52">
        <v>10.58</v>
      </c>
      <c r="D15" s="52">
        <v>4.0999999999999996</v>
      </c>
      <c r="E15" s="52">
        <v>10.3</v>
      </c>
      <c r="F15" s="52">
        <v>5.3</v>
      </c>
      <c r="G15" s="52">
        <v>8.18</v>
      </c>
      <c r="H15" s="52">
        <v>5.46</v>
      </c>
      <c r="I15" s="52">
        <v>9.36</v>
      </c>
    </row>
    <row r="16" spans="1:9" s="53" customFormat="1">
      <c r="A16" s="51">
        <f t="shared" si="1"/>
        <v>14</v>
      </c>
      <c r="B16" s="52">
        <v>8.7100000000000009</v>
      </c>
      <c r="C16" s="52">
        <v>11.64</v>
      </c>
      <c r="D16" s="52">
        <v>5.23</v>
      </c>
      <c r="E16" s="52">
        <v>10.14</v>
      </c>
      <c r="F16" s="52">
        <v>5.26</v>
      </c>
      <c r="G16" s="52">
        <v>7.82</v>
      </c>
      <c r="H16" s="52">
        <v>5.28</v>
      </c>
      <c r="I16" s="52">
        <v>9.18</v>
      </c>
    </row>
    <row r="17" spans="1:14" s="53" customFormat="1">
      <c r="A17" s="51">
        <f t="shared" si="1"/>
        <v>15</v>
      </c>
      <c r="B17" s="52">
        <v>7.96</v>
      </c>
      <c r="C17" s="52">
        <v>10.74</v>
      </c>
      <c r="D17" s="52">
        <v>5.25</v>
      </c>
      <c r="E17" s="52">
        <v>10.95</v>
      </c>
      <c r="F17" s="52">
        <v>5.26</v>
      </c>
      <c r="G17" s="52">
        <v>7.9</v>
      </c>
      <c r="H17" s="52">
        <v>5.35</v>
      </c>
      <c r="I17" s="52">
        <v>9.6</v>
      </c>
    </row>
    <row r="18" spans="1:14" s="56" customFormat="1">
      <c r="A18" s="54">
        <f t="shared" si="1"/>
        <v>16</v>
      </c>
      <c r="B18" s="55">
        <v>8.35</v>
      </c>
      <c r="C18" s="55">
        <v>11.35</v>
      </c>
      <c r="D18" s="55">
        <v>5.38</v>
      </c>
      <c r="E18" s="55">
        <v>9.51</v>
      </c>
      <c r="F18" s="55">
        <v>5.34</v>
      </c>
      <c r="G18" s="55">
        <v>7.9</v>
      </c>
      <c r="H18" s="55">
        <v>5.18</v>
      </c>
      <c r="I18" s="55">
        <v>9.06</v>
      </c>
    </row>
    <row r="19" spans="1:14" s="56" customFormat="1">
      <c r="A19" s="54">
        <f t="shared" si="1"/>
        <v>17</v>
      </c>
      <c r="B19" s="55">
        <v>7.91</v>
      </c>
      <c r="C19" s="55">
        <v>10.76</v>
      </c>
      <c r="D19" s="55">
        <v>5.38</v>
      </c>
      <c r="E19" s="55">
        <v>9.86</v>
      </c>
      <c r="F19" s="55">
        <v>5.38</v>
      </c>
      <c r="G19" s="55">
        <v>8.11</v>
      </c>
      <c r="H19" s="55">
        <v>5.45</v>
      </c>
      <c r="I19" s="55">
        <v>9.5500000000000007</v>
      </c>
    </row>
    <row r="20" spans="1:14" s="56" customFormat="1">
      <c r="A20" s="54">
        <f t="shared" si="1"/>
        <v>18</v>
      </c>
      <c r="B20" s="55">
        <v>7.81</v>
      </c>
      <c r="C20" s="55">
        <v>10.66</v>
      </c>
      <c r="D20" s="55">
        <v>5.16</v>
      </c>
      <c r="E20" s="55">
        <v>10.02</v>
      </c>
      <c r="F20" s="55">
        <v>5.26</v>
      </c>
      <c r="G20" s="55">
        <v>7.67</v>
      </c>
      <c r="H20" s="55">
        <v>5.38</v>
      </c>
      <c r="I20" s="55">
        <v>9.16</v>
      </c>
    </row>
    <row r="21" spans="1:14" s="56" customFormat="1">
      <c r="A21" s="54">
        <f t="shared" si="1"/>
        <v>19</v>
      </c>
      <c r="B21" s="55">
        <v>8.33</v>
      </c>
      <c r="C21" s="55">
        <v>11.11</v>
      </c>
      <c r="D21" s="55">
        <v>3.95</v>
      </c>
      <c r="E21" s="55">
        <v>9.5299999999999994</v>
      </c>
      <c r="F21" s="55">
        <v>5.1100000000000003</v>
      </c>
      <c r="G21" s="55">
        <v>7.89</v>
      </c>
      <c r="H21" s="55">
        <v>5.33</v>
      </c>
      <c r="I21" s="55">
        <v>9.43</v>
      </c>
    </row>
    <row r="22" spans="1:14" s="56" customFormat="1">
      <c r="A22" s="54">
        <f t="shared" si="1"/>
        <v>20</v>
      </c>
      <c r="B22" s="55">
        <v>7.71</v>
      </c>
      <c r="C22" s="55">
        <v>10.27</v>
      </c>
      <c r="D22" s="55">
        <v>5</v>
      </c>
      <c r="E22" s="55">
        <v>8.76</v>
      </c>
      <c r="F22" s="55">
        <v>5.26</v>
      </c>
      <c r="G22" s="55">
        <v>7.88</v>
      </c>
      <c r="H22" s="55">
        <v>5.35</v>
      </c>
      <c r="I22" s="55">
        <v>9.06</v>
      </c>
    </row>
    <row r="23" spans="1:14">
      <c r="A23" s="48"/>
      <c r="B23" s="50"/>
      <c r="C23" s="50"/>
      <c r="D23" s="50"/>
      <c r="E23" s="50"/>
      <c r="F23" s="50"/>
      <c r="G23" s="50"/>
      <c r="H23" s="50"/>
      <c r="I23" s="50"/>
    </row>
    <row r="24" spans="1:14">
      <c r="A24" s="48" t="s">
        <v>44</v>
      </c>
      <c r="B24" s="50">
        <f t="shared" ref="B24:I24" si="2">AVERAGE(B3:B22)</f>
        <v>7.9160000000000021</v>
      </c>
      <c r="C24" s="50">
        <f t="shared" si="2"/>
        <v>10.685500000000001</v>
      </c>
      <c r="D24" s="50">
        <f t="shared" si="2"/>
        <v>4.9000000000000004</v>
      </c>
      <c r="E24" s="50">
        <f t="shared" si="2"/>
        <v>9.8835000000000015</v>
      </c>
      <c r="F24" s="50">
        <f t="shared" si="2"/>
        <v>5.2855000000000008</v>
      </c>
      <c r="G24" s="50">
        <f t="shared" si="2"/>
        <v>7.8994999999999989</v>
      </c>
      <c r="H24" s="50">
        <f t="shared" si="2"/>
        <v>5.3734999999999982</v>
      </c>
      <c r="I24" s="50">
        <f t="shared" si="2"/>
        <v>9.282</v>
      </c>
    </row>
    <row r="25" spans="1:14">
      <c r="A25" s="91" t="s">
        <v>88</v>
      </c>
      <c r="B25" s="91"/>
      <c r="C25" s="91"/>
      <c r="D25" s="91"/>
      <c r="E25" s="91"/>
      <c r="F25" s="91"/>
      <c r="G25" s="91"/>
      <c r="H25" s="91"/>
      <c r="I25" s="91"/>
      <c r="L25" s="90" t="s">
        <v>84</v>
      </c>
      <c r="M25" s="90"/>
      <c r="N25" s="90"/>
    </row>
    <row r="26" spans="1:14">
      <c r="L26" s="74" t="s">
        <v>81</v>
      </c>
      <c r="M26" s="74" t="s">
        <v>79</v>
      </c>
      <c r="N26" s="74" t="s">
        <v>80</v>
      </c>
    </row>
    <row r="27" spans="1:14">
      <c r="B27" s="5" t="s">
        <v>89</v>
      </c>
      <c r="C27" s="5" t="s">
        <v>70</v>
      </c>
      <c r="D27" s="5" t="s">
        <v>69</v>
      </c>
      <c r="L27" s="5" t="s">
        <v>75</v>
      </c>
      <c r="M27" s="50">
        <f>(C28+对比测试2!C21)/2</f>
        <v>9.1960000000000015</v>
      </c>
      <c r="N27" s="50">
        <f>(D28+对比测试2!D21)/2</f>
        <v>12.873750000000001</v>
      </c>
    </row>
    <row r="28" spans="1:14">
      <c r="B28" s="5" t="s">
        <v>71</v>
      </c>
      <c r="C28" s="50">
        <f>B24</f>
        <v>7.9160000000000021</v>
      </c>
      <c r="D28" s="50">
        <f>C24</f>
        <v>10.685500000000001</v>
      </c>
      <c r="L28" s="5" t="s">
        <v>76</v>
      </c>
      <c r="M28" s="50">
        <f>(C29+对比测试2!C22)/2</f>
        <v>5.3729999999999993</v>
      </c>
      <c r="N28" s="50">
        <f>(D29+对比测试2!D22)/2</f>
        <v>8.6383749999999999</v>
      </c>
    </row>
    <row r="29" spans="1:14">
      <c r="B29" s="5" t="s">
        <v>72</v>
      </c>
      <c r="C29" s="50">
        <f>(F24+H24)/2</f>
        <v>5.3294999999999995</v>
      </c>
      <c r="D29" s="50">
        <f>(G24+I24)/2</f>
        <v>8.5907499999999999</v>
      </c>
      <c r="L29" s="5" t="s">
        <v>73</v>
      </c>
      <c r="M29" s="73">
        <f>(C30+对比测试2!C23)/2</f>
        <v>0.40485217926834294</v>
      </c>
      <c r="N29" s="73">
        <f>(D30+对比测试2!D23)/2</f>
        <v>0.3096768209035583</v>
      </c>
    </row>
    <row r="30" spans="1:14">
      <c r="B30" s="5" t="s">
        <v>73</v>
      </c>
      <c r="C30" s="73">
        <f>(C28-C29)/C28</f>
        <v>0.32674330469934337</v>
      </c>
      <c r="D30" s="73">
        <f>(D28-D29)/D28</f>
        <v>0.19603668522764503</v>
      </c>
      <c r="L30" s="5"/>
      <c r="M30" s="5"/>
      <c r="N30" s="5"/>
    </row>
    <row r="31" spans="1:14">
      <c r="B31" s="5"/>
      <c r="C31" s="5"/>
      <c r="D31" s="5"/>
      <c r="L31" s="5" t="s">
        <v>77</v>
      </c>
      <c r="M31" s="50">
        <f>(C32+对比测试2!C25)/2</f>
        <v>4.2240000000000002</v>
      </c>
      <c r="N31" s="50">
        <f>(D32+对比测试2!D25)/2</f>
        <v>9.2502500000000012</v>
      </c>
    </row>
    <row r="32" spans="1:14">
      <c r="B32" s="5" t="s">
        <v>74</v>
      </c>
      <c r="C32" s="50">
        <f>D24</f>
        <v>4.9000000000000004</v>
      </c>
      <c r="D32" s="50">
        <f>E24</f>
        <v>9.8835000000000015</v>
      </c>
      <c r="L32" s="5" t="s">
        <v>78</v>
      </c>
      <c r="M32" s="50">
        <f>M28-M31</f>
        <v>1.1489999999999991</v>
      </c>
      <c r="N32" s="50">
        <f>N28-N31</f>
        <v>-0.61187500000000128</v>
      </c>
    </row>
    <row r="33" spans="13:14">
      <c r="M33" s="75" t="s">
        <v>82</v>
      </c>
      <c r="N33" s="75" t="s">
        <v>83</v>
      </c>
    </row>
  </sheetData>
  <mergeCells count="7">
    <mergeCell ref="L25:N25"/>
    <mergeCell ref="A25:I25"/>
    <mergeCell ref="B1:C1"/>
    <mergeCell ref="D1:E1"/>
    <mergeCell ref="F1:G1"/>
    <mergeCell ref="A1:A2"/>
    <mergeCell ref="H1:I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25" sqref="C25"/>
    </sheetView>
  </sheetViews>
  <sheetFormatPr baseColWidth="10" defaultRowHeight="15" x14ac:dyDescent="0"/>
  <cols>
    <col min="1" max="1" width="18.33203125" customWidth="1"/>
    <col min="10" max="10" width="15.1640625" customWidth="1"/>
    <col min="11" max="11" width="13.5" customWidth="1"/>
  </cols>
  <sheetData>
    <row r="1" spans="1:13">
      <c r="A1" s="93" t="s">
        <v>61</v>
      </c>
      <c r="B1" s="92" t="s">
        <v>59</v>
      </c>
      <c r="C1" s="92"/>
      <c r="D1" s="92" t="s">
        <v>60</v>
      </c>
      <c r="E1" s="92"/>
      <c r="F1" s="62"/>
      <c r="G1" s="63"/>
      <c r="H1" s="64"/>
      <c r="I1" s="93" t="s">
        <v>61</v>
      </c>
      <c r="J1" s="92" t="s">
        <v>65</v>
      </c>
      <c r="K1" s="92"/>
      <c r="L1" s="92" t="s">
        <v>64</v>
      </c>
      <c r="M1" s="92"/>
    </row>
    <row r="2" spans="1:13">
      <c r="A2" s="94"/>
      <c r="B2" s="49" t="s">
        <v>57</v>
      </c>
      <c r="C2" s="49" t="s">
        <v>58</v>
      </c>
      <c r="D2" s="49" t="s">
        <v>57</v>
      </c>
      <c r="E2" s="49" t="s">
        <v>58</v>
      </c>
      <c r="F2" s="62"/>
      <c r="G2" s="63"/>
      <c r="H2" s="64"/>
      <c r="I2" s="94"/>
      <c r="J2" s="49" t="s">
        <v>57</v>
      </c>
      <c r="K2" s="49" t="s">
        <v>58</v>
      </c>
      <c r="L2" s="49" t="s">
        <v>57</v>
      </c>
      <c r="M2" s="49" t="s">
        <v>58</v>
      </c>
    </row>
    <row r="3" spans="1:13">
      <c r="A3" s="51">
        <v>1</v>
      </c>
      <c r="B3" s="57">
        <v>15.65</v>
      </c>
      <c r="C3" s="57">
        <v>22.81</v>
      </c>
      <c r="D3" s="57">
        <v>4.0599999999999996</v>
      </c>
      <c r="E3" s="57">
        <v>9.1</v>
      </c>
      <c r="F3" s="65"/>
      <c r="G3" s="66"/>
      <c r="H3" s="67"/>
      <c r="I3" s="51">
        <v>1</v>
      </c>
      <c r="J3" s="57">
        <v>6.2</v>
      </c>
      <c r="K3" s="57">
        <v>10.06</v>
      </c>
      <c r="L3" s="57">
        <v>4.5999999999999996</v>
      </c>
      <c r="M3" s="57">
        <v>6.43</v>
      </c>
    </row>
    <row r="4" spans="1:13">
      <c r="A4" s="51">
        <f>A3+1</f>
        <v>2</v>
      </c>
      <c r="B4" s="57">
        <v>11.5</v>
      </c>
      <c r="C4" s="57">
        <v>18.36</v>
      </c>
      <c r="D4" s="57">
        <v>3.65</v>
      </c>
      <c r="E4" s="57">
        <v>11.2</v>
      </c>
      <c r="F4" s="65"/>
      <c r="G4" s="66"/>
      <c r="H4" s="67"/>
      <c r="I4" s="51">
        <f>I3+1</f>
        <v>2</v>
      </c>
      <c r="J4" s="57">
        <v>4.78</v>
      </c>
      <c r="K4" s="57">
        <v>8.7799999999999994</v>
      </c>
      <c r="L4" s="57">
        <v>5.7</v>
      </c>
      <c r="M4" s="57">
        <v>8.3000000000000007</v>
      </c>
    </row>
    <row r="5" spans="1:13">
      <c r="A5" s="51">
        <f t="shared" ref="A5:A14" si="0">A4+1</f>
        <v>3</v>
      </c>
      <c r="B5" s="57">
        <v>9.85</v>
      </c>
      <c r="C5" s="57">
        <v>14.36</v>
      </c>
      <c r="D5" s="57">
        <v>3.68</v>
      </c>
      <c r="E5" s="57">
        <v>7.09</v>
      </c>
      <c r="F5" s="65"/>
      <c r="G5" s="66"/>
      <c r="H5" s="67"/>
      <c r="I5" s="51">
        <f t="shared" ref="I5:I12" si="1">I4+1</f>
        <v>3</v>
      </c>
      <c r="J5" s="57">
        <v>5.46</v>
      </c>
      <c r="K5" s="57">
        <v>9.98</v>
      </c>
      <c r="L5" s="57">
        <v>6.26</v>
      </c>
      <c r="M5" s="57">
        <v>9.59</v>
      </c>
    </row>
    <row r="6" spans="1:13">
      <c r="A6" s="51">
        <f t="shared" si="0"/>
        <v>4</v>
      </c>
      <c r="B6" s="57">
        <v>10.6</v>
      </c>
      <c r="C6" s="57">
        <v>14.78</v>
      </c>
      <c r="D6" s="57">
        <v>3.66</v>
      </c>
      <c r="E6" s="57">
        <v>7</v>
      </c>
      <c r="F6" s="65"/>
      <c r="G6" s="66"/>
      <c r="H6" s="67"/>
      <c r="I6" s="51">
        <f t="shared" si="1"/>
        <v>4</v>
      </c>
      <c r="J6" s="57">
        <v>4.5</v>
      </c>
      <c r="K6" s="57">
        <v>8.56</v>
      </c>
      <c r="L6" s="57">
        <v>6.15</v>
      </c>
      <c r="M6" s="57">
        <v>8.74</v>
      </c>
    </row>
    <row r="7" spans="1:13">
      <c r="A7" s="51">
        <f t="shared" si="0"/>
        <v>5</v>
      </c>
      <c r="B7" s="57">
        <v>10.46</v>
      </c>
      <c r="C7" s="57">
        <v>14.44</v>
      </c>
      <c r="D7" s="57">
        <v>3.58</v>
      </c>
      <c r="E7" s="57">
        <v>12.01</v>
      </c>
      <c r="F7" s="65"/>
      <c r="G7" s="66"/>
      <c r="H7" s="67"/>
      <c r="I7" s="51">
        <f t="shared" si="1"/>
        <v>5</v>
      </c>
      <c r="J7" s="57">
        <v>4.18</v>
      </c>
      <c r="K7" s="57">
        <v>7.82</v>
      </c>
      <c r="L7" s="57">
        <v>5.54</v>
      </c>
      <c r="M7" s="57">
        <v>8.2899999999999991</v>
      </c>
    </row>
    <row r="8" spans="1:13">
      <c r="A8" s="51" t="s">
        <v>67</v>
      </c>
      <c r="B8" s="57">
        <f>AVERAGE(B3:B7)</f>
        <v>11.612</v>
      </c>
      <c r="C8" s="57">
        <f t="shared" ref="C8:E8" si="2">AVERAGE(C3:C7)</f>
        <v>16.95</v>
      </c>
      <c r="D8" s="57">
        <f t="shared" si="2"/>
        <v>3.726</v>
      </c>
      <c r="E8" s="57">
        <f t="shared" si="2"/>
        <v>9.2799999999999994</v>
      </c>
      <c r="F8" s="65"/>
      <c r="G8" s="66"/>
      <c r="H8" s="67"/>
      <c r="I8" s="59">
        <f t="shared" si="1"/>
        <v>6</v>
      </c>
      <c r="J8" s="60">
        <v>6.88</v>
      </c>
      <c r="K8" s="60">
        <v>10.83</v>
      </c>
      <c r="L8" s="60">
        <v>4.5</v>
      </c>
      <c r="M8" s="60">
        <v>6.43</v>
      </c>
    </row>
    <row r="9" spans="1:13">
      <c r="A9" s="51"/>
      <c r="B9" s="57"/>
      <c r="C9" s="57"/>
      <c r="D9" s="57"/>
      <c r="E9" s="57"/>
      <c r="F9" s="65"/>
      <c r="G9" s="66"/>
      <c r="H9" s="67"/>
      <c r="I9" s="59">
        <f t="shared" si="1"/>
        <v>7</v>
      </c>
      <c r="J9" s="60">
        <v>6.1</v>
      </c>
      <c r="K9" s="60">
        <v>10.01</v>
      </c>
      <c r="L9" s="60">
        <v>4.42</v>
      </c>
      <c r="M9" s="60">
        <v>6.61</v>
      </c>
    </row>
    <row r="10" spans="1:13">
      <c r="A10" s="59">
        <f>A7+1</f>
        <v>6</v>
      </c>
      <c r="B10" s="60">
        <v>8.7799999999999994</v>
      </c>
      <c r="C10" s="60">
        <v>12.61</v>
      </c>
      <c r="D10" s="60">
        <v>3.48</v>
      </c>
      <c r="E10" s="60">
        <v>10.16</v>
      </c>
      <c r="F10" s="68"/>
      <c r="G10" s="69"/>
      <c r="H10" s="70"/>
      <c r="I10" s="59">
        <f t="shared" si="1"/>
        <v>8</v>
      </c>
      <c r="J10" s="60">
        <v>6.65</v>
      </c>
      <c r="K10" s="60">
        <v>10.51</v>
      </c>
      <c r="L10" s="60">
        <v>4.2300000000000004</v>
      </c>
      <c r="M10" s="60">
        <v>6.29</v>
      </c>
    </row>
    <row r="11" spans="1:13">
      <c r="A11" s="59">
        <f t="shared" si="0"/>
        <v>7</v>
      </c>
      <c r="B11" s="60">
        <v>9.26</v>
      </c>
      <c r="C11" s="60">
        <v>13.1</v>
      </c>
      <c r="D11" s="60">
        <v>3.26</v>
      </c>
      <c r="E11" s="60">
        <v>6.57</v>
      </c>
      <c r="F11" s="68"/>
      <c r="G11" s="69"/>
      <c r="H11" s="70"/>
      <c r="I11" s="59">
        <f t="shared" si="1"/>
        <v>9</v>
      </c>
      <c r="J11" s="60">
        <v>6.3</v>
      </c>
      <c r="K11" s="60">
        <v>10.029999999999999</v>
      </c>
      <c r="L11" s="60">
        <v>5.86</v>
      </c>
      <c r="M11" s="60">
        <v>8.57</v>
      </c>
    </row>
    <row r="12" spans="1:13">
      <c r="A12" s="59">
        <f t="shared" si="0"/>
        <v>8</v>
      </c>
      <c r="B12" s="60">
        <v>10.44</v>
      </c>
      <c r="C12" s="60">
        <v>13.8</v>
      </c>
      <c r="D12" s="60">
        <v>3.2</v>
      </c>
      <c r="E12" s="60">
        <v>6.83</v>
      </c>
      <c r="F12" s="68"/>
      <c r="G12" s="69"/>
      <c r="H12" s="70"/>
      <c r="I12" s="59">
        <f t="shared" si="1"/>
        <v>10</v>
      </c>
      <c r="J12" s="60">
        <v>4.0999999999999996</v>
      </c>
      <c r="K12" s="60">
        <v>8.2799999999999994</v>
      </c>
      <c r="L12" s="60">
        <v>5.92</v>
      </c>
      <c r="M12" s="60">
        <v>9.61</v>
      </c>
    </row>
    <row r="13" spans="1:13">
      <c r="A13" s="59">
        <f t="shared" si="0"/>
        <v>9</v>
      </c>
      <c r="B13" s="60">
        <v>9.11</v>
      </c>
      <c r="C13" s="60">
        <v>12.61</v>
      </c>
      <c r="D13" s="60">
        <v>3.31</v>
      </c>
      <c r="E13" s="60">
        <v>9.02</v>
      </c>
      <c r="F13" s="68"/>
      <c r="G13" s="69"/>
      <c r="H13" s="70"/>
    </row>
    <row r="14" spans="1:13">
      <c r="A14" s="59">
        <f t="shared" si="0"/>
        <v>10</v>
      </c>
      <c r="B14" s="60">
        <v>9.11</v>
      </c>
      <c r="C14" s="60">
        <v>13.75</v>
      </c>
      <c r="D14" s="60">
        <v>3.6</v>
      </c>
      <c r="E14" s="60">
        <v>7.19</v>
      </c>
      <c r="F14" s="68"/>
      <c r="G14" s="69"/>
      <c r="H14" s="70"/>
    </row>
    <row r="15" spans="1:13">
      <c r="A15" s="5" t="s">
        <v>68</v>
      </c>
      <c r="B15" s="58">
        <f>AVERAGE(B10:B14)</f>
        <v>9.34</v>
      </c>
      <c r="C15" s="58">
        <f t="shared" ref="C15:E15" si="3">AVERAGE(C10:C14)</f>
        <v>13.174000000000001</v>
      </c>
      <c r="D15" s="58">
        <f t="shared" si="3"/>
        <v>3.37</v>
      </c>
      <c r="E15" s="58">
        <f t="shared" si="3"/>
        <v>7.9539999999999988</v>
      </c>
      <c r="F15" s="71"/>
      <c r="G15" s="61"/>
      <c r="H15" s="72"/>
      <c r="I15" s="58" t="s">
        <v>63</v>
      </c>
      <c r="J15" s="58">
        <f>AVERAGE(J3:J12)</f>
        <v>5.5149999999999997</v>
      </c>
      <c r="K15" s="58">
        <f>AVERAGE(K3:K12)</f>
        <v>9.4860000000000007</v>
      </c>
      <c r="L15" s="58">
        <f>AVERAGE(L3:L12)</f>
        <v>5.3180000000000005</v>
      </c>
      <c r="M15" s="58">
        <f>AVERAGE(M3:M12)</f>
        <v>7.8860000000000001</v>
      </c>
    </row>
    <row r="17" spans="1:13">
      <c r="A17" s="95" t="s">
        <v>66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</row>
    <row r="20" spans="1:13">
      <c r="B20" s="5" t="s">
        <v>90</v>
      </c>
      <c r="C20" s="5" t="s">
        <v>70</v>
      </c>
      <c r="D20" s="5" t="s">
        <v>69</v>
      </c>
    </row>
    <row r="21" spans="1:13">
      <c r="B21" s="5" t="s">
        <v>71</v>
      </c>
      <c r="C21" s="58">
        <f>(B8+B15)/2</f>
        <v>10.475999999999999</v>
      </c>
      <c r="D21" s="58">
        <f>(C8+C15)/2</f>
        <v>15.062000000000001</v>
      </c>
    </row>
    <row r="22" spans="1:13">
      <c r="B22" s="5" t="s">
        <v>72</v>
      </c>
      <c r="C22" s="58">
        <f>(J15+L15)/2</f>
        <v>5.4165000000000001</v>
      </c>
      <c r="D22" s="58">
        <f>(K15+M15)/2</f>
        <v>8.6859999999999999</v>
      </c>
    </row>
    <row r="23" spans="1:13">
      <c r="B23" s="5" t="s">
        <v>73</v>
      </c>
      <c r="C23" s="73">
        <f>(C21-C22)/C21</f>
        <v>0.48296105383734245</v>
      </c>
      <c r="D23" s="73">
        <f>(D21-D22)/D21</f>
        <v>0.42331695657947155</v>
      </c>
    </row>
    <row r="24" spans="1:13">
      <c r="B24" s="5"/>
      <c r="C24" s="5"/>
      <c r="D24" s="5"/>
    </row>
    <row r="25" spans="1:13">
      <c r="B25" s="5" t="s">
        <v>74</v>
      </c>
      <c r="C25" s="58">
        <f>(D8+D15)/2</f>
        <v>3.548</v>
      </c>
      <c r="D25" s="58">
        <f>(E8+E15)/2</f>
        <v>8.6169999999999991</v>
      </c>
    </row>
  </sheetData>
  <mergeCells count="7">
    <mergeCell ref="A17:M17"/>
    <mergeCell ref="I1:I2"/>
    <mergeCell ref="A1:A2"/>
    <mergeCell ref="B1:C1"/>
    <mergeCell ref="D1:E1"/>
    <mergeCell ref="J1:K1"/>
    <mergeCell ref="L1:M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H16" sqref="H16"/>
    </sheetView>
  </sheetViews>
  <sheetFormatPr baseColWidth="10" defaultRowHeight="15" x14ac:dyDescent="0"/>
  <cols>
    <col min="7" max="7" width="10.83203125" style="79"/>
  </cols>
  <sheetData>
    <row r="2" spans="1:8">
      <c r="A2" s="7" t="s">
        <v>85</v>
      </c>
      <c r="B2" s="7"/>
      <c r="C2" s="7"/>
      <c r="D2" s="7"/>
      <c r="E2" s="7"/>
      <c r="F2" s="7"/>
      <c r="G2" s="77"/>
      <c r="H2" s="7"/>
    </row>
    <row r="3" spans="1:8">
      <c r="A3" s="2">
        <v>0.39</v>
      </c>
      <c r="B3" s="2">
        <v>0.32</v>
      </c>
      <c r="C3" s="2">
        <v>0.44</v>
      </c>
      <c r="D3" s="2">
        <v>0.42</v>
      </c>
      <c r="E3" s="2">
        <v>0.49</v>
      </c>
      <c r="F3" s="2">
        <v>0.25</v>
      </c>
      <c r="G3" s="78">
        <v>0.3</v>
      </c>
      <c r="H3" s="2">
        <v>0.4</v>
      </c>
    </row>
    <row r="4" spans="1:8">
      <c r="B4" s="2"/>
      <c r="C4" s="2"/>
      <c r="D4" s="2"/>
      <c r="E4" s="2"/>
      <c r="F4" s="2"/>
      <c r="G4" s="78" t="s">
        <v>44</v>
      </c>
      <c r="H4" s="2">
        <f>AVERAGE(A3:H3)</f>
        <v>0.37624999999999992</v>
      </c>
    </row>
    <row r="5" spans="1:8">
      <c r="A5" s="2"/>
      <c r="B5" s="2"/>
      <c r="C5" s="2"/>
      <c r="D5" s="2"/>
      <c r="E5" s="2"/>
      <c r="F5" s="2"/>
      <c r="G5" s="78"/>
      <c r="H5" s="2"/>
    </row>
    <row r="6" spans="1:8">
      <c r="A6" s="2"/>
      <c r="B6" s="2"/>
      <c r="C6" s="2"/>
      <c r="D6" s="2"/>
      <c r="E6" s="2"/>
      <c r="F6" s="2"/>
      <c r="G6" s="78"/>
      <c r="H6" s="2"/>
    </row>
    <row r="7" spans="1:8">
      <c r="A7" t="s">
        <v>86</v>
      </c>
    </row>
    <row r="8" spans="1:8">
      <c r="A8" s="2">
        <v>0.39</v>
      </c>
      <c r="B8" s="2">
        <v>0.37</v>
      </c>
      <c r="C8" s="2">
        <v>0.35</v>
      </c>
      <c r="D8" s="2">
        <v>0.4</v>
      </c>
      <c r="E8">
        <v>0.52</v>
      </c>
      <c r="F8" s="2">
        <v>0.34</v>
      </c>
      <c r="G8" s="78">
        <v>0.43</v>
      </c>
      <c r="H8" s="2">
        <v>0.24</v>
      </c>
    </row>
    <row r="9" spans="1:8">
      <c r="G9" s="80" t="s">
        <v>87</v>
      </c>
      <c r="H9">
        <f>AVERAGE(A8:H8)</f>
        <v>0.38</v>
      </c>
    </row>
    <row r="11" spans="1:8">
      <c r="A11">
        <v>0.41</v>
      </c>
      <c r="B11">
        <v>0.35</v>
      </c>
      <c r="C11">
        <v>0.36</v>
      </c>
      <c r="D11">
        <v>0.42</v>
      </c>
      <c r="E11">
        <v>0.38</v>
      </c>
      <c r="F11">
        <v>0.45</v>
      </c>
      <c r="G11" s="79">
        <v>0.46</v>
      </c>
      <c r="H11">
        <v>0.35</v>
      </c>
    </row>
    <row r="12" spans="1:8">
      <c r="G12" s="80" t="s">
        <v>87</v>
      </c>
      <c r="H12">
        <f>AVERAGE(A11:H11)</f>
        <v>0.39750000000000002</v>
      </c>
    </row>
    <row r="14" spans="1:8">
      <c r="A14">
        <v>0.37</v>
      </c>
      <c r="B14">
        <v>0.35</v>
      </c>
      <c r="C14">
        <v>0.35</v>
      </c>
      <c r="D14">
        <v>0.41</v>
      </c>
      <c r="E14">
        <v>0.38</v>
      </c>
      <c r="F14">
        <v>0.33</v>
      </c>
      <c r="G14" s="79">
        <v>0.37</v>
      </c>
      <c r="H14">
        <v>0.38</v>
      </c>
    </row>
    <row r="15" spans="1:8">
      <c r="G15" s="80" t="s">
        <v>87</v>
      </c>
      <c r="H15">
        <f>AVERAGE(A14:H14)</f>
        <v>0.36749999999999999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启动时间优化</vt:lpstr>
      <vt:lpstr>对比测试</vt:lpstr>
      <vt:lpstr>对比测试2</vt:lpstr>
      <vt:lpstr>网宿sdk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2014-04-09T08:21:08Z</dcterms:created>
  <dcterms:modified xsi:type="dcterms:W3CDTF">2014-04-27T06:57:08Z</dcterms:modified>
</cp:coreProperties>
</file>