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\Downloads\"/>
    </mc:Choice>
  </mc:AlternateContent>
  <xr:revisionPtr revIDLastSave="0" documentId="13_ncr:1_{A82BE9DC-B94F-45AA-A9E6-AA053A0A2366}" xr6:coauthVersionLast="47" xr6:coauthVersionMax="47" xr10:uidLastSave="{00000000-0000-0000-0000-000000000000}"/>
  <bookViews>
    <workbookView xWindow="-108" yWindow="-108" windowWidth="22320" windowHeight="13176" tabRatio="645" activeTab="3" xr2:uid="{C5C629DA-D282-4B96-A7CA-7F3A9E09301D}"/>
  </bookViews>
  <sheets>
    <sheet name="Case 1  Backtest" sheetId="1" r:id="rId1"/>
    <sheet name="Case 2  Python" sheetId="2" r:id="rId2"/>
    <sheet name="Case 3 Portfolio Concepts " sheetId="3" r:id="rId3"/>
    <sheet name="Solution Portfolio Concepts" sheetId="5" r:id="rId4"/>
    <sheet name="Case 4 Derivatives" sheetId="4" r:id="rId5"/>
  </sheets>
  <definedNames>
    <definedName name="covar_mat">'Solution Portfolio Concepts'!$B$3:$E$6</definedName>
    <definedName name="solver_adj" localSheetId="3" hidden="1">'Solution Portfolio Concepts'!$A$28:$A$31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'Solution Portfolio Concepts'!$A$28</definedName>
    <definedName name="solver_lhs2" localSheetId="3" hidden="1">'Solution Portfolio Concepts'!$A$29</definedName>
    <definedName name="solver_lhs3" localSheetId="3" hidden="1">'Solution Portfolio Concepts'!$A$30</definedName>
    <definedName name="solver_lhs4" localSheetId="3" hidden="1">'Solution Portfolio Concepts'!$A$31</definedName>
    <definedName name="solver_lhs5" localSheetId="3" hidden="1">'Solution Portfolio Concepts'!$A$33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'Solution Portfolio Concepts'!$E$27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el5" localSheetId="3" hidden="1">2</definedName>
    <definedName name="solver_rhs1" localSheetId="3" hidden="1">0</definedName>
    <definedName name="solver_rhs2" localSheetId="3" hidden="1">0</definedName>
    <definedName name="solver_rhs3" localSheetId="3" hidden="1">0</definedName>
    <definedName name="solver_rhs4" localSheetId="3" hidden="1">0</definedName>
    <definedName name="solver_rhs5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5" l="1"/>
  <c r="E11" i="5"/>
  <c r="E10" i="5"/>
  <c r="E12" i="5"/>
  <c r="E13" i="5"/>
  <c r="G13" i="5"/>
  <c r="C18" i="5"/>
  <c r="H13" i="5" a="1"/>
  <c r="H13" i="5" s="1"/>
  <c r="I13" i="5" s="1"/>
  <c r="D27" i="5" l="1" a="1"/>
  <c r="D27" i="5" s="1"/>
  <c r="H10" i="5" a="1"/>
  <c r="H10" i="5" s="1"/>
  <c r="I10" i="5" s="1"/>
  <c r="J10" i="5" s="1"/>
  <c r="G10" i="5"/>
  <c r="D18" i="5" a="1"/>
  <c r="D18" i="5" s="1"/>
  <c r="E18" i="5" s="1"/>
  <c r="F18" i="5" s="1"/>
  <c r="C27" i="5"/>
  <c r="J13" i="5"/>
  <c r="E27" i="5" l="1"/>
  <c r="F27" i="5" s="1"/>
</calcChain>
</file>

<file path=xl/sharedStrings.xml><?xml version="1.0" encoding="utf-8"?>
<sst xmlns="http://schemas.openxmlformats.org/spreadsheetml/2006/main" count="110" uniqueCount="74">
  <si>
    <t>Apple shares</t>
  </si>
  <si>
    <t>100 units</t>
  </si>
  <si>
    <t>short calls on apple</t>
  </si>
  <si>
    <t>25 units</t>
  </si>
  <si>
    <t>long puts on apple</t>
  </si>
  <si>
    <t>ATM</t>
  </si>
  <si>
    <t>10% OTM</t>
  </si>
  <si>
    <t>1. What would be the delta of the portfolio at inception (assume a delta for the call option)</t>
  </si>
  <si>
    <t>Strike</t>
  </si>
  <si>
    <t>125 units</t>
  </si>
  <si>
    <t>3. What is the biggest risk to the client?</t>
  </si>
  <si>
    <t xml:space="preserve">Buy - if MACD at previous close crosses zero line from below and previous close crosses 20EMA from below </t>
  </si>
  <si>
    <t>3. 	Come up with an improvement to this rule set (free to choose you own indicator)</t>
  </si>
  <si>
    <t>Equities</t>
  </si>
  <si>
    <t>Fixed Income</t>
  </si>
  <si>
    <t>Global listed equity ETFs</t>
  </si>
  <si>
    <t>Exposure</t>
  </si>
  <si>
    <t>Commodities</t>
  </si>
  <si>
    <t>Commodities ETFs</t>
  </si>
  <si>
    <t>Expected  Return</t>
  </si>
  <si>
    <t>Crypto</t>
  </si>
  <si>
    <t xml:space="preserve">Global listed Bond ETFs </t>
  </si>
  <si>
    <t xml:space="preserve">Below is the covariance matrix </t>
  </si>
  <si>
    <t>The client wants to allocate 5% of the portfolio to crypto assets and proportionally reduce the weights of other assets</t>
  </si>
  <si>
    <t>expected return of crypto assets</t>
  </si>
  <si>
    <t>https://min-api.cryptocompare.com/data/v2/histoday?fsym=BTC&amp;tsym=USD&amp;limit=1095</t>
  </si>
  <si>
    <t xml:space="preserve">1 . Get the data of OHLCV data of BTC using the below API </t>
  </si>
  <si>
    <t>2. Code the following Long-Short strategy on BTC:</t>
  </si>
  <si>
    <t>Cover the short and go long on next open when 10 days moving average crosses 50 days moving average from below on today’s close.</t>
  </si>
  <si>
    <t>Cover the long and go short on next open when 10 days moving average crosses 50 days moving average from above on today’s close.</t>
  </si>
  <si>
    <t>Sell - if MACD at previous close crosses zero line from above and previous close crosses 20EMA from above</t>
  </si>
  <si>
    <t>Sell - if level of MACD histogram at previous close &lt; level of MACD  histogram at previous-1</t>
  </si>
  <si>
    <t>3. A client has the following portfolio</t>
  </si>
  <si>
    <t>Expiry</t>
  </si>
  <si>
    <t>na</t>
  </si>
  <si>
    <t>ba</t>
  </si>
  <si>
    <t>2. Evaluate strategy results - performance, risk, trades, churn etc. Also compare with BTC (buy and hold) on different parameters</t>
  </si>
  <si>
    <t>31.08.2021</t>
  </si>
  <si>
    <t>2. What would be the delta of the portfolio at 28.08.2021 if price rose by 5% since inception</t>
  </si>
  <si>
    <t>A client has the following as of today</t>
  </si>
  <si>
    <t>1. Would you recommend the client to add crypto to the portfolio based on portfolio risk adjusted performance?</t>
  </si>
  <si>
    <t>2. What should be the minimum expected return of crypto such that it improves the risk adjusted perfromance of portfolio?</t>
  </si>
  <si>
    <t>3. Will the minumum expected return of crypto remains same if the allocation to crypto increases/decreases?</t>
  </si>
  <si>
    <t>3. Generate a portfolio time series out of this Long-Short strategy and plot it against BTC. Discuss the strategy performance and how it could be improved?</t>
  </si>
  <si>
    <t>1. Backtest the following on 4 hr candles of BTC on Trading view over the past 6 months (using Pinescript) :</t>
  </si>
  <si>
    <t>Covar Matrix</t>
  </si>
  <si>
    <t>Weights</t>
  </si>
  <si>
    <t>Weights Equity</t>
  </si>
  <si>
    <t xml:space="preserve">Crypto-Target Weight </t>
  </si>
  <si>
    <t>Normalised Weight</t>
  </si>
  <si>
    <t>Risk</t>
  </si>
  <si>
    <t>Variance</t>
  </si>
  <si>
    <t>Std</t>
  </si>
  <si>
    <t>Sharpe Ratio ( As Risk Adjusted Return)</t>
  </si>
  <si>
    <t>Return</t>
  </si>
  <si>
    <t>Orig+Crypto</t>
  </si>
  <si>
    <t>Original</t>
  </si>
  <si>
    <t>Optimized Weights</t>
  </si>
  <si>
    <t>Minimum Risk Adjusted Perf</t>
  </si>
  <si>
    <t>goal</t>
  </si>
  <si>
    <t>Ret</t>
  </si>
  <si>
    <t>Sharpe</t>
  </si>
  <si>
    <t>Crypto Weight</t>
  </si>
  <si>
    <t>Now Suppose</t>
  </si>
  <si>
    <t>Weight</t>
  </si>
  <si>
    <t>Expected Return</t>
  </si>
  <si>
    <t>A1:</t>
  </si>
  <si>
    <t>No, I wouldn’t recommend as Risk Adj Return is better for the original Portfoliofor the current Expected Return and Weights</t>
  </si>
  <si>
    <t>A2:</t>
  </si>
  <si>
    <t>The minimun expected return is 31.86% to have a risk adj ret equal to original portfolio</t>
  </si>
  <si>
    <t>A3:</t>
  </si>
  <si>
    <t>The Exp Return from Crypto Will Increase if allocation to crypto increase and vice-versa</t>
  </si>
  <si>
    <t>Max Sharpe Portfolio</t>
  </si>
  <si>
    <t>Max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</si>
</sst>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0.0000"/>
    <numFmt numFmtId="166" formatCode="0.0%"/>
    <numFmt numFmtId="168" formatCode="_ * #,##0.0000_ ;_ * \-#,##0.0000_ ;_ * &quot;-&quot;??_ ;_ @_ "/>
    <numFmt numFmtId="172" formatCode="_ * #,##0.000000_ ;_ * \-#,##0.0000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indent="3"/>
    </xf>
    <xf numFmtId="0" fontId="4" fillId="0" borderId="0" xfId="2"/>
    <xf numFmtId="9" fontId="1" fillId="0" borderId="0" xfId="4" applyFont="1" applyAlignment="1">
      <alignment horizontal="center"/>
    </xf>
    <xf numFmtId="10" fontId="0" fillId="0" borderId="0" xfId="4" applyNumberFormat="1" applyFont="1"/>
    <xf numFmtId="43" fontId="0" fillId="0" borderId="0" xfId="3" applyFont="1"/>
    <xf numFmtId="168" fontId="0" fillId="0" borderId="0" xfId="3" applyNumberFormat="1" applyFon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43" fontId="0" fillId="0" borderId="0" xfId="0" applyNumberFormat="1"/>
    <xf numFmtId="168" fontId="0" fillId="0" borderId="0" xfId="0" applyNumberFormat="1"/>
    <xf numFmtId="10" fontId="1" fillId="0" borderId="0" xfId="4" applyNumberFormat="1" applyFont="1" applyAlignment="1">
      <alignment horizontal="center"/>
    </xf>
    <xf numFmtId="166" fontId="0" fillId="0" borderId="0" xfId="0" applyNumberFormat="1"/>
    <xf numFmtId="10" fontId="0" fillId="0" borderId="0" xfId="0" applyNumberFormat="1"/>
    <xf numFmtId="168" fontId="0" fillId="2" borderId="0" xfId="3" applyNumberFormat="1" applyFont="1" applyFill="1"/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72" fontId="0" fillId="0" borderId="0" xfId="3" applyNumberFormat="1" applyFont="1"/>
  </cellXfs>
  <cellStyles count="5">
    <cellStyle name="Comma" xfId="3" builtinId="3"/>
    <cellStyle name="Hyperlink" xfId="2" builtinId="8"/>
    <cellStyle name="Normal" xfId="0" builtinId="0"/>
    <cellStyle name="Normal 2 3" xfId="1" xr:uid="{A074D32C-621C-4CF5-97B8-A191E0E1B52D}"/>
    <cellStyle name="Percent" xfId="4" builtinId="5"/>
  </cellStyles>
  <dxfs count="0"/>
  <tableStyles count="1" defaultTableStyle="TableStyleMedium2" defaultPivotStyle="PivotStyleLight16">
    <tableStyle name="Invisible" pivot="0" table="0" count="0" xr9:uid="{8B82D57D-D6FC-4612-BC85-BD77F1182E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in-api.cryptocompare.com/data/v2/histoday?fsym=BTC&amp;tsym=USD&amp;limit=1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7B28-88F4-4476-8E8C-142316CD081C}">
  <dimension ref="A1:A8"/>
  <sheetViews>
    <sheetView zoomScale="150" zoomScaleNormal="150" workbookViewId="0"/>
  </sheetViews>
  <sheetFormatPr defaultColWidth="8.77734375" defaultRowHeight="14.4" x14ac:dyDescent="0.3"/>
  <cols>
    <col min="1" max="1" width="49.44140625" customWidth="1"/>
  </cols>
  <sheetData>
    <row r="1" spans="1:1" x14ac:dyDescent="0.3">
      <c r="A1" t="s">
        <v>44</v>
      </c>
    </row>
    <row r="2" spans="1:1" x14ac:dyDescent="0.3">
      <c r="A2" s="14" t="s">
        <v>11</v>
      </c>
    </row>
    <row r="3" spans="1:1" x14ac:dyDescent="0.3">
      <c r="A3" s="14" t="s">
        <v>30</v>
      </c>
    </row>
    <row r="4" spans="1:1" x14ac:dyDescent="0.3">
      <c r="A4" s="14" t="s">
        <v>31</v>
      </c>
    </row>
    <row r="6" spans="1:1" x14ac:dyDescent="0.3">
      <c r="A6" s="9" t="s">
        <v>36</v>
      </c>
    </row>
    <row r="8" spans="1:1" x14ac:dyDescent="0.3">
      <c r="A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935A-9557-4F09-9688-74268B652893}">
  <dimension ref="A1:L15"/>
  <sheetViews>
    <sheetView zoomScale="150" zoomScaleNormal="150" workbookViewId="0">
      <selection activeCell="A2" sqref="A2"/>
    </sheetView>
  </sheetViews>
  <sheetFormatPr defaultColWidth="8.77734375" defaultRowHeight="14.4" x14ac:dyDescent="0.3"/>
  <cols>
    <col min="1" max="1" width="11.6640625" bestFit="1" customWidth="1"/>
    <col min="4" max="4" width="10.109375" bestFit="1" customWidth="1"/>
    <col min="12" max="12" width="12.6640625" bestFit="1" customWidth="1"/>
  </cols>
  <sheetData>
    <row r="1" spans="1:12" x14ac:dyDescent="0.3">
      <c r="A1" t="s">
        <v>26</v>
      </c>
    </row>
    <row r="2" spans="1:12" x14ac:dyDescent="0.3">
      <c r="A2" s="15" t="s">
        <v>25</v>
      </c>
    </row>
    <row r="4" spans="1:12" x14ac:dyDescent="0.3">
      <c r="A4" s="1" t="s">
        <v>27</v>
      </c>
    </row>
    <row r="5" spans="1:12" x14ac:dyDescent="0.3">
      <c r="A5" t="s">
        <v>28</v>
      </c>
    </row>
    <row r="6" spans="1:12" x14ac:dyDescent="0.3">
      <c r="A6" t="s">
        <v>29</v>
      </c>
    </row>
    <row r="8" spans="1:12" x14ac:dyDescent="0.3">
      <c r="A8" t="s">
        <v>43</v>
      </c>
    </row>
    <row r="9" spans="1:12" x14ac:dyDescent="0.3">
      <c r="A9" s="3"/>
    </row>
    <row r="10" spans="1:12" x14ac:dyDescent="0.3">
      <c r="A10" s="3"/>
    </row>
    <row r="14" spans="1:12" x14ac:dyDescent="0.3">
      <c r="D14" s="7"/>
      <c r="E14" s="7"/>
      <c r="I14" s="7"/>
      <c r="L14" s="1"/>
    </row>
    <row r="15" spans="1:12" x14ac:dyDescent="0.3">
      <c r="D15" s="8"/>
      <c r="E15" s="8"/>
      <c r="I15" s="8"/>
      <c r="L15" s="8"/>
    </row>
  </sheetData>
  <hyperlinks>
    <hyperlink ref="A2" r:id="rId1" xr:uid="{5C954853-8F92-6C4D-8CCA-0821DDBA96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5791-F7F7-43FA-B7E4-D4B7BC23895B}">
  <dimension ref="A1:E20"/>
  <sheetViews>
    <sheetView topLeftCell="A3" zoomScale="150" zoomScaleNormal="150" workbookViewId="0">
      <selection activeCell="A19" sqref="A19"/>
    </sheetView>
  </sheetViews>
  <sheetFormatPr defaultColWidth="8.77734375" defaultRowHeight="14.4" x14ac:dyDescent="0.3"/>
  <cols>
    <col min="1" max="1" width="12" customWidth="1"/>
    <col min="2" max="2" width="21.109375" bestFit="1" customWidth="1"/>
    <col min="3" max="3" width="12.109375" bestFit="1" customWidth="1"/>
    <col min="4" max="4" width="15" bestFit="1" customWidth="1"/>
  </cols>
  <sheetData>
    <row r="1" spans="1:5" x14ac:dyDescent="0.3">
      <c r="A1" s="6" t="s">
        <v>32</v>
      </c>
    </row>
    <row r="2" spans="1:5" x14ac:dyDescent="0.3">
      <c r="A2" s="6"/>
    </row>
    <row r="3" spans="1:5" x14ac:dyDescent="0.3">
      <c r="C3" s="2" t="s">
        <v>16</v>
      </c>
      <c r="D3" s="2" t="s">
        <v>19</v>
      </c>
    </row>
    <row r="4" spans="1:5" x14ac:dyDescent="0.3">
      <c r="A4" t="s">
        <v>13</v>
      </c>
      <c r="B4" t="s">
        <v>15</v>
      </c>
      <c r="C4" s="5">
        <v>0.4</v>
      </c>
      <c r="D4" s="10">
        <v>0.13</v>
      </c>
    </row>
    <row r="5" spans="1:5" x14ac:dyDescent="0.3">
      <c r="A5" t="s">
        <v>14</v>
      </c>
      <c r="B5" t="s">
        <v>21</v>
      </c>
      <c r="C5" s="5">
        <v>0.5</v>
      </c>
      <c r="D5" s="10">
        <v>0.04</v>
      </c>
    </row>
    <row r="6" spans="1:5" x14ac:dyDescent="0.3">
      <c r="A6" t="s">
        <v>17</v>
      </c>
      <c r="B6" t="s">
        <v>18</v>
      </c>
      <c r="C6" s="5">
        <v>0.1</v>
      </c>
      <c r="D6" s="10">
        <v>0.04</v>
      </c>
    </row>
    <row r="8" spans="1:5" x14ac:dyDescent="0.3">
      <c r="A8" t="s">
        <v>23</v>
      </c>
    </row>
    <row r="9" spans="1:5" x14ac:dyDescent="0.3">
      <c r="A9" t="s">
        <v>24</v>
      </c>
      <c r="C9" s="8">
        <v>0.25</v>
      </c>
    </row>
    <row r="11" spans="1:5" x14ac:dyDescent="0.3">
      <c r="A11" t="s">
        <v>22</v>
      </c>
    </row>
    <row r="12" spans="1:5" x14ac:dyDescent="0.3">
      <c r="A12" s="11"/>
      <c r="B12" s="12" t="s">
        <v>13</v>
      </c>
      <c r="C12" s="12" t="s">
        <v>14</v>
      </c>
      <c r="D12" s="12" t="s">
        <v>17</v>
      </c>
      <c r="E12" s="12" t="s">
        <v>20</v>
      </c>
    </row>
    <row r="13" spans="1:5" x14ac:dyDescent="0.3">
      <c r="A13" s="11" t="s">
        <v>13</v>
      </c>
      <c r="B13" s="13">
        <v>2.3401000858477523E-2</v>
      </c>
      <c r="C13" s="13">
        <v>1.1676272875498126E-4</v>
      </c>
      <c r="D13" s="13">
        <v>8.876539888369334E-3</v>
      </c>
      <c r="E13" s="13">
        <v>1.7275558694923528E-2</v>
      </c>
    </row>
    <row r="14" spans="1:5" x14ac:dyDescent="0.3">
      <c r="A14" s="11" t="s">
        <v>14</v>
      </c>
      <c r="B14" s="13">
        <v>1.1676272875498126E-4</v>
      </c>
      <c r="C14" s="13">
        <v>2.0999849350733703E-3</v>
      </c>
      <c r="D14" s="13">
        <v>5.2879809825310284E-4</v>
      </c>
      <c r="E14" s="13">
        <v>1.7987735943949656E-3</v>
      </c>
    </row>
    <row r="15" spans="1:5" x14ac:dyDescent="0.3">
      <c r="A15" s="11" t="s">
        <v>17</v>
      </c>
      <c r="B15" s="13">
        <v>8.876539888369334E-3</v>
      </c>
      <c r="C15" s="13">
        <v>5.2879809825310284E-4</v>
      </c>
      <c r="D15" s="13">
        <v>1.7051873306490956E-2</v>
      </c>
      <c r="E15" s="13">
        <v>8.6042952512103907E-3</v>
      </c>
    </row>
    <row r="16" spans="1:5" x14ac:dyDescent="0.3">
      <c r="A16" s="11" t="s">
        <v>20</v>
      </c>
      <c r="B16" s="13">
        <v>1.7275558694923528E-2</v>
      </c>
      <c r="C16" s="13">
        <v>1.7987735943949656E-3</v>
      </c>
      <c r="D16" s="13">
        <v>8.6042952512103907E-3</v>
      </c>
      <c r="E16" s="13">
        <v>0.59902403128210113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0A6D-59DB-4E5F-AA0D-C211A58775C4}">
  <dimension ref="A1:L39"/>
  <sheetViews>
    <sheetView tabSelected="1" zoomScale="80" zoomScaleNormal="80" workbookViewId="0">
      <selection activeCell="M19" sqref="M19"/>
    </sheetView>
  </sheetViews>
  <sheetFormatPr defaultRowHeight="14.4" x14ac:dyDescent="0.3"/>
  <cols>
    <col min="1" max="1" width="24.21875" customWidth="1"/>
    <col min="2" max="2" width="13.6640625" customWidth="1"/>
    <col min="3" max="3" width="11.5546875" customWidth="1"/>
    <col min="4" max="4" width="15.88671875" customWidth="1"/>
    <col min="5" max="6" width="15.33203125" customWidth="1"/>
    <col min="7" max="7" width="11" bestFit="1" customWidth="1"/>
    <col min="8" max="8" width="9.44140625" bestFit="1" customWidth="1"/>
    <col min="9" max="9" width="15.21875" bestFit="1" customWidth="1"/>
    <col min="10" max="10" width="34.44140625" bestFit="1" customWidth="1"/>
  </cols>
  <sheetData>
    <row r="1" spans="1:12" x14ac:dyDescent="0.3">
      <c r="A1" t="s">
        <v>45</v>
      </c>
    </row>
    <row r="2" spans="1:12" x14ac:dyDescent="0.3">
      <c r="A2" s="11"/>
      <c r="B2" s="12" t="s">
        <v>13</v>
      </c>
      <c r="C2" s="12" t="s">
        <v>14</v>
      </c>
      <c r="D2" s="12" t="s">
        <v>17</v>
      </c>
      <c r="E2" s="12" t="s">
        <v>20</v>
      </c>
      <c r="F2" s="20"/>
    </row>
    <row r="3" spans="1:12" x14ac:dyDescent="0.3">
      <c r="A3" s="11" t="s">
        <v>13</v>
      </c>
      <c r="B3" s="13">
        <v>2.3401000858477523E-2</v>
      </c>
      <c r="C3" s="13">
        <v>1.1676272875498126E-4</v>
      </c>
      <c r="D3" s="13">
        <v>8.876539888369334E-3</v>
      </c>
      <c r="E3" s="13">
        <v>1.7275558694923528E-2</v>
      </c>
      <c r="F3" s="21"/>
    </row>
    <row r="4" spans="1:12" x14ac:dyDescent="0.3">
      <c r="A4" s="11" t="s">
        <v>14</v>
      </c>
      <c r="B4" s="13">
        <v>1.1676272875498126E-4</v>
      </c>
      <c r="C4" s="13">
        <v>2.0999849350733703E-3</v>
      </c>
      <c r="D4" s="13">
        <v>5.2879809825310284E-4</v>
      </c>
      <c r="E4" s="13">
        <v>1.7987735943949656E-3</v>
      </c>
      <c r="F4" s="21"/>
    </row>
    <row r="5" spans="1:12" x14ac:dyDescent="0.3">
      <c r="A5" s="11" t="s">
        <v>17</v>
      </c>
      <c r="B5" s="13">
        <v>8.876539888369334E-3</v>
      </c>
      <c r="C5" s="13">
        <v>5.2879809825310284E-4</v>
      </c>
      <c r="D5" s="13">
        <v>1.7051873306490956E-2</v>
      </c>
      <c r="E5" s="13">
        <v>8.6042952512103907E-3</v>
      </c>
      <c r="F5" s="21"/>
    </row>
    <row r="6" spans="1:12" x14ac:dyDescent="0.3">
      <c r="A6" s="11" t="s">
        <v>20</v>
      </c>
      <c r="B6" s="13">
        <v>1.7275558694923528E-2</v>
      </c>
      <c r="C6" s="13">
        <v>1.7987735943949656E-3</v>
      </c>
      <c r="D6" s="13">
        <v>8.6042952512103907E-3</v>
      </c>
      <c r="E6" s="13">
        <v>0.59902403128210113</v>
      </c>
      <c r="F6" s="21"/>
    </row>
    <row r="8" spans="1:12" x14ac:dyDescent="0.3">
      <c r="A8" t="s">
        <v>47</v>
      </c>
    </row>
    <row r="9" spans="1:12" x14ac:dyDescent="0.3">
      <c r="C9" s="2" t="s">
        <v>16</v>
      </c>
      <c r="D9" s="2" t="s">
        <v>19</v>
      </c>
      <c r="E9" s="2" t="s">
        <v>49</v>
      </c>
      <c r="F9" s="2"/>
      <c r="G9" s="2" t="s">
        <v>54</v>
      </c>
      <c r="H9" s="2" t="s">
        <v>51</v>
      </c>
      <c r="I9" s="2" t="s">
        <v>52</v>
      </c>
      <c r="J9" s="2" t="s">
        <v>53</v>
      </c>
      <c r="L9" s="2" t="s">
        <v>66</v>
      </c>
    </row>
    <row r="10" spans="1:12" x14ac:dyDescent="0.3">
      <c r="A10" t="s">
        <v>13</v>
      </c>
      <c r="B10" t="s">
        <v>15</v>
      </c>
      <c r="C10" s="5">
        <v>0.4</v>
      </c>
      <c r="D10" s="10">
        <v>0.13</v>
      </c>
      <c r="E10" s="24">
        <f t="shared" ref="E10:E12" si="0">C10*(1-$E$13)</f>
        <v>0.38</v>
      </c>
      <c r="F10" s="16" t="s">
        <v>55</v>
      </c>
      <c r="G10" s="17">
        <f>SUMPRODUCT(E10:E13,D10:D13)</f>
        <v>8.4699999999999998E-2</v>
      </c>
      <c r="H10" s="18">
        <f t="array" ref="H10">MMULT(TRANSPOSE(E10:E13),MMULT(covar_mat,E10:E13))</f>
        <v>7.0587821941519285E-3</v>
      </c>
      <c r="I10" s="17">
        <f>SQRT(H10)</f>
        <v>8.4016559047320721E-2</v>
      </c>
      <c r="J10" s="27">
        <f>G10/I10</f>
        <v>1.0081345982319312</v>
      </c>
      <c r="L10" t="s">
        <v>67</v>
      </c>
    </row>
    <row r="11" spans="1:12" x14ac:dyDescent="0.3">
      <c r="A11" t="s">
        <v>14</v>
      </c>
      <c r="B11" t="s">
        <v>21</v>
      </c>
      <c r="C11" s="5">
        <v>0.5</v>
      </c>
      <c r="D11" s="10">
        <v>0.04</v>
      </c>
      <c r="E11" s="24">
        <f t="shared" si="0"/>
        <v>0.47499999999999998</v>
      </c>
      <c r="F11" s="16"/>
    </row>
    <row r="12" spans="1:12" x14ac:dyDescent="0.3">
      <c r="A12" t="s">
        <v>17</v>
      </c>
      <c r="B12" t="s">
        <v>18</v>
      </c>
      <c r="C12" s="5">
        <v>0.1</v>
      </c>
      <c r="D12" s="10">
        <v>0.04</v>
      </c>
      <c r="E12" s="24">
        <f>C12*(1-$E$13)</f>
        <v>9.5000000000000001E-2</v>
      </c>
      <c r="F12" s="16"/>
    </row>
    <row r="13" spans="1:12" x14ac:dyDescent="0.3">
      <c r="A13" t="s">
        <v>48</v>
      </c>
      <c r="B13" t="s">
        <v>20</v>
      </c>
      <c r="C13" s="5">
        <v>0.05</v>
      </c>
      <c r="D13" s="10">
        <v>0.25</v>
      </c>
      <c r="E13" s="24">
        <f>C13</f>
        <v>0.05</v>
      </c>
      <c r="F13" s="16" t="s">
        <v>56</v>
      </c>
      <c r="G13" s="17">
        <f>SUMPRODUCT(C10:C12,D10:D12)</f>
        <v>7.6000000000000012E-2</v>
      </c>
      <c r="H13" s="30">
        <f t="array" ref="H13">MMULT(TRANSPOSE(C10:C12),MMULT(B3:D5,C10:C12))</f>
        <v>5.2493831965865064E-3</v>
      </c>
      <c r="I13" s="17">
        <f>SQRT(H13)</f>
        <v>7.2452627257998767E-2</v>
      </c>
      <c r="J13" s="27">
        <f>G13/I13</f>
        <v>1.0489612713334646</v>
      </c>
    </row>
    <row r="17" spans="1:9" x14ac:dyDescent="0.3">
      <c r="A17" t="s">
        <v>58</v>
      </c>
      <c r="C17" t="s">
        <v>60</v>
      </c>
      <c r="D17" t="s">
        <v>50</v>
      </c>
      <c r="E17" t="s">
        <v>61</v>
      </c>
      <c r="F17" t="s">
        <v>59</v>
      </c>
      <c r="I17" t="s">
        <v>68</v>
      </c>
    </row>
    <row r="18" spans="1:9" x14ac:dyDescent="0.3">
      <c r="A18" t="s">
        <v>57</v>
      </c>
      <c r="B18" t="s">
        <v>54</v>
      </c>
      <c r="C18">
        <f>SUMPRODUCT(A19:A22,B19:B22)</f>
        <v>8.8130116591340624E-2</v>
      </c>
      <c r="D18">
        <f t="array" ref="D18">SQRT(MMULT(TRANSPOSE(E10:E13),MMULT(covar_mat,E10:E13)))</f>
        <v>8.4016559047320721E-2</v>
      </c>
      <c r="E18" s="19">
        <f>C18/D18</f>
        <v>1.0489612713334644</v>
      </c>
      <c r="F18" s="22">
        <f>E18-J13</f>
        <v>0</v>
      </c>
      <c r="I18" t="s">
        <v>69</v>
      </c>
    </row>
    <row r="19" spans="1:9" x14ac:dyDescent="0.3">
      <c r="A19" s="24">
        <v>0.38</v>
      </c>
      <c r="B19" s="28">
        <v>0.13</v>
      </c>
    </row>
    <row r="20" spans="1:9" x14ac:dyDescent="0.3">
      <c r="A20" s="24">
        <v>0.47499999999999998</v>
      </c>
      <c r="B20" s="28">
        <v>0.04</v>
      </c>
    </row>
    <row r="21" spans="1:9" x14ac:dyDescent="0.3">
      <c r="A21" s="24">
        <v>9.5000000000000001E-2</v>
      </c>
      <c r="B21" s="28">
        <v>0.04</v>
      </c>
    </row>
    <row r="22" spans="1:9" x14ac:dyDescent="0.3">
      <c r="A22" s="24">
        <v>0.05</v>
      </c>
      <c r="B22" s="29">
        <v>0.31860233182681247</v>
      </c>
    </row>
    <row r="24" spans="1:9" x14ac:dyDescent="0.3">
      <c r="A24" t="s">
        <v>63</v>
      </c>
      <c r="H24" t="s">
        <v>64</v>
      </c>
      <c r="I24" t="s">
        <v>65</v>
      </c>
    </row>
    <row r="25" spans="1:9" x14ac:dyDescent="0.3">
      <c r="A25" s="8" t="s">
        <v>62</v>
      </c>
      <c r="B25" s="25">
        <v>0.15</v>
      </c>
      <c r="H25" s="26">
        <v>2.5000000000000001E-2</v>
      </c>
      <c r="I25" s="26">
        <v>0.22556323668393902</v>
      </c>
    </row>
    <row r="26" spans="1:9" x14ac:dyDescent="0.3">
      <c r="A26" t="s">
        <v>58</v>
      </c>
      <c r="C26" t="s">
        <v>60</v>
      </c>
      <c r="D26" t="s">
        <v>50</v>
      </c>
      <c r="E26" t="s">
        <v>61</v>
      </c>
      <c r="F26" t="s">
        <v>59</v>
      </c>
      <c r="H26" s="8">
        <v>0.05</v>
      </c>
      <c r="I26" s="26">
        <v>0.31860233182681269</v>
      </c>
    </row>
    <row r="27" spans="1:9" x14ac:dyDescent="0.3">
      <c r="A27" t="s">
        <v>46</v>
      </c>
      <c r="B27" t="s">
        <v>54</v>
      </c>
      <c r="C27">
        <f>SUMPRODUCT(A28:A31,B28:B31)</f>
        <v>6.1649617958463292E-2</v>
      </c>
      <c r="D27">
        <f t="array" ref="D27">SQRT(MMULT(TRANSPOSE(A28:A31),MMULT(covar_mat,A28:A31)))</f>
        <v>5.0586644071645641E-2</v>
      </c>
      <c r="E27" s="23">
        <f>C27/D27</f>
        <v>1.2186935719860998</v>
      </c>
      <c r="F27" s="22">
        <f>E27-J13</f>
        <v>0.16973230065263523</v>
      </c>
      <c r="H27" s="8">
        <v>0.1</v>
      </c>
      <c r="I27" s="26">
        <v>0.45560109681673533</v>
      </c>
    </row>
    <row r="28" spans="1:9" x14ac:dyDescent="0.3">
      <c r="A28" s="26">
        <v>0.22036016820344853</v>
      </c>
      <c r="B28" s="10">
        <v>0.13</v>
      </c>
      <c r="H28" s="8">
        <v>0.15</v>
      </c>
      <c r="I28" s="26">
        <v>0.54540180644978464</v>
      </c>
    </row>
    <row r="29" spans="1:9" x14ac:dyDescent="0.3">
      <c r="A29" s="26">
        <v>0.77098648503391909</v>
      </c>
      <c r="B29" s="10">
        <v>0.04</v>
      </c>
    </row>
    <row r="30" spans="1:9" x14ac:dyDescent="0.3">
      <c r="A30" s="26">
        <v>0</v>
      </c>
      <c r="B30" s="10">
        <v>0.04</v>
      </c>
    </row>
    <row r="31" spans="1:9" x14ac:dyDescent="0.3">
      <c r="A31" s="26">
        <v>8.6533467626328676E-3</v>
      </c>
      <c r="B31" s="10">
        <v>0.25</v>
      </c>
    </row>
    <row r="32" spans="1:9" x14ac:dyDescent="0.3">
      <c r="I32" t="s">
        <v>70</v>
      </c>
    </row>
    <row r="33" spans="1:9" x14ac:dyDescent="0.3">
      <c r="A33" s="26">
        <f>SUM(A28:A31)</f>
        <v>1.0000000000000004</v>
      </c>
      <c r="I33" t="s">
        <v>71</v>
      </c>
    </row>
    <row r="35" spans="1:9" x14ac:dyDescent="0.3">
      <c r="A35" t="s">
        <v>72</v>
      </c>
    </row>
    <row r="36" spans="1:9" x14ac:dyDescent="0.3">
      <c r="A36" s="11" t="s">
        <v>13</v>
      </c>
      <c r="B36" s="26">
        <v>0.22036016820344853</v>
      </c>
      <c r="C36" t="s">
        <v>73</v>
      </c>
      <c r="D36" s="19">
        <v>1.2186935719860998</v>
      </c>
    </row>
    <row r="37" spans="1:9" x14ac:dyDescent="0.3">
      <c r="A37" s="11" t="s">
        <v>14</v>
      </c>
      <c r="B37" s="26">
        <v>0.77098648503391909</v>
      </c>
    </row>
    <row r="38" spans="1:9" x14ac:dyDescent="0.3">
      <c r="A38" s="11" t="s">
        <v>17</v>
      </c>
      <c r="B38" s="26">
        <v>0</v>
      </c>
    </row>
    <row r="39" spans="1:9" x14ac:dyDescent="0.3">
      <c r="A39" s="11" t="s">
        <v>20</v>
      </c>
      <c r="B39" s="26">
        <v>8.6533467626328676E-3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7D62-D11C-3341-A85B-733C2A790DC3}">
  <dimension ref="A1:D9"/>
  <sheetViews>
    <sheetView zoomScale="150" zoomScaleNormal="150" workbookViewId="0">
      <selection activeCell="A9" sqref="A9"/>
    </sheetView>
  </sheetViews>
  <sheetFormatPr defaultColWidth="10.77734375" defaultRowHeight="14.4" x14ac:dyDescent="0.3"/>
  <cols>
    <col min="1" max="1" width="21.44140625" customWidth="1"/>
    <col min="2" max="2" width="13.44140625" customWidth="1"/>
    <col min="3" max="3" width="22.109375" style="4" bestFit="1" customWidth="1"/>
  </cols>
  <sheetData>
    <row r="1" spans="1:4" x14ac:dyDescent="0.3">
      <c r="A1" s="6" t="s">
        <v>39</v>
      </c>
      <c r="C1"/>
    </row>
    <row r="2" spans="1:4" x14ac:dyDescent="0.3">
      <c r="C2" s="2" t="s">
        <v>8</v>
      </c>
      <c r="D2" s="2" t="s">
        <v>33</v>
      </c>
    </row>
    <row r="3" spans="1:4" x14ac:dyDescent="0.3">
      <c r="A3" t="s">
        <v>0</v>
      </c>
      <c r="B3" t="s">
        <v>1</v>
      </c>
      <c r="C3" s="4" t="s">
        <v>34</v>
      </c>
      <c r="D3" s="4" t="s">
        <v>35</v>
      </c>
    </row>
    <row r="4" spans="1:4" x14ac:dyDescent="0.3">
      <c r="A4" t="s">
        <v>4</v>
      </c>
      <c r="B4" t="s">
        <v>3</v>
      </c>
      <c r="C4" s="4" t="s">
        <v>5</v>
      </c>
      <c r="D4" s="4" t="s">
        <v>37</v>
      </c>
    </row>
    <row r="5" spans="1:4" x14ac:dyDescent="0.3">
      <c r="A5" t="s">
        <v>2</v>
      </c>
      <c r="B5" t="s">
        <v>9</v>
      </c>
      <c r="C5" s="4" t="s">
        <v>6</v>
      </c>
      <c r="D5" s="4" t="s">
        <v>37</v>
      </c>
    </row>
    <row r="6" spans="1:4" x14ac:dyDescent="0.3">
      <c r="C6"/>
    </row>
    <row r="7" spans="1:4" x14ac:dyDescent="0.3">
      <c r="A7" t="s">
        <v>7</v>
      </c>
      <c r="C7"/>
    </row>
    <row r="8" spans="1:4" x14ac:dyDescent="0.3">
      <c r="A8" t="s">
        <v>38</v>
      </c>
      <c r="C8"/>
    </row>
    <row r="9" spans="1:4" x14ac:dyDescent="0.3">
      <c r="A9" t="s">
        <v>10</v>
      </c>
      <c r="C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EB5AB-47FA-4010-A4FD-99D3FE654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Case 1  Backtest</vt:lpstr>
      <vt:lpstr>Case 2  Python</vt:lpstr>
      <vt:lpstr>Case 3 Portfolio Concepts </vt:lpstr>
      <vt:lpstr>Solution Portfolio Concepts</vt:lpstr>
      <vt:lpstr>Case 4 Derivatives</vt:lpstr>
      <vt:lpstr>covar_mat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Shah</dc:creator>
  <cp:lastModifiedBy>Govind</cp:lastModifiedBy>
  <dcterms:created xsi:type="dcterms:W3CDTF">2021-04-28T12:52:01Z</dcterms:created>
  <dcterms:modified xsi:type="dcterms:W3CDTF">2021-07-31T06:01:20Z</dcterms:modified>
</cp:coreProperties>
</file>