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085" windowHeight="7530" activeTab="6"/>
  </bookViews>
  <sheets>
    <sheet name="4월" sheetId="1" r:id="rId1"/>
    <sheet name="5월" sheetId="6" r:id="rId2"/>
    <sheet name="6월" sheetId="7" r:id="rId3"/>
    <sheet name="7월" sheetId="8" r:id="rId4"/>
    <sheet name="8월" sheetId="9" r:id="rId5"/>
    <sheet name="9월" sheetId="10" r:id="rId6"/>
    <sheet name="10월" sheetId="11" r:id="rId7"/>
    <sheet name="정리" sheetId="4" r:id="rId8"/>
    <sheet name="대출" sheetId="5" r:id="rId9"/>
  </sheets>
  <calcPr calcId="145621"/>
</workbook>
</file>

<file path=xl/calcChain.xml><?xml version="1.0" encoding="utf-8"?>
<calcChain xmlns="http://schemas.openxmlformats.org/spreadsheetml/2006/main">
  <c r="C252" i="11" l="1"/>
  <c r="D180" i="11" l="1"/>
  <c r="C66" i="11" l="1"/>
  <c r="C267" i="10" l="1"/>
  <c r="C74" i="11"/>
  <c r="D139" i="11"/>
  <c r="C180" i="11"/>
  <c r="C422" i="11"/>
  <c r="C423" i="11" s="1"/>
  <c r="C397" i="11"/>
  <c r="C385" i="11"/>
  <c r="C386" i="11" s="1"/>
  <c r="C355" i="11"/>
  <c r="C332" i="11"/>
  <c r="C333" i="11" s="1"/>
  <c r="C51" i="11" s="1"/>
  <c r="C67" i="11" s="1"/>
  <c r="C276" i="11"/>
  <c r="C261" i="11"/>
  <c r="C239" i="11"/>
  <c r="C240" i="11" s="1"/>
  <c r="C219" i="11"/>
  <c r="C220" i="11" s="1"/>
  <c r="C193" i="11"/>
  <c r="C82" i="11" s="1"/>
  <c r="C176" i="11"/>
  <c r="C81" i="11" s="1"/>
  <c r="D168" i="11"/>
  <c r="C76" i="11" s="1"/>
  <c r="C164" i="11"/>
  <c r="C135" i="11"/>
  <c r="C136" i="11" s="1"/>
  <c r="D53" i="11"/>
  <c r="D41" i="11"/>
  <c r="C68" i="11" l="1"/>
  <c r="C69" i="11" s="1"/>
  <c r="B1" i="11" s="1"/>
  <c r="C75" i="11"/>
  <c r="C139" i="11"/>
  <c r="C165" i="11" s="1"/>
  <c r="C77" i="11"/>
  <c r="D82" i="11" s="1"/>
  <c r="C84" i="11"/>
  <c r="D84" i="11" s="1"/>
  <c r="C194" i="11"/>
  <c r="C168" i="11"/>
  <c r="C177" i="11" s="1"/>
  <c r="D81" i="11"/>
  <c r="C80" i="11"/>
  <c r="C79" i="11"/>
  <c r="D79" i="11" s="1"/>
  <c r="C83" i="11"/>
  <c r="D83" i="11" s="1"/>
  <c r="D46" i="10"/>
  <c r="D172" i="10"/>
  <c r="C172" i="10" s="1"/>
  <c r="D160" i="10"/>
  <c r="C83" i="10" s="1"/>
  <c r="C398" i="10"/>
  <c r="C399" i="10" s="1"/>
  <c r="C374" i="10"/>
  <c r="C356" i="10"/>
  <c r="C357" i="10" s="1"/>
  <c r="C333" i="10"/>
  <c r="C316" i="10"/>
  <c r="C317" i="10" s="1"/>
  <c r="C58" i="10" s="1"/>
  <c r="C239" i="10"/>
  <c r="C216" i="10"/>
  <c r="C93" i="10" s="1"/>
  <c r="D93" i="10" s="1"/>
  <c r="C202" i="10"/>
  <c r="C203" i="10" s="1"/>
  <c r="C185" i="10"/>
  <c r="C90" i="10" s="1"/>
  <c r="C168" i="10"/>
  <c r="C156" i="10"/>
  <c r="C157" i="10" s="1"/>
  <c r="C130" i="10"/>
  <c r="C131" i="10" s="1"/>
  <c r="C82" i="10"/>
  <c r="C81" i="10"/>
  <c r="E63" i="10"/>
  <c r="D60" i="10"/>
  <c r="C292" i="9"/>
  <c r="D134" i="9"/>
  <c r="C115" i="9"/>
  <c r="C490" i="9"/>
  <c r="C491" i="9" s="1"/>
  <c r="C462" i="9"/>
  <c r="C447" i="9"/>
  <c r="C448" i="9" s="1"/>
  <c r="C428" i="9"/>
  <c r="C400" i="9"/>
  <c r="C401" i="9" s="1"/>
  <c r="C59" i="9" s="1"/>
  <c r="C326" i="9"/>
  <c r="C302" i="9"/>
  <c r="C279" i="9"/>
  <c r="C280" i="9" s="1"/>
  <c r="C269" i="9"/>
  <c r="C270" i="9" s="1"/>
  <c r="C229" i="9"/>
  <c r="C230" i="9" s="1"/>
  <c r="C217" i="9"/>
  <c r="C218" i="9" s="1"/>
  <c r="C205" i="9"/>
  <c r="C206" i="9" s="1"/>
  <c r="C179" i="9"/>
  <c r="C180" i="9" s="1"/>
  <c r="C125" i="9"/>
  <c r="C124" i="9"/>
  <c r="C123" i="9"/>
  <c r="D85" i="9"/>
  <c r="E77" i="9"/>
  <c r="D74" i="9"/>
  <c r="D63" i="9"/>
  <c r="C368" i="8"/>
  <c r="C369" i="8" s="1"/>
  <c r="C45" i="8" s="1"/>
  <c r="C102" i="8" s="1"/>
  <c r="C469" i="8"/>
  <c r="C470" i="8" s="1"/>
  <c r="C101" i="8"/>
  <c r="C481" i="8"/>
  <c r="C441" i="8"/>
  <c r="C427" i="8"/>
  <c r="C428" i="8" s="1"/>
  <c r="C408" i="8"/>
  <c r="C302" i="8"/>
  <c r="C284" i="8"/>
  <c r="C266" i="8"/>
  <c r="C267" i="8" s="1"/>
  <c r="C253" i="8"/>
  <c r="C254" i="8" s="1"/>
  <c r="C222" i="8"/>
  <c r="C223" i="8" s="1"/>
  <c r="C209" i="8"/>
  <c r="C210" i="8" s="1"/>
  <c r="C197" i="8"/>
  <c r="C198" i="8" s="1"/>
  <c r="C175" i="8"/>
  <c r="C176" i="8" s="1"/>
  <c r="C111" i="8"/>
  <c r="C110" i="8"/>
  <c r="C109" i="8"/>
  <c r="D71" i="8"/>
  <c r="E63" i="8"/>
  <c r="D60" i="8"/>
  <c r="D49" i="8"/>
  <c r="C472" i="7"/>
  <c r="C114" i="7"/>
  <c r="C291" i="7"/>
  <c r="C134" i="7" s="1"/>
  <c r="D83" i="7"/>
  <c r="D72" i="7"/>
  <c r="D61" i="7"/>
  <c r="C277" i="6"/>
  <c r="C362" i="6"/>
  <c r="C366" i="6" s="1"/>
  <c r="C349" i="6"/>
  <c r="C458" i="7"/>
  <c r="C459" i="7" s="1"/>
  <c r="C433" i="7"/>
  <c r="C419" i="7"/>
  <c r="C420" i="7" s="1"/>
  <c r="C391" i="7"/>
  <c r="C376" i="7"/>
  <c r="C377" i="7" s="1"/>
  <c r="C313" i="7"/>
  <c r="C116" i="7" s="1"/>
  <c r="C273" i="7"/>
  <c r="C274" i="7" s="1"/>
  <c r="C254" i="7"/>
  <c r="C255" i="7" s="1"/>
  <c r="C229" i="7"/>
  <c r="C230" i="7" s="1"/>
  <c r="C216" i="7"/>
  <c r="C217" i="7" s="1"/>
  <c r="C204" i="7"/>
  <c r="C205" i="7" s="1"/>
  <c r="C185" i="7"/>
  <c r="C186" i="7" s="1"/>
  <c r="C124" i="7"/>
  <c r="C123" i="7"/>
  <c r="C122" i="7"/>
  <c r="E75" i="7"/>
  <c r="C262" i="6"/>
  <c r="C263" i="6" s="1"/>
  <c r="C99" i="6"/>
  <c r="C98" i="6"/>
  <c r="C97" i="6"/>
  <c r="C96" i="6"/>
  <c r="C95" i="6"/>
  <c r="D1" i="4"/>
  <c r="C194" i="6"/>
  <c r="C195" i="6" s="1"/>
  <c r="C231" i="6"/>
  <c r="C106" i="6" s="1"/>
  <c r="C506" i="6"/>
  <c r="D50" i="6"/>
  <c r="D40" i="1"/>
  <c r="C482" i="6"/>
  <c r="C483" i="6" s="1"/>
  <c r="C182" i="6"/>
  <c r="C103" i="6" s="1"/>
  <c r="C348" i="6"/>
  <c r="C490" i="6"/>
  <c r="C453" i="6"/>
  <c r="C87" i="6"/>
  <c r="C206" i="6"/>
  <c r="C105" i="6" s="1"/>
  <c r="E66" i="6"/>
  <c r="C419" i="6"/>
  <c r="C404" i="6"/>
  <c r="C405" i="6" s="1"/>
  <c r="C280" i="6"/>
  <c r="C162" i="6"/>
  <c r="C163" i="6" s="1"/>
  <c r="D74" i="6"/>
  <c r="D62" i="6"/>
  <c r="D55" i="6"/>
  <c r="D245" i="1"/>
  <c r="C181" i="1"/>
  <c r="C259" i="1"/>
  <c r="C263" i="1" s="1"/>
  <c r="F48" i="4"/>
  <c r="E48" i="4"/>
  <c r="C245" i="1"/>
  <c r="C99" i="1" s="1"/>
  <c r="E52" i="5"/>
  <c r="E54" i="5" s="1"/>
  <c r="C157" i="1"/>
  <c r="D53" i="4"/>
  <c r="D52" i="4"/>
  <c r="D43" i="4"/>
  <c r="E38" i="5"/>
  <c r="E41" i="5" s="1"/>
  <c r="C98" i="1"/>
  <c r="B3" i="5"/>
  <c r="B4" i="5" s="1"/>
  <c r="D23" i="4"/>
  <c r="D32" i="4"/>
  <c r="C111" i="4"/>
  <c r="C83" i="4"/>
  <c r="C298" i="1"/>
  <c r="C299" i="1" s="1"/>
  <c r="D86" i="1"/>
  <c r="D74" i="1"/>
  <c r="D67" i="1"/>
  <c r="D80" i="11" l="1"/>
  <c r="D85" i="11" s="1"/>
  <c r="C85" i="11"/>
  <c r="C73" i="10"/>
  <c r="C74" i="10"/>
  <c r="C84" i="10"/>
  <c r="D90" i="10" s="1"/>
  <c r="C160" i="10"/>
  <c r="C169" i="10" s="1"/>
  <c r="C186" i="10"/>
  <c r="C116" i="9"/>
  <c r="C91" i="10"/>
  <c r="D91" i="10" s="1"/>
  <c r="C87" i="10"/>
  <c r="D87" i="10" s="1"/>
  <c r="C89" i="10"/>
  <c r="D89" i="10" s="1"/>
  <c r="C75" i="10"/>
  <c r="C88" i="10"/>
  <c r="C217" i="10"/>
  <c r="C48" i="6"/>
  <c r="C88" i="6" s="1"/>
  <c r="C246" i="1"/>
  <c r="D246" i="1" s="1"/>
  <c r="E39" i="5"/>
  <c r="E53" i="5"/>
  <c r="E40" i="5"/>
  <c r="C135" i="9"/>
  <c r="D135" i="9" s="1"/>
  <c r="C117" i="9"/>
  <c r="C130" i="9"/>
  <c r="D130" i="9" s="1"/>
  <c r="C132" i="9"/>
  <c r="D132" i="9" s="1"/>
  <c r="C129" i="9"/>
  <c r="D129" i="9" s="1"/>
  <c r="C131" i="9"/>
  <c r="D131" i="9" s="1"/>
  <c r="C133" i="9"/>
  <c r="D133" i="9" s="1"/>
  <c r="C118" i="8"/>
  <c r="C116" i="8"/>
  <c r="C103" i="8"/>
  <c r="C104" i="8" s="1"/>
  <c r="B1" i="8" s="1"/>
  <c r="C115" i="8"/>
  <c r="C117" i="8"/>
  <c r="C119" i="8"/>
  <c r="C121" i="8"/>
  <c r="C59" i="7"/>
  <c r="C115" i="7" s="1"/>
  <c r="C117" i="7" s="1"/>
  <c r="B1" i="7" s="1"/>
  <c r="C131" i="7"/>
  <c r="C129" i="7"/>
  <c r="C128" i="7"/>
  <c r="C130" i="7"/>
  <c r="C132" i="7"/>
  <c r="C135" i="7"/>
  <c r="D117" i="7"/>
  <c r="C102" i="6"/>
  <c r="C104" i="6"/>
  <c r="C107" i="6"/>
  <c r="C232" i="6"/>
  <c r="C183" i="6"/>
  <c r="C207" i="6"/>
  <c r="C89" i="6"/>
  <c r="C90" i="6" s="1"/>
  <c r="C100" i="1"/>
  <c r="C101" i="1" s="1"/>
  <c r="B1" i="1" s="1"/>
  <c r="E55" i="5"/>
  <c r="D102" i="1"/>
  <c r="D48" i="4"/>
  <c r="D50" i="4" s="1"/>
  <c r="D54" i="4" s="1"/>
  <c r="C76" i="10" l="1"/>
  <c r="B1" i="10" s="1"/>
  <c r="C94" i="10"/>
  <c r="C118" i="9"/>
  <c r="B1" i="9" s="1"/>
  <c r="D88" i="10"/>
  <c r="D94" i="10" s="1"/>
  <c r="D136" i="9"/>
  <c r="C136" i="9"/>
  <c r="C122" i="8"/>
  <c r="C136" i="7"/>
  <c r="C139" i="7" s="1"/>
  <c r="B1" i="6"/>
  <c r="C111" i="6"/>
  <c r="C113" i="6" s="1"/>
</calcChain>
</file>

<file path=xl/sharedStrings.xml><?xml version="1.0" encoding="utf-8"?>
<sst xmlns="http://schemas.openxmlformats.org/spreadsheetml/2006/main" count="2483" uniqueCount="903">
  <si>
    <t>관리비(30만원), 휴대폰(5), 가스비(5), 인터넷(5), 교통비(10)</t>
  </si>
  <si>
    <t>군인공제회_초과상환</t>
  </si>
  <si>
    <t>공공기관_주차장</t>
  </si>
  <si>
    <t>오정신건강의학과의원</t>
  </si>
  <si>
    <t>(주)영풍안성휴게소</t>
  </si>
  <si>
    <t>캐틀앤비_황남빵</t>
  </si>
  <si>
    <t>대성산업(주)동마장</t>
  </si>
  <si>
    <t>미래로으랏차정형외과</t>
  </si>
  <si>
    <t>주차비</t>
  </si>
  <si>
    <t>잔액</t>
  </si>
  <si>
    <t>적금</t>
  </si>
  <si>
    <t>잔고</t>
  </si>
  <si>
    <t>이월</t>
  </si>
  <si>
    <t>미지출</t>
  </si>
  <si>
    <t>사랑</t>
  </si>
  <si>
    <t>기타</t>
  </si>
  <si>
    <t>기지출</t>
  </si>
  <si>
    <t>생활비</t>
  </si>
  <si>
    <t>정야청</t>
  </si>
  <si>
    <t>SMS</t>
  </si>
  <si>
    <t>한살림</t>
  </si>
  <si>
    <t>SKT</t>
  </si>
  <si>
    <t>푸라닭</t>
  </si>
  <si>
    <t>CU</t>
  </si>
  <si>
    <t>불국사</t>
  </si>
  <si>
    <t>농협생명_연금</t>
  </si>
  <si>
    <t>신한카드</t>
  </si>
  <si>
    <t>굿네이버스</t>
  </si>
  <si>
    <t>하나카드</t>
  </si>
  <si>
    <t>NH마이너스</t>
  </si>
  <si>
    <t>현대해상</t>
  </si>
  <si>
    <t>삼성화재_연금</t>
  </si>
  <si>
    <t>현이교육 등</t>
  </si>
  <si>
    <t>NH카드</t>
  </si>
  <si>
    <t>현이보험 등</t>
  </si>
  <si>
    <t>해지가능보험</t>
  </si>
  <si>
    <t>숙명피아노</t>
  </si>
  <si>
    <t>LG U+</t>
  </si>
  <si>
    <t>하나SK카드</t>
  </si>
  <si>
    <t>이마트24</t>
  </si>
  <si>
    <t>주형's</t>
  </si>
  <si>
    <t>뛰노리방방</t>
  </si>
  <si>
    <t>계림주유소</t>
  </si>
  <si>
    <t>우리할매떡볶이</t>
  </si>
  <si>
    <t>상투영곰</t>
  </si>
  <si>
    <t>한국철도공사</t>
  </si>
  <si>
    <t>국군복지단</t>
  </si>
  <si>
    <t>㈜예스코</t>
  </si>
  <si>
    <t>메리츠_간병비</t>
  </si>
  <si>
    <t>서울대학교병원</t>
  </si>
  <si>
    <t>원할머니보쌈</t>
  </si>
  <si>
    <t>대출이자 등</t>
  </si>
  <si>
    <t>계룡시청</t>
  </si>
  <si>
    <t>뚜레쥬르</t>
  </si>
  <si>
    <t>기초생활비</t>
  </si>
  <si>
    <t>경주여행</t>
  </si>
  <si>
    <t>황보라_새싹미술학원_주3회(주2회_110000)</t>
  </si>
  <si>
    <t>지유진_노블스위밍랩</t>
  </si>
  <si>
    <t>라인업스포츠_인라인</t>
  </si>
  <si>
    <t>유유테이진_양압기</t>
  </si>
  <si>
    <t>유지보험(김혁)</t>
  </si>
  <si>
    <t>용인대 KAT 태권도</t>
  </si>
  <si>
    <t>연세언어청각말연구원</t>
  </si>
  <si>
    <t>연세에스의원(2/2)</t>
  </si>
  <si>
    <t>네이퍼페이_커피</t>
  </si>
  <si>
    <t>개운산스포츠센터</t>
  </si>
  <si>
    <t>위메프_뚜레쥬르</t>
  </si>
  <si>
    <t>㈜야놀자_황남관</t>
  </si>
  <si>
    <t>IBK 체크카드</t>
  </si>
  <si>
    <t>서울시설공단_따릉이</t>
  </si>
  <si>
    <t>우정사업본부_엄마등기</t>
  </si>
  <si>
    <t>삼성생명_생명보험 및 연금보험</t>
  </si>
  <si>
    <t>경주시설관리공간_대릉원</t>
  </si>
  <si>
    <t>기업급여(금리옵션, 급여50만/카드30만_이자15만)</t>
  </si>
  <si>
    <t>농협급여(금리옵션, 급여150만/카드70만_이자80만)</t>
  </si>
  <si>
    <t>한국장학재단_01_10일_2013년 2학기</t>
  </si>
  <si>
    <t>한국장학재단_03_21일_2014년 2학기</t>
  </si>
  <si>
    <t>한국장학재단_02_19일_2014년 1학기</t>
  </si>
  <si>
    <t>타종비</t>
  </si>
  <si>
    <t>석굴암</t>
  </si>
  <si>
    <t>(주)한진</t>
  </si>
  <si>
    <t>뚜레쥬르</t>
  </si>
  <si>
    <t>경주밀면</t>
  </si>
  <si>
    <t>오아시스</t>
  </si>
  <si>
    <t>(주)황남관</t>
  </si>
  <si>
    <t>개운산스포츠센터</t>
  </si>
  <si>
    <t>경주농업협동조합</t>
  </si>
  <si>
    <t>메리츠_뇌졸증 등 실비보험</t>
  </si>
  <si>
    <t>국군재정단(4월 급여)</t>
  </si>
  <si>
    <t>풍한주유소</t>
  </si>
  <si>
    <t>한살림</t>
  </si>
  <si>
    <t>본죽</t>
  </si>
  <si>
    <t>CU</t>
  </si>
  <si>
    <t>칼제비</t>
  </si>
  <si>
    <t>묶음빵</t>
  </si>
  <si>
    <r>
      <t>(</t>
    </r>
    <r>
      <rPr>
        <sz val="11"/>
        <color rgb="FF000000"/>
        <rFont val="맑은 고딕"/>
        <family val="3"/>
        <charset val="129"/>
      </rPr>
      <t>주)</t>
    </r>
    <r>
      <rPr>
        <sz val="11"/>
        <color rgb="FF000000"/>
        <rFont val="맑은 고딕"/>
        <family val="3"/>
        <charset val="129"/>
      </rPr>
      <t>한진</t>
    </r>
    <phoneticPr fontId="8" type="noConversion"/>
  </si>
  <si>
    <r>
      <t>한국장학재단_01_10일_2013년 2학기</t>
    </r>
    <r>
      <rPr>
        <sz val="11"/>
        <color rgb="FF000000"/>
        <rFont val="맑은 고딕"/>
        <family val="3"/>
        <charset val="129"/>
      </rPr>
      <t>_이자 및 원리금</t>
    </r>
    <phoneticPr fontId="8" type="noConversion"/>
  </si>
  <si>
    <r>
      <t>한국장학재단_02_19일_2014년 1학기</t>
    </r>
    <r>
      <rPr>
        <sz val="11"/>
        <color rgb="FF000000"/>
        <rFont val="맑은 고딕"/>
        <family val="3"/>
        <charset val="129"/>
      </rPr>
      <t>_</t>
    </r>
    <r>
      <rPr>
        <sz val="11"/>
        <color rgb="FF000000"/>
        <rFont val="맑은 고딕"/>
        <family val="3"/>
        <charset val="129"/>
      </rPr>
      <t>이자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및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원리금</t>
    </r>
    <phoneticPr fontId="8" type="noConversion"/>
  </si>
  <si>
    <r>
      <t>한국장학재단_03_21일_2014년 2학기</t>
    </r>
    <r>
      <rPr>
        <sz val="11"/>
        <color rgb="FF000000"/>
        <rFont val="맑은 고딕"/>
        <family val="3"/>
        <charset val="129"/>
      </rPr>
      <t>_</t>
    </r>
    <r>
      <rPr>
        <sz val="11"/>
        <color rgb="FF000000"/>
        <rFont val="맑은 고딕"/>
        <family val="3"/>
        <charset val="129"/>
      </rPr>
      <t>이자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및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원리금</t>
    </r>
    <phoneticPr fontId="8" type="noConversion"/>
  </si>
  <si>
    <t>기업은행생활안정자금</t>
    <phoneticPr fontId="8" type="noConversion"/>
  </si>
  <si>
    <r>
      <t>네이버페이_브라파</t>
    </r>
    <r>
      <rPr>
        <sz val="11"/>
        <color rgb="FF000000"/>
        <rFont val="맑은 고딕"/>
        <family val="3"/>
        <charset val="129"/>
      </rPr>
      <t xml:space="preserve"> 배터리</t>
    </r>
    <phoneticPr fontId="8" type="noConversion"/>
  </si>
  <si>
    <t>11번가_블루에어필터</t>
    <phoneticPr fontId="8" type="noConversion"/>
  </si>
  <si>
    <t>축구</t>
    <phoneticPr fontId="8" type="noConversion"/>
  </si>
  <si>
    <t>생활안정자금 이자</t>
    <phoneticPr fontId="8" type="noConversion"/>
  </si>
  <si>
    <t>한살림</t>
    <phoneticPr fontId="8" type="noConversion"/>
  </si>
  <si>
    <r>
      <t>S</t>
    </r>
    <r>
      <rPr>
        <sz val="11"/>
        <color rgb="FF000000"/>
        <rFont val="맑은 고딕"/>
        <family val="3"/>
        <charset val="129"/>
      </rPr>
      <t>SG.COM</t>
    </r>
    <phoneticPr fontId="8" type="noConversion"/>
  </si>
  <si>
    <t>홍미숙_월세</t>
    <phoneticPr fontId="8" type="noConversion"/>
  </si>
  <si>
    <t>개인용돈</t>
    <phoneticPr fontId="8" type="noConversion"/>
  </si>
  <si>
    <t>휴대폰(34,000원 가능, 기본 25,000+멜론 9,000)</t>
    <phoneticPr fontId="8" type="noConversion"/>
  </si>
  <si>
    <t>일일 용돈 5,000원</t>
    <phoneticPr fontId="8" type="noConversion"/>
  </si>
  <si>
    <t>최초대출금액</t>
    <phoneticPr fontId="8" type="noConversion"/>
  </si>
  <si>
    <t>IBK 주택담보대출금액</t>
    <phoneticPr fontId="8" type="noConversion"/>
  </si>
  <si>
    <t>총상환</t>
    <phoneticPr fontId="8" type="noConversion"/>
  </si>
  <si>
    <t>대출잔액</t>
    <phoneticPr fontId="8" type="noConversion"/>
  </si>
  <si>
    <t>상환내역</t>
    <phoneticPr fontId="8" type="noConversion"/>
  </si>
  <si>
    <t>기간</t>
    <phoneticPr fontId="8" type="noConversion"/>
  </si>
  <si>
    <t>이율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</si>
  <si>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021. 8. 29.~2022. 8. 29</t>
    </r>
    <phoneticPr fontId="8" type="noConversion"/>
  </si>
  <si>
    <t>메트라이프</t>
    <phoneticPr fontId="8" type="noConversion"/>
  </si>
  <si>
    <t>네이버</t>
    <phoneticPr fontId="8" type="noConversion"/>
  </si>
  <si>
    <t>신협</t>
    <phoneticPr fontId="8" type="noConversion"/>
  </si>
  <si>
    <t>관리비</t>
    <phoneticPr fontId="8" type="noConversion"/>
  </si>
  <si>
    <t>가산금리</t>
    <phoneticPr fontId="8" type="noConversion"/>
  </si>
  <si>
    <t>다음원금상환예정일</t>
    <phoneticPr fontId="8" type="noConversion"/>
  </si>
  <si>
    <t>상환예정금액</t>
    <phoneticPr fontId="8" type="noConversion"/>
  </si>
  <si>
    <t>농협전세자금대출</t>
    <phoneticPr fontId="8" type="noConversion"/>
  </si>
  <si>
    <t>2021. 2. 28.~2022. 8. 31</t>
    <phoneticPr fontId="8" type="noConversion"/>
  </si>
  <si>
    <t>예상대출이자</t>
    <phoneticPr fontId="8" type="noConversion"/>
  </si>
  <si>
    <t>28일</t>
    <phoneticPr fontId="8" type="noConversion"/>
  </si>
  <si>
    <t>30일</t>
    <phoneticPr fontId="8" type="noConversion"/>
  </si>
  <si>
    <t>31일</t>
    <phoneticPr fontId="8" type="noConversion"/>
  </si>
  <si>
    <t>기업은행 대출상환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</si>
  <si>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023년 4월 재납입</t>
    </r>
    <phoneticPr fontId="8" type="noConversion"/>
  </si>
  <si>
    <t>연간예상지출</t>
    <phoneticPr fontId="8" type="noConversion"/>
  </si>
  <si>
    <t>대출금</t>
    <phoneticPr fontId="8" type="noConversion"/>
  </si>
  <si>
    <r>
      <t>김혁예상수입(월</t>
    </r>
    <r>
      <rPr>
        <sz val="11"/>
        <color rgb="FF000000"/>
        <rFont val="맑은 고딕"/>
        <family val="3"/>
        <charset val="129"/>
      </rPr>
      <t xml:space="preserve"> 50 X 8)</t>
    </r>
    <phoneticPr fontId="8" type="noConversion"/>
  </si>
  <si>
    <r>
      <t>연경예상수입(월</t>
    </r>
    <r>
      <rPr>
        <sz val="11"/>
        <color rgb="FF000000"/>
        <rFont val="맑은 고딕"/>
        <family val="3"/>
        <charset val="129"/>
      </rPr>
      <t xml:space="preserve"> 40 X 10)</t>
    </r>
    <phoneticPr fontId="8" type="noConversion"/>
  </si>
  <si>
    <t>잔액</t>
    <phoneticPr fontId="8" type="noConversion"/>
  </si>
  <si>
    <t>삼성화재 연금보험_2023년 4월</t>
    <phoneticPr fontId="8" type="noConversion"/>
  </si>
  <si>
    <t>메트라이프_116,700_190개월</t>
    <phoneticPr fontId="8" type="noConversion"/>
  </si>
  <si>
    <t>삼성생명_238,590_3년</t>
    <phoneticPr fontId="8" type="noConversion"/>
  </si>
  <si>
    <t>이연경_압구정도 배터리 &amp; 필터</t>
    <phoneticPr fontId="8" type="noConversion"/>
  </si>
  <si>
    <t>메리츠_허리 1차</t>
    <phoneticPr fontId="8" type="noConversion"/>
  </si>
  <si>
    <t>한화_허리 1차</t>
    <phoneticPr fontId="8" type="noConversion"/>
  </si>
  <si>
    <t>한화_허리 2차</t>
    <phoneticPr fontId="8" type="noConversion"/>
  </si>
  <si>
    <t>카카오페이_두유</t>
    <phoneticPr fontId="8" type="noConversion"/>
  </si>
  <si>
    <t>미래로으랏차정형외과</t>
    <phoneticPr fontId="8" type="noConversion"/>
  </si>
  <si>
    <t>개운산스포츠센터</t>
    <phoneticPr fontId="8" type="noConversion"/>
  </si>
  <si>
    <t>개운산스포츠센터</t>
    <phoneticPr fontId="8" type="noConversion"/>
  </si>
  <si>
    <t>비지에프네트웍스_연경택배</t>
    <phoneticPr fontId="8" type="noConversion"/>
  </si>
  <si>
    <t>㈜한진_필터반품_뻘짓</t>
    <phoneticPr fontId="8" type="noConversion"/>
  </si>
  <si>
    <t>한살림</t>
    <phoneticPr fontId="8" type="noConversion"/>
  </si>
  <si>
    <t>초록마을</t>
    <phoneticPr fontId="8" type="noConversion"/>
  </si>
  <si>
    <t>NH마이너스</t>
    <phoneticPr fontId="8" type="noConversion"/>
  </si>
  <si>
    <t>풍한주유소</t>
    <phoneticPr fontId="8" type="noConversion"/>
  </si>
  <si>
    <t>메트라이프해약</t>
    <phoneticPr fontId="8" type="noConversion"/>
  </si>
  <si>
    <t>대출상환</t>
    <phoneticPr fontId="8" type="noConversion"/>
  </si>
  <si>
    <t>메트라이프 취소</t>
    <phoneticPr fontId="8" type="noConversion"/>
  </si>
  <si>
    <t>메리츠_허리 2차</t>
    <phoneticPr fontId="8" type="noConversion"/>
  </si>
  <si>
    <t>김혁_카카오뱅크</t>
    <phoneticPr fontId="8" type="noConversion"/>
  </si>
  <si>
    <t>이나원</t>
    <phoneticPr fontId="8" type="noConversion"/>
  </si>
  <si>
    <t>한화_허리 3차</t>
    <phoneticPr fontId="8" type="noConversion"/>
  </si>
  <si>
    <t>네이버페이_압구정동 필터</t>
    <phoneticPr fontId="8" type="noConversion"/>
  </si>
  <si>
    <t>㈜한진_택배</t>
    <phoneticPr fontId="8" type="noConversion"/>
  </si>
  <si>
    <t>이마트24</t>
    <phoneticPr fontId="8" type="noConversion"/>
  </si>
  <si>
    <t>김혁_기업은행 국민주택채권설정비용</t>
    <phoneticPr fontId="8" type="noConversion"/>
  </si>
  <si>
    <t>성교육 놀이비 정산</t>
    <phoneticPr fontId="8" type="noConversion"/>
  </si>
  <si>
    <t>웰빙마트</t>
    <phoneticPr fontId="8" type="noConversion"/>
  </si>
  <si>
    <t>오아시스</t>
    <phoneticPr fontId="8" type="noConversion"/>
  </si>
  <si>
    <t>미니스톱</t>
    <phoneticPr fontId="8" type="noConversion"/>
  </si>
  <si>
    <t>개운산스포츠센터</t>
    <phoneticPr fontId="8" type="noConversion"/>
  </si>
  <si>
    <t>CU</t>
    <phoneticPr fontId="8" type="noConversion"/>
  </si>
  <si>
    <t>서울시설공단_따릉이</t>
    <phoneticPr fontId="8" type="noConversion"/>
  </si>
  <si>
    <t>마켓컬리</t>
    <phoneticPr fontId="8" type="noConversion"/>
  </si>
  <si>
    <t>기업은행 생활안정자금대출</t>
    <phoneticPr fontId="8" type="noConversion"/>
  </si>
  <si>
    <t>2022. 4. 25.~2022. 10.24.</t>
    <phoneticPr fontId="8" type="noConversion"/>
  </si>
  <si>
    <t>네이버페이_대일밴드</t>
    <phoneticPr fontId="8" type="noConversion"/>
  </si>
  <si>
    <t>우신향정형외과</t>
    <phoneticPr fontId="8" type="noConversion"/>
  </si>
  <si>
    <t>수유상록수약국</t>
    <phoneticPr fontId="8" type="noConversion"/>
  </si>
  <si>
    <t>CU</t>
    <phoneticPr fontId="8" type="noConversion"/>
  </si>
  <si>
    <t>네이버페이_커피</t>
    <phoneticPr fontId="8" type="noConversion"/>
  </si>
  <si>
    <t>메리츠_허리 3차 &amp; 4차</t>
    <phoneticPr fontId="8" type="noConversion"/>
  </si>
  <si>
    <t>한화_허리 4차</t>
    <phoneticPr fontId="8" type="noConversion"/>
  </si>
  <si>
    <t>4월 잔여</t>
    <phoneticPr fontId="8" type="noConversion"/>
  </si>
  <si>
    <t>네이버페이_방수커버</t>
    <phoneticPr fontId="8" type="noConversion"/>
  </si>
  <si>
    <t>4월 초과</t>
    <phoneticPr fontId="8" type="noConversion"/>
  </si>
  <si>
    <t>이연경_생활비 및 교육비 잔여</t>
    <phoneticPr fontId="8" type="noConversion"/>
  </si>
  <si>
    <t>이연경_5월 피아노</t>
    <phoneticPr fontId="8" type="noConversion"/>
  </si>
  <si>
    <t>네이버페이_SNU 현이 주사</t>
    <phoneticPr fontId="8" type="noConversion"/>
  </si>
  <si>
    <t>오정신건강의학과의원</t>
    <phoneticPr fontId="8" type="noConversion"/>
  </si>
  <si>
    <t>CU</t>
    <phoneticPr fontId="8" type="noConversion"/>
  </si>
  <si>
    <t>뚜레쥬르</t>
    <phoneticPr fontId="8" type="noConversion"/>
  </si>
  <si>
    <t>Choilab</t>
    <phoneticPr fontId="8" type="noConversion"/>
  </si>
  <si>
    <t>5월개인수사활동비</t>
    <phoneticPr fontId="8" type="noConversion"/>
  </si>
  <si>
    <t>한화_허리 5차 &amp; 6차</t>
    <phoneticPr fontId="8" type="noConversion"/>
  </si>
  <si>
    <t>이연경</t>
    <phoneticPr fontId="8" type="noConversion"/>
  </si>
  <si>
    <t>주형's</t>
    <phoneticPr fontId="8" type="noConversion"/>
  </si>
  <si>
    <t>메리츠_허리 5차 &amp; 6차</t>
    <phoneticPr fontId="8" type="noConversion"/>
  </si>
  <si>
    <t>이니시스 성동</t>
    <phoneticPr fontId="8" type="noConversion"/>
  </si>
  <si>
    <t>㈜이마트</t>
    <phoneticPr fontId="8" type="noConversion"/>
  </si>
  <si>
    <t>교통_버스</t>
    <phoneticPr fontId="8" type="noConversion"/>
  </si>
  <si>
    <t>교통_지하철</t>
    <phoneticPr fontId="8" type="noConversion"/>
  </si>
  <si>
    <t>하이패스</t>
    <phoneticPr fontId="8" type="noConversion"/>
  </si>
  <si>
    <t>CU</t>
    <phoneticPr fontId="8" type="noConversion"/>
  </si>
  <si>
    <t>개운산스포츠센터</t>
    <phoneticPr fontId="8" type="noConversion"/>
  </si>
  <si>
    <t>카카오</t>
    <phoneticPr fontId="8" type="noConversion"/>
  </si>
  <si>
    <t>5월수사활동비</t>
    <phoneticPr fontId="8" type="noConversion"/>
  </si>
  <si>
    <r>
      <t>기업급여(금리옵션, 급여</t>
    </r>
    <r>
      <rPr>
        <sz val="11"/>
        <color rgb="FF000000"/>
        <rFont val="맑은 고딕"/>
        <family val="3"/>
        <charset val="129"/>
      </rPr>
      <t>8</t>
    </r>
    <r>
      <rPr>
        <sz val="11"/>
        <color rgb="FF000000"/>
        <rFont val="맑은 고딕"/>
        <family val="3"/>
        <charset val="129"/>
      </rPr>
      <t>0만/카드30만_이자15만</t>
    </r>
    <r>
      <rPr>
        <sz val="11"/>
        <color rgb="FF000000"/>
        <rFont val="맑은 고딕"/>
        <family val="3"/>
        <charset val="129"/>
      </rPr>
      <t>_원리금40</t>
    </r>
    <r>
      <rPr>
        <sz val="11"/>
        <color rgb="FF000000"/>
        <rFont val="맑은 고딕"/>
        <family val="3"/>
        <charset val="129"/>
      </rPr>
      <t>)</t>
    </r>
    <phoneticPr fontId="8" type="noConversion"/>
  </si>
  <si>
    <t>네이버페이_프로폴리스</t>
    <phoneticPr fontId="8" type="noConversion"/>
  </si>
  <si>
    <r>
      <t>C</t>
    </r>
    <r>
      <rPr>
        <sz val="11"/>
        <color rgb="FF000000"/>
        <rFont val="맑은 고딕"/>
        <family val="3"/>
        <charset val="129"/>
      </rPr>
      <t>U</t>
    </r>
    <phoneticPr fontId="8" type="noConversion"/>
  </si>
  <si>
    <t>서울탑정신과</t>
    <phoneticPr fontId="8" type="noConversion"/>
  </si>
  <si>
    <t>준재활의학과의원</t>
    <phoneticPr fontId="8" type="noConversion"/>
  </si>
  <si>
    <r>
      <t>이마트2</t>
    </r>
    <r>
      <rPr>
        <sz val="11"/>
        <color rgb="FF000000"/>
        <rFont val="맑은 고딕"/>
        <family val="3"/>
        <charset val="129"/>
      </rPr>
      <t>4</t>
    </r>
    <phoneticPr fontId="8" type="noConversion"/>
  </si>
  <si>
    <r>
      <t>B</t>
    </r>
    <r>
      <rPr>
        <sz val="11"/>
        <color rgb="FF000000"/>
        <rFont val="맑은 고딕"/>
        <family val="3"/>
        <charset val="129"/>
      </rPr>
      <t>CIC</t>
    </r>
    <phoneticPr fontId="8" type="noConversion"/>
  </si>
  <si>
    <t>김혁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</si>
  <si>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022. 5.</t>
    </r>
    <phoneticPr fontId="8" type="noConversion"/>
  </si>
  <si>
    <t>이후</t>
    <phoneticPr fontId="8" type="noConversion"/>
  </si>
  <si>
    <t>최인숙(친구의 친구)_사과</t>
    <phoneticPr fontId="8" type="noConversion"/>
  </si>
  <si>
    <t>이마트24</t>
    <phoneticPr fontId="8" type="noConversion"/>
  </si>
  <si>
    <r>
      <t>이마트2</t>
    </r>
    <r>
      <rPr>
        <sz val="11"/>
        <color rgb="FF000000"/>
        <rFont val="맑은 고딕"/>
        <family val="3"/>
        <charset val="129"/>
      </rPr>
      <t>4</t>
    </r>
    <phoneticPr fontId="8" type="noConversion"/>
  </si>
  <si>
    <t>연세언어청각말연구원</t>
    <phoneticPr fontId="8" type="noConversion"/>
  </si>
  <si>
    <t>메리츠_허리 7차</t>
    <phoneticPr fontId="8" type="noConversion"/>
  </si>
  <si>
    <t>㈜초록마을</t>
    <phoneticPr fontId="8" type="noConversion"/>
  </si>
  <si>
    <t>CU</t>
    <phoneticPr fontId="8" type="noConversion"/>
  </si>
  <si>
    <t>풍한주유소</t>
    <phoneticPr fontId="8" type="noConversion"/>
  </si>
  <si>
    <t>홈플러스㈜</t>
    <phoneticPr fontId="8" type="noConversion"/>
  </si>
  <si>
    <t>㈜한진_택배</t>
    <phoneticPr fontId="8" type="noConversion"/>
  </si>
  <si>
    <t>㈜이마트</t>
    <phoneticPr fontId="8" type="noConversion"/>
  </si>
  <si>
    <t>웰빙마트</t>
    <phoneticPr fontId="8" type="noConversion"/>
  </si>
  <si>
    <t>오아시스마켓</t>
    <phoneticPr fontId="8" type="noConversion"/>
  </si>
  <si>
    <t>개운산스포츠센터</t>
    <phoneticPr fontId="8" type="noConversion"/>
  </si>
  <si>
    <t>한살림</t>
    <phoneticPr fontId="8" type="noConversion"/>
  </si>
  <si>
    <t>㈜컬리</t>
    <phoneticPr fontId="8" type="noConversion"/>
  </si>
  <si>
    <t>비플제로페이_온누리상품권</t>
    <phoneticPr fontId="8" type="noConversion"/>
  </si>
  <si>
    <t>우신향정형외과</t>
    <phoneticPr fontId="8" type="noConversion"/>
  </si>
  <si>
    <t>CU</t>
    <phoneticPr fontId="8" type="noConversion"/>
  </si>
  <si>
    <t>GS25</t>
    <phoneticPr fontId="8" type="noConversion"/>
  </si>
  <si>
    <t>연세나무</t>
    <phoneticPr fontId="8" type="noConversion"/>
  </si>
  <si>
    <t>기타</t>
    <phoneticPr fontId="8" type="noConversion"/>
  </si>
  <si>
    <t>미사랑약국</t>
    <phoneticPr fontId="8" type="noConversion"/>
  </si>
  <si>
    <t>교통비</t>
    <phoneticPr fontId="8" type="noConversion"/>
  </si>
  <si>
    <t>재산세</t>
    <phoneticPr fontId="8" type="noConversion"/>
  </si>
  <si>
    <t>적립하세요!</t>
    <phoneticPr fontId="8" type="noConversion"/>
  </si>
  <si>
    <t>재산세_1차 적립</t>
    <phoneticPr fontId="8" type="noConversion"/>
  </si>
  <si>
    <t>정기적금</t>
    <phoneticPr fontId="8" type="noConversion"/>
  </si>
  <si>
    <t>군인공제회</t>
    <phoneticPr fontId="8" type="noConversion"/>
  </si>
  <si>
    <t>엄마 칠순</t>
    <phoneticPr fontId="8" type="noConversion"/>
  </si>
  <si>
    <t>메리츠_허리 8차</t>
    <phoneticPr fontId="8" type="noConversion"/>
  </si>
  <si>
    <t>한화_허리 8차</t>
    <phoneticPr fontId="8" type="noConversion"/>
  </si>
  <si>
    <t>적금</t>
    <phoneticPr fontId="8" type="noConversion"/>
  </si>
  <si>
    <t>적금해지</t>
    <phoneticPr fontId="8" type="noConversion"/>
  </si>
  <si>
    <t>정기적금_엄마</t>
    <phoneticPr fontId="8" type="noConversion"/>
  </si>
  <si>
    <t>오정신건강의학화의원</t>
    <phoneticPr fontId="8" type="noConversion"/>
  </si>
  <si>
    <t>㈜컬리</t>
    <phoneticPr fontId="8" type="noConversion"/>
  </si>
  <si>
    <t>오아시스마켓</t>
    <phoneticPr fontId="8" type="noConversion"/>
  </si>
  <si>
    <t>SSG.COM</t>
    <phoneticPr fontId="8" type="noConversion"/>
  </si>
  <si>
    <t>㈜한진_택배</t>
    <phoneticPr fontId="8" type="noConversion"/>
  </si>
  <si>
    <t>개운산스포츠센터</t>
    <phoneticPr fontId="8" type="noConversion"/>
  </si>
  <si>
    <t>CU</t>
    <phoneticPr fontId="8" type="noConversion"/>
  </si>
  <si>
    <t>다이소</t>
    <phoneticPr fontId="8" type="noConversion"/>
  </si>
  <si>
    <t>365할인마트</t>
    <phoneticPr fontId="8" type="noConversion"/>
  </si>
  <si>
    <t>한살림</t>
    <phoneticPr fontId="8" type="noConversion"/>
  </si>
  <si>
    <r>
      <t>네이버페이_현이</t>
    </r>
    <r>
      <rPr>
        <sz val="11"/>
        <color rgb="FF000000"/>
        <rFont val="맑은 고딕"/>
        <family val="3"/>
        <charset val="129"/>
      </rPr>
      <t xml:space="preserve"> 문구류</t>
    </r>
    <phoneticPr fontId="8" type="noConversion"/>
  </si>
  <si>
    <t>LG 정수기</t>
    <phoneticPr fontId="8" type="noConversion"/>
  </si>
  <si>
    <t>네이버페이_액자</t>
    <phoneticPr fontId="8" type="noConversion"/>
  </si>
  <si>
    <t>우신향정형외과</t>
    <phoneticPr fontId="8" type="noConversion"/>
  </si>
  <si>
    <t>YOUNG</t>
    <phoneticPr fontId="8" type="noConversion"/>
  </si>
  <si>
    <t>PCI 131</t>
    <phoneticPr fontId="8" type="noConversion"/>
  </si>
  <si>
    <t>뚜레쥬르</t>
    <phoneticPr fontId="8" type="noConversion"/>
  </si>
  <si>
    <t>CU</t>
    <phoneticPr fontId="8" type="noConversion"/>
  </si>
  <si>
    <t>NH 마이너스</t>
    <phoneticPr fontId="8" type="noConversion"/>
  </si>
  <si>
    <t>LG 정수기</t>
  </si>
  <si>
    <t>재산세_1차 적립</t>
  </si>
  <si>
    <t>김혁용돈</t>
    <phoneticPr fontId="8" type="noConversion"/>
  </si>
  <si>
    <t>우신향정형외과</t>
  </si>
  <si>
    <t>오정신건강의학화의원</t>
  </si>
  <si>
    <t>메리츠_허리 7차</t>
  </si>
  <si>
    <t>한화_허리 8차</t>
  </si>
  <si>
    <t>메리츠_허리 8차</t>
  </si>
  <si>
    <t>한화_허리 5차 &amp; 6차</t>
  </si>
  <si>
    <t>메리츠_허리 5차 &amp; 6차</t>
  </si>
  <si>
    <t>누나</t>
    <phoneticPr fontId="8" type="noConversion"/>
  </si>
  <si>
    <t>카카오</t>
    <phoneticPr fontId="8" type="noConversion"/>
  </si>
  <si>
    <t>CU</t>
    <phoneticPr fontId="8" type="noConversion"/>
  </si>
  <si>
    <t>한살림</t>
    <phoneticPr fontId="8" type="noConversion"/>
  </si>
  <si>
    <t>한화_허리 4차</t>
    <phoneticPr fontId="8" type="noConversion"/>
  </si>
  <si>
    <t>메리츠_허리 4차</t>
    <phoneticPr fontId="8" type="noConversion"/>
  </si>
  <si>
    <t>최인숙(친구의 친구)_사과</t>
  </si>
  <si>
    <t>웰빙마트</t>
    <phoneticPr fontId="8" type="noConversion"/>
  </si>
  <si>
    <t>㈜카카오_명이나물</t>
    <phoneticPr fontId="8" type="noConversion"/>
  </si>
  <si>
    <t>메리츠_허리 9차</t>
    <phoneticPr fontId="8" type="noConversion"/>
  </si>
  <si>
    <t>노블스위밍랩_6월 수강료정산</t>
    <phoneticPr fontId="8" type="noConversion"/>
  </si>
  <si>
    <t>뚜레쥬르_스승의날</t>
    <phoneticPr fontId="8" type="noConversion"/>
  </si>
  <si>
    <t>㈜카카오_아스파라거스</t>
    <phoneticPr fontId="8" type="noConversion"/>
  </si>
  <si>
    <t>CU</t>
    <phoneticPr fontId="8" type="noConversion"/>
  </si>
  <si>
    <t>메리츠_허리 10차</t>
    <phoneticPr fontId="8" type="noConversion"/>
  </si>
  <si>
    <t>프레쉬농축산마트</t>
    <phoneticPr fontId="8" type="noConversion"/>
  </si>
  <si>
    <t>㈜오아시스</t>
    <phoneticPr fontId="8" type="noConversion"/>
  </si>
  <si>
    <t>마켓컬리</t>
    <phoneticPr fontId="8" type="noConversion"/>
  </si>
  <si>
    <t>메리츠_허리 10차</t>
    <phoneticPr fontId="8" type="noConversion"/>
  </si>
  <si>
    <t>㈜카카오_파프리카</t>
    <phoneticPr fontId="8" type="noConversion"/>
  </si>
  <si>
    <t>서울대학교치과병원</t>
    <phoneticPr fontId="8" type="noConversion"/>
  </si>
  <si>
    <t>CU</t>
    <phoneticPr fontId="8" type="noConversion"/>
  </si>
  <si>
    <t>네이버페이_고구마</t>
    <phoneticPr fontId="8" type="noConversion"/>
  </si>
  <si>
    <t>이디야</t>
    <phoneticPr fontId="8" type="noConversion"/>
  </si>
  <si>
    <t>오정신겅강의학과의원</t>
    <phoneticPr fontId="8" type="noConversion"/>
  </si>
  <si>
    <t>이영아</t>
    <phoneticPr fontId="8" type="noConversion"/>
  </si>
  <si>
    <t>보상</t>
    <phoneticPr fontId="8" type="noConversion"/>
  </si>
  <si>
    <t>현대해상_현이 주사비 5월까지</t>
    <phoneticPr fontId="8" type="noConversion"/>
  </si>
  <si>
    <t>생활안정 원리금</t>
    <phoneticPr fontId="8" type="noConversion"/>
  </si>
  <si>
    <t>주담대이자</t>
    <phoneticPr fontId="8" type="noConversion"/>
  </si>
  <si>
    <t>서울대학교병원</t>
    <phoneticPr fontId="8" type="noConversion"/>
  </si>
  <si>
    <t>뚜레쥬르</t>
    <phoneticPr fontId="8" type="noConversion"/>
  </si>
  <si>
    <t>마켓컬리</t>
    <phoneticPr fontId="8" type="noConversion"/>
  </si>
  <si>
    <t>서울대학교병원_이영아</t>
    <phoneticPr fontId="8" type="noConversion"/>
  </si>
  <si>
    <t>전세자금대출이자</t>
    <phoneticPr fontId="8" type="noConversion"/>
  </si>
  <si>
    <r>
      <t>4월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관리비</t>
    </r>
    <phoneticPr fontId="8" type="noConversion"/>
  </si>
  <si>
    <t>홈플러스㈜</t>
    <phoneticPr fontId="8" type="noConversion"/>
  </si>
  <si>
    <t>㈜오아시스</t>
  </si>
  <si>
    <t>㈜오아시스</t>
    <phoneticPr fontId="8" type="noConversion"/>
  </si>
  <si>
    <t>HYUN_01</t>
    <phoneticPr fontId="8" type="noConversion"/>
  </si>
  <si>
    <t>HYUN_02</t>
  </si>
  <si>
    <t>HYUN_02</t>
    <phoneticPr fontId="8" type="noConversion"/>
  </si>
  <si>
    <r>
      <t>생활비_</t>
    </r>
    <r>
      <rPr>
        <sz val="11"/>
        <color rgb="FF000000"/>
        <rFont val="맑은 고딕"/>
        <family val="3"/>
        <charset val="129"/>
      </rPr>
      <t>01</t>
    </r>
    <phoneticPr fontId="8" type="noConversion"/>
  </si>
  <si>
    <t>생활비_02</t>
  </si>
  <si>
    <t>생활비_02</t>
    <phoneticPr fontId="8" type="noConversion"/>
  </si>
  <si>
    <t>생활비_01</t>
    <phoneticPr fontId="8" type="noConversion"/>
  </si>
  <si>
    <t>대출</t>
    <phoneticPr fontId="8" type="noConversion"/>
  </si>
  <si>
    <t>주유비</t>
    <phoneticPr fontId="8" type="noConversion"/>
  </si>
  <si>
    <t>관리비</t>
    <phoneticPr fontId="8" type="noConversion"/>
  </si>
  <si>
    <t>가스비</t>
    <phoneticPr fontId="8" type="noConversion"/>
  </si>
  <si>
    <t>인터넷</t>
    <phoneticPr fontId="8" type="noConversion"/>
  </si>
  <si>
    <t>정수기</t>
    <phoneticPr fontId="8" type="noConversion"/>
  </si>
  <si>
    <t>재산세</t>
    <phoneticPr fontId="8" type="noConversion"/>
  </si>
  <si>
    <t>기부금</t>
    <phoneticPr fontId="8" type="noConversion"/>
  </si>
  <si>
    <t>잔여</t>
    <phoneticPr fontId="8" type="noConversion"/>
  </si>
  <si>
    <t>예산종합</t>
    <phoneticPr fontId="8" type="noConversion"/>
  </si>
  <si>
    <t>생활비_01</t>
    <phoneticPr fontId="8" type="noConversion"/>
  </si>
  <si>
    <t>대출</t>
    <phoneticPr fontId="8" type="noConversion"/>
  </si>
  <si>
    <t>추가지출</t>
    <phoneticPr fontId="8" type="noConversion"/>
  </si>
  <si>
    <t>기타지출</t>
    <phoneticPr fontId="8" type="noConversion"/>
  </si>
  <si>
    <t>예산</t>
    <phoneticPr fontId="8" type="noConversion"/>
  </si>
  <si>
    <t>지출</t>
    <phoneticPr fontId="8" type="noConversion"/>
  </si>
  <si>
    <t>HYUN_02(신설검토 요청)</t>
    <phoneticPr fontId="8" type="noConversion"/>
  </si>
  <si>
    <t>G마켓_현이 피지오겔</t>
    <phoneticPr fontId="8" type="noConversion"/>
  </si>
  <si>
    <t>홈플러스㈜</t>
    <phoneticPr fontId="8" type="noConversion"/>
  </si>
  <si>
    <t>한살림</t>
    <phoneticPr fontId="8" type="noConversion"/>
  </si>
  <si>
    <t>CU</t>
    <phoneticPr fontId="8" type="noConversion"/>
  </si>
  <si>
    <t>합계</t>
    <phoneticPr fontId="8" type="noConversion"/>
  </si>
  <si>
    <t>추가수입_현이 보험보상금</t>
    <phoneticPr fontId="8" type="noConversion"/>
  </si>
  <si>
    <t>연경 입금예정금액</t>
    <phoneticPr fontId="8" type="noConversion"/>
  </si>
  <si>
    <r>
      <t xml:space="preserve">재산세 </t>
    </r>
    <r>
      <rPr>
        <sz val="11"/>
        <color rgb="FF000000"/>
        <rFont val="맑은 고딕"/>
        <family val="3"/>
        <charset val="129"/>
      </rPr>
      <t>6월분</t>
    </r>
    <phoneticPr fontId="8" type="noConversion"/>
  </si>
  <si>
    <t>용인대 KAT 태권도</t>
    <phoneticPr fontId="8" type="noConversion"/>
  </si>
  <si>
    <t>재산세_2차 적립</t>
    <phoneticPr fontId="8" type="noConversion"/>
  </si>
  <si>
    <t>현대해상</t>
    <phoneticPr fontId="8" type="noConversion"/>
  </si>
  <si>
    <t>6월수사활동비</t>
    <phoneticPr fontId="8" type="noConversion"/>
  </si>
  <si>
    <t>노블스위밍랩_7월 수강료</t>
    <phoneticPr fontId="8" type="noConversion"/>
  </si>
  <si>
    <t>생활비_2</t>
    <phoneticPr fontId="8" type="noConversion"/>
  </si>
  <si>
    <t>대출이자</t>
    <phoneticPr fontId="8" type="noConversion"/>
  </si>
  <si>
    <t>5월 관리비</t>
    <phoneticPr fontId="8" type="noConversion"/>
  </si>
  <si>
    <r>
      <t>생활비_</t>
    </r>
    <r>
      <rPr>
        <sz val="11"/>
        <color rgb="FF000000"/>
        <rFont val="맑은 고딕"/>
        <family val="3"/>
        <charset val="129"/>
      </rPr>
      <t>1</t>
    </r>
    <phoneticPr fontId="8" type="noConversion"/>
  </si>
  <si>
    <t>HYUN_1</t>
    <phoneticPr fontId="8" type="noConversion"/>
  </si>
  <si>
    <r>
      <t>H</t>
    </r>
    <r>
      <rPr>
        <sz val="11"/>
        <color rgb="FF000000"/>
        <rFont val="맑은 고딕"/>
        <family val="3"/>
        <charset val="129"/>
      </rPr>
      <t>YUN_2</t>
    </r>
    <phoneticPr fontId="8" type="noConversion"/>
  </si>
  <si>
    <t>교통카드 충전</t>
    <phoneticPr fontId="8" type="noConversion"/>
  </si>
  <si>
    <t>참약사약국</t>
    <phoneticPr fontId="8" type="noConversion"/>
  </si>
  <si>
    <t>웰빙마트</t>
    <phoneticPr fontId="8" type="noConversion"/>
  </si>
  <si>
    <t>기업은행_사과</t>
    <phoneticPr fontId="8" type="noConversion"/>
  </si>
  <si>
    <t>AAFC(1/3)</t>
  </si>
  <si>
    <t>AAFC(1/3)</t>
    <phoneticPr fontId="8" type="noConversion"/>
  </si>
  <si>
    <t>네이버페이_사과</t>
    <phoneticPr fontId="8" type="noConversion"/>
  </si>
  <si>
    <t>네이버페이_커피</t>
    <phoneticPr fontId="8" type="noConversion"/>
  </si>
  <si>
    <t>이연정_베라 파인트 X 2</t>
    <phoneticPr fontId="8" type="noConversion"/>
  </si>
  <si>
    <t>김영심</t>
    <phoneticPr fontId="8" type="noConversion"/>
  </si>
  <si>
    <t>이연경</t>
    <phoneticPr fontId="8" type="noConversion"/>
  </si>
  <si>
    <t>윤혜숙</t>
    <phoneticPr fontId="8" type="noConversion"/>
  </si>
  <si>
    <t>황옥자</t>
    <phoneticPr fontId="8" type="noConversion"/>
  </si>
  <si>
    <t>한국철도공사</t>
    <phoneticPr fontId="8" type="noConversion"/>
  </si>
  <si>
    <t>한살림</t>
    <phoneticPr fontId="8" type="noConversion"/>
  </si>
  <si>
    <t>㈜오아시스</t>
    <phoneticPr fontId="8" type="noConversion"/>
  </si>
  <si>
    <t>㈜오아시스</t>
    <phoneticPr fontId="8" type="noConversion"/>
  </si>
  <si>
    <t>길음안심축산물판매점</t>
    <phoneticPr fontId="8" type="noConversion"/>
  </si>
  <si>
    <t>프레쉬농축산마트</t>
    <phoneticPr fontId="8" type="noConversion"/>
  </si>
  <si>
    <t>개운산스포츠센터</t>
    <phoneticPr fontId="8" type="noConversion"/>
  </si>
  <si>
    <t>지마켓</t>
    <phoneticPr fontId="8" type="noConversion"/>
  </si>
  <si>
    <t>이케아</t>
    <phoneticPr fontId="8" type="noConversion"/>
  </si>
  <si>
    <t>국군복지단</t>
    <phoneticPr fontId="8" type="noConversion"/>
  </si>
  <si>
    <t>위메프</t>
    <phoneticPr fontId="8" type="noConversion"/>
  </si>
  <si>
    <t>대성산업㈜</t>
    <phoneticPr fontId="8" type="noConversion"/>
  </si>
  <si>
    <t>연경</t>
    <phoneticPr fontId="8" type="noConversion"/>
  </si>
  <si>
    <t>강북꽃시장</t>
    <phoneticPr fontId="8" type="noConversion"/>
  </si>
  <si>
    <t>하이패스</t>
    <phoneticPr fontId="8" type="noConversion"/>
  </si>
  <si>
    <t>롯데시네마 청량리</t>
    <phoneticPr fontId="8" type="noConversion"/>
  </si>
  <si>
    <t>카카오페이_황옥자 선물</t>
    <phoneticPr fontId="8" type="noConversion"/>
  </si>
  <si>
    <t>웰빙마트</t>
    <phoneticPr fontId="8" type="noConversion"/>
  </si>
  <si>
    <t>대성산업㈜_공주방문</t>
    <phoneticPr fontId="8" type="noConversion"/>
  </si>
  <si>
    <t>라인업스포츠_인라인</t>
    <phoneticPr fontId="8" type="noConversion"/>
  </si>
  <si>
    <t>라인업스포츠</t>
    <phoneticPr fontId="8" type="noConversion"/>
  </si>
  <si>
    <t>이연경</t>
    <phoneticPr fontId="8" type="noConversion"/>
  </si>
  <si>
    <t>법무법인 로베리</t>
    <phoneticPr fontId="8" type="noConversion"/>
  </si>
  <si>
    <t>이연경_MRI_방과후</t>
    <phoneticPr fontId="8" type="noConversion"/>
  </si>
  <si>
    <t>이연경_로베리</t>
    <phoneticPr fontId="8" type="noConversion"/>
  </si>
  <si>
    <t>농협손보지급</t>
    <phoneticPr fontId="8" type="noConversion"/>
  </si>
  <si>
    <t>서울대학교병원</t>
    <phoneticPr fontId="8" type="noConversion"/>
  </si>
  <si>
    <t>기업은행_인라인</t>
    <phoneticPr fontId="8" type="noConversion"/>
  </si>
  <si>
    <t>㈜오아시스</t>
    <phoneticPr fontId="8" type="noConversion"/>
  </si>
  <si>
    <t>한살림</t>
    <phoneticPr fontId="8" type="noConversion"/>
  </si>
  <si>
    <t>컬리</t>
    <phoneticPr fontId="8" type="noConversion"/>
  </si>
  <si>
    <t>경희의료원</t>
    <phoneticPr fontId="8" type="noConversion"/>
  </si>
  <si>
    <t>6월 급여</t>
    <phoneticPr fontId="8" type="noConversion"/>
  </si>
  <si>
    <t>국군재정단(6월 급여)</t>
    <phoneticPr fontId="8" type="noConversion"/>
  </si>
  <si>
    <t>개운산스포츠센터</t>
    <phoneticPr fontId="8" type="noConversion"/>
  </si>
  <si>
    <t>성북구청_연경증명서</t>
    <phoneticPr fontId="8" type="noConversion"/>
  </si>
  <si>
    <t>김혁(상투영곰_대신증권)</t>
    <phoneticPr fontId="8" type="noConversion"/>
  </si>
  <si>
    <t>한살림</t>
    <phoneticPr fontId="8" type="noConversion"/>
  </si>
  <si>
    <t>CU</t>
    <phoneticPr fontId="8" type="noConversion"/>
  </si>
  <si>
    <t>황정훈_아버님 생신</t>
    <phoneticPr fontId="8" type="noConversion"/>
  </si>
  <si>
    <t>이연경_아버님 생신</t>
    <phoneticPr fontId="8" type="noConversion"/>
  </si>
  <si>
    <t>성북K마트</t>
    <phoneticPr fontId="8" type="noConversion"/>
  </si>
  <si>
    <t>㈜카카오_하준 생일</t>
    <phoneticPr fontId="8" type="noConversion"/>
  </si>
  <si>
    <t>㈜카카오_파프리카</t>
    <phoneticPr fontId="8" type="noConversion"/>
  </si>
  <si>
    <t>신한저축은행</t>
    <phoneticPr fontId="8" type="noConversion"/>
  </si>
  <si>
    <t>뚜레쥬르_아버님 생신</t>
    <phoneticPr fontId="8" type="noConversion"/>
  </si>
  <si>
    <t>오정신건강의학과의원</t>
    <phoneticPr fontId="8" type="noConversion"/>
  </si>
  <si>
    <t>이연경_정기예금</t>
    <phoneticPr fontId="8" type="noConversion"/>
  </si>
  <si>
    <t>성북K마트</t>
    <phoneticPr fontId="8" type="noConversion"/>
  </si>
  <si>
    <t>한살림</t>
    <phoneticPr fontId="8" type="noConversion"/>
  </si>
  <si>
    <t>이마트24</t>
    <phoneticPr fontId="8" type="noConversion"/>
  </si>
  <si>
    <t>한국디지털포렌식센터</t>
    <phoneticPr fontId="8" type="noConversion"/>
  </si>
  <si>
    <t>김주리_연경</t>
    <phoneticPr fontId="8" type="noConversion"/>
  </si>
  <si>
    <t>신한저축은행_정기예금 가입</t>
    <phoneticPr fontId="8" type="noConversion"/>
  </si>
  <si>
    <t>맥도날드</t>
    <phoneticPr fontId="8" type="noConversion"/>
  </si>
  <si>
    <t>김주리</t>
    <phoneticPr fontId="8" type="noConversion"/>
  </si>
  <si>
    <t>예금이자</t>
    <phoneticPr fontId="8" type="noConversion"/>
  </si>
  <si>
    <t>한살림</t>
    <phoneticPr fontId="8" type="noConversion"/>
  </si>
  <si>
    <t>마켓컬리</t>
    <phoneticPr fontId="8" type="noConversion"/>
  </si>
  <si>
    <t>비플제로상품권</t>
    <phoneticPr fontId="8" type="noConversion"/>
  </si>
  <si>
    <t>올댓쇼핑_상품권_현이 삼다수</t>
    <phoneticPr fontId="8" type="noConversion"/>
  </si>
  <si>
    <t>뚜레쥬르</t>
    <phoneticPr fontId="8" type="noConversion"/>
  </si>
  <si>
    <t>SSG.COM</t>
    <phoneticPr fontId="8" type="noConversion"/>
  </si>
  <si>
    <t>서울대학교병원</t>
    <phoneticPr fontId="8" type="noConversion"/>
  </si>
  <si>
    <t>이든피부과의원</t>
    <phoneticPr fontId="8" type="noConversion"/>
  </si>
  <si>
    <t>한강약국</t>
    <phoneticPr fontId="8" type="noConversion"/>
  </si>
  <si>
    <t>정찬미 모친상</t>
    <phoneticPr fontId="8" type="noConversion"/>
  </si>
  <si>
    <t>현대해상_김현 MRI_주사</t>
    <phoneticPr fontId="8" type="noConversion"/>
  </si>
  <si>
    <t>김현 진료비</t>
    <phoneticPr fontId="8" type="noConversion"/>
  </si>
  <si>
    <t>이연경</t>
    <phoneticPr fontId="8" type="noConversion"/>
  </si>
  <si>
    <t>서울숭례초등학교</t>
    <phoneticPr fontId="8" type="noConversion"/>
  </si>
  <si>
    <t>이연경_기타</t>
    <phoneticPr fontId="8" type="noConversion"/>
  </si>
  <si>
    <t>이연경_생활비2</t>
    <phoneticPr fontId="8" type="noConversion"/>
  </si>
  <si>
    <t>㈜케이엠무역_마요네즈</t>
    <phoneticPr fontId="8" type="noConversion"/>
  </si>
  <si>
    <t>한살림</t>
    <phoneticPr fontId="8" type="noConversion"/>
  </si>
  <si>
    <t>연세언어청각말연구원</t>
    <phoneticPr fontId="8" type="noConversion"/>
  </si>
  <si>
    <t>빽다방</t>
    <phoneticPr fontId="8" type="noConversion"/>
  </si>
  <si>
    <t>파리바게뜨</t>
    <phoneticPr fontId="8" type="noConversion"/>
  </si>
  <si>
    <t>카카오택시</t>
    <phoneticPr fontId="8" type="noConversion"/>
  </si>
  <si>
    <t>㈜초록마을</t>
    <phoneticPr fontId="8" type="noConversion"/>
  </si>
  <si>
    <t>365할인마트</t>
    <phoneticPr fontId="8" type="noConversion"/>
  </si>
  <si>
    <t>경희임내과</t>
    <phoneticPr fontId="8" type="noConversion"/>
  </si>
  <si>
    <t>5월 관리비</t>
    <phoneticPr fontId="8" type="noConversion"/>
  </si>
  <si>
    <t>황주애(노블스위밍랩)</t>
    <phoneticPr fontId="8" type="noConversion"/>
  </si>
  <si>
    <t>뚜레쥬르</t>
    <phoneticPr fontId="8" type="noConversion"/>
  </si>
  <si>
    <t>교통요금_버스</t>
    <phoneticPr fontId="8" type="noConversion"/>
  </si>
  <si>
    <t>교통요금_지하철</t>
    <phoneticPr fontId="8" type="noConversion"/>
  </si>
  <si>
    <t>기타_공주방문</t>
    <phoneticPr fontId="8" type="noConversion"/>
  </si>
  <si>
    <t>소계</t>
    <phoneticPr fontId="8" type="noConversion"/>
  </si>
  <si>
    <t>총계</t>
    <phoneticPr fontId="8" type="noConversion"/>
  </si>
  <si>
    <t>5월</t>
    <phoneticPr fontId="8" type="noConversion"/>
  </si>
  <si>
    <t>6월</t>
    <phoneticPr fontId="8" type="noConversion"/>
  </si>
  <si>
    <t>7월</t>
  </si>
  <si>
    <t>8월</t>
  </si>
  <si>
    <t>9월</t>
  </si>
  <si>
    <t>10월</t>
  </si>
  <si>
    <t>11월</t>
  </si>
  <si>
    <t>12월</t>
  </si>
  <si>
    <r>
      <t>7월</t>
    </r>
    <r>
      <rPr>
        <sz val="11"/>
        <color rgb="FF000000"/>
        <rFont val="맑은 고딕"/>
        <family val="3"/>
        <charset val="129"/>
      </rPr>
      <t xml:space="preserve"> 생활비</t>
    </r>
    <phoneticPr fontId="8" type="noConversion"/>
  </si>
  <si>
    <t>연경과자</t>
    <phoneticPr fontId="8" type="noConversion"/>
  </si>
  <si>
    <t>AAFC</t>
    <phoneticPr fontId="8" type="noConversion"/>
  </si>
  <si>
    <t>서울대학교병원(2/3)</t>
    <phoneticPr fontId="8" type="noConversion"/>
  </si>
  <si>
    <t>서울대학교병원(3/3)</t>
    <phoneticPr fontId="8" type="noConversion"/>
  </si>
  <si>
    <r>
      <t>AAFC(</t>
    </r>
    <r>
      <rPr>
        <sz val="11"/>
        <color rgb="FF000000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>/3)</t>
    </r>
    <phoneticPr fontId="8" type="noConversion"/>
  </si>
  <si>
    <t>노블스위밍랩</t>
    <phoneticPr fontId="8" type="noConversion"/>
  </si>
  <si>
    <t>AAFC(2/3)</t>
    <phoneticPr fontId="8" type="noConversion"/>
  </si>
  <si>
    <t>태권도</t>
    <phoneticPr fontId="8" type="noConversion"/>
  </si>
  <si>
    <t>재산세 적립</t>
    <phoneticPr fontId="8" type="noConversion"/>
  </si>
  <si>
    <t>재산세 6월</t>
    <phoneticPr fontId="8" type="noConversion"/>
  </si>
  <si>
    <t>재산세 5월</t>
    <phoneticPr fontId="8" type="noConversion"/>
  </si>
  <si>
    <t>개운산스포츠센터</t>
    <phoneticPr fontId="8" type="noConversion"/>
  </si>
  <si>
    <t>네이버페이_SSG.COM</t>
    <phoneticPr fontId="8" type="noConversion"/>
  </si>
  <si>
    <t>네이버페이_커피</t>
    <phoneticPr fontId="8" type="noConversion"/>
  </si>
  <si>
    <t>카카오페이_한살림</t>
    <phoneticPr fontId="8" type="noConversion"/>
  </si>
  <si>
    <t>한살림</t>
    <phoneticPr fontId="8" type="noConversion"/>
  </si>
  <si>
    <t>㈜오아시스</t>
    <phoneticPr fontId="8" type="noConversion"/>
  </si>
  <si>
    <t>프레쉬농축산</t>
    <phoneticPr fontId="8" type="noConversion"/>
  </si>
  <si>
    <t>CU</t>
    <phoneticPr fontId="8" type="noConversion"/>
  </si>
  <si>
    <t>준원네 집들이</t>
    <phoneticPr fontId="8" type="noConversion"/>
  </si>
  <si>
    <t>하이프레시</t>
    <phoneticPr fontId="8" type="noConversion"/>
  </si>
  <si>
    <t>웰빙마트</t>
    <phoneticPr fontId="8" type="noConversion"/>
  </si>
  <si>
    <t>365할인마트</t>
    <phoneticPr fontId="8" type="noConversion"/>
  </si>
  <si>
    <t>버스카드 충전</t>
    <phoneticPr fontId="8" type="noConversion"/>
  </si>
  <si>
    <t>헤어K</t>
    <phoneticPr fontId="8" type="noConversion"/>
  </si>
  <si>
    <t>하이프레시_현이 백김치</t>
    <phoneticPr fontId="8" type="noConversion"/>
  </si>
  <si>
    <t>마켓컬리</t>
    <phoneticPr fontId="8" type="noConversion"/>
  </si>
  <si>
    <t>프레쉬농축산</t>
    <phoneticPr fontId="8" type="noConversion"/>
  </si>
  <si>
    <t>365할인마트</t>
    <phoneticPr fontId="8" type="noConversion"/>
  </si>
  <si>
    <t>오정신건강의학과의원</t>
    <phoneticPr fontId="8" type="noConversion"/>
  </si>
  <si>
    <t>강냉이</t>
    <phoneticPr fontId="8" type="noConversion"/>
  </si>
  <si>
    <t>파리바게뜨</t>
    <phoneticPr fontId="8" type="noConversion"/>
  </si>
  <si>
    <t>우정사업본부</t>
    <phoneticPr fontId="8" type="noConversion"/>
  </si>
  <si>
    <t>재산세 7월분</t>
    <phoneticPr fontId="8" type="noConversion"/>
  </si>
  <si>
    <t>재산세 7월</t>
    <phoneticPr fontId="8" type="noConversion"/>
  </si>
  <si>
    <t>지방세 납부</t>
    <phoneticPr fontId="8" type="noConversion"/>
  </si>
  <si>
    <t>재산세</t>
    <phoneticPr fontId="8" type="noConversion"/>
  </si>
  <si>
    <t>재산세 적립</t>
    <phoneticPr fontId="8" type="noConversion"/>
  </si>
  <si>
    <t>재산세 적립금</t>
    <phoneticPr fontId="8" type="noConversion"/>
  </si>
  <si>
    <t>재산세 납부(1/2차)</t>
    <phoneticPr fontId="8" type="noConversion"/>
  </si>
  <si>
    <t>국군재정단(7월 급여)</t>
    <phoneticPr fontId="8" type="noConversion"/>
  </si>
  <si>
    <t>이연경(월급 반환)</t>
    <phoneticPr fontId="8" type="noConversion"/>
  </si>
  <si>
    <t>씨엔테크_준원집들이</t>
    <phoneticPr fontId="8" type="noConversion"/>
  </si>
  <si>
    <t>베스킨라빈스</t>
    <phoneticPr fontId="8" type="noConversion"/>
  </si>
  <si>
    <t>오아시스</t>
    <phoneticPr fontId="8" type="noConversion"/>
  </si>
  <si>
    <t>CU</t>
    <phoneticPr fontId="8" type="noConversion"/>
  </si>
  <si>
    <t>맥도날드</t>
    <phoneticPr fontId="8" type="noConversion"/>
  </si>
  <si>
    <t>베스킨라빈스_준원집들이</t>
    <phoneticPr fontId="8" type="noConversion"/>
  </si>
  <si>
    <t>한살림</t>
    <phoneticPr fontId="8" type="noConversion"/>
  </si>
  <si>
    <t>라인업스포츠</t>
    <phoneticPr fontId="8" type="noConversion"/>
  </si>
  <si>
    <t>인라인</t>
    <phoneticPr fontId="8" type="noConversion"/>
  </si>
  <si>
    <t>이마트24</t>
    <phoneticPr fontId="8" type="noConversion"/>
  </si>
  <si>
    <t>CU</t>
    <phoneticPr fontId="8" type="noConversion"/>
  </si>
  <si>
    <t>파리바게뜨</t>
    <phoneticPr fontId="8" type="noConversion"/>
  </si>
  <si>
    <t>CU</t>
    <phoneticPr fontId="8" type="noConversion"/>
  </si>
  <si>
    <t>한국철도공사</t>
    <phoneticPr fontId="8" type="noConversion"/>
  </si>
  <si>
    <t>개운산스포츠센터</t>
    <phoneticPr fontId="8" type="noConversion"/>
  </si>
  <si>
    <t>하이프레시_연경 생리대</t>
    <phoneticPr fontId="8" type="noConversion"/>
  </si>
  <si>
    <t>한살림</t>
    <phoneticPr fontId="8" type="noConversion"/>
  </si>
  <si>
    <t>㈜오아시스</t>
    <phoneticPr fontId="8" type="noConversion"/>
  </si>
  <si>
    <t>이마트24</t>
    <phoneticPr fontId="8" type="noConversion"/>
  </si>
  <si>
    <t>네이버페이_현이 문제집</t>
    <phoneticPr fontId="8" type="noConversion"/>
  </si>
  <si>
    <t>파리바게뜨</t>
    <phoneticPr fontId="8" type="noConversion"/>
  </si>
  <si>
    <t>CU</t>
    <phoneticPr fontId="8" type="noConversion"/>
  </si>
  <si>
    <t>이든피부과의원</t>
    <phoneticPr fontId="8" type="noConversion"/>
  </si>
  <si>
    <t>한강약국</t>
    <phoneticPr fontId="8" type="noConversion"/>
  </si>
  <si>
    <t>현대백화점</t>
    <phoneticPr fontId="8" type="noConversion"/>
  </si>
  <si>
    <t>서대문구청</t>
    <phoneticPr fontId="8" type="noConversion"/>
  </si>
  <si>
    <t>서대문구청(목공체험)</t>
    <phoneticPr fontId="8" type="noConversion"/>
  </si>
  <si>
    <t>홈플러스㈜</t>
    <phoneticPr fontId="8" type="noConversion"/>
  </si>
  <si>
    <t>서울대학교병원</t>
    <phoneticPr fontId="8" type="noConversion"/>
  </si>
  <si>
    <t>서울대학교 치과병원</t>
    <phoneticPr fontId="8" type="noConversion"/>
  </si>
  <si>
    <t>크린아트</t>
    <phoneticPr fontId="8" type="noConversion"/>
  </si>
  <si>
    <t>핏자헛</t>
    <phoneticPr fontId="8" type="noConversion"/>
  </si>
  <si>
    <t>강냉이</t>
    <phoneticPr fontId="8" type="noConversion"/>
  </si>
  <si>
    <t>토마토</t>
    <phoneticPr fontId="8" type="noConversion"/>
  </si>
  <si>
    <t>현대해상</t>
    <phoneticPr fontId="8" type="noConversion"/>
  </si>
  <si>
    <t>현대해상_주사보험</t>
    <phoneticPr fontId="8" type="noConversion"/>
  </si>
  <si>
    <t>6월 관리비</t>
    <phoneticPr fontId="8" type="noConversion"/>
  </si>
  <si>
    <t>한살림</t>
    <phoneticPr fontId="8" type="noConversion"/>
  </si>
  <si>
    <t>SSG.COM</t>
    <phoneticPr fontId="8" type="noConversion"/>
  </si>
  <si>
    <t>전자소송</t>
    <phoneticPr fontId="8" type="noConversion"/>
  </si>
  <si>
    <t>서울특별시(0820)</t>
    <phoneticPr fontId="8" type="noConversion"/>
  </si>
  <si>
    <t>숙명음악교습소</t>
    <phoneticPr fontId="8" type="noConversion"/>
  </si>
  <si>
    <t>한살림</t>
    <phoneticPr fontId="8" type="noConversion"/>
  </si>
  <si>
    <t>㈜초록마을</t>
    <phoneticPr fontId="8" type="noConversion"/>
  </si>
  <si>
    <t>㈜케이엠무역</t>
    <phoneticPr fontId="8" type="noConversion"/>
  </si>
  <si>
    <t>연세언어청각말연구원</t>
    <phoneticPr fontId="8" type="noConversion"/>
  </si>
  <si>
    <t>한살림</t>
    <phoneticPr fontId="8" type="noConversion"/>
  </si>
  <si>
    <t>㈜오아시스</t>
    <phoneticPr fontId="8" type="noConversion"/>
  </si>
  <si>
    <t>프레쉬농축산</t>
    <phoneticPr fontId="8" type="noConversion"/>
  </si>
  <si>
    <t>CU</t>
    <phoneticPr fontId="8" type="noConversion"/>
  </si>
  <si>
    <t>하이프레시</t>
    <phoneticPr fontId="8" type="noConversion"/>
  </si>
  <si>
    <t>웰빙마트</t>
    <phoneticPr fontId="8" type="noConversion"/>
  </si>
  <si>
    <t>365할인마트</t>
    <phoneticPr fontId="8" type="noConversion"/>
  </si>
  <si>
    <t>하이프레시_현이 백김치</t>
    <phoneticPr fontId="8" type="noConversion"/>
  </si>
  <si>
    <t>마켓컬리</t>
    <phoneticPr fontId="8" type="noConversion"/>
  </si>
  <si>
    <t>파리바게뜨</t>
    <phoneticPr fontId="8" type="noConversion"/>
  </si>
  <si>
    <t>오아시스</t>
    <phoneticPr fontId="8" type="noConversion"/>
  </si>
  <si>
    <t>6인모임</t>
    <phoneticPr fontId="8" type="noConversion"/>
  </si>
  <si>
    <t>오세민_아이스크림</t>
    <phoneticPr fontId="8" type="noConversion"/>
  </si>
  <si>
    <t>입금</t>
    <phoneticPr fontId="8" type="noConversion"/>
  </si>
  <si>
    <t>출금</t>
    <phoneticPr fontId="8" type="noConversion"/>
  </si>
  <si>
    <t>웰빙마트</t>
    <phoneticPr fontId="8" type="noConversion"/>
  </si>
  <si>
    <t>다이소</t>
    <phoneticPr fontId="8" type="noConversion"/>
  </si>
  <si>
    <t>네이버페이_커피</t>
    <phoneticPr fontId="8" type="noConversion"/>
  </si>
  <si>
    <t>한살림</t>
    <phoneticPr fontId="8" type="noConversion"/>
  </si>
  <si>
    <t>경희임내과</t>
    <phoneticPr fontId="8" type="noConversion"/>
  </si>
  <si>
    <t>네이버페이_SSG.COM</t>
    <phoneticPr fontId="8" type="noConversion"/>
  </si>
  <si>
    <t>CU</t>
    <phoneticPr fontId="8" type="noConversion"/>
  </si>
  <si>
    <t>서울페이 플러스</t>
    <phoneticPr fontId="8" type="noConversion"/>
  </si>
  <si>
    <t>보통의의원</t>
    <phoneticPr fontId="8" type="noConversion"/>
  </si>
  <si>
    <t>압구정예주약국</t>
    <phoneticPr fontId="8" type="noConversion"/>
  </si>
  <si>
    <t>논현필리아약국</t>
    <phoneticPr fontId="8" type="noConversion"/>
  </si>
  <si>
    <t>이삭토스트</t>
    <phoneticPr fontId="8" type="noConversion"/>
  </si>
  <si>
    <t>버거킹</t>
    <phoneticPr fontId="8" type="noConversion"/>
  </si>
  <si>
    <t>이희경덴탈아트치과</t>
    <phoneticPr fontId="8" type="noConversion"/>
  </si>
  <si>
    <t>㈜이마트</t>
    <phoneticPr fontId="8" type="noConversion"/>
  </si>
  <si>
    <t>네이버페이_컬리</t>
    <phoneticPr fontId="8" type="noConversion"/>
  </si>
  <si>
    <t>총계</t>
    <phoneticPr fontId="8" type="noConversion"/>
  </si>
  <si>
    <t>8월 생활비</t>
    <phoneticPr fontId="8" type="noConversion"/>
  </si>
  <si>
    <t>재산세 8월분</t>
    <phoneticPr fontId="8" type="noConversion"/>
  </si>
  <si>
    <t>글라스코드안경원</t>
    <phoneticPr fontId="8" type="noConversion"/>
  </si>
  <si>
    <t>웰빙마트</t>
    <phoneticPr fontId="8" type="noConversion"/>
  </si>
  <si>
    <t>AAFC(3/3)</t>
    <phoneticPr fontId="8" type="noConversion"/>
  </si>
  <si>
    <t>서울신세계안과</t>
    <phoneticPr fontId="8" type="noConversion"/>
  </si>
  <si>
    <t>㈜이마트</t>
    <phoneticPr fontId="8" type="noConversion"/>
  </si>
  <si>
    <t>재산세 8월</t>
    <phoneticPr fontId="8" type="noConversion"/>
  </si>
  <si>
    <t>김혁_중앙박물관 투어</t>
    <phoneticPr fontId="8" type="noConversion"/>
  </si>
  <si>
    <t>황옥자</t>
    <phoneticPr fontId="8" type="noConversion"/>
  </si>
  <si>
    <t>김도윤</t>
    <phoneticPr fontId="8" type="noConversion"/>
  </si>
  <si>
    <t>윤혜숙</t>
    <phoneticPr fontId="8" type="noConversion"/>
  </si>
  <si>
    <t>김혁_기업은행</t>
    <phoneticPr fontId="8" type="noConversion"/>
  </si>
  <si>
    <t>김영심</t>
    <phoneticPr fontId="8" type="noConversion"/>
  </si>
  <si>
    <t>영주DS_구내식당</t>
    <phoneticPr fontId="8" type="noConversion"/>
  </si>
  <si>
    <t>매머드익스프레스</t>
    <phoneticPr fontId="8" type="noConversion"/>
  </si>
  <si>
    <t>네이버페이_중앙박물관 해설</t>
    <phoneticPr fontId="8" type="noConversion"/>
  </si>
  <si>
    <t>㈜오아시스</t>
    <phoneticPr fontId="8" type="noConversion"/>
  </si>
  <si>
    <t>한살림</t>
    <phoneticPr fontId="8" type="noConversion"/>
  </si>
  <si>
    <t>비플제로상품권</t>
    <phoneticPr fontId="8" type="noConversion"/>
  </si>
  <si>
    <t>CU</t>
    <phoneticPr fontId="8" type="noConversion"/>
  </si>
  <si>
    <t>마켓컬리</t>
    <phoneticPr fontId="8" type="noConversion"/>
  </si>
  <si>
    <t>매머드익스프레스</t>
    <phoneticPr fontId="8" type="noConversion"/>
  </si>
  <si>
    <t>㈜지마켓</t>
    <phoneticPr fontId="8" type="noConversion"/>
  </si>
  <si>
    <t>8월 관리비</t>
    <phoneticPr fontId="8" type="noConversion"/>
  </si>
  <si>
    <t>개운산스포츠</t>
    <phoneticPr fontId="8" type="noConversion"/>
  </si>
  <si>
    <t>개운산스포츠</t>
    <phoneticPr fontId="8" type="noConversion"/>
  </si>
  <si>
    <t>올림픽기념국민생활관</t>
    <phoneticPr fontId="8" type="noConversion"/>
  </si>
  <si>
    <t>CU</t>
    <phoneticPr fontId="8" type="noConversion"/>
  </si>
  <si>
    <t>㈜오아시스</t>
    <phoneticPr fontId="8" type="noConversion"/>
  </si>
  <si>
    <t>뚜레쥬르</t>
    <phoneticPr fontId="8" type="noConversion"/>
  </si>
  <si>
    <t>SSG.COM</t>
    <phoneticPr fontId="8" type="noConversion"/>
  </si>
  <si>
    <t>하이프레시</t>
    <phoneticPr fontId="8" type="noConversion"/>
  </si>
  <si>
    <t>오피스디포</t>
    <phoneticPr fontId="8" type="noConversion"/>
  </si>
  <si>
    <t>㈜다이소</t>
    <phoneticPr fontId="8" type="noConversion"/>
  </si>
  <si>
    <t>삼성서울병원</t>
    <phoneticPr fontId="8" type="noConversion"/>
  </si>
  <si>
    <t>하이프레시_생리대</t>
    <phoneticPr fontId="8" type="noConversion"/>
  </si>
  <si>
    <t>오피스디포_목장갑</t>
    <phoneticPr fontId="8" type="noConversion"/>
  </si>
  <si>
    <t>㈜다이소_목장갑</t>
    <phoneticPr fontId="8" type="noConversion"/>
  </si>
  <si>
    <t>국군재정단(8월 급여)</t>
    <phoneticPr fontId="8" type="noConversion"/>
  </si>
  <si>
    <t>이연경</t>
    <phoneticPr fontId="8" type="noConversion"/>
  </si>
  <si>
    <t>㈜카카오_한살림</t>
    <phoneticPr fontId="8" type="noConversion"/>
  </si>
  <si>
    <t>매머드익스프레스</t>
    <phoneticPr fontId="8" type="noConversion"/>
  </si>
  <si>
    <t>톨비</t>
    <phoneticPr fontId="8" type="noConversion"/>
  </si>
  <si>
    <t>서울특별시_주민세</t>
    <phoneticPr fontId="8" type="noConversion"/>
  </si>
  <si>
    <t>서울대학교치과병원_서류발급</t>
    <phoneticPr fontId="8" type="noConversion"/>
  </si>
  <si>
    <t>예온정신건강의학과의원</t>
    <phoneticPr fontId="8" type="noConversion"/>
  </si>
  <si>
    <t>식자재유통센터</t>
    <phoneticPr fontId="8" type="noConversion"/>
  </si>
  <si>
    <t>개운산스포츠센터</t>
    <phoneticPr fontId="8" type="noConversion"/>
  </si>
  <si>
    <t>십일번가주식회사_마스크</t>
    <phoneticPr fontId="8" type="noConversion"/>
  </si>
  <si>
    <t>서울대학교치과병원</t>
    <phoneticPr fontId="8" type="noConversion"/>
  </si>
  <si>
    <t>현대해상_현이치과보험</t>
    <phoneticPr fontId="8" type="noConversion"/>
  </si>
  <si>
    <t>이연경</t>
    <phoneticPr fontId="8" type="noConversion"/>
  </si>
  <si>
    <t>신한카드 캐시백_재산세 납부</t>
    <phoneticPr fontId="8" type="noConversion"/>
  </si>
  <si>
    <t>11번가</t>
    <phoneticPr fontId="8" type="noConversion"/>
  </si>
  <si>
    <t>11번가_빠바케이크</t>
    <phoneticPr fontId="8" type="noConversion"/>
  </si>
  <si>
    <t>파리바게뜨</t>
    <phoneticPr fontId="8" type="noConversion"/>
  </si>
  <si>
    <t>한살림</t>
    <phoneticPr fontId="8" type="noConversion"/>
  </si>
  <si>
    <t>다이소</t>
    <phoneticPr fontId="8" type="noConversion"/>
  </si>
  <si>
    <t>웰빙마트</t>
    <phoneticPr fontId="8" type="noConversion"/>
  </si>
  <si>
    <t>11번가_투명우산</t>
    <phoneticPr fontId="8" type="noConversion"/>
  </si>
  <si>
    <t>중부제3셀프주유소</t>
    <phoneticPr fontId="8" type="noConversion"/>
  </si>
  <si>
    <t>GS25</t>
    <phoneticPr fontId="8" type="noConversion"/>
  </si>
  <si>
    <t>올리</t>
    <phoneticPr fontId="8" type="noConversion"/>
  </si>
  <si>
    <t>㈜보림로지스틱스_천안</t>
    <phoneticPr fontId="8" type="noConversion"/>
  </si>
  <si>
    <t>㈜다이소</t>
    <phoneticPr fontId="8" type="noConversion"/>
  </si>
  <si>
    <t>오아시스</t>
    <phoneticPr fontId="8" type="noConversion"/>
  </si>
  <si>
    <t>㈜보림로지스틱스_천안(아이스호두과자)</t>
    <phoneticPr fontId="8" type="noConversion"/>
  </si>
  <si>
    <t>㈜보림로지스틱스_천안(물, 라면땅)</t>
    <phoneticPr fontId="8" type="noConversion"/>
  </si>
  <si>
    <t>네이버파이낸셜_커피</t>
    <phoneticPr fontId="8" type="noConversion"/>
  </si>
  <si>
    <t>유니클로</t>
    <phoneticPr fontId="8" type="noConversion"/>
  </si>
  <si>
    <t>서울대병원</t>
    <phoneticPr fontId="8" type="noConversion"/>
  </si>
  <si>
    <t>㈜그레이스컴</t>
    <phoneticPr fontId="8" type="noConversion"/>
  </si>
  <si>
    <t>국립중앙박물관 저녁식사</t>
    <phoneticPr fontId="8" type="noConversion"/>
  </si>
  <si>
    <t>정옥경_그레이스컴</t>
    <phoneticPr fontId="8" type="noConversion"/>
  </si>
  <si>
    <t>현대해상_약제비</t>
    <phoneticPr fontId="8" type="noConversion"/>
  </si>
  <si>
    <t>박석민_농구유니폼</t>
    <phoneticPr fontId="8" type="noConversion"/>
  </si>
  <si>
    <t>한살림</t>
    <phoneticPr fontId="8" type="noConversion"/>
  </si>
  <si>
    <t>㈜지마켓_현이 옷</t>
    <phoneticPr fontId="8" type="noConversion"/>
  </si>
  <si>
    <t>스타벅스</t>
    <phoneticPr fontId="8" type="noConversion"/>
  </si>
  <si>
    <t>김가네</t>
    <phoneticPr fontId="8" type="noConversion"/>
  </si>
  <si>
    <t>㈜에치와이_우유</t>
    <phoneticPr fontId="8" type="noConversion"/>
  </si>
  <si>
    <t>오아시스</t>
    <phoneticPr fontId="8" type="noConversion"/>
  </si>
  <si>
    <t>이마트24</t>
    <phoneticPr fontId="8" type="noConversion"/>
  </si>
  <si>
    <t>성북구청_책장</t>
    <phoneticPr fontId="8" type="noConversion"/>
  </si>
  <si>
    <t>프레쉬농축산마트</t>
    <phoneticPr fontId="8" type="noConversion"/>
  </si>
  <si>
    <t>허아람_수아비_현이옷</t>
    <phoneticPr fontId="8" type="noConversion"/>
  </si>
  <si>
    <t>현대해상_SNU이영아</t>
    <phoneticPr fontId="8" type="noConversion"/>
  </si>
  <si>
    <t>성북레포츠타운_수영소그룹</t>
    <phoneticPr fontId="8" type="noConversion"/>
  </si>
  <si>
    <t>서울페이</t>
    <phoneticPr fontId="8" type="noConversion"/>
  </si>
  <si>
    <t>황주애_노블스위밍랩</t>
    <phoneticPr fontId="8" type="noConversion"/>
  </si>
  <si>
    <t>현대해상_치과</t>
    <phoneticPr fontId="8" type="noConversion"/>
  </si>
  <si>
    <t>영주DS_구내식당</t>
    <phoneticPr fontId="8" type="noConversion"/>
  </si>
  <si>
    <t>네이버파이낸셜_샤워거치대</t>
    <phoneticPr fontId="8" type="noConversion"/>
  </si>
  <si>
    <t>뚜레쥬르</t>
    <phoneticPr fontId="8" type="noConversion"/>
  </si>
  <si>
    <t>연세언어청각말연구원</t>
    <phoneticPr fontId="8" type="noConversion"/>
  </si>
  <si>
    <t>최인숙(친구의 친구)</t>
    <phoneticPr fontId="8" type="noConversion"/>
  </si>
  <si>
    <t>최인숙(친구의 친구)_사과</t>
    <phoneticPr fontId="8" type="noConversion"/>
  </si>
  <si>
    <t>네이버파이낸셜_대일밴드</t>
    <phoneticPr fontId="8" type="noConversion"/>
  </si>
  <si>
    <t>㈜카카오_추석선물_미술, 피아노, 언치</t>
    <phoneticPr fontId="8" type="noConversion"/>
  </si>
  <si>
    <t>㈜카카오_비타민</t>
    <phoneticPr fontId="8" type="noConversion"/>
  </si>
  <si>
    <t>우정사업본부</t>
    <phoneticPr fontId="8" type="noConversion"/>
  </si>
  <si>
    <t>다이소_실리콘운동화끈</t>
    <phoneticPr fontId="8" type="noConversion"/>
  </si>
  <si>
    <t>우정사업본부</t>
    <phoneticPr fontId="8" type="noConversion"/>
  </si>
  <si>
    <t>영주DS_구내식당</t>
    <phoneticPr fontId="8" type="noConversion"/>
  </si>
  <si>
    <t>웰빙마트</t>
    <phoneticPr fontId="8" type="noConversion"/>
  </si>
  <si>
    <t>9월 생활비</t>
    <phoneticPr fontId="8" type="noConversion"/>
  </si>
  <si>
    <t>재산세 9월분</t>
    <phoneticPr fontId="8" type="noConversion"/>
  </si>
  <si>
    <t>9월 관리비</t>
    <phoneticPr fontId="8" type="noConversion"/>
  </si>
  <si>
    <t>초록마을</t>
    <phoneticPr fontId="8" type="noConversion"/>
  </si>
  <si>
    <t>한살림</t>
    <phoneticPr fontId="8" type="noConversion"/>
  </si>
  <si>
    <t>네이버페이_커피</t>
    <phoneticPr fontId="8" type="noConversion"/>
  </si>
  <si>
    <t>재산세 9월</t>
  </si>
  <si>
    <t>AAFC(1/3)</t>
    <phoneticPr fontId="8" type="noConversion"/>
  </si>
  <si>
    <t>서울페이 플러스_동대문</t>
    <phoneticPr fontId="8" type="noConversion"/>
  </si>
  <si>
    <t>서울페이 플러스_금천</t>
    <phoneticPr fontId="8" type="noConversion"/>
  </si>
  <si>
    <t>숙명피아노</t>
    <phoneticPr fontId="8" type="noConversion"/>
  </si>
  <si>
    <t>성북레포츠타운</t>
    <phoneticPr fontId="8" type="noConversion"/>
  </si>
  <si>
    <t>기업급여</t>
    <phoneticPr fontId="8" type="noConversion"/>
  </si>
  <si>
    <t>최인숙(친구의친구)</t>
    <phoneticPr fontId="8" type="noConversion"/>
  </si>
  <si>
    <t>김혁(재산세적립)</t>
    <phoneticPr fontId="8" type="noConversion"/>
  </si>
  <si>
    <t>KOSTA(8월급여)</t>
    <phoneticPr fontId="8" type="noConversion"/>
  </si>
  <si>
    <t>김혁_기업은행_이자</t>
    <phoneticPr fontId="8" type="noConversion"/>
  </si>
  <si>
    <t>성북구자동차세</t>
    <phoneticPr fontId="8" type="noConversion"/>
  </si>
  <si>
    <t>이연경</t>
    <phoneticPr fontId="8" type="noConversion"/>
  </si>
  <si>
    <t>국군재정단(9월급여)</t>
    <phoneticPr fontId="8" type="noConversion"/>
  </si>
  <si>
    <t>마리오쇼핑_다이소_펌프</t>
    <phoneticPr fontId="8" type="noConversion"/>
  </si>
  <si>
    <t>노브랜드</t>
    <phoneticPr fontId="8" type="noConversion"/>
  </si>
  <si>
    <t>오아시스</t>
    <phoneticPr fontId="8" type="noConversion"/>
  </si>
  <si>
    <t>한살림</t>
    <phoneticPr fontId="8" type="noConversion"/>
  </si>
  <si>
    <t>11번가_치즈 등</t>
    <phoneticPr fontId="8" type="noConversion"/>
  </si>
  <si>
    <t>프레쉬농축산</t>
    <phoneticPr fontId="8" type="noConversion"/>
  </si>
  <si>
    <t>네이버페이_컬리</t>
    <phoneticPr fontId="8" type="noConversion"/>
  </si>
  <si>
    <t>네이버페이_변기부속품</t>
    <phoneticPr fontId="8" type="noConversion"/>
  </si>
  <si>
    <t>㈜금정커머스_레몬마트</t>
    <phoneticPr fontId="8" type="noConversion"/>
  </si>
  <si>
    <t>네이버페이_SSG</t>
    <phoneticPr fontId="8" type="noConversion"/>
  </si>
  <si>
    <t>서울시E_TAX_재산세</t>
    <phoneticPr fontId="8" type="noConversion"/>
  </si>
  <si>
    <t>이희경덴탈아트치과</t>
    <phoneticPr fontId="8" type="noConversion"/>
  </si>
  <si>
    <t>㈜인터파크_수채화물감</t>
    <phoneticPr fontId="8" type="noConversion"/>
  </si>
  <si>
    <t>㈜인터파크_기프티콘</t>
    <phoneticPr fontId="8" type="noConversion"/>
  </si>
  <si>
    <t>롯데홈쇼핑</t>
    <phoneticPr fontId="8" type="noConversion"/>
  </si>
  <si>
    <t>롯데홈쇼핑_이모님 브라바</t>
    <phoneticPr fontId="8" type="noConversion"/>
  </si>
  <si>
    <t>재산세 적립분</t>
    <phoneticPr fontId="8" type="noConversion"/>
  </si>
  <si>
    <t>성북구청_서명확인서</t>
    <phoneticPr fontId="8" type="noConversion"/>
  </si>
  <si>
    <t>성북구청_인지세</t>
    <phoneticPr fontId="8" type="noConversion"/>
  </si>
  <si>
    <t>성북구청_수입인지</t>
    <phoneticPr fontId="8" type="noConversion"/>
  </si>
  <si>
    <t>교통카드충전</t>
    <phoneticPr fontId="8" type="noConversion"/>
  </si>
  <si>
    <t>개운산스포츠센터</t>
    <phoneticPr fontId="8" type="noConversion"/>
  </si>
  <si>
    <t>하이프레쉬_백김치</t>
    <phoneticPr fontId="8" type="noConversion"/>
  </si>
  <si>
    <t>웰빙마트</t>
    <phoneticPr fontId="8" type="noConversion"/>
  </si>
  <si>
    <t>CU</t>
    <phoneticPr fontId="8" type="noConversion"/>
  </si>
  <si>
    <t>아산키즈소아청소년과의원</t>
    <phoneticPr fontId="8" type="noConversion"/>
  </si>
  <si>
    <t>네이버페이_수전</t>
    <phoneticPr fontId="8" type="noConversion"/>
  </si>
  <si>
    <t>마켓컬리</t>
    <phoneticPr fontId="8" type="noConversion"/>
  </si>
  <si>
    <t>재산세출금</t>
    <phoneticPr fontId="8" type="noConversion"/>
  </si>
  <si>
    <t>원은주_두더지게임</t>
    <phoneticPr fontId="8" type="noConversion"/>
  </si>
  <si>
    <t>농협생명_116</t>
    <phoneticPr fontId="8" type="noConversion"/>
  </si>
  <si>
    <t>마리오_미끄럼방지</t>
    <phoneticPr fontId="8" type="noConversion"/>
  </si>
  <si>
    <t>버거킹</t>
    <phoneticPr fontId="8" type="noConversion"/>
  </si>
  <si>
    <t>노브렌드</t>
    <phoneticPr fontId="8" type="noConversion"/>
  </si>
  <si>
    <t>주담대이자_증액필요</t>
    <phoneticPr fontId="8" type="noConversion"/>
  </si>
  <si>
    <t>생활안정 원리금_증액필요</t>
    <phoneticPr fontId="8" type="noConversion"/>
  </si>
  <si>
    <t>서울숭례초등학교_현장학습비용</t>
    <phoneticPr fontId="8" type="noConversion"/>
  </si>
  <si>
    <t>최인숙(친구의친구)</t>
    <phoneticPr fontId="8" type="noConversion"/>
  </si>
  <si>
    <t>예금이자</t>
    <phoneticPr fontId="8" type="noConversion"/>
  </si>
  <si>
    <t>오아시스</t>
    <phoneticPr fontId="8" type="noConversion"/>
  </si>
  <si>
    <t>네이버페이_이마트몰</t>
    <phoneticPr fontId="8" type="noConversion"/>
  </si>
  <si>
    <t>네이버페이_컬리</t>
    <phoneticPr fontId="8" type="noConversion"/>
  </si>
  <si>
    <t>한살림</t>
    <phoneticPr fontId="8" type="noConversion"/>
  </si>
  <si>
    <t>홈플러스</t>
    <phoneticPr fontId="8" type="noConversion"/>
  </si>
  <si>
    <t>㈜차일디</t>
    <phoneticPr fontId="8" type="noConversion"/>
  </si>
  <si>
    <t>우정사업본부</t>
    <phoneticPr fontId="8" type="noConversion"/>
  </si>
  <si>
    <t>마리오_아크릴거울</t>
    <phoneticPr fontId="8" type="noConversion"/>
  </si>
  <si>
    <t>노브렌드</t>
    <phoneticPr fontId="8" type="noConversion"/>
  </si>
  <si>
    <t>네이버페이_커피</t>
    <phoneticPr fontId="8" type="noConversion"/>
  </si>
  <si>
    <t>우정사업본부</t>
    <phoneticPr fontId="8" type="noConversion"/>
  </si>
  <si>
    <t>현이 방과후</t>
    <phoneticPr fontId="8" type="noConversion"/>
  </si>
  <si>
    <t>이연경_방과후&amp;브라바</t>
    <phoneticPr fontId="8" type="noConversion"/>
  </si>
  <si>
    <t>스타벅스</t>
    <phoneticPr fontId="8" type="noConversion"/>
  </si>
  <si>
    <t>오아시스</t>
    <phoneticPr fontId="8" type="noConversion"/>
  </si>
  <si>
    <t>뚜레쥬르</t>
    <phoneticPr fontId="8" type="noConversion"/>
  </si>
  <si>
    <t>파리바게뜨_현이 간식</t>
    <phoneticPr fontId="8" type="noConversion"/>
  </si>
  <si>
    <t>최인숙(친구의친구)</t>
    <phoneticPr fontId="8" type="noConversion"/>
  </si>
  <si>
    <t>서울대학교병원</t>
    <phoneticPr fontId="8" type="noConversion"/>
  </si>
  <si>
    <t>프레쉬농축산</t>
    <phoneticPr fontId="8" type="noConversion"/>
  </si>
  <si>
    <t>세븐일레븐</t>
    <phoneticPr fontId="8" type="noConversion"/>
  </si>
  <si>
    <t>한살림</t>
    <phoneticPr fontId="8" type="noConversion"/>
  </si>
  <si>
    <t>이마트24</t>
    <phoneticPr fontId="8" type="noConversion"/>
  </si>
  <si>
    <t>오아시스</t>
    <phoneticPr fontId="8" type="noConversion"/>
  </si>
  <si>
    <t>송220012212</t>
    <phoneticPr fontId="8" type="noConversion"/>
  </si>
  <si>
    <t>하이프레시</t>
    <phoneticPr fontId="8" type="noConversion"/>
  </si>
  <si>
    <t>김혁_현이 곤충체험</t>
    <phoneticPr fontId="8" type="noConversion"/>
  </si>
  <si>
    <t>곤충체험</t>
    <phoneticPr fontId="8" type="noConversion"/>
  </si>
  <si>
    <t>이마트_한천분말</t>
    <phoneticPr fontId="8" type="noConversion"/>
  </si>
  <si>
    <t>카카오_무말랭이</t>
    <phoneticPr fontId="8" type="noConversion"/>
  </si>
  <si>
    <t>이준성_제로페이</t>
    <phoneticPr fontId="8" type="noConversion"/>
  </si>
  <si>
    <t>이연경_생활비 잔액</t>
    <phoneticPr fontId="8" type="noConversion"/>
  </si>
  <si>
    <t>제로페이</t>
    <phoneticPr fontId="8" type="noConversion"/>
  </si>
  <si>
    <r>
      <t>급여(</t>
    </r>
    <r>
      <rPr>
        <sz val="11"/>
        <color rgb="FF000000"/>
        <rFont val="맑은 고딕"/>
        <family val="3"/>
        <charset val="129"/>
      </rPr>
      <t>10월 생활비)</t>
    </r>
    <phoneticPr fontId="8" type="noConversion"/>
  </si>
  <si>
    <t>재산세 202210</t>
    <phoneticPr fontId="8" type="noConversion"/>
  </si>
  <si>
    <t>이월</t>
    <phoneticPr fontId="8" type="noConversion"/>
  </si>
  <si>
    <t>AAFC(2/3)</t>
    <phoneticPr fontId="8" type="noConversion"/>
  </si>
  <si>
    <t>서울숭례초등학교_방과후</t>
    <phoneticPr fontId="8" type="noConversion"/>
  </si>
  <si>
    <t>후불하이패스_8건</t>
    <phoneticPr fontId="8" type="noConversion"/>
  </si>
  <si>
    <t>농협생명</t>
    <phoneticPr fontId="8" type="noConversion"/>
  </si>
  <si>
    <t>합계</t>
    <phoneticPr fontId="8" type="noConversion"/>
  </si>
  <si>
    <t>개운산스포츠센터</t>
    <phoneticPr fontId="8" type="noConversion"/>
  </si>
  <si>
    <t>365할인마트</t>
    <phoneticPr fontId="8" type="noConversion"/>
  </si>
  <si>
    <t>네이버페이_진미채</t>
    <phoneticPr fontId="8" type="noConversion"/>
  </si>
  <si>
    <t>네이버페이_헤드폰</t>
    <phoneticPr fontId="8" type="noConversion"/>
  </si>
  <si>
    <t>쿠팡_현이 밴드</t>
    <phoneticPr fontId="8" type="noConversion"/>
  </si>
  <si>
    <t>오아시스</t>
    <phoneticPr fontId="8" type="noConversion"/>
  </si>
  <si>
    <t>스타벅스</t>
    <phoneticPr fontId="8" type="noConversion"/>
  </si>
  <si>
    <t>GS25</t>
    <phoneticPr fontId="8" type="noConversion"/>
  </si>
  <si>
    <t>네이버페이_현이밴드</t>
    <phoneticPr fontId="8" type="noConversion"/>
  </si>
  <si>
    <t>네이버페이_컬리</t>
    <phoneticPr fontId="8" type="noConversion"/>
  </si>
  <si>
    <t>지마켓_제습기통</t>
    <phoneticPr fontId="8" type="noConversion"/>
  </si>
  <si>
    <t>네이버페이_도장(김현택)</t>
    <phoneticPr fontId="8" type="noConversion"/>
  </si>
  <si>
    <t>카카오페이_베라</t>
    <phoneticPr fontId="8" type="noConversion"/>
  </si>
  <si>
    <t>메머드익스프레스</t>
    <phoneticPr fontId="8" type="noConversion"/>
  </si>
  <si>
    <t>등록금</t>
    <phoneticPr fontId="8" type="noConversion"/>
  </si>
  <si>
    <t>카카오페이_한살림</t>
    <phoneticPr fontId="8" type="noConversion"/>
  </si>
  <si>
    <t>네이버페이_커피</t>
    <phoneticPr fontId="8" type="noConversion"/>
  </si>
  <si>
    <t>다이소</t>
    <phoneticPr fontId="8" type="noConversion"/>
  </si>
  <si>
    <t>서울대학교병원</t>
    <phoneticPr fontId="8" type="noConversion"/>
  </si>
  <si>
    <t>노브랜드</t>
    <phoneticPr fontId="8" type="noConversion"/>
  </si>
  <si>
    <t>국군재정단</t>
    <phoneticPr fontId="8" type="noConversion"/>
  </si>
  <si>
    <t>이연경_10월 급여</t>
    <phoneticPr fontId="8" type="noConversion"/>
  </si>
  <si>
    <t>최인숙(친구의친구)</t>
    <phoneticPr fontId="8" type="noConversion"/>
  </si>
  <si>
    <t>엄마</t>
    <phoneticPr fontId="8" type="noConversion"/>
  </si>
  <si>
    <t>상투영곰</t>
    <phoneticPr fontId="8" type="noConversion"/>
  </si>
  <si>
    <t>한살림</t>
    <phoneticPr fontId="8" type="noConversion"/>
  </si>
  <si>
    <t>한양대학교병원</t>
    <phoneticPr fontId="8" type="noConversion"/>
  </si>
  <si>
    <t>스타벅스</t>
    <phoneticPr fontId="8" type="noConversion"/>
  </si>
  <si>
    <t>365할인마트</t>
    <phoneticPr fontId="8" type="noConversion"/>
  </si>
  <si>
    <t>네이버파이낸셜_컬리</t>
    <phoneticPr fontId="8" type="noConversion"/>
  </si>
  <si>
    <t>성북레포츠타운</t>
    <phoneticPr fontId="8" type="noConversion"/>
  </si>
  <si>
    <t>㈜보림로지스틱스</t>
    <phoneticPr fontId="8" type="noConversion"/>
  </si>
  <si>
    <t>네이버파이낸셜_3M</t>
    <phoneticPr fontId="8" type="noConversion"/>
  </si>
  <si>
    <t>㈜다이소</t>
    <phoneticPr fontId="8" type="noConversion"/>
  </si>
  <si>
    <t>성북K마트</t>
    <phoneticPr fontId="8" type="noConversion"/>
  </si>
  <si>
    <t>공복사</t>
    <phoneticPr fontId="8" type="noConversion"/>
  </si>
  <si>
    <t>우정사업본부</t>
    <phoneticPr fontId="8" type="noConversion"/>
  </si>
  <si>
    <t>개운산스포츠센터</t>
    <phoneticPr fontId="8" type="noConversion"/>
  </si>
  <si>
    <t>오아시스</t>
    <phoneticPr fontId="8" type="noConversion"/>
  </si>
  <si>
    <t>광동석유㈜</t>
    <phoneticPr fontId="8" type="noConversion"/>
  </si>
  <si>
    <t>레아약국_네블라이져</t>
    <phoneticPr fontId="8" type="noConversion"/>
  </si>
  <si>
    <t>김선영소아과의원</t>
    <phoneticPr fontId="8" type="noConversion"/>
  </si>
  <si>
    <t>삼성약국</t>
    <phoneticPr fontId="8" type="noConversion"/>
  </si>
  <si>
    <t>참새방앗간</t>
    <phoneticPr fontId="8" type="noConversion"/>
  </si>
  <si>
    <t>365할인마트_락스 등</t>
    <phoneticPr fontId="8" type="noConversion"/>
  </si>
  <si>
    <t>신한카드캐시백</t>
    <phoneticPr fontId="8" type="noConversion"/>
  </si>
  <si>
    <t>카카오세이프박스</t>
    <phoneticPr fontId="8" type="noConversion"/>
  </si>
  <si>
    <t>하이프레시_나박김치</t>
    <phoneticPr fontId="8" type="noConversion"/>
  </si>
  <si>
    <t>성북레포츠타운</t>
    <phoneticPr fontId="8" type="noConversion"/>
  </si>
  <si>
    <t>CU</t>
    <phoneticPr fontId="8" type="noConversion"/>
  </si>
  <si>
    <t>프레쉬농축산마트</t>
    <phoneticPr fontId="8" type="noConversion"/>
  </si>
  <si>
    <t>한살림</t>
    <phoneticPr fontId="8" type="noConversion"/>
  </si>
  <si>
    <t>오아시스</t>
    <phoneticPr fontId="8" type="noConversion"/>
  </si>
  <si>
    <t>네이버파이낸셜_노즈큐어</t>
    <phoneticPr fontId="8" type="noConversion"/>
  </si>
  <si>
    <t>네이버파이낸셜_큐브</t>
    <phoneticPr fontId="8" type="noConversion"/>
  </si>
  <si>
    <t>㈜카카오_양상추</t>
    <phoneticPr fontId="8" type="noConversion"/>
  </si>
  <si>
    <t>CU</t>
    <phoneticPr fontId="8" type="noConversion"/>
  </si>
  <si>
    <t>네이버파이낸셜_커피</t>
    <phoneticPr fontId="8" type="noConversion"/>
  </si>
  <si>
    <t>네이버파이낸셜_큐브(여행)</t>
    <phoneticPr fontId="8" type="noConversion"/>
  </si>
  <si>
    <t>김밥장군</t>
    <phoneticPr fontId="8" type="noConversion"/>
  </si>
  <si>
    <t>SSG.COM</t>
    <phoneticPr fontId="8" type="noConversion"/>
  </si>
  <si>
    <t>한살림</t>
    <phoneticPr fontId="8" type="noConversion"/>
  </si>
  <si>
    <t>이마트24</t>
    <phoneticPr fontId="8" type="noConversion"/>
  </si>
  <si>
    <t>네이버파이낸셜_장수왕</t>
    <phoneticPr fontId="8" type="noConversion"/>
  </si>
  <si>
    <t>최인숙(친구의친구)</t>
    <phoneticPr fontId="8" type="noConversion"/>
  </si>
  <si>
    <t>현대해상_현이 이영아 보험환급</t>
    <phoneticPr fontId="8" type="noConversion"/>
  </si>
  <si>
    <t>이연경</t>
    <phoneticPr fontId="8" type="noConversion"/>
  </si>
  <si>
    <t>대성산업㈜_주유</t>
    <phoneticPr fontId="8" type="noConversion"/>
  </si>
  <si>
    <t>동명호</t>
    <phoneticPr fontId="8" type="noConversion"/>
  </si>
  <si>
    <t>옹진호</t>
    <phoneticPr fontId="8" type="noConversion"/>
  </si>
  <si>
    <t>광동석유㈜_공주방문</t>
    <phoneticPr fontId="8" type="noConversion"/>
  </si>
  <si>
    <t>케이에이치에너지㈜직영의왕휴게소</t>
    <phoneticPr fontId="8" type="noConversion"/>
  </si>
  <si>
    <t>티라이트휴게소(대현)</t>
    <phoneticPr fontId="8" type="noConversion"/>
  </si>
  <si>
    <t>대성산업㈜동마장주유소</t>
    <phoneticPr fontId="8" type="noConversion"/>
  </si>
  <si>
    <t>파리바게뜨</t>
    <phoneticPr fontId="8" type="noConversion"/>
  </si>
  <si>
    <t>㈜다이소</t>
    <phoneticPr fontId="8" type="noConversion"/>
  </si>
  <si>
    <t>십일번가_리코타치즈 등</t>
    <phoneticPr fontId="8" type="noConversion"/>
  </si>
  <si>
    <t>오아시스</t>
    <phoneticPr fontId="8" type="noConversion"/>
  </si>
  <si>
    <t>우동집</t>
    <phoneticPr fontId="8" type="noConversion"/>
  </si>
  <si>
    <t>프레쉬농축산마트</t>
    <phoneticPr fontId="8" type="noConversion"/>
  </si>
  <si>
    <t>나이스페이먼츠_아이허브</t>
    <phoneticPr fontId="8" type="noConversion"/>
  </si>
  <si>
    <t>맥도날드</t>
    <phoneticPr fontId="8" type="noConversion"/>
  </si>
  <si>
    <t>ZOOM</t>
    <phoneticPr fontId="8" type="noConversion"/>
  </si>
  <si>
    <t>공주방문_하이패스</t>
    <phoneticPr fontId="8" type="noConversion"/>
  </si>
  <si>
    <t>캠핑 N빵</t>
    <phoneticPr fontId="8" type="noConversion"/>
  </si>
  <si>
    <r>
      <t>라인업스포츠_인라인</t>
    </r>
    <r>
      <rPr>
        <sz val="11"/>
        <color rgb="FF000000"/>
        <rFont val="맑은 고딕"/>
        <family val="3"/>
        <charset val="129"/>
      </rPr>
      <t>_제로페이</t>
    </r>
    <phoneticPr fontId="8" type="noConversion"/>
  </si>
  <si>
    <t>노블스위밍랩_제로페이</t>
  </si>
  <si>
    <r>
      <t>용인대 KAT 태권도</t>
    </r>
    <r>
      <rPr>
        <sz val="11"/>
        <color rgb="FF000000"/>
        <rFont val="맑은 고딕"/>
        <family val="3"/>
        <charset val="129"/>
      </rPr>
      <t>_제로페이</t>
    </r>
    <phoneticPr fontId="8" type="noConversion"/>
  </si>
  <si>
    <t>연세언어청각말연구원_제로페이</t>
    <phoneticPr fontId="8" type="noConversion"/>
  </si>
  <si>
    <t>숙명피아노_제로페이</t>
    <phoneticPr fontId="8" type="noConversion"/>
  </si>
  <si>
    <t>노블스위밍랩_제로페이로 변경</t>
    <phoneticPr fontId="8" type="noConversion"/>
  </si>
  <si>
    <t>현이 축구대회 참가비</t>
    <phoneticPr fontId="8" type="noConversion"/>
  </si>
  <si>
    <t>잔여</t>
    <phoneticPr fontId="8" type="noConversion"/>
  </si>
  <si>
    <t>생활안정 원리금_45만원으로 증액필요</t>
    <phoneticPr fontId="8" type="noConversion"/>
  </si>
  <si>
    <t>주담대이자_ 23만원으로 증액필요</t>
    <phoneticPr fontId="8" type="noConversion"/>
  </si>
  <si>
    <t>전세자금대출이자_107만원으로 증액필요</t>
    <phoneticPr fontId="8" type="noConversion"/>
  </si>
  <si>
    <t>캠핑N빵</t>
    <phoneticPr fontId="8" type="noConversion"/>
  </si>
  <si>
    <t>KOSTA_월급</t>
    <phoneticPr fontId="8" type="noConversion"/>
  </si>
  <si>
    <t>노브랜드</t>
    <phoneticPr fontId="8" type="noConversion"/>
  </si>
  <si>
    <t>롯데리아</t>
    <phoneticPr fontId="8" type="noConversion"/>
  </si>
  <si>
    <t>쿠팡_토토로 담요</t>
    <phoneticPr fontId="8" type="noConversion"/>
  </si>
  <si>
    <t>네이버파이낸셜_블루베리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</si>
</sst>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mm&quot;월&quot;\ dd&quot;일&quot;"/>
    <numFmt numFmtId="177" formatCode="0.0000%"/>
    <numFmt numFmtId="178" formatCode="_-&quot;₩&quot;* #,##0_-;\-&quot;₩&quot;* #,##0_-;_-&quot;₩&quot;* &quot;-&quot;??_-;_-@_-"/>
    <numFmt numFmtId="179" formatCode="_-&quot;₩&quot;* #,##0_-;\-&quot;₩&quot;* #,##0_-;_-&quot;₩&quot;* &quot;-&quot;????_-;_-@_-"/>
  </numFmts>
  <fonts count="1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3333FF"/>
      <name val="맑은 고딕"/>
      <family val="3"/>
      <charset val="129"/>
    </font>
    <font>
      <b/>
      <sz val="11"/>
      <color rgb="FF3333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rgb="FF00B050"/>
      <name val="맑은 고딕"/>
      <family val="3"/>
      <charset val="129"/>
    </font>
    <font>
      <b/>
      <sz val="11"/>
      <color rgb="FF00B05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2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30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6" fontId="2" fillId="0" borderId="0" xfId="1" applyNumberFormat="1" applyFont="1">
      <alignment vertical="center"/>
    </xf>
    <xf numFmtId="0" fontId="3" fillId="0" borderId="0" xfId="0" applyNumberFormat="1" applyFo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>
      <alignment vertical="center"/>
    </xf>
    <xf numFmtId="0" fontId="4" fillId="0" borderId="0" xfId="0" applyNumberFormat="1" applyFont="1" applyAlignment="1">
      <alignment horizontal="center" vertical="center"/>
    </xf>
    <xf numFmtId="6" fontId="4" fillId="0" borderId="0" xfId="1" applyNumberFormat="1" applyFont="1">
      <alignment vertical="center"/>
    </xf>
    <xf numFmtId="0" fontId="4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ill="1">
      <alignment vertical="center"/>
    </xf>
    <xf numFmtId="42" fontId="2" fillId="0" borderId="0" xfId="1" applyFont="1">
      <alignment vertical="center"/>
    </xf>
    <xf numFmtId="0" fontId="1" fillId="3" borderId="0" xfId="0" applyNumberFormat="1" applyFont="1" applyFill="1">
      <alignment vertical="center"/>
    </xf>
    <xf numFmtId="177" fontId="0" fillId="0" borderId="0" xfId="2" applyNumberFormat="1" applyFont="1" applyAlignment="1">
      <alignment horizontal="center" vertical="center"/>
    </xf>
    <xf numFmtId="14" fontId="0" fillId="0" borderId="0" xfId="0" applyNumberFormat="1">
      <alignment vertical="center"/>
    </xf>
    <xf numFmtId="42" fontId="2" fillId="4" borderId="0" xfId="1" applyFont="1" applyFill="1">
      <alignment vertical="center"/>
    </xf>
    <xf numFmtId="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6" fontId="2" fillId="4" borderId="0" xfId="1" applyNumberFormat="1" applyFont="1" applyFill="1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4" borderId="0" xfId="0" applyNumberFormat="1" applyFont="1" applyFill="1">
      <alignment vertical="center"/>
    </xf>
    <xf numFmtId="42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Fill="1">
      <alignment vertical="center"/>
    </xf>
    <xf numFmtId="176" fontId="0" fillId="0" borderId="0" xfId="0" applyNumberFormat="1" applyFill="1" applyAlignment="1">
      <alignment horizontal="center" vertical="center"/>
    </xf>
    <xf numFmtId="6" fontId="2" fillId="0" borderId="0" xfId="1" applyNumberFormat="1" applyFon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9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5" borderId="0" xfId="0" applyNumberFormat="1" applyFont="1" applyFill="1">
      <alignment vertical="center"/>
    </xf>
    <xf numFmtId="6" fontId="11" fillId="5" borderId="0" xfId="1" applyNumberFormat="1" applyFont="1" applyFill="1">
      <alignment vertical="center"/>
    </xf>
    <xf numFmtId="6" fontId="11" fillId="0" borderId="0" xfId="1" applyNumberFormat="1" applyFont="1">
      <alignment vertical="center"/>
    </xf>
    <xf numFmtId="0" fontId="10" fillId="0" borderId="0" xfId="0" applyNumberFormat="1" applyFont="1">
      <alignment vertical="center"/>
    </xf>
    <xf numFmtId="0" fontId="10" fillId="6" borderId="0" xfId="0" applyNumberFormat="1" applyFont="1" applyFill="1">
      <alignment vertical="center"/>
    </xf>
    <xf numFmtId="6" fontId="11" fillId="6" borderId="0" xfId="1" applyNumberFormat="1" applyFont="1" applyFill="1">
      <alignment vertical="center"/>
    </xf>
    <xf numFmtId="0" fontId="10" fillId="7" borderId="0" xfId="0" applyNumberFormat="1" applyFont="1" applyFill="1">
      <alignment vertical="center"/>
    </xf>
    <xf numFmtId="6" fontId="11" fillId="7" borderId="0" xfId="1" applyNumberFormat="1" applyFont="1" applyFill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6" fontId="2" fillId="2" borderId="0" xfId="1" applyNumberFormat="1" applyFont="1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8" borderId="0" xfId="0" applyNumberFormat="1" applyFont="1" applyFill="1">
      <alignment vertical="center"/>
    </xf>
    <xf numFmtId="6" fontId="11" fillId="8" borderId="0" xfId="1" applyNumberFormat="1" applyFont="1" applyFill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6" fontId="13" fillId="0" borderId="0" xfId="1" applyNumberFormat="1" applyFont="1">
      <alignment vertical="center"/>
    </xf>
    <xf numFmtId="6" fontId="14" fillId="0" borderId="0" xfId="1" applyNumberFormat="1" applyFont="1">
      <alignment vertical="center"/>
    </xf>
    <xf numFmtId="176" fontId="15" fillId="0" borderId="0" xfId="0" applyNumberFormat="1" applyFont="1" applyAlignment="1">
      <alignment horizontal="center" vertical="center"/>
    </xf>
    <xf numFmtId="0" fontId="15" fillId="0" borderId="0" xfId="0" applyNumberFormat="1" applyFont="1">
      <alignment vertical="center"/>
    </xf>
    <xf numFmtId="6" fontId="16" fillId="0" borderId="0" xfId="1" applyNumberFormat="1" applyFont="1">
      <alignment vertical="center"/>
    </xf>
    <xf numFmtId="0" fontId="9" fillId="3" borderId="0" xfId="0" applyNumberFormat="1" applyFont="1" applyFill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Border="1">
      <alignment vertical="center"/>
    </xf>
    <xf numFmtId="6" fontId="2" fillId="2" borderId="2" xfId="1" applyNumberFormat="1" applyFont="1" applyFill="1" applyBorder="1">
      <alignment vertical="center"/>
    </xf>
    <xf numFmtId="6" fontId="2" fillId="0" borderId="3" xfId="1" applyNumberFormat="1" applyFon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6" fontId="2" fillId="0" borderId="0" xfId="1" applyNumberFormat="1" applyFont="1" applyBorder="1">
      <alignment vertical="center"/>
    </xf>
    <xf numFmtId="6" fontId="2" fillId="0" borderId="5" xfId="1" applyNumberFormat="1" applyFont="1" applyBorder="1">
      <alignment vertical="center"/>
    </xf>
    <xf numFmtId="176" fontId="9" fillId="0" borderId="4" xfId="0" applyNumberFormat="1" applyFont="1" applyBorder="1" applyAlignment="1">
      <alignment horizontal="center" vertical="center"/>
    </xf>
    <xf numFmtId="0" fontId="9" fillId="0" borderId="0" xfId="0" applyNumberFormat="1" applyFont="1" applyBorder="1">
      <alignment vertical="center"/>
    </xf>
    <xf numFmtId="6" fontId="14" fillId="0" borderId="0" xfId="1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6" fontId="2" fillId="2" borderId="0" xfId="1" applyNumberFormat="1" applyFont="1" applyFill="1" applyBorder="1">
      <alignment vertical="center"/>
    </xf>
    <xf numFmtId="176" fontId="1" fillId="0" borderId="4" xfId="0" applyNumberFormat="1" applyFont="1" applyBorder="1" applyAlignment="1">
      <alignment horizontal="center" vertical="center"/>
    </xf>
    <xf numFmtId="6" fontId="2" fillId="2" borderId="5" xfId="1" applyNumberFormat="1" applyFont="1" applyFill="1" applyBorder="1">
      <alignment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0" xfId="0" applyNumberFormat="1" applyFont="1" applyBorder="1">
      <alignment vertical="center"/>
    </xf>
    <xf numFmtId="6" fontId="13" fillId="0" borderId="0" xfId="1" applyNumberFormat="1" applyFont="1" applyBorder="1">
      <alignment vertical="center"/>
    </xf>
    <xf numFmtId="176" fontId="0" fillId="0" borderId="6" xfId="0" applyNumberFormat="1" applyBorder="1" applyAlignment="1">
      <alignment horizontal="center" vertical="center"/>
    </xf>
    <xf numFmtId="0" fontId="1" fillId="0" borderId="7" xfId="0" applyNumberFormat="1" applyFont="1" applyBorder="1">
      <alignment vertical="center"/>
    </xf>
    <xf numFmtId="6" fontId="2" fillId="0" borderId="7" xfId="1" applyNumberFormat="1" applyFont="1" applyBorder="1">
      <alignment vertical="center"/>
    </xf>
    <xf numFmtId="6" fontId="2" fillId="0" borderId="8" xfId="1" applyNumberFormat="1" applyFont="1" applyBorder="1">
      <alignment vertical="center"/>
    </xf>
    <xf numFmtId="0" fontId="1" fillId="0" borderId="0" xfId="0" applyNumberFormat="1" applyFont="1" applyFill="1" applyBorder="1">
      <alignment vertical="center"/>
    </xf>
    <xf numFmtId="0" fontId="0" fillId="0" borderId="0" xfId="0" applyNumberFormat="1" applyAlignment="1">
      <alignment horizontal="center" vertical="center"/>
    </xf>
    <xf numFmtId="6" fontId="13" fillId="0" borderId="5" xfId="1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7" fillId="0" borderId="0" xfId="0" applyNumberFormat="1" applyFont="1">
      <alignment vertical="center"/>
    </xf>
    <xf numFmtId="176" fontId="1" fillId="0" borderId="0" xfId="0" applyNumberFormat="1" applyFont="1" applyFill="1">
      <alignment vertical="center"/>
    </xf>
    <xf numFmtId="6" fontId="2" fillId="0" borderId="2" xfId="1" applyNumberFormat="1" applyFont="1" applyBorder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>
      <alignment vertical="center"/>
    </xf>
    <xf numFmtId="0" fontId="18" fillId="0" borderId="4" xfId="0" applyNumberFormat="1" applyFont="1" applyBorder="1" applyAlignment="1">
      <alignment horizontal="center" vertical="center"/>
    </xf>
    <xf numFmtId="0" fontId="18" fillId="5" borderId="0" xfId="0" applyNumberFormat="1" applyFont="1" applyFill="1" applyBorder="1">
      <alignment vertical="center"/>
    </xf>
    <xf numFmtId="6" fontId="4" fillId="5" borderId="0" xfId="1" applyNumberFormat="1" applyFont="1" applyFill="1" applyBorder="1">
      <alignment vertical="center"/>
    </xf>
    <xf numFmtId="6" fontId="4" fillId="0" borderId="5" xfId="1" applyNumberFormat="1" applyFont="1" applyBorder="1">
      <alignment vertical="center"/>
    </xf>
    <xf numFmtId="0" fontId="18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0" xfId="0" applyNumberFormat="1" applyFont="1" applyFill="1" applyBorder="1">
      <alignment vertical="center"/>
    </xf>
    <xf numFmtId="6" fontId="2" fillId="4" borderId="0" xfId="1" applyNumberFormat="1" applyFont="1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Border="1">
      <alignment vertical="center"/>
    </xf>
    <xf numFmtId="0" fontId="1" fillId="5" borderId="0" xfId="0" applyNumberFormat="1" applyFont="1" applyFill="1" applyBorder="1">
      <alignment vertical="center"/>
    </xf>
    <xf numFmtId="6" fontId="2" fillId="0" borderId="0" xfId="1" applyNumberFormat="1" applyFont="1" applyFill="1" applyBorder="1">
      <alignment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CC"/>
      <color rgb="FF3333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9"/>
  <sheetViews>
    <sheetView topLeftCell="A28" zoomScale="80" zoomScaleNormal="80" workbookViewId="0">
      <selection activeCell="B176" sqref="B176:B177"/>
    </sheetView>
  </sheetViews>
  <sheetFormatPr defaultColWidth="9" defaultRowHeight="16.5" x14ac:dyDescent="0.3"/>
  <cols>
    <col min="1" max="1" width="12.625" style="1" customWidth="1"/>
    <col min="2" max="2" width="50.625" customWidth="1"/>
    <col min="3" max="4" width="15.625" style="3" customWidth="1"/>
    <col min="5" max="5" width="30.625" customWidth="1"/>
  </cols>
  <sheetData>
    <row r="1" spans="1:4" s="9" customFormat="1" ht="30" customHeight="1" x14ac:dyDescent="0.3">
      <c r="A1" s="7" t="s">
        <v>9</v>
      </c>
      <c r="B1" s="125">
        <f>C101</f>
        <v>4373500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44657</v>
      </c>
      <c r="B4" t="s">
        <v>12</v>
      </c>
      <c r="C4" s="3">
        <v>2039088</v>
      </c>
    </row>
    <row r="5" spans="1:4" x14ac:dyDescent="0.3">
      <c r="A5" s="2">
        <v>44657</v>
      </c>
      <c r="B5" t="s">
        <v>88</v>
      </c>
      <c r="C5" s="3">
        <v>4861475</v>
      </c>
    </row>
    <row r="6" spans="1:4" x14ac:dyDescent="0.3">
      <c r="A6" s="2">
        <v>44659</v>
      </c>
      <c r="B6" t="s">
        <v>1</v>
      </c>
      <c r="C6" s="3">
        <v>55497</v>
      </c>
    </row>
    <row r="7" spans="1:4" x14ac:dyDescent="0.3">
      <c r="A7" s="2">
        <v>44660</v>
      </c>
      <c r="B7" s="4" t="s">
        <v>29</v>
      </c>
      <c r="C7" s="3">
        <v>-50000</v>
      </c>
    </row>
    <row r="8" spans="1:4" x14ac:dyDescent="0.3">
      <c r="A8" s="2">
        <v>44662</v>
      </c>
      <c r="B8" t="s">
        <v>14</v>
      </c>
      <c r="C8" s="3">
        <v>-10000</v>
      </c>
    </row>
    <row r="9" spans="1:4" x14ac:dyDescent="0.3">
      <c r="A9" s="2">
        <v>44662</v>
      </c>
      <c r="B9" t="s">
        <v>27</v>
      </c>
      <c r="C9" s="3">
        <v>-30000</v>
      </c>
    </row>
    <row r="10" spans="1:4" x14ac:dyDescent="0.3">
      <c r="A10" s="2">
        <v>44662</v>
      </c>
      <c r="B10" t="s">
        <v>10</v>
      </c>
      <c r="C10" s="3">
        <v>-50000</v>
      </c>
    </row>
    <row r="11" spans="1:4" x14ac:dyDescent="0.3">
      <c r="A11" s="2">
        <v>44662</v>
      </c>
      <c r="B11" t="s">
        <v>30</v>
      </c>
      <c r="C11" s="3">
        <v>-55650</v>
      </c>
    </row>
    <row r="12" spans="1:4" x14ac:dyDescent="0.3">
      <c r="A12" s="2">
        <v>44662</v>
      </c>
      <c r="B12" t="s">
        <v>75</v>
      </c>
      <c r="C12" s="3">
        <v>-67777</v>
      </c>
    </row>
    <row r="13" spans="1:4" x14ac:dyDescent="0.3">
      <c r="A13" s="2">
        <v>44662</v>
      </c>
      <c r="B13" t="s">
        <v>26</v>
      </c>
      <c r="C13" s="3">
        <v>-879023</v>
      </c>
    </row>
    <row r="14" spans="1:4" x14ac:dyDescent="0.3">
      <c r="A14" s="2">
        <v>44663</v>
      </c>
      <c r="B14" t="s">
        <v>28</v>
      </c>
      <c r="C14" s="3">
        <v>-625060</v>
      </c>
    </row>
    <row r="15" spans="1:4" x14ac:dyDescent="0.3">
      <c r="A15" s="2">
        <v>44663</v>
      </c>
      <c r="B15" t="s">
        <v>44</v>
      </c>
      <c r="C15" s="3">
        <v>-20000</v>
      </c>
    </row>
    <row r="16" spans="1:4" x14ac:dyDescent="0.3">
      <c r="A16" s="2">
        <v>44663</v>
      </c>
      <c r="B16" t="s">
        <v>74</v>
      </c>
      <c r="C16" s="3">
        <v>-1500000</v>
      </c>
    </row>
    <row r="17" spans="1:3" x14ac:dyDescent="0.3">
      <c r="A17" s="2">
        <v>44664</v>
      </c>
      <c r="B17" t="s">
        <v>31</v>
      </c>
      <c r="C17" s="3">
        <v>-99000</v>
      </c>
    </row>
    <row r="18" spans="1:3" x14ac:dyDescent="0.3">
      <c r="A18" s="2">
        <v>44666</v>
      </c>
      <c r="B18" t="s">
        <v>25</v>
      </c>
      <c r="C18" s="3">
        <v>-199000</v>
      </c>
    </row>
    <row r="19" spans="1:3" x14ac:dyDescent="0.3">
      <c r="A19" s="2">
        <v>44666</v>
      </c>
      <c r="B19" s="10" t="s">
        <v>118</v>
      </c>
      <c r="C19" s="3">
        <v>-167000</v>
      </c>
    </row>
    <row r="20" spans="1:3" x14ac:dyDescent="0.3">
      <c r="A20" s="2">
        <v>44666</v>
      </c>
      <c r="B20" s="10" t="s">
        <v>119</v>
      </c>
      <c r="C20" s="3">
        <v>1</v>
      </c>
    </row>
    <row r="21" spans="1:3" x14ac:dyDescent="0.3">
      <c r="A21" s="2">
        <v>44666</v>
      </c>
      <c r="B21" s="10" t="s">
        <v>120</v>
      </c>
      <c r="C21" s="3">
        <v>1</v>
      </c>
    </row>
    <row r="22" spans="1:3" x14ac:dyDescent="0.3">
      <c r="A22" s="2">
        <v>44666</v>
      </c>
      <c r="B22" s="10" t="s">
        <v>120</v>
      </c>
      <c r="C22" s="3">
        <v>1</v>
      </c>
    </row>
    <row r="23" spans="1:3" x14ac:dyDescent="0.3">
      <c r="A23" s="2">
        <v>44666</v>
      </c>
      <c r="B23" s="10" t="s">
        <v>143</v>
      </c>
      <c r="C23" s="3">
        <v>108855</v>
      </c>
    </row>
    <row r="24" spans="1:3" x14ac:dyDescent="0.3">
      <c r="A24" s="2">
        <v>44666</v>
      </c>
      <c r="B24" s="10" t="s">
        <v>131</v>
      </c>
      <c r="C24" s="3">
        <v>-500000</v>
      </c>
    </row>
    <row r="25" spans="1:3" x14ac:dyDescent="0.3">
      <c r="A25" s="2">
        <v>44668</v>
      </c>
      <c r="B25" s="10" t="s">
        <v>141</v>
      </c>
      <c r="C25" s="3">
        <v>163000</v>
      </c>
    </row>
    <row r="26" spans="1:3" x14ac:dyDescent="0.3">
      <c r="A26" s="2">
        <v>44669</v>
      </c>
      <c r="B26" s="10" t="s">
        <v>142</v>
      </c>
      <c r="C26" s="3">
        <v>133425</v>
      </c>
    </row>
    <row r="27" spans="1:3" x14ac:dyDescent="0.3">
      <c r="A27" s="2">
        <v>44669</v>
      </c>
      <c r="B27" s="10" t="s">
        <v>144</v>
      </c>
      <c r="C27" s="3">
        <v>60332</v>
      </c>
    </row>
    <row r="28" spans="1:3" x14ac:dyDescent="0.3">
      <c r="A28" s="2">
        <v>44670</v>
      </c>
      <c r="B28" s="10" t="s">
        <v>155</v>
      </c>
      <c r="C28" s="3">
        <v>5552888</v>
      </c>
    </row>
    <row r="29" spans="1:3" x14ac:dyDescent="0.3">
      <c r="A29" s="2">
        <v>44670</v>
      </c>
      <c r="B29" s="10" t="s">
        <v>156</v>
      </c>
      <c r="C29" s="3">
        <v>-5500000</v>
      </c>
    </row>
    <row r="30" spans="1:3" x14ac:dyDescent="0.3">
      <c r="A30" s="2">
        <v>44670</v>
      </c>
      <c r="B30" t="s">
        <v>77</v>
      </c>
      <c r="C30" s="3">
        <v>-59355</v>
      </c>
    </row>
    <row r="31" spans="1:3" x14ac:dyDescent="0.3">
      <c r="A31" s="2">
        <v>44670</v>
      </c>
      <c r="B31" s="10" t="s">
        <v>157</v>
      </c>
      <c r="C31" s="3">
        <v>51970</v>
      </c>
    </row>
    <row r="32" spans="1:3" x14ac:dyDescent="0.3">
      <c r="A32" s="2">
        <v>44671</v>
      </c>
      <c r="B32" s="10" t="s">
        <v>106</v>
      </c>
      <c r="C32" s="3">
        <v>840000</v>
      </c>
    </row>
    <row r="33" spans="1:4" x14ac:dyDescent="0.3">
      <c r="A33" s="2">
        <v>44671</v>
      </c>
      <c r="B33" s="10" t="s">
        <v>158</v>
      </c>
      <c r="C33" s="3">
        <v>83432</v>
      </c>
    </row>
    <row r="34" spans="1:4" x14ac:dyDescent="0.3">
      <c r="A34" s="2">
        <v>44671</v>
      </c>
      <c r="B34" s="10" t="s">
        <v>159</v>
      </c>
      <c r="C34" s="3">
        <v>-50000</v>
      </c>
    </row>
    <row r="35" spans="1:4" x14ac:dyDescent="0.3">
      <c r="A35" s="2">
        <v>44672</v>
      </c>
      <c r="B35" t="s">
        <v>76</v>
      </c>
      <c r="C35" s="3">
        <v>-60083</v>
      </c>
    </row>
    <row r="36" spans="1:4" x14ac:dyDescent="0.3">
      <c r="A36" s="2">
        <v>44672</v>
      </c>
      <c r="B36" s="10" t="s">
        <v>160</v>
      </c>
      <c r="C36" s="3">
        <v>-14000</v>
      </c>
    </row>
    <row r="37" spans="1:4" x14ac:dyDescent="0.3">
      <c r="A37" s="2">
        <v>44672</v>
      </c>
      <c r="B37" s="10" t="s">
        <v>161</v>
      </c>
      <c r="C37" s="3">
        <v>60451</v>
      </c>
    </row>
    <row r="38" spans="1:4" x14ac:dyDescent="0.3">
      <c r="A38" s="2">
        <v>44673</v>
      </c>
      <c r="B38" s="10" t="s">
        <v>165</v>
      </c>
      <c r="C38" s="3">
        <v>-31396</v>
      </c>
    </row>
    <row r="39" spans="1:4" x14ac:dyDescent="0.3">
      <c r="A39" s="2">
        <v>44674</v>
      </c>
      <c r="B39" s="10" t="s">
        <v>166</v>
      </c>
      <c r="C39" s="3">
        <v>-70000</v>
      </c>
    </row>
    <row r="40" spans="1:4" x14ac:dyDescent="0.3">
      <c r="A40" s="2">
        <v>44677</v>
      </c>
      <c r="B40" s="10" t="s">
        <v>181</v>
      </c>
      <c r="C40" s="3">
        <v>134911</v>
      </c>
      <c r="D40" s="3">
        <f>C40*0.33</f>
        <v>44520.630000000005</v>
      </c>
    </row>
    <row r="41" spans="1:4" x14ac:dyDescent="0.3">
      <c r="A41" s="2">
        <v>44677</v>
      </c>
      <c r="B41" s="10" t="s">
        <v>182</v>
      </c>
      <c r="C41" s="3">
        <v>38146</v>
      </c>
      <c r="D41" s="3">
        <v>38146</v>
      </c>
    </row>
    <row r="42" spans="1:4" x14ac:dyDescent="0.3">
      <c r="A42" s="2">
        <v>44677</v>
      </c>
      <c r="B42" t="s">
        <v>56</v>
      </c>
      <c r="C42" s="3">
        <v>-140000</v>
      </c>
    </row>
    <row r="43" spans="1:4" x14ac:dyDescent="0.3">
      <c r="A43" s="2">
        <v>44677</v>
      </c>
      <c r="B43" s="10" t="s">
        <v>186</v>
      </c>
      <c r="C43" s="3">
        <v>-320000</v>
      </c>
    </row>
    <row r="44" spans="1:4" x14ac:dyDescent="0.3">
      <c r="A44" s="2">
        <v>44678</v>
      </c>
      <c r="B44" s="10" t="s">
        <v>187</v>
      </c>
      <c r="C44" s="3">
        <v>-130000</v>
      </c>
    </row>
    <row r="45" spans="1:4" x14ac:dyDescent="0.3">
      <c r="A45" s="2">
        <v>44679</v>
      </c>
      <c r="B45" s="10" t="s">
        <v>192</v>
      </c>
      <c r="C45" s="3">
        <v>60000</v>
      </c>
    </row>
    <row r="46" spans="1:4" x14ac:dyDescent="0.3">
      <c r="A46" s="2">
        <v>44680</v>
      </c>
      <c r="B46" s="10" t="s">
        <v>193</v>
      </c>
      <c r="C46" s="3">
        <v>220000</v>
      </c>
    </row>
    <row r="47" spans="1:4" x14ac:dyDescent="0.3">
      <c r="A47" s="2">
        <v>44680</v>
      </c>
      <c r="B47" s="10" t="s">
        <v>194</v>
      </c>
      <c r="C47" s="3">
        <v>1700</v>
      </c>
    </row>
    <row r="48" spans="1:4" x14ac:dyDescent="0.3">
      <c r="A48" s="2">
        <v>44681</v>
      </c>
      <c r="B48" s="10" t="s">
        <v>195</v>
      </c>
      <c r="C48" s="3">
        <v>3724000</v>
      </c>
    </row>
    <row r="49" spans="1:4" x14ac:dyDescent="0.3">
      <c r="A49" s="2">
        <v>44683</v>
      </c>
      <c r="B49" s="10" t="s">
        <v>196</v>
      </c>
      <c r="C49" s="3">
        <v>-10000</v>
      </c>
    </row>
    <row r="50" spans="1:4" x14ac:dyDescent="0.3">
      <c r="A50" s="2">
        <v>44683</v>
      </c>
      <c r="B50" s="10" t="s">
        <v>197</v>
      </c>
      <c r="C50" s="3">
        <v>41240</v>
      </c>
    </row>
    <row r="51" spans="1:4" x14ac:dyDescent="0.3">
      <c r="A51" s="2"/>
      <c r="B51" s="10"/>
    </row>
    <row r="52" spans="1:4" x14ac:dyDescent="0.3">
      <c r="A52" s="2"/>
      <c r="B52" s="10"/>
    </row>
    <row r="53" spans="1:4" x14ac:dyDescent="0.3">
      <c r="A53" s="2"/>
      <c r="B53" s="10"/>
    </row>
    <row r="54" spans="1:4" x14ac:dyDescent="0.3">
      <c r="A54" s="2"/>
      <c r="B54" s="10"/>
    </row>
    <row r="55" spans="1:4" x14ac:dyDescent="0.3">
      <c r="A55" s="2"/>
      <c r="B55" s="10"/>
    </row>
    <row r="57" spans="1:4" x14ac:dyDescent="0.3">
      <c r="B57" t="s">
        <v>26</v>
      </c>
      <c r="D57" s="3">
        <v>-654278</v>
      </c>
    </row>
    <row r="58" spans="1:4" x14ac:dyDescent="0.3">
      <c r="B58" t="s">
        <v>28</v>
      </c>
      <c r="D58" s="3">
        <v>-797481</v>
      </c>
    </row>
    <row r="59" spans="1:4" x14ac:dyDescent="0.3">
      <c r="A59" s="22"/>
    </row>
    <row r="60" spans="1:4" x14ac:dyDescent="0.3">
      <c r="A60" s="22"/>
      <c r="B60" s="4" t="s">
        <v>153</v>
      </c>
      <c r="C60" s="3">
        <v>-890000</v>
      </c>
    </row>
    <row r="62" spans="1:4" x14ac:dyDescent="0.3">
      <c r="A62" s="1" t="s">
        <v>34</v>
      </c>
    </row>
    <row r="63" spans="1:4" x14ac:dyDescent="0.3">
      <c r="B63" t="s">
        <v>14</v>
      </c>
      <c r="D63" s="3">
        <v>-10000</v>
      </c>
    </row>
    <row r="64" spans="1:4" x14ac:dyDescent="0.3">
      <c r="B64" t="s">
        <v>27</v>
      </c>
      <c r="D64" s="3">
        <v>-30000</v>
      </c>
    </row>
    <row r="65" spans="1:4" x14ac:dyDescent="0.3">
      <c r="B65" t="s">
        <v>30</v>
      </c>
      <c r="D65" s="3">
        <v>-55650</v>
      </c>
    </row>
    <row r="67" spans="1:4" x14ac:dyDescent="0.3">
      <c r="A67" s="1" t="s">
        <v>32</v>
      </c>
      <c r="D67" s="3">
        <f>SUM(C68:C72)</f>
        <v>-230000</v>
      </c>
    </row>
    <row r="68" spans="1:4" x14ac:dyDescent="0.3">
      <c r="B68" t="s">
        <v>62</v>
      </c>
      <c r="C68" s="3">
        <v>-230000</v>
      </c>
    </row>
    <row r="69" spans="1:4" x14ac:dyDescent="0.3">
      <c r="B69" t="s">
        <v>56</v>
      </c>
      <c r="D69" s="3">
        <v>-140000</v>
      </c>
    </row>
    <row r="70" spans="1:4" x14ac:dyDescent="0.3">
      <c r="B70" t="s">
        <v>57</v>
      </c>
      <c r="D70" s="3">
        <v>-220000</v>
      </c>
    </row>
    <row r="71" spans="1:4" x14ac:dyDescent="0.3">
      <c r="B71" t="s">
        <v>58</v>
      </c>
      <c r="D71" s="3">
        <v>-150000</v>
      </c>
    </row>
    <row r="72" spans="1:4" x14ac:dyDescent="0.3">
      <c r="B72" t="s">
        <v>61</v>
      </c>
      <c r="D72" s="3">
        <v>-140000</v>
      </c>
    </row>
    <row r="74" spans="1:4" x14ac:dyDescent="0.3">
      <c r="A74" s="1" t="s">
        <v>51</v>
      </c>
      <c r="D74" s="3">
        <f>SUM(C75:C80)</f>
        <v>-500000</v>
      </c>
    </row>
    <row r="75" spans="1:4" x14ac:dyDescent="0.3">
      <c r="B75" t="s">
        <v>10</v>
      </c>
      <c r="D75" s="3">
        <v>-50000</v>
      </c>
    </row>
    <row r="76" spans="1:4" x14ac:dyDescent="0.3">
      <c r="B76" t="s">
        <v>74</v>
      </c>
      <c r="D76" s="3">
        <v>-1500000</v>
      </c>
    </row>
    <row r="77" spans="1:4" x14ac:dyDescent="0.3">
      <c r="B77" t="s">
        <v>73</v>
      </c>
      <c r="C77" s="3">
        <v>-500000</v>
      </c>
    </row>
    <row r="78" spans="1:4" x14ac:dyDescent="0.3">
      <c r="B78" t="s">
        <v>75</v>
      </c>
      <c r="D78" s="3">
        <v>-75000</v>
      </c>
    </row>
    <row r="79" spans="1:4" x14ac:dyDescent="0.3">
      <c r="B79" t="s">
        <v>77</v>
      </c>
      <c r="D79" s="3">
        <v>-75000</v>
      </c>
    </row>
    <row r="80" spans="1:4" x14ac:dyDescent="0.3">
      <c r="B80" t="s">
        <v>76</v>
      </c>
      <c r="D80" s="3">
        <v>-75000</v>
      </c>
    </row>
    <row r="82" spans="1:5" x14ac:dyDescent="0.3">
      <c r="A82" s="1" t="s">
        <v>35</v>
      </c>
    </row>
    <row r="83" spans="1:5" x14ac:dyDescent="0.3">
      <c r="B83" t="s">
        <v>31</v>
      </c>
      <c r="D83" s="3">
        <v>-99000</v>
      </c>
      <c r="E83" s="10" t="s">
        <v>132</v>
      </c>
    </row>
    <row r="84" spans="1:5" x14ac:dyDescent="0.3">
      <c r="B84" t="s">
        <v>25</v>
      </c>
      <c r="D84" s="3">
        <v>-199000</v>
      </c>
    </row>
    <row r="86" spans="1:5" x14ac:dyDescent="0.3">
      <c r="A86" s="1" t="s">
        <v>60</v>
      </c>
      <c r="D86" s="3">
        <f>SUM(C87:C90)</f>
        <v>-17810</v>
      </c>
    </row>
    <row r="87" spans="1:5" x14ac:dyDescent="0.3">
      <c r="B87" t="s">
        <v>71</v>
      </c>
      <c r="D87" s="3">
        <v>-238590</v>
      </c>
    </row>
    <row r="88" spans="1:5" x14ac:dyDescent="0.3">
      <c r="B88" t="s">
        <v>59</v>
      </c>
      <c r="C88" s="3">
        <v>-17810</v>
      </c>
    </row>
    <row r="89" spans="1:5" x14ac:dyDescent="0.3">
      <c r="B89" t="s">
        <v>87</v>
      </c>
      <c r="D89" s="3">
        <v>-91990</v>
      </c>
    </row>
    <row r="90" spans="1:5" x14ac:dyDescent="0.3">
      <c r="B90" t="s">
        <v>48</v>
      </c>
      <c r="D90" s="3">
        <v>-30000</v>
      </c>
    </row>
    <row r="92" spans="1:5" x14ac:dyDescent="0.3">
      <c r="A92" s="1" t="s">
        <v>15</v>
      </c>
    </row>
    <row r="93" spans="1:5" x14ac:dyDescent="0.3">
      <c r="B93" s="10" t="s">
        <v>106</v>
      </c>
      <c r="D93" s="3">
        <v>840000</v>
      </c>
    </row>
    <row r="94" spans="1:5" x14ac:dyDescent="0.3">
      <c r="B94" t="s">
        <v>44</v>
      </c>
      <c r="C94" s="3">
        <v>-20000</v>
      </c>
    </row>
    <row r="95" spans="1:5" x14ac:dyDescent="0.3">
      <c r="B95" t="s">
        <v>40</v>
      </c>
      <c r="C95" s="3">
        <v>-10000</v>
      </c>
    </row>
    <row r="97" spans="1:4" x14ac:dyDescent="0.3">
      <c r="B97" t="s">
        <v>0</v>
      </c>
      <c r="C97" s="3">
        <v>-100000</v>
      </c>
      <c r="D97" s="3">
        <v>-550000</v>
      </c>
    </row>
    <row r="98" spans="1:4" x14ac:dyDescent="0.3">
      <c r="A98" s="1" t="s">
        <v>11</v>
      </c>
      <c r="C98" s="3">
        <f>SUM(C4:C56)</f>
        <v>7593069</v>
      </c>
    </row>
    <row r="99" spans="1:4" x14ac:dyDescent="0.3">
      <c r="A99" s="1" t="s">
        <v>13</v>
      </c>
      <c r="C99" s="3">
        <f>SUM(C57:C97)</f>
        <v>-1767810</v>
      </c>
    </row>
    <row r="100" spans="1:4" x14ac:dyDescent="0.3">
      <c r="A100" s="1" t="s">
        <v>16</v>
      </c>
      <c r="C100" s="3">
        <f>C181+C263</f>
        <v>1451759</v>
      </c>
    </row>
    <row r="101" spans="1:4" x14ac:dyDescent="0.3">
      <c r="A101" s="1" t="s">
        <v>9</v>
      </c>
      <c r="C101" s="3">
        <f>C98+C99-C100</f>
        <v>4373500</v>
      </c>
    </row>
    <row r="102" spans="1:4" x14ac:dyDescent="0.3">
      <c r="B102" t="s">
        <v>54</v>
      </c>
      <c r="D102" s="3">
        <f>SUM(D57:D101)</f>
        <v>-5088799</v>
      </c>
    </row>
    <row r="105" spans="1:4" x14ac:dyDescent="0.3">
      <c r="A105" s="5" t="s">
        <v>17</v>
      </c>
    </row>
    <row r="106" spans="1:4" x14ac:dyDescent="0.3">
      <c r="A106" s="2">
        <v>44654</v>
      </c>
      <c r="B106" t="s">
        <v>42</v>
      </c>
      <c r="C106" s="3">
        <v>50000</v>
      </c>
    </row>
    <row r="107" spans="1:4" x14ac:dyDescent="0.3">
      <c r="A107" s="2">
        <v>44652</v>
      </c>
      <c r="B107" t="s">
        <v>64</v>
      </c>
      <c r="C107" s="3">
        <v>23100</v>
      </c>
    </row>
    <row r="108" spans="1:4" x14ac:dyDescent="0.3">
      <c r="A108" s="2">
        <v>44653</v>
      </c>
      <c r="B108" t="s">
        <v>65</v>
      </c>
      <c r="C108" s="3">
        <v>2600</v>
      </c>
    </row>
    <row r="109" spans="1:4" x14ac:dyDescent="0.3">
      <c r="A109" s="2">
        <v>44653</v>
      </c>
      <c r="B109" t="s">
        <v>65</v>
      </c>
      <c r="C109" s="3">
        <v>4200</v>
      </c>
    </row>
    <row r="110" spans="1:4" x14ac:dyDescent="0.3">
      <c r="A110" s="2">
        <v>44653</v>
      </c>
      <c r="B110" t="s">
        <v>18</v>
      </c>
      <c r="C110" s="3">
        <v>2500</v>
      </c>
    </row>
    <row r="111" spans="1:4" x14ac:dyDescent="0.3">
      <c r="A111" s="2">
        <v>44653</v>
      </c>
      <c r="B111" t="s">
        <v>18</v>
      </c>
      <c r="C111" s="3">
        <v>1500</v>
      </c>
    </row>
    <row r="112" spans="1:4" x14ac:dyDescent="0.3">
      <c r="A112" s="2">
        <v>44653</v>
      </c>
      <c r="B112" t="s">
        <v>53</v>
      </c>
      <c r="C112" s="3">
        <v>3150</v>
      </c>
    </row>
    <row r="113" spans="1:3" x14ac:dyDescent="0.3">
      <c r="A113" s="2">
        <v>44653</v>
      </c>
      <c r="B113" t="s">
        <v>39</v>
      </c>
      <c r="C113" s="3">
        <v>4400</v>
      </c>
    </row>
    <row r="114" spans="1:3" x14ac:dyDescent="0.3">
      <c r="A114" s="2">
        <v>44654</v>
      </c>
      <c r="B114" t="s">
        <v>66</v>
      </c>
      <c r="C114" s="3">
        <v>15800</v>
      </c>
    </row>
    <row r="115" spans="1:3" x14ac:dyDescent="0.3">
      <c r="A115" s="2">
        <v>44654</v>
      </c>
      <c r="B115" t="s">
        <v>20</v>
      </c>
      <c r="C115" s="3">
        <v>22550</v>
      </c>
    </row>
    <row r="116" spans="1:3" x14ac:dyDescent="0.3">
      <c r="A116" s="2">
        <v>44654</v>
      </c>
      <c r="B116" t="s">
        <v>39</v>
      </c>
      <c r="C116" s="3">
        <v>2900</v>
      </c>
    </row>
    <row r="117" spans="1:3" x14ac:dyDescent="0.3">
      <c r="A117" s="2">
        <v>44665</v>
      </c>
      <c r="B117" s="10" t="s">
        <v>104</v>
      </c>
      <c r="C117" s="3">
        <v>78700</v>
      </c>
    </row>
    <row r="118" spans="1:3" x14ac:dyDescent="0.3">
      <c r="A118" s="2">
        <v>44667</v>
      </c>
      <c r="B118" s="10" t="s">
        <v>147</v>
      </c>
      <c r="C118" s="3">
        <v>2600</v>
      </c>
    </row>
    <row r="119" spans="1:3" x14ac:dyDescent="0.3">
      <c r="A119" s="2">
        <v>44667</v>
      </c>
      <c r="B119" s="10" t="s">
        <v>147</v>
      </c>
      <c r="C119" s="3">
        <v>4200</v>
      </c>
    </row>
    <row r="120" spans="1:3" x14ac:dyDescent="0.3">
      <c r="A120" s="2">
        <v>44668</v>
      </c>
      <c r="B120" s="10" t="s">
        <v>149</v>
      </c>
      <c r="C120" s="3">
        <v>1600</v>
      </c>
    </row>
    <row r="121" spans="1:3" x14ac:dyDescent="0.3">
      <c r="A121" s="2">
        <v>44668</v>
      </c>
      <c r="B121" s="10" t="s">
        <v>150</v>
      </c>
      <c r="C121" s="3">
        <v>3800</v>
      </c>
    </row>
    <row r="122" spans="1:3" x14ac:dyDescent="0.3">
      <c r="A122" s="2">
        <v>44669</v>
      </c>
      <c r="B122" s="10" t="s">
        <v>104</v>
      </c>
      <c r="C122" s="3">
        <v>57700</v>
      </c>
    </row>
    <row r="123" spans="1:3" x14ac:dyDescent="0.3">
      <c r="A123" s="2">
        <v>44669</v>
      </c>
      <c r="B123" s="10" t="s">
        <v>152</v>
      </c>
      <c r="C123" s="3">
        <v>2500</v>
      </c>
    </row>
    <row r="124" spans="1:3" x14ac:dyDescent="0.3">
      <c r="A124" s="2">
        <v>44672</v>
      </c>
      <c r="B124" s="10" t="s">
        <v>163</v>
      </c>
      <c r="C124" s="3">
        <v>3800</v>
      </c>
    </row>
    <row r="125" spans="1:3" x14ac:dyDescent="0.3">
      <c r="A125" s="2">
        <v>44672</v>
      </c>
      <c r="B125" s="10" t="s">
        <v>164</v>
      </c>
      <c r="C125" s="3">
        <v>800</v>
      </c>
    </row>
    <row r="126" spans="1:3" x14ac:dyDescent="0.3">
      <c r="A126" s="2">
        <v>44664</v>
      </c>
      <c r="B126" t="s">
        <v>80</v>
      </c>
      <c r="C126" s="3">
        <v>3800</v>
      </c>
    </row>
    <row r="127" spans="1:3" x14ac:dyDescent="0.3">
      <c r="A127" s="2">
        <v>44665</v>
      </c>
      <c r="B127" s="10" t="s">
        <v>105</v>
      </c>
      <c r="C127" s="3">
        <v>54432</v>
      </c>
    </row>
    <row r="128" spans="1:3" x14ac:dyDescent="0.3">
      <c r="A128" s="2">
        <v>44667</v>
      </c>
      <c r="B128" s="10" t="s">
        <v>145</v>
      </c>
      <c r="C128" s="3">
        <v>32600</v>
      </c>
    </row>
    <row r="129" spans="1:3" x14ac:dyDescent="0.3">
      <c r="A129" s="2">
        <v>44652</v>
      </c>
      <c r="B129" t="s">
        <v>23</v>
      </c>
      <c r="C129" s="3">
        <v>10200</v>
      </c>
    </row>
    <row r="130" spans="1:3" x14ac:dyDescent="0.3">
      <c r="A130" s="2">
        <v>44653</v>
      </c>
      <c r="B130" t="s">
        <v>69</v>
      </c>
      <c r="C130" s="3">
        <v>2000</v>
      </c>
    </row>
    <row r="131" spans="1:3" x14ac:dyDescent="0.3">
      <c r="A131" s="2">
        <v>44657</v>
      </c>
      <c r="B131" t="s">
        <v>46</v>
      </c>
      <c r="C131" s="3">
        <v>12500</v>
      </c>
    </row>
    <row r="132" spans="1:3" x14ac:dyDescent="0.3">
      <c r="A132" s="2">
        <v>44660</v>
      </c>
      <c r="B132" t="s">
        <v>20</v>
      </c>
      <c r="C132" s="3">
        <v>31380</v>
      </c>
    </row>
    <row r="133" spans="1:3" x14ac:dyDescent="0.3">
      <c r="A133" s="2">
        <v>44660</v>
      </c>
      <c r="B133" t="s">
        <v>65</v>
      </c>
      <c r="C133" s="3">
        <v>4200</v>
      </c>
    </row>
    <row r="134" spans="1:3" x14ac:dyDescent="0.3">
      <c r="A134" s="2">
        <v>44660</v>
      </c>
      <c r="B134" t="s">
        <v>65</v>
      </c>
      <c r="C134" s="3">
        <v>2600</v>
      </c>
    </row>
    <row r="135" spans="1:3" x14ac:dyDescent="0.3">
      <c r="A135" s="2">
        <v>44661</v>
      </c>
      <c r="B135" t="s">
        <v>80</v>
      </c>
      <c r="C135" s="3">
        <v>3800</v>
      </c>
    </row>
    <row r="136" spans="1:3" x14ac:dyDescent="0.3">
      <c r="A136" s="2">
        <v>44661</v>
      </c>
      <c r="B136" t="s">
        <v>53</v>
      </c>
      <c r="C136" s="3">
        <v>2850</v>
      </c>
    </row>
    <row r="137" spans="1:3" x14ac:dyDescent="0.3">
      <c r="A137" s="2">
        <v>44667</v>
      </c>
      <c r="B137" s="10" t="s">
        <v>89</v>
      </c>
      <c r="C137" s="3">
        <v>20000</v>
      </c>
    </row>
    <row r="138" spans="1:3" x14ac:dyDescent="0.3">
      <c r="A138" s="2">
        <v>44674</v>
      </c>
      <c r="B138" s="10" t="s">
        <v>166</v>
      </c>
      <c r="C138" s="3">
        <v>70000</v>
      </c>
    </row>
    <row r="139" spans="1:3" x14ac:dyDescent="0.3">
      <c r="A139" s="2">
        <v>44672</v>
      </c>
      <c r="B139" s="10" t="s">
        <v>167</v>
      </c>
      <c r="C139" s="3">
        <v>2980</v>
      </c>
    </row>
    <row r="140" spans="1:3" x14ac:dyDescent="0.3">
      <c r="A140" s="2">
        <v>44672</v>
      </c>
      <c r="B140" s="10" t="s">
        <v>168</v>
      </c>
      <c r="C140" s="3">
        <v>31296</v>
      </c>
    </row>
    <row r="141" spans="1:3" x14ac:dyDescent="0.3">
      <c r="A141" s="2">
        <v>44673</v>
      </c>
      <c r="B141" s="10" t="s">
        <v>169</v>
      </c>
      <c r="C141" s="3">
        <v>2700</v>
      </c>
    </row>
    <row r="142" spans="1:3" x14ac:dyDescent="0.3">
      <c r="A142" s="2">
        <v>44674</v>
      </c>
      <c r="B142" s="10" t="s">
        <v>170</v>
      </c>
      <c r="C142" s="3">
        <v>2600</v>
      </c>
    </row>
    <row r="143" spans="1:3" x14ac:dyDescent="0.3">
      <c r="A143" s="2">
        <v>44674</v>
      </c>
      <c r="B143" s="10" t="s">
        <v>170</v>
      </c>
      <c r="C143" s="3">
        <v>4200</v>
      </c>
    </row>
    <row r="144" spans="1:3" x14ac:dyDescent="0.3">
      <c r="A144" s="2">
        <v>44674</v>
      </c>
      <c r="B144" s="10" t="s">
        <v>171</v>
      </c>
      <c r="C144" s="3">
        <v>800</v>
      </c>
    </row>
    <row r="145" spans="1:3" x14ac:dyDescent="0.3">
      <c r="A145" s="2">
        <v>44674</v>
      </c>
      <c r="B145" s="10" t="s">
        <v>173</v>
      </c>
      <c r="C145" s="3">
        <v>71006</v>
      </c>
    </row>
    <row r="146" spans="1:3" x14ac:dyDescent="0.3">
      <c r="A146" s="2">
        <v>44675</v>
      </c>
      <c r="B146" s="10" t="s">
        <v>167</v>
      </c>
      <c r="C146" s="3">
        <v>1960</v>
      </c>
    </row>
    <row r="147" spans="1:3" x14ac:dyDescent="0.3">
      <c r="A147" s="2">
        <v>44675</v>
      </c>
      <c r="B147" s="10" t="s">
        <v>173</v>
      </c>
      <c r="C147" s="3">
        <v>20926</v>
      </c>
    </row>
    <row r="148" spans="1:3" x14ac:dyDescent="0.3">
      <c r="A148" s="2">
        <v>44676</v>
      </c>
      <c r="B148" s="10" t="s">
        <v>176</v>
      </c>
      <c r="C148" s="3">
        <v>20000</v>
      </c>
    </row>
    <row r="149" spans="1:3" x14ac:dyDescent="0.3">
      <c r="A149" s="2">
        <v>44676</v>
      </c>
      <c r="B149" s="10" t="s">
        <v>171</v>
      </c>
      <c r="C149" s="3">
        <v>1000</v>
      </c>
    </row>
    <row r="150" spans="1:3" x14ac:dyDescent="0.3">
      <c r="A150" s="2">
        <v>44676</v>
      </c>
      <c r="B150" s="10" t="s">
        <v>180</v>
      </c>
      <c r="C150" s="3">
        <v>21100</v>
      </c>
    </row>
    <row r="151" spans="1:3" x14ac:dyDescent="0.3">
      <c r="A151" s="2">
        <v>44677</v>
      </c>
      <c r="B151" s="10" t="s">
        <v>184</v>
      </c>
      <c r="C151" s="3">
        <v>9900</v>
      </c>
    </row>
    <row r="152" spans="1:3" x14ac:dyDescent="0.3">
      <c r="A152" s="2"/>
      <c r="B152" s="10"/>
    </row>
    <row r="153" spans="1:3" x14ac:dyDescent="0.3">
      <c r="A153" s="2"/>
      <c r="B153" s="10"/>
    </row>
    <row r="154" spans="1:3" x14ac:dyDescent="0.3">
      <c r="A154" s="2"/>
      <c r="B154" s="10"/>
    </row>
    <row r="155" spans="1:3" x14ac:dyDescent="0.3">
      <c r="A155" s="2"/>
      <c r="B155" s="10"/>
    </row>
    <row r="156" spans="1:3" x14ac:dyDescent="0.3">
      <c r="A156" s="2"/>
    </row>
    <row r="157" spans="1:3" x14ac:dyDescent="0.3">
      <c r="C157" s="3">
        <f>SUM(C106:C156)</f>
        <v>729230</v>
      </c>
    </row>
    <row r="161" spans="1:3" x14ac:dyDescent="0.3">
      <c r="A161" s="5" t="s">
        <v>38</v>
      </c>
    </row>
    <row r="162" spans="1:3" x14ac:dyDescent="0.3">
      <c r="B162" t="s">
        <v>19</v>
      </c>
      <c r="C162" s="3">
        <v>300</v>
      </c>
    </row>
    <row r="163" spans="1:3" x14ac:dyDescent="0.3">
      <c r="A163" s="2">
        <v>44601</v>
      </c>
      <c r="B163" s="10" t="s">
        <v>198</v>
      </c>
      <c r="C163" s="3">
        <v>20000</v>
      </c>
    </row>
    <row r="164" spans="1:3" x14ac:dyDescent="0.3">
      <c r="A164" s="2">
        <v>44652</v>
      </c>
      <c r="B164" t="s">
        <v>39</v>
      </c>
      <c r="C164" s="3">
        <v>24000</v>
      </c>
    </row>
    <row r="165" spans="1:3" x14ac:dyDescent="0.3">
      <c r="A165" s="2">
        <v>44652</v>
      </c>
      <c r="B165" t="s">
        <v>39</v>
      </c>
      <c r="C165" s="3">
        <v>2900</v>
      </c>
    </row>
    <row r="166" spans="1:3" x14ac:dyDescent="0.3">
      <c r="A166" s="2">
        <v>44652</v>
      </c>
      <c r="B166" t="s">
        <v>41</v>
      </c>
      <c r="C166" s="3">
        <v>158300</v>
      </c>
    </row>
    <row r="167" spans="1:3" x14ac:dyDescent="0.3">
      <c r="A167" s="2">
        <v>44654</v>
      </c>
      <c r="B167" t="s">
        <v>42</v>
      </c>
      <c r="C167" s="3">
        <v>50000</v>
      </c>
    </row>
    <row r="168" spans="1:3" x14ac:dyDescent="0.3">
      <c r="A168" s="2">
        <v>44661</v>
      </c>
      <c r="B168" t="s">
        <v>89</v>
      </c>
      <c r="C168" s="3">
        <v>117000</v>
      </c>
    </row>
    <row r="169" spans="1:3" x14ac:dyDescent="0.3">
      <c r="A169" s="2">
        <v>44662</v>
      </c>
      <c r="B169" t="s">
        <v>42</v>
      </c>
      <c r="C169" s="3">
        <v>25000</v>
      </c>
    </row>
    <row r="170" spans="1:3" x14ac:dyDescent="0.3">
      <c r="A170" s="2">
        <v>44666</v>
      </c>
      <c r="B170" s="6" t="s">
        <v>87</v>
      </c>
      <c r="C170" s="3">
        <v>91990</v>
      </c>
    </row>
    <row r="171" spans="1:3" x14ac:dyDescent="0.3">
      <c r="A171" s="2">
        <v>44666</v>
      </c>
      <c r="B171" s="6" t="s">
        <v>48</v>
      </c>
      <c r="C171" s="3">
        <v>30000</v>
      </c>
    </row>
    <row r="172" spans="1:3" x14ac:dyDescent="0.3">
      <c r="A172" s="2">
        <v>44667</v>
      </c>
      <c r="B172" s="10" t="s">
        <v>154</v>
      </c>
      <c r="C172" s="3">
        <v>20000</v>
      </c>
    </row>
    <row r="173" spans="1:3" x14ac:dyDescent="0.3">
      <c r="A173" s="2">
        <v>44669</v>
      </c>
      <c r="B173" s="6" t="s">
        <v>37</v>
      </c>
      <c r="C173" s="3">
        <v>20680</v>
      </c>
    </row>
    <row r="174" spans="1:3" x14ac:dyDescent="0.3">
      <c r="A174" s="2">
        <v>44677</v>
      </c>
      <c r="B174" s="15" t="s">
        <v>121</v>
      </c>
      <c r="C174" s="3">
        <v>147090</v>
      </c>
    </row>
    <row r="175" spans="1:3" x14ac:dyDescent="0.3">
      <c r="A175" s="2">
        <v>44678</v>
      </c>
      <c r="B175" s="15" t="s">
        <v>199</v>
      </c>
      <c r="C175" s="3">
        <v>7980</v>
      </c>
    </row>
    <row r="176" spans="1:3" x14ac:dyDescent="0.3">
      <c r="A176" s="32">
        <v>44680</v>
      </c>
      <c r="B176" s="31" t="s">
        <v>200</v>
      </c>
      <c r="C176" s="33">
        <v>51500</v>
      </c>
    </row>
    <row r="177" spans="1:3" x14ac:dyDescent="0.3">
      <c r="A177" s="32">
        <v>44680</v>
      </c>
      <c r="B177" s="31" t="s">
        <v>201</v>
      </c>
      <c r="C177" s="33">
        <v>7650</v>
      </c>
    </row>
    <row r="178" spans="1:3" x14ac:dyDescent="0.3">
      <c r="A178" s="32">
        <v>44680</v>
      </c>
      <c r="B178" s="31" t="s">
        <v>202</v>
      </c>
      <c r="C178" s="33">
        <v>34900</v>
      </c>
    </row>
    <row r="179" spans="1:3" x14ac:dyDescent="0.3">
      <c r="A179" s="34"/>
      <c r="B179" s="35"/>
      <c r="C179" s="33">
        <v>-11809</v>
      </c>
    </row>
    <row r="180" spans="1:3" x14ac:dyDescent="0.3">
      <c r="A180" s="34"/>
      <c r="B180" s="35"/>
      <c r="C180" s="33"/>
    </row>
    <row r="181" spans="1:3" x14ac:dyDescent="0.3">
      <c r="C181" s="3">
        <f>SUM(C162:C180)</f>
        <v>797481</v>
      </c>
    </row>
    <row r="185" spans="1:3" x14ac:dyDescent="0.3">
      <c r="A185" s="5" t="s">
        <v>33</v>
      </c>
    </row>
    <row r="186" spans="1:3" x14ac:dyDescent="0.3">
      <c r="A186" s="2">
        <v>44648</v>
      </c>
      <c r="B186" t="s">
        <v>63</v>
      </c>
      <c r="C186" s="3">
        <v>324500</v>
      </c>
    </row>
    <row r="187" spans="1:3" x14ac:dyDescent="0.3">
      <c r="A187" s="2">
        <v>44652</v>
      </c>
      <c r="B187" t="s">
        <v>64</v>
      </c>
      <c r="C187" s="3">
        <v>23100</v>
      </c>
    </row>
    <row r="188" spans="1:3" x14ac:dyDescent="0.3">
      <c r="A188" s="2">
        <v>44653</v>
      </c>
      <c r="B188" t="s">
        <v>65</v>
      </c>
      <c r="C188" s="3">
        <v>2600</v>
      </c>
    </row>
    <row r="189" spans="1:3" x14ac:dyDescent="0.3">
      <c r="A189" s="2">
        <v>44653</v>
      </c>
      <c r="B189" t="s">
        <v>65</v>
      </c>
      <c r="C189" s="3">
        <v>4200</v>
      </c>
    </row>
    <row r="190" spans="1:3" x14ac:dyDescent="0.3">
      <c r="A190" s="2">
        <v>44653</v>
      </c>
      <c r="B190" t="s">
        <v>18</v>
      </c>
      <c r="C190" s="3">
        <v>2500</v>
      </c>
    </row>
    <row r="191" spans="1:3" x14ac:dyDescent="0.3">
      <c r="A191" s="2">
        <v>44653</v>
      </c>
      <c r="B191" t="s">
        <v>18</v>
      </c>
      <c r="C191" s="3">
        <v>1500</v>
      </c>
    </row>
    <row r="192" spans="1:3" x14ac:dyDescent="0.3">
      <c r="A192" s="2">
        <v>44653</v>
      </c>
      <c r="B192" t="s">
        <v>53</v>
      </c>
      <c r="C192" s="3">
        <v>3150</v>
      </c>
    </row>
    <row r="193" spans="1:4" x14ac:dyDescent="0.3">
      <c r="A193" s="2">
        <v>44653</v>
      </c>
      <c r="B193" t="s">
        <v>39</v>
      </c>
      <c r="C193" s="3">
        <v>4400</v>
      </c>
    </row>
    <row r="194" spans="1:4" x14ac:dyDescent="0.3">
      <c r="A194" s="2">
        <v>44654</v>
      </c>
      <c r="B194" t="s">
        <v>66</v>
      </c>
      <c r="C194" s="3">
        <v>15800</v>
      </c>
    </row>
    <row r="195" spans="1:4" x14ac:dyDescent="0.3">
      <c r="A195" s="2">
        <v>44654</v>
      </c>
      <c r="B195" t="s">
        <v>20</v>
      </c>
      <c r="C195" s="3">
        <v>22550</v>
      </c>
    </row>
    <row r="196" spans="1:4" x14ac:dyDescent="0.3">
      <c r="A196" s="2">
        <v>44654</v>
      </c>
      <c r="B196" t="s">
        <v>39</v>
      </c>
      <c r="C196" s="3">
        <v>2900</v>
      </c>
    </row>
    <row r="197" spans="1:4" x14ac:dyDescent="0.3">
      <c r="A197" s="2">
        <v>44654</v>
      </c>
      <c r="B197" t="s">
        <v>53</v>
      </c>
      <c r="C197" s="3">
        <v>1700</v>
      </c>
    </row>
    <row r="198" spans="1:4" x14ac:dyDescent="0.3">
      <c r="A198" s="2">
        <v>44654</v>
      </c>
      <c r="B198" t="s">
        <v>67</v>
      </c>
      <c r="C198" s="3">
        <v>169100</v>
      </c>
    </row>
    <row r="199" spans="1:4" x14ac:dyDescent="0.3">
      <c r="A199" s="2">
        <v>44655</v>
      </c>
      <c r="B199" t="s">
        <v>46</v>
      </c>
      <c r="C199" s="3">
        <v>5540</v>
      </c>
    </row>
    <row r="200" spans="1:4" x14ac:dyDescent="0.3">
      <c r="A200" s="2">
        <v>44655</v>
      </c>
      <c r="B200" t="s">
        <v>45</v>
      </c>
      <c r="D200" s="3">
        <v>23700</v>
      </c>
    </row>
    <row r="201" spans="1:4" x14ac:dyDescent="0.3">
      <c r="A201" s="2">
        <v>44664</v>
      </c>
      <c r="B201" t="s">
        <v>83</v>
      </c>
      <c r="C201" s="3">
        <v>31860</v>
      </c>
    </row>
    <row r="202" spans="1:4" x14ac:dyDescent="0.3">
      <c r="A202" s="2">
        <v>44665</v>
      </c>
      <c r="B202" t="s">
        <v>3</v>
      </c>
      <c r="C202" s="3">
        <v>11300</v>
      </c>
    </row>
    <row r="203" spans="1:4" x14ac:dyDescent="0.3">
      <c r="A203" s="2">
        <v>44665</v>
      </c>
      <c r="B203" t="s">
        <v>7</v>
      </c>
      <c r="C203" s="3">
        <v>246740</v>
      </c>
    </row>
    <row r="204" spans="1:4" x14ac:dyDescent="0.3">
      <c r="A204" s="2">
        <v>44665</v>
      </c>
      <c r="B204" s="10" t="s">
        <v>100</v>
      </c>
      <c r="C204" s="3">
        <v>23950</v>
      </c>
    </row>
    <row r="205" spans="1:4" x14ac:dyDescent="0.3">
      <c r="A205" s="2">
        <v>44665</v>
      </c>
      <c r="B205" s="10" t="s">
        <v>101</v>
      </c>
      <c r="C205" s="3">
        <v>123880</v>
      </c>
    </row>
    <row r="206" spans="1:4" x14ac:dyDescent="0.3">
      <c r="A206" s="2">
        <v>44665</v>
      </c>
      <c r="B206" s="10" t="s">
        <v>104</v>
      </c>
      <c r="C206" s="3">
        <v>78700</v>
      </c>
    </row>
    <row r="207" spans="1:4" x14ac:dyDescent="0.3">
      <c r="A207" s="2">
        <v>44667</v>
      </c>
      <c r="B207" s="10" t="s">
        <v>148</v>
      </c>
      <c r="C207" s="3">
        <v>2600</v>
      </c>
    </row>
    <row r="208" spans="1:4" x14ac:dyDescent="0.3">
      <c r="A208" s="2">
        <v>44667</v>
      </c>
      <c r="B208" s="10" t="s">
        <v>147</v>
      </c>
      <c r="C208" s="3">
        <v>4200</v>
      </c>
    </row>
    <row r="209" spans="1:3" x14ac:dyDescent="0.3">
      <c r="A209" s="2">
        <v>44668</v>
      </c>
      <c r="B209" s="10" t="s">
        <v>149</v>
      </c>
      <c r="C209" s="3">
        <v>1600</v>
      </c>
    </row>
    <row r="210" spans="1:3" x14ac:dyDescent="0.3">
      <c r="A210" s="2">
        <v>44668</v>
      </c>
      <c r="B210" s="10" t="s">
        <v>150</v>
      </c>
      <c r="C210" s="3">
        <v>3800</v>
      </c>
    </row>
    <row r="211" spans="1:3" x14ac:dyDescent="0.3">
      <c r="A211" s="2">
        <v>44669</v>
      </c>
      <c r="B211" s="10" t="s">
        <v>151</v>
      </c>
      <c r="C211" s="3">
        <v>57700</v>
      </c>
    </row>
    <row r="212" spans="1:3" x14ac:dyDescent="0.3">
      <c r="A212" s="2">
        <v>44669</v>
      </c>
      <c r="B212" s="10" t="s">
        <v>152</v>
      </c>
      <c r="C212" s="3">
        <v>2500</v>
      </c>
    </row>
    <row r="213" spans="1:3" x14ac:dyDescent="0.3">
      <c r="A213" s="2">
        <v>44672</v>
      </c>
      <c r="B213" s="10" t="s">
        <v>163</v>
      </c>
      <c r="C213" s="3">
        <v>3800</v>
      </c>
    </row>
    <row r="214" spans="1:3" x14ac:dyDescent="0.3">
      <c r="A214" s="2">
        <v>44672</v>
      </c>
      <c r="B214" s="10" t="s">
        <v>164</v>
      </c>
      <c r="C214" s="3">
        <v>800</v>
      </c>
    </row>
    <row r="215" spans="1:3" x14ac:dyDescent="0.3">
      <c r="A215" s="2">
        <v>44672</v>
      </c>
      <c r="B215" s="10" t="s">
        <v>167</v>
      </c>
      <c r="C215" s="3">
        <v>2980</v>
      </c>
    </row>
    <row r="216" spans="1:3" x14ac:dyDescent="0.3">
      <c r="A216" s="2">
        <v>44672</v>
      </c>
      <c r="B216" s="10" t="s">
        <v>168</v>
      </c>
      <c r="C216" s="3">
        <v>31296</v>
      </c>
    </row>
    <row r="217" spans="1:3" x14ac:dyDescent="0.3">
      <c r="A217" s="2">
        <v>44673</v>
      </c>
      <c r="B217" s="10" t="s">
        <v>169</v>
      </c>
      <c r="C217" s="3">
        <v>2700</v>
      </c>
    </row>
    <row r="218" spans="1:3" x14ac:dyDescent="0.3">
      <c r="A218" s="2">
        <v>44674</v>
      </c>
      <c r="B218" s="10" t="s">
        <v>170</v>
      </c>
      <c r="C218" s="3">
        <v>2600</v>
      </c>
    </row>
    <row r="219" spans="1:3" x14ac:dyDescent="0.3">
      <c r="A219" s="2">
        <v>44674</v>
      </c>
      <c r="B219" s="10" t="s">
        <v>170</v>
      </c>
      <c r="C219" s="3">
        <v>4200</v>
      </c>
    </row>
    <row r="220" spans="1:3" x14ac:dyDescent="0.3">
      <c r="A220" s="2">
        <v>44674</v>
      </c>
      <c r="B220" s="10" t="s">
        <v>171</v>
      </c>
      <c r="C220" s="3">
        <v>800</v>
      </c>
    </row>
    <row r="221" spans="1:3" x14ac:dyDescent="0.3">
      <c r="A221" s="25">
        <v>44674</v>
      </c>
      <c r="B221" s="10" t="s">
        <v>172</v>
      </c>
      <c r="C221" s="3">
        <v>40000</v>
      </c>
    </row>
    <row r="222" spans="1:3" x14ac:dyDescent="0.3">
      <c r="A222" s="2">
        <v>44674</v>
      </c>
      <c r="B222" s="10" t="s">
        <v>172</v>
      </c>
      <c r="C222" s="3">
        <v>40000</v>
      </c>
    </row>
    <row r="223" spans="1:3" x14ac:dyDescent="0.3">
      <c r="A223" s="2">
        <v>44674</v>
      </c>
      <c r="B223" s="10" t="s">
        <v>173</v>
      </c>
      <c r="C223" s="3">
        <v>71006</v>
      </c>
    </row>
    <row r="224" spans="1:3" x14ac:dyDescent="0.3">
      <c r="A224" s="2">
        <v>44675</v>
      </c>
      <c r="B224" s="10" t="s">
        <v>167</v>
      </c>
      <c r="C224" s="3">
        <v>1960</v>
      </c>
    </row>
    <row r="225" spans="1:4" x14ac:dyDescent="0.3">
      <c r="A225" s="2">
        <v>44675</v>
      </c>
      <c r="B225" s="10" t="s">
        <v>173</v>
      </c>
      <c r="C225" s="3">
        <v>20926</v>
      </c>
    </row>
    <row r="226" spans="1:4" x14ac:dyDescent="0.3">
      <c r="A226" s="2">
        <v>44676</v>
      </c>
      <c r="B226" s="10" t="s">
        <v>176</v>
      </c>
      <c r="C226" s="3">
        <v>20000</v>
      </c>
    </row>
    <row r="227" spans="1:4" x14ac:dyDescent="0.3">
      <c r="A227" s="2">
        <v>44676</v>
      </c>
      <c r="B227" s="10" t="s">
        <v>177</v>
      </c>
      <c r="C227" s="3">
        <v>71700</v>
      </c>
      <c r="D227" s="3">
        <v>71700</v>
      </c>
    </row>
    <row r="228" spans="1:4" x14ac:dyDescent="0.3">
      <c r="A228" s="2">
        <v>44676</v>
      </c>
      <c r="B228" s="10" t="s">
        <v>177</v>
      </c>
      <c r="C228" s="3">
        <v>20000</v>
      </c>
      <c r="D228" s="3">
        <v>20000</v>
      </c>
    </row>
    <row r="229" spans="1:4" x14ac:dyDescent="0.3">
      <c r="A229" s="2">
        <v>44676</v>
      </c>
      <c r="B229" s="10" t="s">
        <v>178</v>
      </c>
      <c r="C229" s="3">
        <v>5200</v>
      </c>
    </row>
    <row r="230" spans="1:4" x14ac:dyDescent="0.3">
      <c r="A230" s="2">
        <v>44676</v>
      </c>
      <c r="B230" s="10" t="s">
        <v>179</v>
      </c>
      <c r="C230" s="3">
        <v>1000</v>
      </c>
    </row>
    <row r="231" spans="1:4" x14ac:dyDescent="0.3">
      <c r="A231" s="2">
        <v>44676</v>
      </c>
      <c r="B231" s="10" t="s">
        <v>180</v>
      </c>
      <c r="C231" s="3">
        <v>21100</v>
      </c>
    </row>
    <row r="232" spans="1:4" x14ac:dyDescent="0.3">
      <c r="A232" s="2">
        <v>44677</v>
      </c>
      <c r="B232" s="10" t="s">
        <v>184</v>
      </c>
      <c r="C232" s="3">
        <v>9900</v>
      </c>
    </row>
    <row r="233" spans="1:4" x14ac:dyDescent="0.3">
      <c r="A233" s="2">
        <v>44678</v>
      </c>
      <c r="B233" s="10" t="s">
        <v>177</v>
      </c>
      <c r="C233" s="3">
        <v>31700</v>
      </c>
      <c r="D233" s="3">
        <v>31700</v>
      </c>
    </row>
    <row r="234" spans="1:4" x14ac:dyDescent="0.3">
      <c r="A234" s="2">
        <v>44678</v>
      </c>
      <c r="B234" s="10" t="s">
        <v>188</v>
      </c>
      <c r="C234" s="3">
        <v>63000</v>
      </c>
    </row>
    <row r="235" spans="1:4" x14ac:dyDescent="0.3">
      <c r="A235" s="2">
        <v>44678</v>
      </c>
      <c r="B235" s="10" t="s">
        <v>189</v>
      </c>
      <c r="C235" s="3">
        <v>14100</v>
      </c>
    </row>
    <row r="236" spans="1:4" x14ac:dyDescent="0.3">
      <c r="A236" s="2">
        <v>44678</v>
      </c>
      <c r="B236" s="10" t="s">
        <v>190</v>
      </c>
      <c r="C236" s="3">
        <v>800</v>
      </c>
    </row>
    <row r="237" spans="1:4" x14ac:dyDescent="0.3">
      <c r="A237" s="2">
        <v>44678</v>
      </c>
      <c r="B237" s="10" t="s">
        <v>191</v>
      </c>
      <c r="C237" s="3">
        <v>2400</v>
      </c>
    </row>
    <row r="238" spans="1:4" x14ac:dyDescent="0.3">
      <c r="A238" s="2">
        <v>44679</v>
      </c>
      <c r="B238" s="10" t="s">
        <v>203</v>
      </c>
      <c r="C238" s="3">
        <v>1450</v>
      </c>
    </row>
    <row r="239" spans="1:4" x14ac:dyDescent="0.3">
      <c r="A239" s="2">
        <v>44680</v>
      </c>
      <c r="B239" s="10" t="s">
        <v>177</v>
      </c>
      <c r="C239" s="3">
        <v>29400</v>
      </c>
      <c r="D239" s="3">
        <v>29400</v>
      </c>
    </row>
    <row r="240" spans="1:4" x14ac:dyDescent="0.3">
      <c r="A240" s="2">
        <v>44680</v>
      </c>
      <c r="B240" s="10" t="s">
        <v>173</v>
      </c>
      <c r="C240" s="3">
        <v>46590</v>
      </c>
    </row>
    <row r="241" spans="1:4" x14ac:dyDescent="0.3">
      <c r="A241" s="2">
        <v>44681</v>
      </c>
      <c r="B241" s="10" t="s">
        <v>203</v>
      </c>
      <c r="C241" s="3">
        <v>800</v>
      </c>
    </row>
    <row r="242" spans="1:4" x14ac:dyDescent="0.3">
      <c r="A242" s="2">
        <v>44681</v>
      </c>
      <c r="B242" s="10" t="s">
        <v>204</v>
      </c>
      <c r="C242" s="3">
        <v>2600</v>
      </c>
    </row>
    <row r="243" spans="1:4" x14ac:dyDescent="0.3">
      <c r="A243" s="2">
        <v>44681</v>
      </c>
      <c r="B243" s="10" t="s">
        <v>204</v>
      </c>
      <c r="C243" s="3">
        <v>4200</v>
      </c>
    </row>
    <row r="245" spans="1:4" x14ac:dyDescent="0.3">
      <c r="C245" s="3">
        <f>SUM(C186:C244)</f>
        <v>1741378</v>
      </c>
      <c r="D245" s="3">
        <f>SUM(D227:D244)</f>
        <v>152800</v>
      </c>
    </row>
    <row r="246" spans="1:4" x14ac:dyDescent="0.3">
      <c r="C246" s="3">
        <f>800000-C245</f>
        <v>-941378</v>
      </c>
      <c r="D246" s="3">
        <f>C246+D245</f>
        <v>-788578</v>
      </c>
    </row>
    <row r="249" spans="1:4" x14ac:dyDescent="0.3">
      <c r="A249" s="5" t="s">
        <v>26</v>
      </c>
    </row>
    <row r="250" spans="1:4" x14ac:dyDescent="0.3">
      <c r="A250" s="2">
        <v>44651</v>
      </c>
      <c r="B250" t="s">
        <v>49</v>
      </c>
      <c r="C250" s="3">
        <v>63000</v>
      </c>
    </row>
    <row r="251" spans="1:4" x14ac:dyDescent="0.3">
      <c r="A251" s="2">
        <v>44658</v>
      </c>
      <c r="B251" s="6" t="s">
        <v>47</v>
      </c>
      <c r="C251" s="3">
        <v>56210</v>
      </c>
    </row>
    <row r="252" spans="1:4" x14ac:dyDescent="0.3">
      <c r="A252" s="2">
        <v>44662</v>
      </c>
      <c r="B252" s="6" t="s">
        <v>21</v>
      </c>
      <c r="C252" s="3">
        <v>39460</v>
      </c>
    </row>
    <row r="253" spans="1:4" x14ac:dyDescent="0.3">
      <c r="A253" s="2">
        <v>44664</v>
      </c>
      <c r="B253" t="s">
        <v>80</v>
      </c>
      <c r="C253" s="3">
        <v>3800</v>
      </c>
    </row>
    <row r="254" spans="1:4" x14ac:dyDescent="0.3">
      <c r="A254" s="2">
        <v>44665</v>
      </c>
      <c r="B254" s="10" t="s">
        <v>105</v>
      </c>
      <c r="C254" s="3">
        <v>54432</v>
      </c>
    </row>
    <row r="255" spans="1:4" x14ac:dyDescent="0.3">
      <c r="A255" s="2">
        <v>44667</v>
      </c>
      <c r="B255" s="10" t="s">
        <v>145</v>
      </c>
      <c r="C255" s="3">
        <v>32600</v>
      </c>
    </row>
    <row r="256" spans="1:4" x14ac:dyDescent="0.3">
      <c r="A256" s="2">
        <v>44667</v>
      </c>
      <c r="B256" s="10" t="s">
        <v>162</v>
      </c>
      <c r="C256" s="3">
        <v>139000</v>
      </c>
    </row>
    <row r="257" spans="1:3" x14ac:dyDescent="0.3">
      <c r="A257" s="2">
        <v>44669</v>
      </c>
      <c r="B257" s="10" t="s">
        <v>146</v>
      </c>
      <c r="C257" s="3">
        <v>143240</v>
      </c>
    </row>
    <row r="258" spans="1:3" x14ac:dyDescent="0.3">
      <c r="A258" s="2">
        <v>44672</v>
      </c>
      <c r="B258" s="10" t="s">
        <v>146</v>
      </c>
      <c r="C258" s="3">
        <v>140040</v>
      </c>
    </row>
    <row r="259" spans="1:3" x14ac:dyDescent="0.3">
      <c r="A259" s="2"/>
      <c r="B259" s="10"/>
      <c r="C259" s="3">
        <f>654278-671782</f>
        <v>-17504</v>
      </c>
    </row>
    <row r="260" spans="1:3" x14ac:dyDescent="0.3">
      <c r="A260" s="2"/>
      <c r="B260" s="10"/>
    </row>
    <row r="261" spans="1:3" x14ac:dyDescent="0.3">
      <c r="A261" s="2"/>
      <c r="B261" s="10"/>
    </row>
    <row r="263" spans="1:3" x14ac:dyDescent="0.3">
      <c r="C263" s="3">
        <f>SUM(C250:C262)</f>
        <v>654278</v>
      </c>
    </row>
    <row r="267" spans="1:3" x14ac:dyDescent="0.3">
      <c r="A267" s="5" t="s">
        <v>68</v>
      </c>
    </row>
    <row r="268" spans="1:3" x14ac:dyDescent="0.3">
      <c r="A268" s="2">
        <v>44652</v>
      </c>
      <c r="B268" t="s">
        <v>23</v>
      </c>
      <c r="C268" s="3">
        <v>10200</v>
      </c>
    </row>
    <row r="269" spans="1:3" x14ac:dyDescent="0.3">
      <c r="A269" s="2">
        <v>44652</v>
      </c>
      <c r="B269" t="s">
        <v>22</v>
      </c>
      <c r="C269" s="3">
        <v>6400</v>
      </c>
    </row>
    <row r="270" spans="1:3" x14ac:dyDescent="0.3">
      <c r="A270" s="2">
        <v>44652</v>
      </c>
      <c r="B270" t="s">
        <v>50</v>
      </c>
      <c r="C270" s="3">
        <v>47700</v>
      </c>
    </row>
    <row r="271" spans="1:3" x14ac:dyDescent="0.3">
      <c r="A271" s="2">
        <v>44652</v>
      </c>
      <c r="B271" t="s">
        <v>43</v>
      </c>
      <c r="C271" s="3">
        <v>21000</v>
      </c>
    </row>
    <row r="272" spans="1:3" x14ac:dyDescent="0.3">
      <c r="A272" s="2">
        <v>44653</v>
      </c>
      <c r="B272" t="s">
        <v>69</v>
      </c>
      <c r="C272" s="3">
        <v>2000</v>
      </c>
    </row>
    <row r="273" spans="1:3" x14ac:dyDescent="0.3">
      <c r="A273" s="2">
        <v>44656</v>
      </c>
      <c r="B273" t="s">
        <v>70</v>
      </c>
      <c r="C273" s="3">
        <v>2740</v>
      </c>
    </row>
    <row r="274" spans="1:3" x14ac:dyDescent="0.3">
      <c r="A274" s="2">
        <v>44657</v>
      </c>
      <c r="B274" t="s">
        <v>46</v>
      </c>
      <c r="C274" s="3">
        <v>12500</v>
      </c>
    </row>
    <row r="275" spans="1:3" x14ac:dyDescent="0.3">
      <c r="A275" s="2">
        <v>44657</v>
      </c>
      <c r="B275" t="s">
        <v>52</v>
      </c>
      <c r="C275" s="3">
        <v>600</v>
      </c>
    </row>
    <row r="276" spans="1:3" x14ac:dyDescent="0.3">
      <c r="A276" s="2">
        <v>44660</v>
      </c>
      <c r="B276" t="s">
        <v>90</v>
      </c>
      <c r="C276" s="3">
        <v>31380</v>
      </c>
    </row>
    <row r="277" spans="1:3" x14ac:dyDescent="0.3">
      <c r="A277" s="2">
        <v>44660</v>
      </c>
      <c r="B277" t="s">
        <v>85</v>
      </c>
      <c r="C277" s="3">
        <v>4200</v>
      </c>
    </row>
    <row r="278" spans="1:3" x14ac:dyDescent="0.3">
      <c r="A278" s="2">
        <v>44660</v>
      </c>
      <c r="B278" t="s">
        <v>85</v>
      </c>
      <c r="C278" s="3">
        <v>2600</v>
      </c>
    </row>
    <row r="279" spans="1:3" x14ac:dyDescent="0.3">
      <c r="A279" s="2">
        <v>44661</v>
      </c>
      <c r="B279" t="s">
        <v>80</v>
      </c>
      <c r="C279" s="3">
        <v>3800</v>
      </c>
    </row>
    <row r="280" spans="1:3" x14ac:dyDescent="0.3">
      <c r="A280" s="2">
        <v>44661</v>
      </c>
      <c r="B280" t="s">
        <v>81</v>
      </c>
      <c r="C280" s="3">
        <v>2850</v>
      </c>
    </row>
    <row r="281" spans="1:3" x14ac:dyDescent="0.3">
      <c r="A281" s="2">
        <v>44661</v>
      </c>
      <c r="B281" t="s">
        <v>84</v>
      </c>
      <c r="C281" s="3">
        <v>30000</v>
      </c>
    </row>
    <row r="282" spans="1:3" x14ac:dyDescent="0.3">
      <c r="A282" s="2">
        <v>44661</v>
      </c>
      <c r="B282" t="s">
        <v>86</v>
      </c>
      <c r="C282" s="3">
        <v>11650</v>
      </c>
    </row>
    <row r="283" spans="1:3" x14ac:dyDescent="0.3">
      <c r="A283" s="2">
        <v>44661</v>
      </c>
      <c r="B283" t="s">
        <v>92</v>
      </c>
      <c r="C283" s="3">
        <v>2400</v>
      </c>
    </row>
    <row r="284" spans="1:3" x14ac:dyDescent="0.3">
      <c r="A284" s="2">
        <v>44662</v>
      </c>
      <c r="B284" t="s">
        <v>86</v>
      </c>
      <c r="C284" s="3">
        <v>10510</v>
      </c>
    </row>
    <row r="285" spans="1:3" x14ac:dyDescent="0.3">
      <c r="A285" s="2">
        <v>44662</v>
      </c>
      <c r="B285" t="s">
        <v>82</v>
      </c>
      <c r="C285" s="3">
        <v>20000</v>
      </c>
    </row>
    <row r="286" spans="1:3" x14ac:dyDescent="0.3">
      <c r="A286" s="2">
        <v>44662</v>
      </c>
      <c r="B286" t="s">
        <v>24</v>
      </c>
      <c r="C286" s="3">
        <v>15000</v>
      </c>
    </row>
    <row r="287" spans="1:3" x14ac:dyDescent="0.3">
      <c r="A287" s="2">
        <v>44662</v>
      </c>
      <c r="B287" t="s">
        <v>79</v>
      </c>
      <c r="C287" s="3">
        <v>15000</v>
      </c>
    </row>
    <row r="288" spans="1:3" x14ac:dyDescent="0.3">
      <c r="A288" s="2">
        <v>44662</v>
      </c>
      <c r="B288" t="s">
        <v>2</v>
      </c>
      <c r="C288" s="3">
        <v>2000</v>
      </c>
    </row>
    <row r="289" spans="1:3" x14ac:dyDescent="0.3">
      <c r="A289" s="2">
        <v>44662</v>
      </c>
      <c r="B289" t="s">
        <v>91</v>
      </c>
      <c r="C289" s="3">
        <v>9500</v>
      </c>
    </row>
    <row r="290" spans="1:3" x14ac:dyDescent="0.3">
      <c r="A290" s="2">
        <v>44663</v>
      </c>
      <c r="B290" t="s">
        <v>72</v>
      </c>
      <c r="C290" s="3">
        <v>7000</v>
      </c>
    </row>
    <row r="291" spans="1:3" x14ac:dyDescent="0.3">
      <c r="A291" s="2">
        <v>44663</v>
      </c>
      <c r="B291" t="s">
        <v>5</v>
      </c>
      <c r="C291" s="3">
        <v>11250</v>
      </c>
    </row>
    <row r="292" spans="1:3" x14ac:dyDescent="0.3">
      <c r="A292" s="2">
        <v>44663</v>
      </c>
      <c r="B292" t="s">
        <v>92</v>
      </c>
      <c r="C292" s="3">
        <v>1900</v>
      </c>
    </row>
    <row r="293" spans="1:3" x14ac:dyDescent="0.3">
      <c r="A293" s="2">
        <v>44663</v>
      </c>
      <c r="B293" t="s">
        <v>4</v>
      </c>
      <c r="C293" s="3">
        <v>950</v>
      </c>
    </row>
    <row r="294" spans="1:3" x14ac:dyDescent="0.3">
      <c r="A294" s="2">
        <v>44663</v>
      </c>
      <c r="B294" t="s">
        <v>6</v>
      </c>
      <c r="C294" s="3">
        <v>70000</v>
      </c>
    </row>
    <row r="295" spans="1:3" x14ac:dyDescent="0.3">
      <c r="A295" s="2"/>
    </row>
    <row r="296" spans="1:3" x14ac:dyDescent="0.3">
      <c r="A296" s="2"/>
    </row>
    <row r="298" spans="1:3" x14ac:dyDescent="0.3">
      <c r="C298" s="3">
        <f>SUM(C268:C297)</f>
        <v>355130</v>
      </c>
    </row>
    <row r="299" spans="1:3" x14ac:dyDescent="0.3">
      <c r="C299" s="3">
        <f>300000-C298</f>
        <v>-55130</v>
      </c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zoomScale="80" zoomScaleNormal="80" workbookViewId="0">
      <selection activeCell="C111" sqref="C111"/>
    </sheetView>
  </sheetViews>
  <sheetFormatPr defaultColWidth="9" defaultRowHeight="16.5" x14ac:dyDescent="0.3"/>
  <cols>
    <col min="1" max="1" width="12.625" style="29" customWidth="1"/>
    <col min="2" max="2" width="50.625" customWidth="1"/>
    <col min="3" max="4" width="15.625" style="3" customWidth="1"/>
    <col min="5" max="5" width="30.625" customWidth="1"/>
    <col min="6" max="6" width="11.375" bestFit="1" customWidth="1"/>
  </cols>
  <sheetData>
    <row r="1" spans="1:4" s="9" customFormat="1" ht="30" customHeight="1" x14ac:dyDescent="0.3">
      <c r="A1" s="7" t="s">
        <v>9</v>
      </c>
      <c r="B1" s="125">
        <f>C90</f>
        <v>156649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44683</v>
      </c>
      <c r="B4" t="s">
        <v>12</v>
      </c>
      <c r="C4" s="3">
        <v>7593069</v>
      </c>
    </row>
    <row r="5" spans="1:4" x14ac:dyDescent="0.3">
      <c r="A5" s="2">
        <v>44683</v>
      </c>
      <c r="B5" s="4" t="s">
        <v>29</v>
      </c>
      <c r="C5" s="3">
        <v>-790000</v>
      </c>
    </row>
    <row r="6" spans="1:4" x14ac:dyDescent="0.3">
      <c r="A6" s="25">
        <v>44683</v>
      </c>
      <c r="B6" s="37" t="s">
        <v>214</v>
      </c>
      <c r="C6" s="3">
        <v>-700000</v>
      </c>
    </row>
    <row r="7" spans="1:4" x14ac:dyDescent="0.3">
      <c r="A7" s="25">
        <v>44683</v>
      </c>
      <c r="B7" s="37" t="s">
        <v>217</v>
      </c>
      <c r="C7" s="3">
        <v>-30000</v>
      </c>
    </row>
    <row r="8" spans="1:4" x14ac:dyDescent="0.3">
      <c r="A8" s="25">
        <v>44684</v>
      </c>
      <c r="B8" s="10" t="s">
        <v>221</v>
      </c>
      <c r="C8" s="3">
        <v>21770</v>
      </c>
    </row>
    <row r="9" spans="1:4" x14ac:dyDescent="0.3">
      <c r="A9" s="25">
        <v>44685</v>
      </c>
      <c r="B9" s="10" t="s">
        <v>207</v>
      </c>
      <c r="C9" s="3">
        <v>-800000</v>
      </c>
    </row>
    <row r="10" spans="1:4" x14ac:dyDescent="0.3">
      <c r="A10" s="25">
        <v>44687</v>
      </c>
      <c r="B10" t="s">
        <v>59</v>
      </c>
      <c r="C10" s="3">
        <v>-17800</v>
      </c>
    </row>
    <row r="11" spans="1:4" x14ac:dyDescent="0.3">
      <c r="A11" s="25">
        <v>44690</v>
      </c>
      <c r="B11" s="10" t="s">
        <v>233</v>
      </c>
      <c r="C11" s="3">
        <v>-90000</v>
      </c>
    </row>
    <row r="12" spans="1:4" x14ac:dyDescent="0.3">
      <c r="A12" s="25">
        <v>44690</v>
      </c>
      <c r="B12" s="10" t="s">
        <v>241</v>
      </c>
      <c r="C12" s="3">
        <v>-40000</v>
      </c>
    </row>
    <row r="13" spans="1:4" x14ac:dyDescent="0.3">
      <c r="A13" s="25">
        <v>44691</v>
      </c>
      <c r="B13" s="10" t="s">
        <v>244</v>
      </c>
      <c r="C13" s="3">
        <v>1232153</v>
      </c>
    </row>
    <row r="14" spans="1:4" x14ac:dyDescent="0.3">
      <c r="A14" s="25">
        <v>44691</v>
      </c>
      <c r="B14" t="s">
        <v>14</v>
      </c>
      <c r="C14" s="3">
        <v>-10000</v>
      </c>
    </row>
    <row r="15" spans="1:4" x14ac:dyDescent="0.3">
      <c r="A15" s="25">
        <v>44691</v>
      </c>
      <c r="B15" t="s">
        <v>27</v>
      </c>
      <c r="C15" s="3">
        <v>-30000</v>
      </c>
    </row>
    <row r="16" spans="1:4" x14ac:dyDescent="0.3">
      <c r="A16" s="25">
        <v>44691</v>
      </c>
      <c r="B16" t="s">
        <v>30</v>
      </c>
      <c r="C16" s="3">
        <v>-55650</v>
      </c>
    </row>
    <row r="17" spans="1:3" x14ac:dyDescent="0.3">
      <c r="A17" s="25">
        <v>44691</v>
      </c>
      <c r="B17" t="s">
        <v>75</v>
      </c>
      <c r="C17" s="3">
        <v>-67296</v>
      </c>
    </row>
    <row r="18" spans="1:3" x14ac:dyDescent="0.3">
      <c r="A18" s="25">
        <v>44691</v>
      </c>
      <c r="B18" s="10" t="s">
        <v>246</v>
      </c>
      <c r="C18" s="3">
        <v>-1232153</v>
      </c>
    </row>
    <row r="19" spans="1:3" x14ac:dyDescent="0.3">
      <c r="A19" s="25">
        <v>44691</v>
      </c>
      <c r="B19" s="10" t="s">
        <v>248</v>
      </c>
      <c r="C19" s="3">
        <v>1650</v>
      </c>
    </row>
    <row r="20" spans="1:3" x14ac:dyDescent="0.3">
      <c r="A20" s="25">
        <v>44691</v>
      </c>
      <c r="B20" s="10" t="s">
        <v>245</v>
      </c>
      <c r="C20" s="3">
        <v>-50000</v>
      </c>
    </row>
    <row r="21" spans="1:3" x14ac:dyDescent="0.3">
      <c r="A21" s="25">
        <v>44691</v>
      </c>
      <c r="B21" s="10" t="s">
        <v>247</v>
      </c>
      <c r="C21" s="3">
        <v>19470</v>
      </c>
    </row>
    <row r="22" spans="1:3" x14ac:dyDescent="0.3">
      <c r="A22" s="25">
        <v>44692</v>
      </c>
      <c r="B22" s="10" t="s">
        <v>249</v>
      </c>
      <c r="C22" s="3">
        <v>-50000</v>
      </c>
    </row>
    <row r="23" spans="1:3" x14ac:dyDescent="0.3">
      <c r="A23" s="25">
        <v>44692</v>
      </c>
      <c r="B23" s="10" t="s">
        <v>250</v>
      </c>
      <c r="C23" s="3">
        <v>60000</v>
      </c>
    </row>
    <row r="24" spans="1:3" x14ac:dyDescent="0.3">
      <c r="A24" s="25">
        <v>44692</v>
      </c>
      <c r="B24" t="s">
        <v>28</v>
      </c>
      <c r="C24" s="3">
        <v>-797481</v>
      </c>
    </row>
    <row r="25" spans="1:3" x14ac:dyDescent="0.3">
      <c r="A25" s="25">
        <v>44693</v>
      </c>
      <c r="B25" t="s">
        <v>26</v>
      </c>
      <c r="C25" s="3">
        <v>-654278</v>
      </c>
    </row>
    <row r="26" spans="1:3" x14ac:dyDescent="0.3">
      <c r="A26" s="25">
        <v>44693</v>
      </c>
      <c r="B26" t="s">
        <v>44</v>
      </c>
      <c r="C26" s="3">
        <v>-20000</v>
      </c>
    </row>
    <row r="27" spans="1:3" x14ac:dyDescent="0.3">
      <c r="A27" s="25">
        <v>44693</v>
      </c>
      <c r="B27" t="s">
        <v>74</v>
      </c>
      <c r="C27" s="3">
        <v>-1500000</v>
      </c>
    </row>
    <row r="28" spans="1:3" x14ac:dyDescent="0.3">
      <c r="A28" s="25">
        <v>44697</v>
      </c>
      <c r="B28" t="s">
        <v>25</v>
      </c>
      <c r="C28" s="3">
        <v>-199000</v>
      </c>
    </row>
    <row r="29" spans="1:3" x14ac:dyDescent="0.3">
      <c r="A29" s="25">
        <v>44698</v>
      </c>
      <c r="B29" s="10" t="s">
        <v>267</v>
      </c>
      <c r="C29" s="3">
        <v>1</v>
      </c>
    </row>
    <row r="30" spans="1:3" x14ac:dyDescent="0.3">
      <c r="A30" s="25">
        <v>44698</v>
      </c>
      <c r="B30" s="10" t="s">
        <v>281</v>
      </c>
      <c r="C30" s="3">
        <v>151679</v>
      </c>
    </row>
    <row r="31" spans="1:3" x14ac:dyDescent="0.3">
      <c r="A31" s="25">
        <v>44698</v>
      </c>
      <c r="B31" s="10" t="s">
        <v>282</v>
      </c>
      <c r="C31" s="3">
        <v>-5000</v>
      </c>
    </row>
    <row r="32" spans="1:3" x14ac:dyDescent="0.3">
      <c r="A32" s="25">
        <v>44698</v>
      </c>
      <c r="B32" s="37" t="s">
        <v>217</v>
      </c>
      <c r="C32" s="3">
        <v>-20000</v>
      </c>
    </row>
    <row r="33" spans="1:4" x14ac:dyDescent="0.3">
      <c r="A33" s="25">
        <v>44699</v>
      </c>
      <c r="B33" s="10" t="s">
        <v>290</v>
      </c>
      <c r="C33" s="3">
        <v>19470</v>
      </c>
    </row>
    <row r="34" spans="1:4" x14ac:dyDescent="0.3">
      <c r="A34" s="25">
        <v>44700</v>
      </c>
      <c r="B34" t="s">
        <v>77</v>
      </c>
      <c r="C34" s="3">
        <v>-58912</v>
      </c>
    </row>
    <row r="35" spans="1:4" x14ac:dyDescent="0.3">
      <c r="A35" s="25">
        <v>44701</v>
      </c>
      <c r="B35" s="10" t="s">
        <v>106</v>
      </c>
      <c r="C35" s="3">
        <v>840000</v>
      </c>
    </row>
    <row r="36" spans="1:4" x14ac:dyDescent="0.3">
      <c r="A36" s="25">
        <v>44704</v>
      </c>
      <c r="B36" t="s">
        <v>76</v>
      </c>
      <c r="C36" s="3">
        <v>-59617</v>
      </c>
    </row>
    <row r="37" spans="1:4" x14ac:dyDescent="0.3">
      <c r="A37" s="25">
        <v>44705</v>
      </c>
      <c r="B37" s="10" t="s">
        <v>295</v>
      </c>
      <c r="C37" s="3">
        <v>19470</v>
      </c>
    </row>
    <row r="38" spans="1:4" x14ac:dyDescent="0.3">
      <c r="A38" s="25">
        <v>44707</v>
      </c>
      <c r="B38" s="10" t="s">
        <v>308</v>
      </c>
      <c r="C38" s="3">
        <v>311200</v>
      </c>
    </row>
    <row r="39" spans="1:4" x14ac:dyDescent="0.3">
      <c r="A39" s="25">
        <v>44707</v>
      </c>
      <c r="B39" t="s">
        <v>56</v>
      </c>
      <c r="C39" s="3">
        <v>-140000</v>
      </c>
    </row>
    <row r="40" spans="1:4" x14ac:dyDescent="0.3">
      <c r="A40" s="25"/>
      <c r="B40" s="10"/>
    </row>
    <row r="41" spans="1:4" x14ac:dyDescent="0.3">
      <c r="A41" s="25"/>
      <c r="B41" s="10"/>
    </row>
    <row r="42" spans="1:4" x14ac:dyDescent="0.3">
      <c r="A42" s="25"/>
      <c r="B42" s="10"/>
    </row>
    <row r="43" spans="1:4" x14ac:dyDescent="0.3">
      <c r="A43" s="25"/>
      <c r="B43" s="10"/>
    </row>
    <row r="44" spans="1:4" x14ac:dyDescent="0.3">
      <c r="A44" s="25"/>
      <c r="B44" s="10"/>
    </row>
    <row r="45" spans="1:4" x14ac:dyDescent="0.3">
      <c r="A45" s="25"/>
      <c r="B45" s="10"/>
    </row>
    <row r="46" spans="1:4" x14ac:dyDescent="0.3">
      <c r="A46" s="25"/>
      <c r="B46" s="10"/>
    </row>
    <row r="47" spans="1:4" x14ac:dyDescent="0.3">
      <c r="A47" s="25"/>
      <c r="B47" s="10"/>
    </row>
    <row r="48" spans="1:4" x14ac:dyDescent="0.3">
      <c r="A48" s="2"/>
      <c r="B48" s="4" t="s">
        <v>270</v>
      </c>
      <c r="C48" s="3">
        <f>C349</f>
        <v>-674978</v>
      </c>
      <c r="D48" s="3">
        <v>840000</v>
      </c>
    </row>
    <row r="49" spans="1:4" x14ac:dyDescent="0.3">
      <c r="D49" s="3">
        <v>3750000</v>
      </c>
    </row>
    <row r="50" spans="1:4" x14ac:dyDescent="0.3">
      <c r="A50" s="29" t="s">
        <v>34</v>
      </c>
      <c r="D50" s="3">
        <f>SUM(D48:D49)</f>
        <v>4590000</v>
      </c>
    </row>
    <row r="51" spans="1:4" x14ac:dyDescent="0.3">
      <c r="B51" t="s">
        <v>14</v>
      </c>
      <c r="D51" s="3">
        <v>-10000</v>
      </c>
    </row>
    <row r="52" spans="1:4" x14ac:dyDescent="0.3">
      <c r="B52" t="s">
        <v>27</v>
      </c>
      <c r="D52" s="3">
        <v>-30000</v>
      </c>
    </row>
    <row r="53" spans="1:4" x14ac:dyDescent="0.3">
      <c r="B53" t="s">
        <v>30</v>
      </c>
      <c r="D53" s="3">
        <v>-55650</v>
      </c>
    </row>
    <row r="55" spans="1:4" x14ac:dyDescent="0.3">
      <c r="A55" s="29" t="s">
        <v>32</v>
      </c>
      <c r="D55" s="3">
        <f>SUM(C56:C60)</f>
        <v>-130000</v>
      </c>
    </row>
    <row r="56" spans="1:4" x14ac:dyDescent="0.3">
      <c r="B56" t="s">
        <v>62</v>
      </c>
      <c r="D56" s="3">
        <v>-204000</v>
      </c>
    </row>
    <row r="57" spans="1:4" x14ac:dyDescent="0.3">
      <c r="B57" t="s">
        <v>56</v>
      </c>
      <c r="D57" s="3">
        <v>-140000</v>
      </c>
    </row>
    <row r="58" spans="1:4" x14ac:dyDescent="0.3">
      <c r="B58" t="s">
        <v>57</v>
      </c>
      <c r="D58" s="3">
        <v>-140000</v>
      </c>
    </row>
    <row r="59" spans="1:4" x14ac:dyDescent="0.3">
      <c r="B59" t="s">
        <v>58</v>
      </c>
      <c r="D59" s="3">
        <v>-150000</v>
      </c>
    </row>
    <row r="60" spans="1:4" x14ac:dyDescent="0.3">
      <c r="B60" t="s">
        <v>61</v>
      </c>
      <c r="C60" s="3">
        <v>-130000</v>
      </c>
      <c r="D60" s="3">
        <v>-140000</v>
      </c>
    </row>
    <row r="62" spans="1:4" x14ac:dyDescent="0.3">
      <c r="A62" s="29" t="s">
        <v>51</v>
      </c>
      <c r="D62" s="3">
        <f>SUM(C63:C68)</f>
        <v>-800000</v>
      </c>
    </row>
    <row r="63" spans="1:4" x14ac:dyDescent="0.3">
      <c r="B63" s="10" t="s">
        <v>245</v>
      </c>
      <c r="D63" s="3">
        <v>-50000</v>
      </c>
    </row>
    <row r="64" spans="1:4" x14ac:dyDescent="0.3">
      <c r="B64" t="s">
        <v>74</v>
      </c>
      <c r="D64" s="3">
        <v>-1500000</v>
      </c>
    </row>
    <row r="65" spans="1:6" x14ac:dyDescent="0.3">
      <c r="B65" s="10" t="s">
        <v>207</v>
      </c>
      <c r="C65" s="3">
        <v>-800000</v>
      </c>
      <c r="E65" s="14">
        <v>189000</v>
      </c>
      <c r="F65" s="10" t="s">
        <v>215</v>
      </c>
    </row>
    <row r="66" spans="1:6" x14ac:dyDescent="0.3">
      <c r="B66" t="s">
        <v>75</v>
      </c>
      <c r="D66" s="3">
        <v>-75000</v>
      </c>
      <c r="E66" s="14">
        <f>(71000000-189000)/(12*35-1)</f>
        <v>169000</v>
      </c>
      <c r="F66" s="10" t="s">
        <v>216</v>
      </c>
    </row>
    <row r="67" spans="1:6" x14ac:dyDescent="0.3">
      <c r="B67" t="s">
        <v>77</v>
      </c>
      <c r="D67" s="3">
        <v>-75000</v>
      </c>
    </row>
    <row r="68" spans="1:6" x14ac:dyDescent="0.3">
      <c r="B68" t="s">
        <v>76</v>
      </c>
      <c r="D68" s="3">
        <v>-75000</v>
      </c>
    </row>
    <row r="70" spans="1:6" x14ac:dyDescent="0.3">
      <c r="A70" s="29" t="s">
        <v>35</v>
      </c>
    </row>
    <row r="71" spans="1:6" x14ac:dyDescent="0.3">
      <c r="B71" t="s">
        <v>31</v>
      </c>
      <c r="D71" s="3">
        <v>-99000</v>
      </c>
      <c r="E71" s="10" t="s">
        <v>132</v>
      </c>
    </row>
    <row r="72" spans="1:6" x14ac:dyDescent="0.3">
      <c r="B72" t="s">
        <v>25</v>
      </c>
      <c r="D72" s="3">
        <v>-199000</v>
      </c>
    </row>
    <row r="74" spans="1:6" x14ac:dyDescent="0.3">
      <c r="A74" s="29" t="s">
        <v>60</v>
      </c>
      <c r="D74" s="3">
        <f>SUM(C75:C78)</f>
        <v>0</v>
      </c>
    </row>
    <row r="75" spans="1:6" x14ac:dyDescent="0.3">
      <c r="B75" t="s">
        <v>71</v>
      </c>
      <c r="D75" s="3">
        <v>-238590</v>
      </c>
      <c r="E75" s="10" t="s">
        <v>132</v>
      </c>
    </row>
    <row r="76" spans="1:6" x14ac:dyDescent="0.3">
      <c r="B76" t="s">
        <v>59</v>
      </c>
      <c r="D76" s="3">
        <v>-17810</v>
      </c>
    </row>
    <row r="77" spans="1:6" x14ac:dyDescent="0.3">
      <c r="B77" t="s">
        <v>87</v>
      </c>
      <c r="D77" s="3">
        <v>-91990</v>
      </c>
    </row>
    <row r="78" spans="1:6" x14ac:dyDescent="0.3">
      <c r="B78" t="s">
        <v>48</v>
      </c>
      <c r="D78" s="3">
        <v>-30000</v>
      </c>
    </row>
    <row r="80" spans="1:6" x14ac:dyDescent="0.3">
      <c r="A80" s="29" t="s">
        <v>15</v>
      </c>
    </row>
    <row r="81" spans="1:5" x14ac:dyDescent="0.3">
      <c r="B81" s="10" t="s">
        <v>106</v>
      </c>
      <c r="D81" s="3">
        <v>840000</v>
      </c>
    </row>
    <row r="82" spans="1:5" x14ac:dyDescent="0.3">
      <c r="B82" t="s">
        <v>44</v>
      </c>
      <c r="D82" s="3">
        <v>-20000</v>
      </c>
    </row>
    <row r="83" spans="1:5" x14ac:dyDescent="0.3">
      <c r="B83" t="s">
        <v>40</v>
      </c>
      <c r="C83" s="3">
        <v>-10000</v>
      </c>
    </row>
    <row r="84" spans="1:5" x14ac:dyDescent="0.3">
      <c r="A84" s="38"/>
      <c r="B84" s="10" t="s">
        <v>241</v>
      </c>
      <c r="D84" s="3">
        <v>-40000</v>
      </c>
      <c r="E84" s="10" t="s">
        <v>242</v>
      </c>
    </row>
    <row r="86" spans="1:5" x14ac:dyDescent="0.3">
      <c r="B86" t="s">
        <v>0</v>
      </c>
      <c r="D86" s="3">
        <v>-550000</v>
      </c>
    </row>
    <row r="87" spans="1:5" x14ac:dyDescent="0.3">
      <c r="A87" s="29" t="s">
        <v>11</v>
      </c>
      <c r="C87" s="3">
        <f>SUM(C4:C47)</f>
        <v>2852745</v>
      </c>
    </row>
    <row r="88" spans="1:5" x14ac:dyDescent="0.3">
      <c r="A88" s="29" t="s">
        <v>13</v>
      </c>
      <c r="C88" s="3">
        <f>SUM(C48:C86)</f>
        <v>-1614978</v>
      </c>
    </row>
    <row r="89" spans="1:5" x14ac:dyDescent="0.3">
      <c r="A89" s="29" t="s">
        <v>16</v>
      </c>
      <c r="C89" s="3">
        <f>C280+C366</f>
        <v>1081118</v>
      </c>
    </row>
    <row r="90" spans="1:5" x14ac:dyDescent="0.3">
      <c r="A90" s="29" t="s">
        <v>9</v>
      </c>
      <c r="C90" s="3">
        <f>C87+C88-C89</f>
        <v>156649</v>
      </c>
    </row>
    <row r="91" spans="1:5" x14ac:dyDescent="0.3">
      <c r="A91" s="44"/>
    </row>
    <row r="93" spans="1:5" x14ac:dyDescent="0.3">
      <c r="A93" s="44"/>
    </row>
    <row r="94" spans="1:5" x14ac:dyDescent="0.3">
      <c r="A94" s="36" t="s">
        <v>336</v>
      </c>
      <c r="C94" s="3">
        <v>-840000</v>
      </c>
    </row>
    <row r="95" spans="1:5" x14ac:dyDescent="0.3">
      <c r="A95" s="43" t="s">
        <v>341</v>
      </c>
      <c r="B95" s="10" t="s">
        <v>337</v>
      </c>
      <c r="C95" s="3">
        <f>C115</f>
        <v>700000</v>
      </c>
    </row>
    <row r="96" spans="1:5" x14ac:dyDescent="0.3">
      <c r="A96" s="44"/>
      <c r="B96" s="10" t="s">
        <v>324</v>
      </c>
      <c r="C96" s="3">
        <f>C166</f>
        <v>880000</v>
      </c>
    </row>
    <row r="97" spans="1:4" x14ac:dyDescent="0.3">
      <c r="A97" s="44"/>
      <c r="B97" s="10" t="s">
        <v>338</v>
      </c>
      <c r="C97" s="3">
        <f>C186</f>
        <v>1560000</v>
      </c>
    </row>
    <row r="98" spans="1:4" x14ac:dyDescent="0.3">
      <c r="A98" s="44"/>
      <c r="B98" s="10" t="s">
        <v>320</v>
      </c>
      <c r="C98" s="3">
        <f>C198</f>
        <v>940000</v>
      </c>
    </row>
    <row r="99" spans="1:4" x14ac:dyDescent="0.3">
      <c r="A99" s="44"/>
      <c r="B99" s="10" t="s">
        <v>343</v>
      </c>
      <c r="C99" s="3">
        <f>C209</f>
        <v>0</v>
      </c>
    </row>
    <row r="100" spans="1:4" x14ac:dyDescent="0.3">
      <c r="A100" s="44"/>
      <c r="B100" s="10" t="s">
        <v>339</v>
      </c>
      <c r="C100" s="3">
        <v>0</v>
      </c>
    </row>
    <row r="101" spans="1:4" x14ac:dyDescent="0.3">
      <c r="A101" s="44"/>
      <c r="B101" s="10" t="s">
        <v>273</v>
      </c>
      <c r="C101" s="3">
        <v>250000</v>
      </c>
    </row>
    <row r="102" spans="1:4" x14ac:dyDescent="0.3">
      <c r="A102" s="43" t="s">
        <v>342</v>
      </c>
      <c r="B102" s="10" t="s">
        <v>337</v>
      </c>
      <c r="C102" s="3">
        <f>-C162</f>
        <v>-866668</v>
      </c>
    </row>
    <row r="103" spans="1:4" x14ac:dyDescent="0.3">
      <c r="A103" s="43"/>
      <c r="B103" s="10" t="s">
        <v>324</v>
      </c>
      <c r="C103" s="3">
        <f>-C182</f>
        <v>-756160</v>
      </c>
    </row>
    <row r="104" spans="1:4" x14ac:dyDescent="0.3">
      <c r="A104" s="43"/>
      <c r="B104" s="10" t="s">
        <v>338</v>
      </c>
      <c r="C104" s="3">
        <f>-C194</f>
        <v>-1459080</v>
      </c>
    </row>
    <row r="105" spans="1:4" x14ac:dyDescent="0.3">
      <c r="A105" s="43"/>
      <c r="B105" s="10" t="s">
        <v>320</v>
      </c>
      <c r="C105" s="3">
        <f>-C206</f>
        <v>-634000</v>
      </c>
    </row>
    <row r="106" spans="1:4" x14ac:dyDescent="0.3">
      <c r="A106" s="43"/>
      <c r="B106" s="10" t="s">
        <v>321</v>
      </c>
      <c r="C106" s="3">
        <f>-C231</f>
        <v>-270580</v>
      </c>
    </row>
    <row r="107" spans="1:4" x14ac:dyDescent="0.3">
      <c r="A107" s="43"/>
      <c r="B107" s="10" t="s">
        <v>339</v>
      </c>
      <c r="C107" s="3">
        <f>-C262</f>
        <v>-200000</v>
      </c>
    </row>
    <row r="108" spans="1:4" x14ac:dyDescent="0.3">
      <c r="A108" s="43"/>
      <c r="B108" s="10" t="s">
        <v>273</v>
      </c>
      <c r="C108" s="3">
        <v>-237543.37</v>
      </c>
    </row>
    <row r="109" spans="1:4" x14ac:dyDescent="0.3">
      <c r="A109" s="44"/>
      <c r="B109" s="10"/>
    </row>
    <row r="110" spans="1:4" x14ac:dyDescent="0.3">
      <c r="A110" s="44"/>
      <c r="B110" s="10"/>
    </row>
    <row r="111" spans="1:4" s="49" customFormat="1" ht="24.95" customHeight="1" x14ac:dyDescent="0.3">
      <c r="A111" s="45"/>
      <c r="B111" s="46" t="s">
        <v>348</v>
      </c>
      <c r="C111" s="47">
        <f>SUM(C95:C110)</f>
        <v>-94031.37</v>
      </c>
      <c r="D111" s="48"/>
    </row>
    <row r="112" spans="1:4" s="49" customFormat="1" ht="24.95" customHeight="1" x14ac:dyDescent="0.3">
      <c r="A112" s="45"/>
      <c r="B112" s="50" t="s">
        <v>349</v>
      </c>
      <c r="C112" s="51">
        <v>311200</v>
      </c>
      <c r="D112" s="48"/>
    </row>
    <row r="113" spans="1:5" s="49" customFormat="1" ht="24.95" customHeight="1" x14ac:dyDescent="0.3">
      <c r="A113" s="45"/>
      <c r="B113" s="52" t="s">
        <v>350</v>
      </c>
      <c r="C113" s="53">
        <f>C111+C112</f>
        <v>217168.63</v>
      </c>
      <c r="D113" s="48"/>
    </row>
    <row r="115" spans="1:5" x14ac:dyDescent="0.3">
      <c r="A115" s="36" t="s">
        <v>323</v>
      </c>
      <c r="C115" s="3">
        <v>700000</v>
      </c>
    </row>
    <row r="116" spans="1:5" x14ac:dyDescent="0.3">
      <c r="A116" s="2">
        <v>44696</v>
      </c>
      <c r="B116" s="10" t="s">
        <v>260</v>
      </c>
      <c r="C116" s="3">
        <v>3280</v>
      </c>
    </row>
    <row r="117" spans="1:5" s="3" customFormat="1" x14ac:dyDescent="0.3">
      <c r="A117" s="2">
        <v>44694</v>
      </c>
      <c r="B117" s="10" t="s">
        <v>255</v>
      </c>
      <c r="C117" s="3">
        <v>41465</v>
      </c>
      <c r="E117"/>
    </row>
    <row r="118" spans="1:5" s="3" customFormat="1" x14ac:dyDescent="0.3">
      <c r="A118" s="2">
        <v>44705</v>
      </c>
      <c r="B118" s="10" t="s">
        <v>303</v>
      </c>
      <c r="C118" s="3">
        <v>5900</v>
      </c>
      <c r="E118"/>
    </row>
    <row r="119" spans="1:5" s="3" customFormat="1" x14ac:dyDescent="0.3">
      <c r="A119" s="2">
        <v>44697</v>
      </c>
      <c r="B119" s="10" t="s">
        <v>180</v>
      </c>
      <c r="C119" s="3">
        <v>20000</v>
      </c>
      <c r="E119"/>
    </row>
    <row r="120" spans="1:5" s="3" customFormat="1" x14ac:dyDescent="0.3">
      <c r="A120" s="2">
        <v>44697</v>
      </c>
      <c r="B120" s="10" t="s">
        <v>268</v>
      </c>
      <c r="C120" s="3">
        <v>3150</v>
      </c>
      <c r="E120"/>
    </row>
    <row r="121" spans="1:5" s="3" customFormat="1" x14ac:dyDescent="0.3">
      <c r="A121" s="2">
        <v>44706</v>
      </c>
      <c r="B121" s="10" t="s">
        <v>312</v>
      </c>
      <c r="C121" s="3">
        <v>14000</v>
      </c>
      <c r="E121"/>
    </row>
    <row r="122" spans="1:5" s="3" customFormat="1" x14ac:dyDescent="0.3">
      <c r="A122" s="2">
        <v>44703</v>
      </c>
      <c r="B122" s="10" t="s">
        <v>298</v>
      </c>
      <c r="C122" s="3">
        <v>21870</v>
      </c>
      <c r="E122"/>
    </row>
    <row r="123" spans="1:5" s="3" customFormat="1" x14ac:dyDescent="0.3">
      <c r="A123" s="2">
        <v>44706</v>
      </c>
      <c r="B123" s="10" t="s">
        <v>313</v>
      </c>
      <c r="C123" s="3">
        <v>41984</v>
      </c>
      <c r="E123"/>
    </row>
    <row r="124" spans="1:5" s="3" customFormat="1" x14ac:dyDescent="0.3">
      <c r="A124" s="25">
        <v>44690</v>
      </c>
      <c r="B124" s="10" t="s">
        <v>233</v>
      </c>
      <c r="C124" s="3">
        <v>90000</v>
      </c>
      <c r="E124"/>
    </row>
    <row r="125" spans="1:5" s="3" customFormat="1" x14ac:dyDescent="0.3">
      <c r="A125" s="2">
        <v>44688</v>
      </c>
      <c r="B125" s="10" t="s">
        <v>229</v>
      </c>
      <c r="C125" s="3">
        <v>30100</v>
      </c>
      <c r="E125"/>
    </row>
    <row r="126" spans="1:5" s="3" customFormat="1" x14ac:dyDescent="0.3">
      <c r="A126" s="2">
        <v>44693</v>
      </c>
      <c r="B126" s="10" t="s">
        <v>254</v>
      </c>
      <c r="C126" s="3">
        <v>30020</v>
      </c>
      <c r="E126"/>
    </row>
    <row r="127" spans="1:5" s="3" customFormat="1" x14ac:dyDescent="0.3">
      <c r="A127" s="2">
        <v>44687</v>
      </c>
      <c r="B127" s="10" t="s">
        <v>228</v>
      </c>
      <c r="C127" s="3">
        <v>1960</v>
      </c>
      <c r="E127"/>
    </row>
    <row r="128" spans="1:5" s="3" customFormat="1" x14ac:dyDescent="0.3">
      <c r="A128" s="2">
        <v>44698</v>
      </c>
      <c r="B128" s="10" t="s">
        <v>288</v>
      </c>
      <c r="C128" s="3">
        <v>4560</v>
      </c>
      <c r="E128"/>
    </row>
    <row r="129" spans="1:5" s="3" customFormat="1" x14ac:dyDescent="0.3">
      <c r="A129" s="2">
        <v>44701</v>
      </c>
      <c r="B129" s="10" t="s">
        <v>297</v>
      </c>
      <c r="C129" s="3">
        <v>16440</v>
      </c>
      <c r="E129"/>
    </row>
    <row r="130" spans="1:5" s="3" customFormat="1" x14ac:dyDescent="0.3">
      <c r="A130" s="2">
        <v>44701</v>
      </c>
      <c r="B130" s="10" t="s">
        <v>297</v>
      </c>
      <c r="C130" s="3">
        <v>2600</v>
      </c>
      <c r="E130"/>
    </row>
    <row r="131" spans="1:5" s="3" customFormat="1" x14ac:dyDescent="0.3">
      <c r="A131" s="2">
        <v>44707</v>
      </c>
      <c r="B131" s="10" t="s">
        <v>318</v>
      </c>
      <c r="C131" s="3">
        <v>35900</v>
      </c>
      <c r="E131"/>
    </row>
    <row r="132" spans="1:5" s="3" customFormat="1" x14ac:dyDescent="0.3">
      <c r="A132" s="2">
        <v>44686</v>
      </c>
      <c r="B132" s="10" t="s">
        <v>227</v>
      </c>
      <c r="C132" s="3">
        <v>5000</v>
      </c>
      <c r="E132"/>
    </row>
    <row r="133" spans="1:5" s="3" customFormat="1" x14ac:dyDescent="0.3">
      <c r="A133" s="2">
        <v>44698</v>
      </c>
      <c r="B133" s="10" t="s">
        <v>289</v>
      </c>
      <c r="C133" s="3">
        <v>17600</v>
      </c>
      <c r="E133"/>
    </row>
    <row r="134" spans="1:5" s="3" customFormat="1" x14ac:dyDescent="0.3">
      <c r="A134" s="2">
        <v>44699</v>
      </c>
      <c r="B134" s="10" t="s">
        <v>293</v>
      </c>
      <c r="C134" s="3">
        <v>11000</v>
      </c>
      <c r="E134"/>
    </row>
    <row r="135" spans="1:5" s="3" customFormat="1" x14ac:dyDescent="0.3">
      <c r="A135" s="2">
        <v>44705</v>
      </c>
      <c r="B135" s="10" t="s">
        <v>300</v>
      </c>
      <c r="C135" s="3">
        <v>14900</v>
      </c>
      <c r="E135"/>
    </row>
    <row r="136" spans="1:5" s="3" customFormat="1" x14ac:dyDescent="0.3">
      <c r="A136" s="2">
        <v>44688</v>
      </c>
      <c r="B136" s="10" t="s">
        <v>232</v>
      </c>
      <c r="C136" s="3">
        <v>41564</v>
      </c>
      <c r="E136"/>
    </row>
    <row r="137" spans="1:5" s="3" customFormat="1" x14ac:dyDescent="0.3">
      <c r="A137" s="2">
        <v>44692</v>
      </c>
      <c r="B137" s="10" t="s">
        <v>253</v>
      </c>
      <c r="C137" s="3">
        <v>38635</v>
      </c>
      <c r="E137"/>
    </row>
    <row r="138" spans="1:5" s="3" customFormat="1" x14ac:dyDescent="0.3">
      <c r="A138" s="2">
        <v>44693</v>
      </c>
      <c r="B138" s="10" t="s">
        <v>232</v>
      </c>
      <c r="C138" s="3">
        <v>36760</v>
      </c>
      <c r="E138"/>
    </row>
    <row r="139" spans="1:5" s="3" customFormat="1" x14ac:dyDescent="0.3">
      <c r="A139" s="2">
        <v>44696</v>
      </c>
      <c r="B139" s="10" t="s">
        <v>232</v>
      </c>
      <c r="C139" s="3">
        <v>20580</v>
      </c>
      <c r="E139"/>
    </row>
    <row r="140" spans="1:5" s="3" customFormat="1" x14ac:dyDescent="0.3">
      <c r="A140" s="25">
        <v>44683</v>
      </c>
      <c r="B140" s="37" t="s">
        <v>217</v>
      </c>
      <c r="C140" s="3">
        <v>30000</v>
      </c>
      <c r="E140"/>
    </row>
    <row r="141" spans="1:5" s="3" customFormat="1" x14ac:dyDescent="0.3">
      <c r="A141" s="2">
        <v>44698</v>
      </c>
      <c r="B141" s="10" t="s">
        <v>287</v>
      </c>
      <c r="C141" s="3">
        <v>20000</v>
      </c>
      <c r="E141"/>
    </row>
    <row r="142" spans="1:5" s="3" customFormat="1" x14ac:dyDescent="0.3">
      <c r="A142" s="2">
        <v>44701</v>
      </c>
      <c r="B142" s="10" t="s">
        <v>296</v>
      </c>
      <c r="C142" s="3">
        <v>1750</v>
      </c>
      <c r="E142"/>
    </row>
    <row r="143" spans="1:5" s="3" customFormat="1" x14ac:dyDescent="0.3">
      <c r="A143" s="2">
        <v>44682</v>
      </c>
      <c r="B143" s="10" t="s">
        <v>104</v>
      </c>
      <c r="C143" s="3">
        <v>41800</v>
      </c>
      <c r="E143"/>
    </row>
    <row r="144" spans="1:5" s="3" customFormat="1" x14ac:dyDescent="0.3">
      <c r="A144" s="25">
        <v>44683</v>
      </c>
      <c r="B144" s="10" t="s">
        <v>104</v>
      </c>
      <c r="C144" s="3">
        <v>9550</v>
      </c>
      <c r="E144"/>
    </row>
    <row r="145" spans="1:5" s="3" customFormat="1" x14ac:dyDescent="0.3">
      <c r="A145" s="2">
        <v>44688</v>
      </c>
      <c r="B145" s="10" t="s">
        <v>231</v>
      </c>
      <c r="C145" s="3">
        <v>34800</v>
      </c>
      <c r="E145"/>
    </row>
    <row r="146" spans="1:5" s="3" customFormat="1" x14ac:dyDescent="0.3">
      <c r="A146" s="2">
        <v>44696</v>
      </c>
      <c r="B146" s="10" t="s">
        <v>261</v>
      </c>
      <c r="C146" s="3">
        <v>56600</v>
      </c>
      <c r="E146"/>
    </row>
    <row r="147" spans="1:5" s="3" customFormat="1" x14ac:dyDescent="0.3">
      <c r="A147" s="2">
        <v>44698</v>
      </c>
      <c r="B147" s="10" t="s">
        <v>20</v>
      </c>
      <c r="C147" s="3">
        <v>32200</v>
      </c>
      <c r="E147"/>
    </row>
    <row r="148" spans="1:5" s="3" customFormat="1" x14ac:dyDescent="0.3">
      <c r="A148" s="2">
        <v>44685</v>
      </c>
      <c r="B148" s="10" t="s">
        <v>225</v>
      </c>
      <c r="C148" s="3">
        <v>600</v>
      </c>
      <c r="E148"/>
    </row>
    <row r="149" spans="1:5" s="3" customFormat="1" x14ac:dyDescent="0.3">
      <c r="A149" s="2">
        <v>44707</v>
      </c>
      <c r="B149" s="10" t="s">
        <v>317</v>
      </c>
      <c r="C149" s="3">
        <v>10540</v>
      </c>
      <c r="E149"/>
    </row>
    <row r="150" spans="1:5" s="3" customFormat="1" x14ac:dyDescent="0.3">
      <c r="A150" s="2">
        <v>44707</v>
      </c>
      <c r="B150" s="10" t="s">
        <v>297</v>
      </c>
      <c r="C150" s="3">
        <v>35900</v>
      </c>
      <c r="E150"/>
    </row>
    <row r="151" spans="1:5" s="3" customFormat="1" x14ac:dyDescent="0.3">
      <c r="A151" s="2">
        <v>44708</v>
      </c>
      <c r="B151" s="10" t="s">
        <v>297</v>
      </c>
      <c r="C151" s="3">
        <v>2600</v>
      </c>
      <c r="E151"/>
    </row>
    <row r="152" spans="1:5" s="3" customFormat="1" x14ac:dyDescent="0.3">
      <c r="A152" s="2">
        <v>44708</v>
      </c>
      <c r="B152" s="10" t="s">
        <v>346</v>
      </c>
      <c r="C152" s="3">
        <v>26000</v>
      </c>
      <c r="E152"/>
    </row>
    <row r="153" spans="1:5" s="3" customFormat="1" x14ac:dyDescent="0.3">
      <c r="A153" s="2">
        <v>44709</v>
      </c>
      <c r="B153" s="10" t="s">
        <v>167</v>
      </c>
      <c r="C153" s="3">
        <v>8810</v>
      </c>
      <c r="E153"/>
    </row>
    <row r="154" spans="1:5" s="3" customFormat="1" x14ac:dyDescent="0.3">
      <c r="A154" s="2">
        <v>44710</v>
      </c>
      <c r="B154" s="10" t="s">
        <v>167</v>
      </c>
      <c r="C154" s="3">
        <v>6250</v>
      </c>
      <c r="E154"/>
    </row>
    <row r="155" spans="1:5" s="3" customFormat="1" x14ac:dyDescent="0.3">
      <c r="A155" s="2"/>
      <c r="B155" s="10"/>
      <c r="E155"/>
    </row>
    <row r="156" spans="1:5" s="3" customFormat="1" x14ac:dyDescent="0.3">
      <c r="A156" s="2"/>
      <c r="B156" s="10"/>
      <c r="E156"/>
    </row>
    <row r="157" spans="1:5" s="3" customFormat="1" x14ac:dyDescent="0.3">
      <c r="A157" s="2"/>
      <c r="B157" s="10"/>
      <c r="E157"/>
    </row>
    <row r="158" spans="1:5" s="3" customFormat="1" x14ac:dyDescent="0.3">
      <c r="A158" s="2"/>
      <c r="B158" s="10"/>
      <c r="E158"/>
    </row>
    <row r="159" spans="1:5" s="3" customFormat="1" x14ac:dyDescent="0.3">
      <c r="A159" s="2"/>
      <c r="B159" s="10"/>
      <c r="E159"/>
    </row>
    <row r="160" spans="1:5" s="3" customFormat="1" x14ac:dyDescent="0.3">
      <c r="A160" s="2"/>
      <c r="B160" s="10"/>
      <c r="E160"/>
    </row>
    <row r="161" spans="1:5" s="3" customFormat="1" x14ac:dyDescent="0.3">
      <c r="A161" s="2"/>
      <c r="B161"/>
      <c r="E161"/>
    </row>
    <row r="162" spans="1:5" s="3" customFormat="1" x14ac:dyDescent="0.3">
      <c r="A162" s="29"/>
      <c r="B162"/>
      <c r="C162" s="3">
        <f>SUM(C116:C161)</f>
        <v>866668</v>
      </c>
      <c r="E162"/>
    </row>
    <row r="163" spans="1:5" s="3" customFormat="1" x14ac:dyDescent="0.3">
      <c r="A163" s="44"/>
      <c r="B163" s="10" t="s">
        <v>335</v>
      </c>
      <c r="C163" s="3">
        <f>C115-C162</f>
        <v>-166668</v>
      </c>
      <c r="E163"/>
    </row>
    <row r="164" spans="1:5" s="3" customFormat="1" x14ac:dyDescent="0.3">
      <c r="A164" s="39"/>
      <c r="B164"/>
      <c r="E164"/>
    </row>
    <row r="165" spans="1:5" s="3" customFormat="1" x14ac:dyDescent="0.3">
      <c r="A165" s="39"/>
      <c r="B165"/>
      <c r="E165"/>
    </row>
    <row r="166" spans="1:5" s="3" customFormat="1" x14ac:dyDescent="0.3">
      <c r="A166" s="36" t="s">
        <v>325</v>
      </c>
      <c r="B166"/>
      <c r="C166" s="3">
        <v>880000</v>
      </c>
      <c r="E166"/>
    </row>
    <row r="167" spans="1:5" s="3" customFormat="1" x14ac:dyDescent="0.3">
      <c r="A167" s="25">
        <v>44687</v>
      </c>
      <c r="B167" t="s">
        <v>59</v>
      </c>
      <c r="C167" s="3">
        <v>17800</v>
      </c>
      <c r="E167"/>
    </row>
    <row r="168" spans="1:5" s="3" customFormat="1" x14ac:dyDescent="0.3">
      <c r="A168" s="2">
        <v>44694</v>
      </c>
      <c r="B168" s="10" t="s">
        <v>37</v>
      </c>
      <c r="C168" s="3">
        <v>20680</v>
      </c>
      <c r="E168"/>
    </row>
    <row r="169" spans="1:5" s="3" customFormat="1" x14ac:dyDescent="0.3">
      <c r="A169" s="2">
        <v>44697</v>
      </c>
      <c r="B169" s="10" t="s">
        <v>271</v>
      </c>
      <c r="C169" s="3">
        <v>20900</v>
      </c>
      <c r="E169"/>
    </row>
    <row r="170" spans="1:5" s="3" customFormat="1" x14ac:dyDescent="0.3">
      <c r="A170" s="2">
        <v>44690</v>
      </c>
      <c r="B170" s="10" t="s">
        <v>272</v>
      </c>
      <c r="C170" s="3">
        <v>40000</v>
      </c>
      <c r="E170"/>
    </row>
    <row r="171" spans="1:5" s="3" customFormat="1" x14ac:dyDescent="0.3">
      <c r="A171" s="2">
        <v>44687</v>
      </c>
      <c r="B171" s="10" t="s">
        <v>47</v>
      </c>
      <c r="C171" s="3">
        <v>39790</v>
      </c>
      <c r="E171"/>
    </row>
    <row r="172" spans="1:5" s="3" customFormat="1" x14ac:dyDescent="0.3">
      <c r="A172" s="2">
        <v>44691</v>
      </c>
      <c r="B172" s="10" t="s">
        <v>14</v>
      </c>
      <c r="C172" s="3">
        <v>10000</v>
      </c>
      <c r="E172" s="10"/>
    </row>
    <row r="173" spans="1:5" s="3" customFormat="1" x14ac:dyDescent="0.3">
      <c r="A173" s="2">
        <v>44691</v>
      </c>
      <c r="B173" t="s">
        <v>27</v>
      </c>
      <c r="C173" s="3">
        <v>30000</v>
      </c>
      <c r="E173" s="10"/>
    </row>
    <row r="174" spans="1:5" s="3" customFormat="1" x14ac:dyDescent="0.3">
      <c r="A174" s="2">
        <v>44697</v>
      </c>
      <c r="B174" t="s">
        <v>25</v>
      </c>
      <c r="C174" s="3">
        <v>199000</v>
      </c>
      <c r="E174" s="10"/>
    </row>
    <row r="175" spans="1:5" s="3" customFormat="1" x14ac:dyDescent="0.3">
      <c r="A175" s="2">
        <v>44697</v>
      </c>
      <c r="B175" t="s">
        <v>87</v>
      </c>
      <c r="C175" s="3">
        <v>91990</v>
      </c>
      <c r="E175" s="10"/>
    </row>
    <row r="176" spans="1:5" s="3" customFormat="1" x14ac:dyDescent="0.3">
      <c r="A176" s="2">
        <v>44697</v>
      </c>
      <c r="B176" t="s">
        <v>48</v>
      </c>
      <c r="C176" s="3">
        <v>30000</v>
      </c>
      <c r="E176" s="10"/>
    </row>
    <row r="177" spans="1:5" s="3" customFormat="1" x14ac:dyDescent="0.3">
      <c r="A177" s="2">
        <v>44706</v>
      </c>
      <c r="B177" s="10" t="s">
        <v>316</v>
      </c>
      <c r="C177" s="3">
        <v>150350</v>
      </c>
      <c r="E177" s="10"/>
    </row>
    <row r="178" spans="1:5" s="3" customFormat="1" x14ac:dyDescent="0.3">
      <c r="A178" s="2">
        <v>44686</v>
      </c>
      <c r="B178" s="10" t="s">
        <v>154</v>
      </c>
      <c r="C178" s="3">
        <v>50000</v>
      </c>
      <c r="E178" s="10"/>
    </row>
    <row r="179" spans="1:5" s="3" customFormat="1" x14ac:dyDescent="0.3">
      <c r="A179" s="25">
        <v>44691</v>
      </c>
      <c r="B179" t="s">
        <v>30</v>
      </c>
      <c r="C179" s="3">
        <v>55650</v>
      </c>
      <c r="E179" s="10"/>
    </row>
    <row r="180" spans="1:5" s="3" customFormat="1" x14ac:dyDescent="0.3">
      <c r="A180" s="25"/>
      <c r="B180"/>
      <c r="E180" s="10"/>
    </row>
    <row r="181" spans="1:5" s="3" customFormat="1" x14ac:dyDescent="0.3">
      <c r="A181" s="2"/>
      <c r="B181" s="10"/>
      <c r="E181" s="10"/>
    </row>
    <row r="182" spans="1:5" s="3" customFormat="1" x14ac:dyDescent="0.3">
      <c r="A182" s="39"/>
      <c r="B182"/>
      <c r="C182" s="3">
        <f>SUM(C167:C181)</f>
        <v>756160</v>
      </c>
      <c r="E182"/>
    </row>
    <row r="183" spans="1:5" s="3" customFormat="1" x14ac:dyDescent="0.3">
      <c r="A183" s="44"/>
      <c r="B183" s="10" t="s">
        <v>335</v>
      </c>
      <c r="C183" s="3">
        <f>C166-C182</f>
        <v>123840</v>
      </c>
      <c r="E183"/>
    </row>
    <row r="184" spans="1:5" s="3" customFormat="1" x14ac:dyDescent="0.3">
      <c r="A184" s="44"/>
      <c r="B184"/>
      <c r="E184"/>
    </row>
    <row r="185" spans="1:5" s="3" customFormat="1" x14ac:dyDescent="0.3">
      <c r="A185" s="44"/>
      <c r="B185"/>
      <c r="E185"/>
    </row>
    <row r="186" spans="1:5" s="3" customFormat="1" x14ac:dyDescent="0.3">
      <c r="A186" s="36" t="s">
        <v>327</v>
      </c>
      <c r="B186"/>
      <c r="C186" s="3">
        <v>1560000</v>
      </c>
      <c r="E186"/>
    </row>
    <row r="187" spans="1:5" s="3" customFormat="1" x14ac:dyDescent="0.3">
      <c r="A187" s="2">
        <v>44687</v>
      </c>
      <c r="B187" s="10" t="s">
        <v>310</v>
      </c>
      <c r="C187" s="3">
        <v>109000</v>
      </c>
      <c r="E187"/>
    </row>
    <row r="188" spans="1:5" s="3" customFormat="1" x14ac:dyDescent="0.3">
      <c r="A188" s="2">
        <v>44706</v>
      </c>
      <c r="B188" s="10" t="s">
        <v>309</v>
      </c>
      <c r="C188" s="3">
        <v>405443</v>
      </c>
      <c r="E188"/>
    </row>
    <row r="189" spans="1:5" s="3" customFormat="1" x14ac:dyDescent="0.3">
      <c r="A189" s="2">
        <v>44712</v>
      </c>
      <c r="B189" s="10" t="s">
        <v>315</v>
      </c>
      <c r="C189" s="3">
        <v>758812</v>
      </c>
      <c r="E189"/>
    </row>
    <row r="190" spans="1:5" s="3" customFormat="1" x14ac:dyDescent="0.3">
      <c r="A190" s="25">
        <v>44691</v>
      </c>
      <c r="B190" t="s">
        <v>75</v>
      </c>
      <c r="C190" s="3">
        <v>67296</v>
      </c>
      <c r="E190"/>
    </row>
    <row r="191" spans="1:5" s="3" customFormat="1" x14ac:dyDescent="0.3">
      <c r="A191" s="25">
        <v>44700</v>
      </c>
      <c r="B191" t="s">
        <v>77</v>
      </c>
      <c r="C191" s="3">
        <v>58912</v>
      </c>
      <c r="E191"/>
    </row>
    <row r="192" spans="1:5" s="3" customFormat="1" x14ac:dyDescent="0.3">
      <c r="A192" s="25">
        <v>44704</v>
      </c>
      <c r="B192" t="s">
        <v>76</v>
      </c>
      <c r="C192" s="3">
        <v>59617</v>
      </c>
      <c r="E192"/>
    </row>
    <row r="193" spans="1:5" s="3" customFormat="1" x14ac:dyDescent="0.3">
      <c r="A193" s="2"/>
      <c r="B193" s="10"/>
      <c r="E193"/>
    </row>
    <row r="194" spans="1:5" s="3" customFormat="1" x14ac:dyDescent="0.3">
      <c r="A194" s="44"/>
      <c r="B194"/>
      <c r="C194" s="3">
        <f>SUM(C187:C193)</f>
        <v>1459080</v>
      </c>
      <c r="E194"/>
    </row>
    <row r="195" spans="1:5" s="3" customFormat="1" x14ac:dyDescent="0.3">
      <c r="A195" s="39"/>
      <c r="B195" s="10" t="s">
        <v>335</v>
      </c>
      <c r="C195" s="3">
        <f>C186-C194</f>
        <v>100920</v>
      </c>
      <c r="E195"/>
    </row>
    <row r="196" spans="1:5" s="3" customFormat="1" x14ac:dyDescent="0.3">
      <c r="A196" s="39"/>
      <c r="B196"/>
      <c r="E196"/>
    </row>
    <row r="197" spans="1:5" s="3" customFormat="1" x14ac:dyDescent="0.3">
      <c r="A197" s="39"/>
      <c r="B197"/>
      <c r="E197"/>
    </row>
    <row r="198" spans="1:5" s="3" customFormat="1" x14ac:dyDescent="0.3">
      <c r="A198" s="36" t="s">
        <v>320</v>
      </c>
      <c r="B198"/>
      <c r="C198" s="3">
        <v>940000</v>
      </c>
      <c r="E198"/>
    </row>
    <row r="199" spans="1:5" s="3" customFormat="1" x14ac:dyDescent="0.3">
      <c r="A199" s="2">
        <v>44697</v>
      </c>
      <c r="B199" t="s">
        <v>58</v>
      </c>
      <c r="C199" s="3">
        <v>150000</v>
      </c>
      <c r="E199"/>
    </row>
    <row r="200" spans="1:5" s="3" customFormat="1" x14ac:dyDescent="0.3">
      <c r="A200" s="2">
        <v>44699</v>
      </c>
      <c r="B200" s="10" t="s">
        <v>291</v>
      </c>
      <c r="C200" s="3">
        <v>10000</v>
      </c>
      <c r="E200"/>
    </row>
    <row r="201" spans="1:5" s="3" customFormat="1" x14ac:dyDescent="0.3">
      <c r="A201" s="2">
        <v>44708</v>
      </c>
      <c r="B201" t="s">
        <v>56</v>
      </c>
      <c r="C201" s="3">
        <v>140000</v>
      </c>
      <c r="E201"/>
    </row>
    <row r="202" spans="1:5" s="3" customFormat="1" x14ac:dyDescent="0.3">
      <c r="A202" s="2">
        <v>44708</v>
      </c>
      <c r="B202" t="s">
        <v>62</v>
      </c>
      <c r="C202" s="3">
        <v>204000</v>
      </c>
      <c r="E202"/>
    </row>
    <row r="203" spans="1:5" s="3" customFormat="1" x14ac:dyDescent="0.3">
      <c r="A203" s="2">
        <v>44711</v>
      </c>
      <c r="B203" t="s">
        <v>61</v>
      </c>
      <c r="C203" s="3">
        <v>130000</v>
      </c>
      <c r="E203"/>
    </row>
    <row r="204" spans="1:5" s="3" customFormat="1" x14ac:dyDescent="0.3">
      <c r="A204" s="2"/>
      <c r="B204" s="10"/>
      <c r="E204"/>
    </row>
    <row r="205" spans="1:5" s="3" customFormat="1" x14ac:dyDescent="0.3">
      <c r="A205" s="2"/>
      <c r="B205" s="10"/>
      <c r="E205"/>
    </row>
    <row r="206" spans="1:5" s="3" customFormat="1" x14ac:dyDescent="0.3">
      <c r="A206" s="30"/>
      <c r="B206"/>
      <c r="C206" s="3">
        <f>SUM(C199:C205)</f>
        <v>634000</v>
      </c>
      <c r="E206"/>
    </row>
    <row r="207" spans="1:5" s="3" customFormat="1" x14ac:dyDescent="0.3">
      <c r="A207" s="44"/>
      <c r="B207"/>
      <c r="C207" s="3">
        <f>C198-C206</f>
        <v>306000</v>
      </c>
      <c r="E207"/>
    </row>
    <row r="208" spans="1:5" s="3" customFormat="1" x14ac:dyDescent="0.3">
      <c r="A208" s="44"/>
      <c r="B208"/>
      <c r="E208"/>
    </row>
    <row r="209" spans="1:5" s="3" customFormat="1" x14ac:dyDescent="0.3">
      <c r="A209" s="36" t="s">
        <v>322</v>
      </c>
      <c r="B209"/>
      <c r="C209" s="3">
        <v>0</v>
      </c>
      <c r="E209"/>
    </row>
    <row r="210" spans="1:5" s="3" customFormat="1" x14ac:dyDescent="0.3">
      <c r="A210" s="2">
        <v>44683</v>
      </c>
      <c r="B210" s="10" t="s">
        <v>210</v>
      </c>
      <c r="C210" s="3">
        <v>6300</v>
      </c>
      <c r="E210"/>
    </row>
    <row r="211" spans="1:5" s="3" customFormat="1" x14ac:dyDescent="0.3">
      <c r="A211" s="2">
        <v>44683</v>
      </c>
      <c r="B211" s="10" t="s">
        <v>211</v>
      </c>
      <c r="C211" s="3">
        <v>11700</v>
      </c>
      <c r="E211"/>
    </row>
    <row r="212" spans="1:5" s="3" customFormat="1" x14ac:dyDescent="0.3">
      <c r="A212" s="2">
        <v>44690</v>
      </c>
      <c r="B212" s="10" t="s">
        <v>237</v>
      </c>
      <c r="C212" s="3">
        <v>19600</v>
      </c>
      <c r="E212"/>
    </row>
    <row r="213" spans="1:5" s="3" customFormat="1" x14ac:dyDescent="0.3">
      <c r="A213" s="2">
        <v>44690</v>
      </c>
      <c r="B213" s="10" t="s">
        <v>239</v>
      </c>
      <c r="C213" s="3">
        <v>24900</v>
      </c>
      <c r="E213"/>
    </row>
    <row r="214" spans="1:5" s="3" customFormat="1" x14ac:dyDescent="0.3">
      <c r="A214" s="2">
        <v>44696</v>
      </c>
      <c r="B214" s="10" t="s">
        <v>259</v>
      </c>
      <c r="C214" s="3">
        <v>3000</v>
      </c>
      <c r="E214"/>
    </row>
    <row r="215" spans="1:5" s="3" customFormat="1" x14ac:dyDescent="0.3">
      <c r="A215" s="2">
        <v>44697</v>
      </c>
      <c r="B215" s="10" t="s">
        <v>262</v>
      </c>
      <c r="C215" s="3">
        <v>43880</v>
      </c>
      <c r="E215"/>
    </row>
    <row r="216" spans="1:5" s="3" customFormat="1" x14ac:dyDescent="0.3">
      <c r="A216" s="2">
        <v>44705</v>
      </c>
      <c r="B216" s="10" t="s">
        <v>301</v>
      </c>
      <c r="C216" s="3">
        <v>10700</v>
      </c>
      <c r="E216"/>
    </row>
    <row r="217" spans="1:5" s="3" customFormat="1" x14ac:dyDescent="0.3">
      <c r="A217" s="2">
        <v>44706</v>
      </c>
      <c r="B217" s="31" t="s">
        <v>314</v>
      </c>
      <c r="C217" s="3">
        <v>25400</v>
      </c>
      <c r="E217"/>
    </row>
    <row r="218" spans="1:5" s="3" customFormat="1" x14ac:dyDescent="0.3">
      <c r="A218" s="2">
        <v>44706</v>
      </c>
      <c r="B218" s="10" t="s">
        <v>314</v>
      </c>
      <c r="C218" s="3">
        <v>56800</v>
      </c>
      <c r="E218"/>
    </row>
    <row r="219" spans="1:5" s="3" customFormat="1" x14ac:dyDescent="0.3">
      <c r="A219" s="2">
        <v>44688</v>
      </c>
      <c r="B219" s="10" t="s">
        <v>147</v>
      </c>
      <c r="C219" s="3">
        <v>4200</v>
      </c>
      <c r="E219"/>
    </row>
    <row r="220" spans="1:5" s="3" customFormat="1" x14ac:dyDescent="0.3">
      <c r="A220" s="2">
        <v>44688</v>
      </c>
      <c r="B220" s="10" t="s">
        <v>147</v>
      </c>
      <c r="C220" s="3">
        <v>2600</v>
      </c>
      <c r="E220"/>
    </row>
    <row r="221" spans="1:5" s="3" customFormat="1" x14ac:dyDescent="0.3">
      <c r="A221" s="2">
        <v>44691</v>
      </c>
      <c r="B221" s="10" t="s">
        <v>147</v>
      </c>
      <c r="C221" s="3">
        <v>3300</v>
      </c>
      <c r="E221"/>
    </row>
    <row r="222" spans="1:5" s="3" customFormat="1" x14ac:dyDescent="0.3">
      <c r="A222" s="2">
        <v>44691</v>
      </c>
      <c r="B222" s="10" t="s">
        <v>147</v>
      </c>
      <c r="C222" s="3">
        <v>2100</v>
      </c>
      <c r="E222"/>
    </row>
    <row r="223" spans="1:5" s="3" customFormat="1" x14ac:dyDescent="0.3">
      <c r="A223" s="2">
        <v>44695</v>
      </c>
      <c r="B223" s="10" t="s">
        <v>147</v>
      </c>
      <c r="C223" s="3">
        <v>2600</v>
      </c>
      <c r="E223"/>
    </row>
    <row r="224" spans="1:5" s="3" customFormat="1" x14ac:dyDescent="0.3">
      <c r="A224" s="2">
        <v>44695</v>
      </c>
      <c r="B224" s="10" t="s">
        <v>147</v>
      </c>
      <c r="C224" s="3">
        <v>4200</v>
      </c>
      <c r="E224"/>
    </row>
    <row r="225" spans="1:5" s="3" customFormat="1" x14ac:dyDescent="0.3">
      <c r="A225" s="2">
        <v>44708</v>
      </c>
      <c r="B225" s="10" t="s">
        <v>344</v>
      </c>
      <c r="C225" s="3">
        <v>39000</v>
      </c>
      <c r="E225"/>
    </row>
    <row r="226" spans="1:5" s="3" customFormat="1" x14ac:dyDescent="0.3">
      <c r="A226" s="25">
        <v>44709</v>
      </c>
      <c r="B226" s="10" t="s">
        <v>147</v>
      </c>
      <c r="C226" s="3">
        <v>2600</v>
      </c>
      <c r="E226"/>
    </row>
    <row r="227" spans="1:5" s="3" customFormat="1" x14ac:dyDescent="0.3">
      <c r="A227" s="25">
        <v>44709</v>
      </c>
      <c r="B227" s="10" t="s">
        <v>147</v>
      </c>
      <c r="C227" s="3">
        <v>4200</v>
      </c>
      <c r="E227"/>
    </row>
    <row r="228" spans="1:5" s="3" customFormat="1" x14ac:dyDescent="0.3">
      <c r="A228" s="2">
        <v>44710</v>
      </c>
      <c r="B228" s="10" t="s">
        <v>347</v>
      </c>
      <c r="C228" s="3">
        <v>3500</v>
      </c>
      <c r="E228"/>
    </row>
    <row r="229" spans="1:5" s="3" customFormat="1" x14ac:dyDescent="0.3">
      <c r="A229" s="2"/>
      <c r="B229" s="10"/>
      <c r="E229"/>
    </row>
    <row r="230" spans="1:5" s="3" customFormat="1" x14ac:dyDescent="0.3">
      <c r="A230" s="2"/>
      <c r="B230" s="10"/>
      <c r="E230"/>
    </row>
    <row r="231" spans="1:5" s="3" customFormat="1" x14ac:dyDescent="0.3">
      <c r="A231" s="44"/>
      <c r="B231"/>
      <c r="C231" s="3">
        <f>SUM(C210:C230)</f>
        <v>270580</v>
      </c>
      <c r="E231"/>
    </row>
    <row r="232" spans="1:5" s="3" customFormat="1" x14ac:dyDescent="0.3">
      <c r="A232" s="44"/>
      <c r="B232" s="10" t="s">
        <v>335</v>
      </c>
      <c r="C232" s="3">
        <f>C209-C231</f>
        <v>-270580</v>
      </c>
      <c r="E232"/>
    </row>
    <row r="233" spans="1:5" s="3" customFormat="1" x14ac:dyDescent="0.3">
      <c r="A233" s="44"/>
      <c r="B233"/>
      <c r="E233"/>
    </row>
    <row r="234" spans="1:5" s="3" customFormat="1" x14ac:dyDescent="0.3">
      <c r="A234" s="44"/>
      <c r="B234"/>
      <c r="E234"/>
    </row>
    <row r="235" spans="1:5" s="3" customFormat="1" x14ac:dyDescent="0.3">
      <c r="A235" s="44"/>
      <c r="B235"/>
      <c r="E235"/>
    </row>
    <row r="236" spans="1:5" s="3" customFormat="1" x14ac:dyDescent="0.3">
      <c r="A236" s="36" t="s">
        <v>340</v>
      </c>
      <c r="B236"/>
      <c r="C236" s="3">
        <v>0</v>
      </c>
      <c r="E236"/>
    </row>
    <row r="237" spans="1:5" s="3" customFormat="1" x14ac:dyDescent="0.3">
      <c r="A237" s="2">
        <v>44684</v>
      </c>
      <c r="B237" s="10" t="s">
        <v>222</v>
      </c>
      <c r="C237" s="3">
        <v>18400</v>
      </c>
      <c r="E237"/>
    </row>
    <row r="238" spans="1:5" s="3" customFormat="1" x14ac:dyDescent="0.3">
      <c r="A238" s="2">
        <v>44684</v>
      </c>
      <c r="B238" s="10" t="s">
        <v>222</v>
      </c>
      <c r="C238" s="3">
        <v>18400</v>
      </c>
      <c r="E238"/>
    </row>
    <row r="239" spans="1:5" s="3" customFormat="1" x14ac:dyDescent="0.3">
      <c r="A239" s="2">
        <v>44684</v>
      </c>
      <c r="B239" s="10" t="s">
        <v>222</v>
      </c>
      <c r="C239" s="3">
        <v>41200</v>
      </c>
      <c r="E239"/>
    </row>
    <row r="240" spans="1:5" s="3" customFormat="1" x14ac:dyDescent="0.3">
      <c r="A240" s="2">
        <v>44683</v>
      </c>
      <c r="B240" s="10" t="s">
        <v>208</v>
      </c>
      <c r="C240" s="3">
        <v>78700</v>
      </c>
      <c r="E240"/>
    </row>
    <row r="241" spans="1:5" s="3" customFormat="1" x14ac:dyDescent="0.3">
      <c r="A241" s="2">
        <v>44686</v>
      </c>
      <c r="B241" s="10" t="s">
        <v>163</v>
      </c>
      <c r="C241" s="3">
        <v>3800</v>
      </c>
      <c r="E241"/>
    </row>
    <row r="242" spans="1:5" s="3" customFormat="1" x14ac:dyDescent="0.3">
      <c r="A242" s="2">
        <v>44692</v>
      </c>
      <c r="B242" s="10" t="s">
        <v>163</v>
      </c>
      <c r="C242" s="3">
        <v>3800</v>
      </c>
      <c r="E242"/>
    </row>
    <row r="243" spans="1:5" s="3" customFormat="1" x14ac:dyDescent="0.3">
      <c r="A243" s="2">
        <v>44692</v>
      </c>
      <c r="B243" s="10" t="s">
        <v>163</v>
      </c>
      <c r="C243" s="3">
        <v>3800</v>
      </c>
      <c r="E243"/>
    </row>
    <row r="244" spans="1:5" s="3" customFormat="1" x14ac:dyDescent="0.3">
      <c r="A244" s="2">
        <v>44692</v>
      </c>
      <c r="B244" s="10" t="s">
        <v>163</v>
      </c>
      <c r="C244" s="3">
        <v>3800</v>
      </c>
      <c r="E244"/>
    </row>
    <row r="245" spans="1:5" s="3" customFormat="1" x14ac:dyDescent="0.3">
      <c r="A245" s="2">
        <v>44699</v>
      </c>
      <c r="B245" s="10" t="s">
        <v>292</v>
      </c>
      <c r="C245" s="3">
        <v>6100</v>
      </c>
      <c r="E245"/>
    </row>
    <row r="246" spans="1:5" s="3" customFormat="1" x14ac:dyDescent="0.3">
      <c r="A246" s="2">
        <v>44682</v>
      </c>
      <c r="B246" s="10" t="s">
        <v>209</v>
      </c>
      <c r="C246" s="3">
        <v>1450</v>
      </c>
      <c r="E246"/>
    </row>
    <row r="247" spans="1:5" s="3" customFormat="1" x14ac:dyDescent="0.3">
      <c r="A247" s="2">
        <v>44684</v>
      </c>
      <c r="B247" s="10" t="s">
        <v>171</v>
      </c>
      <c r="C247" s="3">
        <v>2850</v>
      </c>
      <c r="E247"/>
    </row>
    <row r="248" spans="1:5" s="3" customFormat="1" x14ac:dyDescent="0.3">
      <c r="A248" s="2">
        <v>44685</v>
      </c>
      <c r="B248" s="10" t="s">
        <v>209</v>
      </c>
      <c r="C248" s="3">
        <v>800</v>
      </c>
      <c r="E248"/>
    </row>
    <row r="249" spans="1:5" s="3" customFormat="1" x14ac:dyDescent="0.3">
      <c r="A249" s="2">
        <v>44690</v>
      </c>
      <c r="B249" s="10" t="s">
        <v>171</v>
      </c>
      <c r="C249" s="3">
        <v>800</v>
      </c>
      <c r="E249"/>
    </row>
    <row r="250" spans="1:5" s="3" customFormat="1" x14ac:dyDescent="0.3">
      <c r="A250" s="2">
        <v>44695</v>
      </c>
      <c r="B250" s="10" t="s">
        <v>171</v>
      </c>
      <c r="C250" s="3">
        <v>1450</v>
      </c>
      <c r="E250"/>
    </row>
    <row r="251" spans="1:5" s="3" customFormat="1" x14ac:dyDescent="0.3">
      <c r="A251" s="2">
        <v>44696</v>
      </c>
      <c r="B251" s="10" t="s">
        <v>171</v>
      </c>
      <c r="C251" s="3">
        <v>2850</v>
      </c>
      <c r="E251"/>
    </row>
    <row r="252" spans="1:5" s="3" customFormat="1" x14ac:dyDescent="0.3">
      <c r="A252" s="2">
        <v>44697</v>
      </c>
      <c r="B252" s="10" t="s">
        <v>171</v>
      </c>
      <c r="C252" s="3">
        <v>950</v>
      </c>
      <c r="E252"/>
    </row>
    <row r="253" spans="1:5" s="3" customFormat="1" x14ac:dyDescent="0.3">
      <c r="A253" s="2">
        <v>44698</v>
      </c>
      <c r="B253" s="10" t="s">
        <v>23</v>
      </c>
      <c r="C253" s="3">
        <v>800</v>
      </c>
      <c r="E253"/>
    </row>
    <row r="254" spans="1:5" s="3" customFormat="1" x14ac:dyDescent="0.3">
      <c r="A254" s="2">
        <v>44700</v>
      </c>
      <c r="B254" s="10" t="s">
        <v>171</v>
      </c>
      <c r="C254" s="3">
        <v>3400</v>
      </c>
      <c r="E254"/>
    </row>
    <row r="255" spans="1:5" s="3" customFormat="1" x14ac:dyDescent="0.3">
      <c r="A255" s="2">
        <v>44690</v>
      </c>
      <c r="B255" s="10" t="s">
        <v>236</v>
      </c>
      <c r="C255" s="3">
        <v>1000</v>
      </c>
      <c r="E255"/>
    </row>
    <row r="256" spans="1:5" s="3" customFormat="1" x14ac:dyDescent="0.3">
      <c r="A256" s="2">
        <v>44682</v>
      </c>
      <c r="B256" s="10" t="s">
        <v>212</v>
      </c>
      <c r="C256" s="3">
        <v>3000</v>
      </c>
      <c r="E256"/>
    </row>
    <row r="257" spans="1:5" s="3" customFormat="1" x14ac:dyDescent="0.3">
      <c r="A257" s="2">
        <v>44683</v>
      </c>
      <c r="B257" s="10" t="s">
        <v>164</v>
      </c>
      <c r="C257" s="3">
        <v>800</v>
      </c>
      <c r="E257"/>
    </row>
    <row r="258" spans="1:5" s="3" customFormat="1" x14ac:dyDescent="0.3">
      <c r="A258" s="2">
        <v>44692</v>
      </c>
      <c r="B258" s="10" t="s">
        <v>164</v>
      </c>
      <c r="C258" s="3">
        <v>800</v>
      </c>
      <c r="E258"/>
    </row>
    <row r="259" spans="1:5" s="3" customFormat="1" x14ac:dyDescent="0.3">
      <c r="A259" s="2">
        <v>44695</v>
      </c>
      <c r="B259" s="10" t="s">
        <v>164</v>
      </c>
      <c r="C259" s="3">
        <v>1050</v>
      </c>
      <c r="E259"/>
    </row>
    <row r="260" spans="1:5" s="3" customFormat="1" x14ac:dyDescent="0.3">
      <c r="A260" s="2"/>
      <c r="B260" s="10"/>
      <c r="E260"/>
    </row>
    <row r="261" spans="1:5" s="3" customFormat="1" x14ac:dyDescent="0.3">
      <c r="A261" s="44"/>
      <c r="B261"/>
      <c r="E261"/>
    </row>
    <row r="262" spans="1:5" s="3" customFormat="1" x14ac:dyDescent="0.3">
      <c r="A262" s="44"/>
      <c r="B262"/>
      <c r="C262" s="3">
        <f>SUM(C237:C261)</f>
        <v>200000</v>
      </c>
      <c r="E262"/>
    </row>
    <row r="263" spans="1:5" s="3" customFormat="1" x14ac:dyDescent="0.3">
      <c r="A263" s="44"/>
      <c r="B263" s="10" t="s">
        <v>335</v>
      </c>
      <c r="C263" s="3">
        <f>C236-C262</f>
        <v>-200000</v>
      </c>
      <c r="E263"/>
    </row>
    <row r="267" spans="1:5" x14ac:dyDescent="0.3">
      <c r="A267" s="5" t="s">
        <v>38</v>
      </c>
    </row>
    <row r="268" spans="1:5" x14ac:dyDescent="0.3">
      <c r="B268" s="10" t="s">
        <v>213</v>
      </c>
      <c r="C268" s="3">
        <v>300</v>
      </c>
    </row>
    <row r="269" spans="1:5" x14ac:dyDescent="0.3">
      <c r="A269" s="2">
        <v>44686</v>
      </c>
      <c r="B269" s="10" t="s">
        <v>224</v>
      </c>
      <c r="C269" s="3">
        <v>50000</v>
      </c>
    </row>
    <row r="270" spans="1:5" x14ac:dyDescent="0.3">
      <c r="A270" s="2">
        <v>44694</v>
      </c>
      <c r="B270" s="6" t="s">
        <v>37</v>
      </c>
      <c r="C270" s="3">
        <v>20680</v>
      </c>
    </row>
    <row r="271" spans="1:5" x14ac:dyDescent="0.3">
      <c r="A271" s="2">
        <v>44697</v>
      </c>
      <c r="B271" s="6" t="s">
        <v>87</v>
      </c>
      <c r="C271" s="3">
        <v>91990</v>
      </c>
    </row>
    <row r="272" spans="1:5" x14ac:dyDescent="0.3">
      <c r="A272" s="2">
        <v>44697</v>
      </c>
      <c r="B272" s="6" t="s">
        <v>48</v>
      </c>
      <c r="C272" s="3">
        <v>30000</v>
      </c>
    </row>
    <row r="273" spans="1:3" x14ac:dyDescent="0.3">
      <c r="A273" s="2">
        <v>44697</v>
      </c>
      <c r="B273" s="15" t="s">
        <v>263</v>
      </c>
      <c r="C273" s="3">
        <v>20900</v>
      </c>
    </row>
    <row r="274" spans="1:3" x14ac:dyDescent="0.3">
      <c r="A274" s="2">
        <v>44706</v>
      </c>
      <c r="B274" s="15" t="s">
        <v>121</v>
      </c>
      <c r="C274" s="3">
        <v>150350</v>
      </c>
    </row>
    <row r="275" spans="1:3" x14ac:dyDescent="0.3">
      <c r="A275" s="32">
        <v>44708</v>
      </c>
      <c r="B275" s="31" t="s">
        <v>200</v>
      </c>
      <c r="C275" s="33">
        <v>62400</v>
      </c>
    </row>
    <row r="276" spans="1:3" x14ac:dyDescent="0.3">
      <c r="A276" s="32">
        <v>44708</v>
      </c>
      <c r="B276" s="31" t="s">
        <v>201</v>
      </c>
      <c r="C276" s="33">
        <v>24300</v>
      </c>
    </row>
    <row r="277" spans="1:3" x14ac:dyDescent="0.3">
      <c r="A277" s="32"/>
      <c r="B277" s="31"/>
      <c r="C277" s="33">
        <f>445170-450920</f>
        <v>-5750</v>
      </c>
    </row>
    <row r="278" spans="1:3" x14ac:dyDescent="0.3">
      <c r="A278" s="34"/>
      <c r="B278" s="35"/>
      <c r="C278" s="33"/>
    </row>
    <row r="279" spans="1:3" x14ac:dyDescent="0.3">
      <c r="A279" s="34"/>
      <c r="B279" s="35"/>
      <c r="C279" s="33"/>
    </row>
    <row r="280" spans="1:3" x14ac:dyDescent="0.3">
      <c r="C280" s="3">
        <f>SUM(C268:C279)</f>
        <v>445170</v>
      </c>
    </row>
    <row r="284" spans="1:3" x14ac:dyDescent="0.3">
      <c r="A284" s="5" t="s">
        <v>33</v>
      </c>
    </row>
    <row r="285" spans="1:3" x14ac:dyDescent="0.3">
      <c r="A285" s="2">
        <v>44682</v>
      </c>
      <c r="B285" s="10" t="s">
        <v>219</v>
      </c>
      <c r="C285" s="3">
        <v>3000</v>
      </c>
    </row>
    <row r="286" spans="1:3" x14ac:dyDescent="0.3">
      <c r="A286" s="2">
        <v>44683</v>
      </c>
      <c r="B286" s="10" t="s">
        <v>220</v>
      </c>
      <c r="C286" s="3">
        <v>204000</v>
      </c>
    </row>
    <row r="287" spans="1:3" x14ac:dyDescent="0.3">
      <c r="A287" s="2">
        <v>44684</v>
      </c>
      <c r="B287" s="10" t="s">
        <v>222</v>
      </c>
      <c r="C287" s="3">
        <v>18400</v>
      </c>
    </row>
    <row r="288" spans="1:3" x14ac:dyDescent="0.3">
      <c r="A288" s="2">
        <v>44684</v>
      </c>
      <c r="B288" s="10" t="s">
        <v>222</v>
      </c>
      <c r="C288" s="3">
        <v>18400</v>
      </c>
    </row>
    <row r="289" spans="1:5" x14ac:dyDescent="0.3">
      <c r="A289" s="2">
        <v>44684</v>
      </c>
      <c r="B289" s="10" t="s">
        <v>222</v>
      </c>
      <c r="D289" s="3">
        <v>18400</v>
      </c>
      <c r="E289" s="10"/>
    </row>
    <row r="290" spans="1:5" x14ac:dyDescent="0.3">
      <c r="A290" s="2">
        <v>44684</v>
      </c>
      <c r="B290" s="10" t="s">
        <v>222</v>
      </c>
      <c r="C290" s="3">
        <v>41200</v>
      </c>
    </row>
    <row r="291" spans="1:5" x14ac:dyDescent="0.3">
      <c r="A291" s="2">
        <v>44684</v>
      </c>
      <c r="B291" s="10" t="s">
        <v>223</v>
      </c>
      <c r="C291" s="3">
        <v>2850</v>
      </c>
    </row>
    <row r="292" spans="1:5" x14ac:dyDescent="0.3">
      <c r="A292" s="2">
        <v>44688</v>
      </c>
      <c r="B292" s="10" t="s">
        <v>232</v>
      </c>
      <c r="C292" s="3">
        <v>41564</v>
      </c>
    </row>
    <row r="293" spans="1:5" x14ac:dyDescent="0.3">
      <c r="A293" s="2">
        <v>44693</v>
      </c>
      <c r="B293" s="10" t="s">
        <v>256</v>
      </c>
      <c r="C293" s="3">
        <v>3800</v>
      </c>
    </row>
    <row r="294" spans="1:5" x14ac:dyDescent="0.3">
      <c r="A294" s="2">
        <v>44693</v>
      </c>
      <c r="B294" s="10" t="s">
        <v>232</v>
      </c>
      <c r="C294" s="3">
        <v>36760</v>
      </c>
    </row>
    <row r="295" spans="1:5" x14ac:dyDescent="0.3">
      <c r="A295" s="2">
        <v>44695</v>
      </c>
      <c r="B295" s="10" t="s">
        <v>257</v>
      </c>
      <c r="C295" s="3">
        <v>2600</v>
      </c>
    </row>
    <row r="296" spans="1:5" x14ac:dyDescent="0.3">
      <c r="A296" s="2">
        <v>44695</v>
      </c>
      <c r="B296" s="10" t="s">
        <v>257</v>
      </c>
      <c r="C296" s="3">
        <v>4200</v>
      </c>
    </row>
    <row r="297" spans="1:5" x14ac:dyDescent="0.3">
      <c r="A297" s="2">
        <v>44695</v>
      </c>
      <c r="B297" s="10" t="s">
        <v>164</v>
      </c>
      <c r="C297" s="3">
        <v>1050</v>
      </c>
    </row>
    <row r="298" spans="1:5" x14ac:dyDescent="0.3">
      <c r="A298" s="2">
        <v>44695</v>
      </c>
      <c r="B298" s="10" t="s">
        <v>258</v>
      </c>
      <c r="C298" s="3">
        <v>1450</v>
      </c>
    </row>
    <row r="299" spans="1:5" x14ac:dyDescent="0.3">
      <c r="A299" s="2">
        <v>44696</v>
      </c>
      <c r="B299" s="10" t="s">
        <v>258</v>
      </c>
      <c r="C299" s="3">
        <v>2850</v>
      </c>
    </row>
    <row r="300" spans="1:5" x14ac:dyDescent="0.3">
      <c r="A300" s="2">
        <v>44696</v>
      </c>
      <c r="B300" s="10" t="s">
        <v>259</v>
      </c>
      <c r="C300" s="3">
        <v>3000</v>
      </c>
    </row>
    <row r="301" spans="1:5" x14ac:dyDescent="0.3">
      <c r="A301" s="2">
        <v>44696</v>
      </c>
      <c r="B301" s="10" t="s">
        <v>260</v>
      </c>
      <c r="C301" s="3">
        <v>3280</v>
      </c>
    </row>
    <row r="302" spans="1:5" x14ac:dyDescent="0.3">
      <c r="A302" s="2">
        <v>44696</v>
      </c>
      <c r="B302" s="10" t="s">
        <v>261</v>
      </c>
      <c r="C302" s="3">
        <v>56600</v>
      </c>
    </row>
    <row r="303" spans="1:5" x14ac:dyDescent="0.3">
      <c r="A303" s="2">
        <v>44697</v>
      </c>
      <c r="B303" s="10" t="s">
        <v>262</v>
      </c>
      <c r="C303" s="3">
        <v>43880</v>
      </c>
    </row>
    <row r="304" spans="1:5" x14ac:dyDescent="0.3">
      <c r="A304" s="2">
        <v>44696</v>
      </c>
      <c r="B304" s="10" t="s">
        <v>232</v>
      </c>
      <c r="C304" s="3">
        <v>20580</v>
      </c>
    </row>
    <row r="305" spans="1:3" x14ac:dyDescent="0.3">
      <c r="A305" s="2">
        <v>44697</v>
      </c>
      <c r="B305" s="10" t="s">
        <v>180</v>
      </c>
      <c r="C305" s="3">
        <v>20000</v>
      </c>
    </row>
    <row r="306" spans="1:3" x14ac:dyDescent="0.3">
      <c r="A306" s="2">
        <v>44697</v>
      </c>
      <c r="B306" s="10" t="s">
        <v>265</v>
      </c>
      <c r="C306" s="3">
        <v>29400</v>
      </c>
    </row>
    <row r="307" spans="1:3" x14ac:dyDescent="0.3">
      <c r="A307" s="2">
        <v>44697</v>
      </c>
      <c r="B307" s="10" t="s">
        <v>269</v>
      </c>
      <c r="C307" s="3">
        <v>950</v>
      </c>
    </row>
    <row r="308" spans="1:3" x14ac:dyDescent="0.3">
      <c r="A308" s="2">
        <v>44697</v>
      </c>
      <c r="B308" s="10" t="s">
        <v>264</v>
      </c>
      <c r="C308" s="3">
        <v>106500</v>
      </c>
    </row>
    <row r="309" spans="1:3" x14ac:dyDescent="0.3">
      <c r="A309" s="2">
        <v>44697</v>
      </c>
      <c r="B309" t="s">
        <v>58</v>
      </c>
      <c r="C309" s="3">
        <v>150000</v>
      </c>
    </row>
    <row r="310" spans="1:3" x14ac:dyDescent="0.3">
      <c r="A310" s="2">
        <v>44697</v>
      </c>
      <c r="B310" s="10" t="s">
        <v>268</v>
      </c>
      <c r="C310" s="3">
        <v>3150</v>
      </c>
    </row>
    <row r="311" spans="1:3" x14ac:dyDescent="0.3">
      <c r="A311" s="2">
        <v>44698</v>
      </c>
      <c r="B311" s="10" t="s">
        <v>283</v>
      </c>
      <c r="C311" s="3">
        <v>800</v>
      </c>
    </row>
    <row r="312" spans="1:3" x14ac:dyDescent="0.3">
      <c r="A312" s="2">
        <v>44698</v>
      </c>
      <c r="B312" s="10" t="s">
        <v>284</v>
      </c>
      <c r="C312" s="3">
        <v>32200</v>
      </c>
    </row>
    <row r="313" spans="1:3" x14ac:dyDescent="0.3">
      <c r="A313" s="2">
        <v>44698</v>
      </c>
      <c r="B313" s="10" t="s">
        <v>288</v>
      </c>
      <c r="C313" s="3">
        <v>4560</v>
      </c>
    </row>
    <row r="314" spans="1:3" x14ac:dyDescent="0.3">
      <c r="A314" s="2">
        <v>44698</v>
      </c>
      <c r="B314" s="10" t="s">
        <v>289</v>
      </c>
      <c r="C314" s="3">
        <v>17600</v>
      </c>
    </row>
    <row r="315" spans="1:3" x14ac:dyDescent="0.3">
      <c r="A315" s="2">
        <v>44699</v>
      </c>
      <c r="B315" s="10" t="s">
        <v>292</v>
      </c>
      <c r="C315" s="3">
        <v>6100</v>
      </c>
    </row>
    <row r="316" spans="1:3" x14ac:dyDescent="0.3">
      <c r="A316" s="2">
        <v>44699</v>
      </c>
      <c r="B316" s="10" t="s">
        <v>293</v>
      </c>
      <c r="C316" s="3">
        <v>11000</v>
      </c>
    </row>
    <row r="317" spans="1:3" x14ac:dyDescent="0.3">
      <c r="A317" s="2">
        <v>44700</v>
      </c>
      <c r="B317" s="10" t="s">
        <v>294</v>
      </c>
      <c r="C317" s="3">
        <v>3400</v>
      </c>
    </row>
    <row r="318" spans="1:3" x14ac:dyDescent="0.3">
      <c r="A318" s="2">
        <v>44701</v>
      </c>
      <c r="B318" s="10" t="s">
        <v>296</v>
      </c>
      <c r="C318" s="3">
        <v>1750</v>
      </c>
    </row>
    <row r="319" spans="1:3" x14ac:dyDescent="0.3">
      <c r="A319" s="2">
        <v>44701</v>
      </c>
      <c r="B319" s="10" t="s">
        <v>297</v>
      </c>
      <c r="C319" s="3">
        <v>16440</v>
      </c>
    </row>
    <row r="320" spans="1:3" x14ac:dyDescent="0.3">
      <c r="A320" s="2">
        <v>44701</v>
      </c>
      <c r="B320" s="10" t="s">
        <v>297</v>
      </c>
      <c r="C320" s="3">
        <v>2600</v>
      </c>
    </row>
    <row r="321" spans="1:3" x14ac:dyDescent="0.3">
      <c r="A321" s="2">
        <v>44703</v>
      </c>
      <c r="B321" s="10" t="s">
        <v>298</v>
      </c>
      <c r="C321" s="3">
        <v>21870</v>
      </c>
    </row>
    <row r="322" spans="1:3" x14ac:dyDescent="0.3">
      <c r="A322" s="2">
        <v>44704</v>
      </c>
      <c r="B322" s="10" t="s">
        <v>177</v>
      </c>
      <c r="C322" s="3">
        <v>29400</v>
      </c>
    </row>
    <row r="323" spans="1:3" x14ac:dyDescent="0.3">
      <c r="A323" s="2">
        <v>44705</v>
      </c>
      <c r="B323" s="10" t="s">
        <v>300</v>
      </c>
      <c r="C323" s="3">
        <v>14900</v>
      </c>
    </row>
    <row r="324" spans="1:3" x14ac:dyDescent="0.3">
      <c r="A324" s="2">
        <v>44705</v>
      </c>
      <c r="B324" s="10" t="s">
        <v>301</v>
      </c>
      <c r="C324" s="3">
        <v>10700</v>
      </c>
    </row>
    <row r="325" spans="1:3" x14ac:dyDescent="0.3">
      <c r="A325" s="2">
        <v>44705</v>
      </c>
      <c r="B325" s="10" t="s">
        <v>302</v>
      </c>
      <c r="C325" s="3">
        <v>2850</v>
      </c>
    </row>
    <row r="326" spans="1:3" x14ac:dyDescent="0.3">
      <c r="A326" s="2">
        <v>44705</v>
      </c>
      <c r="B326" s="10" t="s">
        <v>303</v>
      </c>
      <c r="C326" s="3">
        <v>5900</v>
      </c>
    </row>
    <row r="327" spans="1:3" x14ac:dyDescent="0.3">
      <c r="A327" s="2">
        <v>44706</v>
      </c>
      <c r="B327" s="10" t="s">
        <v>305</v>
      </c>
      <c r="C327" s="3">
        <v>10600</v>
      </c>
    </row>
    <row r="328" spans="1:3" x14ac:dyDescent="0.3">
      <c r="A328" s="2">
        <v>44706</v>
      </c>
      <c r="B328" s="10" t="s">
        <v>304</v>
      </c>
      <c r="C328" s="3">
        <v>1200</v>
      </c>
    </row>
    <row r="329" spans="1:3" x14ac:dyDescent="0.3">
      <c r="A329" s="2">
        <v>44706</v>
      </c>
      <c r="B329" s="10" t="s">
        <v>311</v>
      </c>
      <c r="C329" s="3">
        <v>56800</v>
      </c>
    </row>
    <row r="330" spans="1:3" x14ac:dyDescent="0.3">
      <c r="A330" s="2">
        <v>44706</v>
      </c>
      <c r="B330" s="10" t="s">
        <v>312</v>
      </c>
      <c r="C330" s="3">
        <v>14000</v>
      </c>
    </row>
    <row r="331" spans="1:3" x14ac:dyDescent="0.3">
      <c r="A331" s="2">
        <v>44706</v>
      </c>
      <c r="B331" s="10" t="s">
        <v>313</v>
      </c>
      <c r="C331" s="3">
        <v>41984</v>
      </c>
    </row>
    <row r="332" spans="1:3" x14ac:dyDescent="0.3">
      <c r="A332" s="2">
        <v>44707</v>
      </c>
      <c r="B332" s="10" t="s">
        <v>319</v>
      </c>
      <c r="C332" s="3">
        <v>35900</v>
      </c>
    </row>
    <row r="333" spans="1:3" x14ac:dyDescent="0.3">
      <c r="A333" s="2">
        <v>44708</v>
      </c>
      <c r="B333" s="10" t="s">
        <v>344</v>
      </c>
      <c r="C333" s="3">
        <v>39000</v>
      </c>
    </row>
    <row r="334" spans="1:3" x14ac:dyDescent="0.3">
      <c r="A334" s="2">
        <v>44708</v>
      </c>
      <c r="B334" s="10" t="s">
        <v>297</v>
      </c>
      <c r="C334" s="3">
        <v>2600</v>
      </c>
    </row>
    <row r="335" spans="1:3" x14ac:dyDescent="0.3">
      <c r="A335" s="2">
        <v>44708</v>
      </c>
      <c r="B335" s="10" t="s">
        <v>346</v>
      </c>
      <c r="C335" s="3">
        <v>26000</v>
      </c>
    </row>
    <row r="336" spans="1:3" x14ac:dyDescent="0.3">
      <c r="A336" s="25">
        <v>44709</v>
      </c>
      <c r="B336" s="10" t="s">
        <v>147</v>
      </c>
      <c r="C336" s="3">
        <v>2600</v>
      </c>
    </row>
    <row r="337" spans="1:5" x14ac:dyDescent="0.3">
      <c r="A337" s="25">
        <v>44709</v>
      </c>
      <c r="B337" s="10" t="s">
        <v>147</v>
      </c>
      <c r="C337" s="3">
        <v>4200</v>
      </c>
    </row>
    <row r="338" spans="1:5" x14ac:dyDescent="0.3">
      <c r="A338" s="2">
        <v>44709</v>
      </c>
      <c r="B338" s="10" t="s">
        <v>167</v>
      </c>
      <c r="C338" s="3">
        <v>8810</v>
      </c>
    </row>
    <row r="339" spans="1:5" x14ac:dyDescent="0.3">
      <c r="A339" s="2">
        <v>44710</v>
      </c>
      <c r="B339" s="10" t="s">
        <v>167</v>
      </c>
      <c r="C339" s="3">
        <v>6250</v>
      </c>
    </row>
    <row r="340" spans="1:5" x14ac:dyDescent="0.3">
      <c r="A340" s="2">
        <v>44710</v>
      </c>
      <c r="B340" s="10" t="s">
        <v>347</v>
      </c>
      <c r="C340" s="3">
        <v>3500</v>
      </c>
    </row>
    <row r="341" spans="1:5" x14ac:dyDescent="0.3">
      <c r="A341" s="2">
        <v>44711</v>
      </c>
      <c r="B341" s="10" t="s">
        <v>352</v>
      </c>
      <c r="C341" s="3">
        <v>130000</v>
      </c>
    </row>
    <row r="342" spans="1:5" x14ac:dyDescent="0.3">
      <c r="A342" s="2">
        <v>44712</v>
      </c>
      <c r="B342" s="10" t="s">
        <v>147</v>
      </c>
      <c r="C342" s="3">
        <v>2100</v>
      </c>
    </row>
    <row r="343" spans="1:5" x14ac:dyDescent="0.3">
      <c r="A343" s="2">
        <v>44712</v>
      </c>
      <c r="B343" s="10" t="s">
        <v>147</v>
      </c>
      <c r="C343" s="3">
        <v>3300</v>
      </c>
    </row>
    <row r="344" spans="1:5" x14ac:dyDescent="0.3">
      <c r="A344" s="2">
        <v>44712</v>
      </c>
      <c r="B344" s="10" t="s">
        <v>171</v>
      </c>
      <c r="C344" s="3">
        <v>1600</v>
      </c>
    </row>
    <row r="345" spans="1:5" x14ac:dyDescent="0.3">
      <c r="A345" s="2">
        <v>44712</v>
      </c>
      <c r="B345" s="10" t="s">
        <v>171</v>
      </c>
      <c r="C345" s="3">
        <v>3000</v>
      </c>
    </row>
    <row r="346" spans="1:5" x14ac:dyDescent="0.3">
      <c r="A346" s="2"/>
      <c r="B346" s="10"/>
    </row>
    <row r="347" spans="1:5" x14ac:dyDescent="0.3">
      <c r="E347" s="10"/>
    </row>
    <row r="348" spans="1:5" x14ac:dyDescent="0.3">
      <c r="C348" s="3">
        <f>SUM(C285:C347)</f>
        <v>1394978</v>
      </c>
    </row>
    <row r="349" spans="1:5" x14ac:dyDescent="0.3">
      <c r="C349" s="3">
        <f>720000-C348</f>
        <v>-674978</v>
      </c>
    </row>
    <row r="352" spans="1:5" x14ac:dyDescent="0.3">
      <c r="A352" s="5" t="s">
        <v>26</v>
      </c>
    </row>
    <row r="353" spans="1:3" x14ac:dyDescent="0.3">
      <c r="A353" s="2">
        <v>44683</v>
      </c>
      <c r="B353" s="10" t="s">
        <v>208</v>
      </c>
      <c r="C353" s="3">
        <v>78700</v>
      </c>
    </row>
    <row r="354" spans="1:3" x14ac:dyDescent="0.3">
      <c r="A354" s="2">
        <v>44683</v>
      </c>
      <c r="B354" s="10" t="s">
        <v>177</v>
      </c>
      <c r="C354" s="3">
        <v>184500</v>
      </c>
    </row>
    <row r="355" spans="1:3" x14ac:dyDescent="0.3">
      <c r="A355" s="2">
        <v>44687</v>
      </c>
      <c r="B355" s="6" t="s">
        <v>47</v>
      </c>
      <c r="C355" s="3">
        <v>39790</v>
      </c>
    </row>
    <row r="356" spans="1:3" x14ac:dyDescent="0.3">
      <c r="A356" s="2">
        <v>44690</v>
      </c>
      <c r="B356" s="10" t="s">
        <v>239</v>
      </c>
      <c r="C356" s="3">
        <v>24900</v>
      </c>
    </row>
    <row r="357" spans="1:3" x14ac:dyDescent="0.3">
      <c r="A357" s="2">
        <v>44692</v>
      </c>
      <c r="B357" s="6" t="s">
        <v>21</v>
      </c>
      <c r="C357" s="3">
        <v>39460</v>
      </c>
    </row>
    <row r="358" spans="1:3" x14ac:dyDescent="0.3">
      <c r="A358" s="2">
        <v>44694</v>
      </c>
      <c r="B358" s="10" t="s">
        <v>255</v>
      </c>
      <c r="C358" s="3">
        <v>41465</v>
      </c>
    </row>
    <row r="359" spans="1:3" x14ac:dyDescent="0.3">
      <c r="A359" s="2">
        <v>44706</v>
      </c>
      <c r="B359" s="42" t="s">
        <v>311</v>
      </c>
      <c r="C359" s="3">
        <v>25400</v>
      </c>
    </row>
    <row r="360" spans="1:3" x14ac:dyDescent="0.3">
      <c r="A360" s="2">
        <v>44707</v>
      </c>
      <c r="B360" s="42" t="s">
        <v>345</v>
      </c>
      <c r="C360" s="3">
        <v>10540</v>
      </c>
    </row>
    <row r="361" spans="1:3" x14ac:dyDescent="0.3">
      <c r="A361" s="2">
        <v>44708</v>
      </c>
      <c r="B361" s="10" t="s">
        <v>220</v>
      </c>
      <c r="C361" s="3">
        <v>204000</v>
      </c>
    </row>
    <row r="362" spans="1:3" x14ac:dyDescent="0.3">
      <c r="A362" s="2"/>
      <c r="B362" s="10"/>
      <c r="C362" s="3">
        <f>635948-648755</f>
        <v>-12807</v>
      </c>
    </row>
    <row r="363" spans="1:3" x14ac:dyDescent="0.3">
      <c r="A363" s="2"/>
      <c r="B363" s="10"/>
    </row>
    <row r="364" spans="1:3" x14ac:dyDescent="0.3">
      <c r="A364" s="2"/>
      <c r="B364" s="10"/>
    </row>
    <row r="366" spans="1:3" x14ac:dyDescent="0.3">
      <c r="C366" s="3">
        <f>SUM(C353:C365)</f>
        <v>635948</v>
      </c>
    </row>
    <row r="370" spans="1:3" x14ac:dyDescent="0.3">
      <c r="A370" s="5" t="s">
        <v>68</v>
      </c>
    </row>
    <row r="371" spans="1:3" x14ac:dyDescent="0.3">
      <c r="A371" s="2">
        <v>44682</v>
      </c>
      <c r="B371" s="10" t="s">
        <v>209</v>
      </c>
      <c r="C371" s="3">
        <v>1450</v>
      </c>
    </row>
    <row r="372" spans="1:3" x14ac:dyDescent="0.3">
      <c r="A372" s="2">
        <v>44682</v>
      </c>
      <c r="B372" s="10" t="s">
        <v>104</v>
      </c>
      <c r="C372" s="3">
        <v>41800</v>
      </c>
    </row>
    <row r="373" spans="1:3" x14ac:dyDescent="0.3">
      <c r="A373" s="2">
        <v>44683</v>
      </c>
      <c r="B373" s="10" t="s">
        <v>210</v>
      </c>
      <c r="C373" s="3">
        <v>6300</v>
      </c>
    </row>
    <row r="374" spans="1:3" x14ac:dyDescent="0.3">
      <c r="A374" s="2">
        <v>44683</v>
      </c>
      <c r="B374" s="10" t="s">
        <v>211</v>
      </c>
      <c r="C374" s="3">
        <v>11700</v>
      </c>
    </row>
    <row r="375" spans="1:3" x14ac:dyDescent="0.3">
      <c r="A375" s="25">
        <v>44683</v>
      </c>
      <c r="B375" s="10" t="s">
        <v>104</v>
      </c>
      <c r="C375" s="3">
        <v>9550</v>
      </c>
    </row>
    <row r="376" spans="1:3" x14ac:dyDescent="0.3">
      <c r="A376" s="2">
        <v>44683</v>
      </c>
      <c r="B376" s="10" t="s">
        <v>218</v>
      </c>
      <c r="C376" s="3">
        <v>800</v>
      </c>
    </row>
    <row r="377" spans="1:3" x14ac:dyDescent="0.3">
      <c r="A377" s="2">
        <v>44685</v>
      </c>
      <c r="B377" s="10" t="s">
        <v>225</v>
      </c>
      <c r="C377" s="3">
        <v>600</v>
      </c>
    </row>
    <row r="378" spans="1:3" x14ac:dyDescent="0.3">
      <c r="A378" s="2">
        <v>44685</v>
      </c>
      <c r="B378" s="10" t="s">
        <v>209</v>
      </c>
      <c r="C378" s="3">
        <v>800</v>
      </c>
    </row>
    <row r="379" spans="1:3" x14ac:dyDescent="0.3">
      <c r="A379" s="2">
        <v>44686</v>
      </c>
      <c r="B379" s="10" t="s">
        <v>226</v>
      </c>
      <c r="C379" s="3">
        <v>3800</v>
      </c>
    </row>
    <row r="380" spans="1:3" x14ac:dyDescent="0.3">
      <c r="A380" s="2">
        <v>44686</v>
      </c>
      <c r="B380" s="10" t="s">
        <v>227</v>
      </c>
      <c r="C380" s="3">
        <v>5000</v>
      </c>
    </row>
    <row r="381" spans="1:3" x14ac:dyDescent="0.3">
      <c r="A381" s="2">
        <v>44687</v>
      </c>
      <c r="B381" s="10" t="s">
        <v>228</v>
      </c>
      <c r="C381" s="3">
        <v>1960</v>
      </c>
    </row>
    <row r="382" spans="1:3" x14ac:dyDescent="0.3">
      <c r="A382" s="2">
        <v>44688</v>
      </c>
      <c r="B382" s="10" t="s">
        <v>229</v>
      </c>
      <c r="C382" s="3">
        <v>30100</v>
      </c>
    </row>
    <row r="383" spans="1:3" x14ac:dyDescent="0.3">
      <c r="A383" s="2">
        <v>44688</v>
      </c>
      <c r="B383" s="10" t="s">
        <v>230</v>
      </c>
      <c r="C383" s="3">
        <v>4200</v>
      </c>
    </row>
    <row r="384" spans="1:3" x14ac:dyDescent="0.3">
      <c r="A384" s="2">
        <v>44688</v>
      </c>
      <c r="B384" s="10" t="s">
        <v>230</v>
      </c>
      <c r="C384" s="3">
        <v>2600</v>
      </c>
    </row>
    <row r="385" spans="1:3" x14ac:dyDescent="0.3">
      <c r="A385" s="2">
        <v>44688</v>
      </c>
      <c r="B385" s="10" t="s">
        <v>231</v>
      </c>
      <c r="C385" s="3">
        <v>34800</v>
      </c>
    </row>
    <row r="386" spans="1:3" x14ac:dyDescent="0.3">
      <c r="A386" s="2">
        <v>44690</v>
      </c>
      <c r="B386" s="10" t="s">
        <v>234</v>
      </c>
      <c r="C386" s="3">
        <v>29400</v>
      </c>
    </row>
    <row r="387" spans="1:3" x14ac:dyDescent="0.3">
      <c r="A387" s="2">
        <v>44690</v>
      </c>
      <c r="B387" s="10" t="s">
        <v>235</v>
      </c>
      <c r="C387" s="3">
        <v>800</v>
      </c>
    </row>
    <row r="388" spans="1:3" x14ac:dyDescent="0.3">
      <c r="A388" s="2">
        <v>44690</v>
      </c>
      <c r="B388" s="10" t="s">
        <v>236</v>
      </c>
      <c r="C388" s="3">
        <v>1000</v>
      </c>
    </row>
    <row r="389" spans="1:3" x14ac:dyDescent="0.3">
      <c r="A389" s="2">
        <v>44690</v>
      </c>
      <c r="B389" s="10" t="s">
        <v>237</v>
      </c>
      <c r="C389" s="3">
        <v>19600</v>
      </c>
    </row>
    <row r="390" spans="1:3" x14ac:dyDescent="0.3">
      <c r="A390" s="2">
        <v>44691</v>
      </c>
      <c r="B390" s="10" t="s">
        <v>147</v>
      </c>
      <c r="C390" s="3">
        <v>3300</v>
      </c>
    </row>
    <row r="391" spans="1:3" x14ac:dyDescent="0.3">
      <c r="A391" s="2">
        <v>44691</v>
      </c>
      <c r="B391" s="10" t="s">
        <v>147</v>
      </c>
      <c r="C391" s="3">
        <v>2100</v>
      </c>
    </row>
    <row r="392" spans="1:3" x14ac:dyDescent="0.3">
      <c r="A392" s="2">
        <v>44692</v>
      </c>
      <c r="B392" s="10" t="s">
        <v>163</v>
      </c>
      <c r="C392" s="3">
        <v>3800</v>
      </c>
    </row>
    <row r="393" spans="1:3" x14ac:dyDescent="0.3">
      <c r="A393" s="2">
        <v>44692</v>
      </c>
      <c r="B393" s="10" t="s">
        <v>163</v>
      </c>
      <c r="C393" s="3">
        <v>3800</v>
      </c>
    </row>
    <row r="394" spans="1:3" x14ac:dyDescent="0.3">
      <c r="A394" s="2">
        <v>44692</v>
      </c>
      <c r="B394" s="10" t="s">
        <v>163</v>
      </c>
      <c r="C394" s="3">
        <v>3800</v>
      </c>
    </row>
    <row r="395" spans="1:3" x14ac:dyDescent="0.3">
      <c r="A395" s="2">
        <v>44692</v>
      </c>
      <c r="B395" s="10" t="s">
        <v>164</v>
      </c>
      <c r="C395" s="3">
        <v>800</v>
      </c>
    </row>
    <row r="396" spans="1:3" x14ac:dyDescent="0.3">
      <c r="A396" s="2">
        <v>44692</v>
      </c>
      <c r="B396" s="10" t="s">
        <v>252</v>
      </c>
      <c r="C396" s="3">
        <v>12000</v>
      </c>
    </row>
    <row r="397" spans="1:3" x14ac:dyDescent="0.3">
      <c r="A397" s="2">
        <v>44692</v>
      </c>
      <c r="B397" s="10" t="s">
        <v>253</v>
      </c>
      <c r="C397" s="3">
        <v>38635</v>
      </c>
    </row>
    <row r="398" spans="1:3" x14ac:dyDescent="0.3">
      <c r="A398" s="2">
        <v>44693</v>
      </c>
      <c r="B398" s="10" t="s">
        <v>254</v>
      </c>
      <c r="C398" s="3">
        <v>30020</v>
      </c>
    </row>
    <row r="399" spans="1:3" x14ac:dyDescent="0.3">
      <c r="A399" s="2"/>
      <c r="B399" s="10"/>
    </row>
    <row r="400" spans="1:3" x14ac:dyDescent="0.3">
      <c r="A400" s="2"/>
    </row>
    <row r="401" spans="1:3" x14ac:dyDescent="0.3">
      <c r="A401" s="2"/>
    </row>
    <row r="402" spans="1:3" x14ac:dyDescent="0.3">
      <c r="A402" s="2"/>
    </row>
    <row r="404" spans="1:3" x14ac:dyDescent="0.3">
      <c r="C404" s="3">
        <f>SUM(C371:C403)</f>
        <v>304515</v>
      </c>
    </row>
    <row r="405" spans="1:3" x14ac:dyDescent="0.3">
      <c r="C405" s="3">
        <f>300000-C404</f>
        <v>-4515</v>
      </c>
    </row>
    <row r="409" spans="1:3" x14ac:dyDescent="0.3">
      <c r="A409" s="36" t="s">
        <v>205</v>
      </c>
    </row>
    <row r="410" spans="1:3" x14ac:dyDescent="0.3">
      <c r="A410" s="2">
        <v>44683</v>
      </c>
      <c r="B410" s="10" t="s">
        <v>206</v>
      </c>
      <c r="C410" s="3">
        <v>220000</v>
      </c>
    </row>
    <row r="411" spans="1:3" x14ac:dyDescent="0.3">
      <c r="A411" s="2">
        <v>44690</v>
      </c>
      <c r="B411" s="10" t="s">
        <v>243</v>
      </c>
      <c r="C411" s="3">
        <v>40000</v>
      </c>
    </row>
    <row r="412" spans="1:3" x14ac:dyDescent="0.3">
      <c r="A412" s="2">
        <v>44691</v>
      </c>
      <c r="B412" s="10" t="s">
        <v>251</v>
      </c>
      <c r="C412" s="3">
        <v>1232153</v>
      </c>
    </row>
    <row r="413" spans="1:3" x14ac:dyDescent="0.3">
      <c r="A413" s="2"/>
    </row>
    <row r="414" spans="1:3" x14ac:dyDescent="0.3">
      <c r="A414" s="2"/>
    </row>
    <row r="415" spans="1:3" x14ac:dyDescent="0.3">
      <c r="A415" s="2"/>
    </row>
    <row r="419" spans="1:3" x14ac:dyDescent="0.3">
      <c r="C419" s="3">
        <f>SUM(C410:C418)</f>
        <v>1492153</v>
      </c>
    </row>
    <row r="423" spans="1:3" x14ac:dyDescent="0.3">
      <c r="A423" s="36" t="s">
        <v>238</v>
      </c>
    </row>
    <row r="424" spans="1:3" x14ac:dyDescent="0.3">
      <c r="A424" s="2">
        <v>44684</v>
      </c>
      <c r="B424" s="10" t="s">
        <v>222</v>
      </c>
      <c r="C424" s="3">
        <v>18400</v>
      </c>
    </row>
    <row r="425" spans="1:3" x14ac:dyDescent="0.3">
      <c r="A425" s="2">
        <v>44684</v>
      </c>
      <c r="B425" s="10" t="s">
        <v>222</v>
      </c>
      <c r="C425" s="3">
        <v>18400</v>
      </c>
    </row>
    <row r="426" spans="1:3" x14ac:dyDescent="0.3">
      <c r="A426" s="2">
        <v>44684</v>
      </c>
      <c r="B426" s="10" t="s">
        <v>222</v>
      </c>
      <c r="C426" s="3">
        <v>41200</v>
      </c>
    </row>
    <row r="427" spans="1:3" x14ac:dyDescent="0.3">
      <c r="A427" s="2">
        <v>44683</v>
      </c>
      <c r="B427" s="10" t="s">
        <v>208</v>
      </c>
      <c r="C427" s="3">
        <v>78700</v>
      </c>
    </row>
    <row r="428" spans="1:3" x14ac:dyDescent="0.3">
      <c r="A428" s="2">
        <v>44686</v>
      </c>
      <c r="B428" s="10" t="s">
        <v>163</v>
      </c>
      <c r="C428" s="3">
        <v>3800</v>
      </c>
    </row>
    <row r="429" spans="1:3" x14ac:dyDescent="0.3">
      <c r="A429" s="2">
        <v>44692</v>
      </c>
      <c r="B429" s="10" t="s">
        <v>163</v>
      </c>
      <c r="C429" s="3">
        <v>3800</v>
      </c>
    </row>
    <row r="430" spans="1:3" x14ac:dyDescent="0.3">
      <c r="A430" s="2">
        <v>44692</v>
      </c>
      <c r="B430" s="10" t="s">
        <v>163</v>
      </c>
      <c r="C430" s="3">
        <v>3800</v>
      </c>
    </row>
    <row r="431" spans="1:3" x14ac:dyDescent="0.3">
      <c r="A431" s="2">
        <v>44692</v>
      </c>
      <c r="B431" s="10" t="s">
        <v>163</v>
      </c>
      <c r="C431" s="3">
        <v>3800</v>
      </c>
    </row>
    <row r="432" spans="1:3" x14ac:dyDescent="0.3">
      <c r="A432" s="2">
        <v>44699</v>
      </c>
      <c r="B432" s="10" t="s">
        <v>292</v>
      </c>
      <c r="C432" s="3">
        <v>6100</v>
      </c>
    </row>
    <row r="433" spans="1:3" x14ac:dyDescent="0.3">
      <c r="A433" s="2">
        <v>44682</v>
      </c>
      <c r="B433" s="10" t="s">
        <v>209</v>
      </c>
      <c r="C433" s="3">
        <v>1450</v>
      </c>
    </row>
    <row r="434" spans="1:3" x14ac:dyDescent="0.3">
      <c r="A434" s="2">
        <v>44684</v>
      </c>
      <c r="B434" s="10" t="s">
        <v>171</v>
      </c>
      <c r="C434" s="3">
        <v>2850</v>
      </c>
    </row>
    <row r="435" spans="1:3" x14ac:dyDescent="0.3">
      <c r="A435" s="2">
        <v>44685</v>
      </c>
      <c r="B435" s="10" t="s">
        <v>209</v>
      </c>
      <c r="C435" s="3">
        <v>800</v>
      </c>
    </row>
    <row r="436" spans="1:3" x14ac:dyDescent="0.3">
      <c r="A436" s="2">
        <v>44690</v>
      </c>
      <c r="B436" s="10" t="s">
        <v>171</v>
      </c>
      <c r="C436" s="3">
        <v>800</v>
      </c>
    </row>
    <row r="437" spans="1:3" x14ac:dyDescent="0.3">
      <c r="A437" s="2">
        <v>44695</v>
      </c>
      <c r="B437" s="10" t="s">
        <v>171</v>
      </c>
      <c r="C437" s="3">
        <v>1450</v>
      </c>
    </row>
    <row r="438" spans="1:3" x14ac:dyDescent="0.3">
      <c r="A438" s="2">
        <v>44696</v>
      </c>
      <c r="B438" s="10" t="s">
        <v>171</v>
      </c>
      <c r="C438" s="3">
        <v>2850</v>
      </c>
    </row>
    <row r="439" spans="1:3" x14ac:dyDescent="0.3">
      <c r="A439" s="2">
        <v>44697</v>
      </c>
      <c r="B439" s="10" t="s">
        <v>171</v>
      </c>
      <c r="C439" s="3">
        <v>950</v>
      </c>
    </row>
    <row r="440" spans="1:3" x14ac:dyDescent="0.3">
      <c r="A440" s="2">
        <v>44698</v>
      </c>
      <c r="B440" s="10" t="s">
        <v>23</v>
      </c>
      <c r="C440" s="3">
        <v>800</v>
      </c>
    </row>
    <row r="441" spans="1:3" x14ac:dyDescent="0.3">
      <c r="A441" s="2">
        <v>44700</v>
      </c>
      <c r="B441" s="10" t="s">
        <v>171</v>
      </c>
      <c r="C441" s="3">
        <v>3400</v>
      </c>
    </row>
    <row r="442" spans="1:3" x14ac:dyDescent="0.3">
      <c r="A442" s="2">
        <v>44690</v>
      </c>
      <c r="B442" s="10" t="s">
        <v>236</v>
      </c>
      <c r="C442" s="3">
        <v>1000</v>
      </c>
    </row>
    <row r="443" spans="1:3" x14ac:dyDescent="0.3">
      <c r="A443" s="2">
        <v>44682</v>
      </c>
      <c r="B443" s="10" t="s">
        <v>212</v>
      </c>
      <c r="C443" s="3">
        <v>3000</v>
      </c>
    </row>
    <row r="444" spans="1:3" x14ac:dyDescent="0.3">
      <c r="A444" s="2">
        <v>44683</v>
      </c>
      <c r="B444" s="10" t="s">
        <v>164</v>
      </c>
      <c r="C444" s="3">
        <v>800</v>
      </c>
    </row>
    <row r="445" spans="1:3" x14ac:dyDescent="0.3">
      <c r="A445" s="2">
        <v>44692</v>
      </c>
      <c r="B445" s="10" t="s">
        <v>164</v>
      </c>
      <c r="C445" s="3">
        <v>800</v>
      </c>
    </row>
    <row r="446" spans="1:3" x14ac:dyDescent="0.3">
      <c r="A446" s="2">
        <v>44695</v>
      </c>
      <c r="B446" s="10" t="s">
        <v>164</v>
      </c>
      <c r="C446" s="3">
        <v>1050</v>
      </c>
    </row>
    <row r="447" spans="1:3" x14ac:dyDescent="0.3">
      <c r="A447" s="2"/>
      <c r="B447" s="10"/>
    </row>
    <row r="448" spans="1:3" x14ac:dyDescent="0.3">
      <c r="A448" s="2"/>
      <c r="B448" s="10"/>
    </row>
    <row r="449" spans="1:3" x14ac:dyDescent="0.3">
      <c r="A449" s="2"/>
      <c r="B449" s="10"/>
    </row>
    <row r="450" spans="1:3" x14ac:dyDescent="0.3">
      <c r="A450" s="2"/>
      <c r="B450" s="10"/>
    </row>
    <row r="451" spans="1:3" x14ac:dyDescent="0.3">
      <c r="A451" s="2"/>
      <c r="B451" s="10"/>
    </row>
    <row r="453" spans="1:3" x14ac:dyDescent="0.3">
      <c r="C453" s="3">
        <f>SUM(C424:C452)</f>
        <v>200000</v>
      </c>
    </row>
    <row r="454" spans="1:3" x14ac:dyDescent="0.3">
      <c r="A454" s="39"/>
    </row>
    <row r="455" spans="1:3" x14ac:dyDescent="0.3">
      <c r="A455" s="39"/>
    </row>
    <row r="456" spans="1:3" x14ac:dyDescent="0.3">
      <c r="A456" s="36" t="s">
        <v>273</v>
      </c>
    </row>
    <row r="457" spans="1:3" x14ac:dyDescent="0.3">
      <c r="A457" s="2">
        <v>44697</v>
      </c>
      <c r="B457" s="10" t="s">
        <v>274</v>
      </c>
      <c r="C457" s="3">
        <v>29400</v>
      </c>
    </row>
    <row r="458" spans="1:3" x14ac:dyDescent="0.3">
      <c r="A458" s="2">
        <v>44683</v>
      </c>
      <c r="B458" s="10" t="s">
        <v>274</v>
      </c>
      <c r="C458" s="3">
        <v>184500</v>
      </c>
    </row>
    <row r="459" spans="1:3" x14ac:dyDescent="0.3">
      <c r="A459" s="2">
        <v>44690</v>
      </c>
      <c r="B459" s="10" t="s">
        <v>274</v>
      </c>
      <c r="C459" s="3">
        <v>29400</v>
      </c>
    </row>
    <row r="460" spans="1:3" x14ac:dyDescent="0.3">
      <c r="A460" s="2">
        <v>44692</v>
      </c>
      <c r="B460" s="10" t="s">
        <v>275</v>
      </c>
      <c r="C460" s="3">
        <v>12000</v>
      </c>
    </row>
    <row r="461" spans="1:3" x14ac:dyDescent="0.3">
      <c r="A461" s="2">
        <v>44692</v>
      </c>
      <c r="B461" s="10" t="s">
        <v>21</v>
      </c>
      <c r="C461" s="3">
        <v>39460</v>
      </c>
    </row>
    <row r="462" spans="1:3" x14ac:dyDescent="0.3">
      <c r="A462" s="2"/>
      <c r="B462" s="10" t="s">
        <v>276</v>
      </c>
      <c r="C462" s="3">
        <v>-21770</v>
      </c>
    </row>
    <row r="463" spans="1:3" x14ac:dyDescent="0.3">
      <c r="A463" s="2"/>
      <c r="B463" s="10" t="s">
        <v>277</v>
      </c>
      <c r="C463" s="3">
        <v>-1650</v>
      </c>
    </row>
    <row r="464" spans="1:3" x14ac:dyDescent="0.3">
      <c r="A464" s="2"/>
      <c r="B464" s="10" t="s">
        <v>278</v>
      </c>
      <c r="C464" s="3">
        <v>-19470</v>
      </c>
    </row>
    <row r="465" spans="1:3" x14ac:dyDescent="0.3">
      <c r="A465" s="2"/>
      <c r="B465" s="10" t="s">
        <v>279</v>
      </c>
      <c r="C465" s="3">
        <v>-1700</v>
      </c>
    </row>
    <row r="466" spans="1:3" x14ac:dyDescent="0.3">
      <c r="A466" s="2"/>
      <c r="B466" s="10" t="s">
        <v>280</v>
      </c>
      <c r="C466" s="3">
        <v>-41240</v>
      </c>
    </row>
    <row r="467" spans="1:3" x14ac:dyDescent="0.3">
      <c r="A467" s="2"/>
      <c r="B467" s="10" t="s">
        <v>285</v>
      </c>
      <c r="C467" s="3">
        <v>-44520.63</v>
      </c>
    </row>
    <row r="468" spans="1:3" x14ac:dyDescent="0.3">
      <c r="A468" s="2"/>
      <c r="B468" s="10" t="s">
        <v>286</v>
      </c>
      <c r="C468" s="3">
        <v>-38146</v>
      </c>
    </row>
    <row r="469" spans="1:3" x14ac:dyDescent="0.3">
      <c r="A469" s="2"/>
      <c r="B469" s="10"/>
    </row>
    <row r="470" spans="1:3" x14ac:dyDescent="0.3">
      <c r="A470" s="2">
        <v>44704</v>
      </c>
      <c r="B470" s="10" t="s">
        <v>177</v>
      </c>
      <c r="C470" s="3">
        <v>29400</v>
      </c>
    </row>
    <row r="471" spans="1:3" x14ac:dyDescent="0.3">
      <c r="A471" s="2"/>
      <c r="B471" s="10" t="s">
        <v>299</v>
      </c>
      <c r="C471" s="3">
        <v>-19470</v>
      </c>
    </row>
    <row r="472" spans="1:3" x14ac:dyDescent="0.3">
      <c r="A472" s="2">
        <v>44705</v>
      </c>
      <c r="B472" s="10" t="s">
        <v>302</v>
      </c>
      <c r="C472" s="3">
        <v>2850</v>
      </c>
    </row>
    <row r="473" spans="1:3" x14ac:dyDescent="0.3">
      <c r="A473" s="2">
        <v>44706</v>
      </c>
      <c r="B473" s="10" t="s">
        <v>305</v>
      </c>
      <c r="C473" s="3">
        <v>10600</v>
      </c>
    </row>
    <row r="474" spans="1:3" x14ac:dyDescent="0.3">
      <c r="A474" s="2">
        <v>44706</v>
      </c>
      <c r="B474" s="10" t="s">
        <v>304</v>
      </c>
      <c r="C474" s="3">
        <v>1200</v>
      </c>
    </row>
    <row r="475" spans="1:3" x14ac:dyDescent="0.3">
      <c r="A475" s="2"/>
      <c r="B475" s="10"/>
    </row>
    <row r="476" spans="1:3" x14ac:dyDescent="0.3">
      <c r="A476" s="2"/>
      <c r="B476" s="10"/>
    </row>
    <row r="477" spans="1:3" x14ac:dyDescent="0.3">
      <c r="A477" s="2"/>
      <c r="B477" s="10"/>
    </row>
    <row r="478" spans="1:3" x14ac:dyDescent="0.3">
      <c r="A478" s="2"/>
      <c r="B478" s="10"/>
    </row>
    <row r="479" spans="1:3" x14ac:dyDescent="0.3">
      <c r="A479" s="32">
        <v>44708</v>
      </c>
      <c r="B479" s="31" t="s">
        <v>200</v>
      </c>
      <c r="C479" s="33">
        <v>62400</v>
      </c>
    </row>
    <row r="480" spans="1:3" x14ac:dyDescent="0.3">
      <c r="A480" s="32">
        <v>44708</v>
      </c>
      <c r="B480" s="31" t="s">
        <v>201</v>
      </c>
      <c r="C480" s="33">
        <v>24300</v>
      </c>
    </row>
    <row r="481" spans="1:3" x14ac:dyDescent="0.3">
      <c r="A481" s="39"/>
    </row>
    <row r="482" spans="1:3" x14ac:dyDescent="0.3">
      <c r="A482" s="39"/>
      <c r="C482" s="3">
        <f>SUM(C457:C481)</f>
        <v>237543.37</v>
      </c>
    </row>
    <row r="483" spans="1:3" x14ac:dyDescent="0.3">
      <c r="A483" s="40"/>
      <c r="C483" s="3">
        <f>250000-C482</f>
        <v>12456.630000000005</v>
      </c>
    </row>
    <row r="484" spans="1:3" x14ac:dyDescent="0.3">
      <c r="A484" s="2"/>
      <c r="B484" s="10"/>
    </row>
    <row r="486" spans="1:3" x14ac:dyDescent="0.3">
      <c r="A486" s="36" t="s">
        <v>266</v>
      </c>
    </row>
    <row r="487" spans="1:3" x14ac:dyDescent="0.3">
      <c r="A487" s="2">
        <v>44694</v>
      </c>
      <c r="B487" s="10" t="s">
        <v>255</v>
      </c>
      <c r="C487" s="3">
        <v>41465</v>
      </c>
    </row>
    <row r="488" spans="1:3" x14ac:dyDescent="0.3">
      <c r="A488" s="2">
        <v>44697</v>
      </c>
      <c r="B488" s="10" t="s">
        <v>264</v>
      </c>
      <c r="C488" s="3">
        <v>106500</v>
      </c>
    </row>
    <row r="490" spans="1:3" x14ac:dyDescent="0.3">
      <c r="C490" s="3">
        <f>SUM(C487:C489)</f>
        <v>147965</v>
      </c>
    </row>
    <row r="494" spans="1:3" x14ac:dyDescent="0.3">
      <c r="A494" s="36" t="s">
        <v>306</v>
      </c>
    </row>
    <row r="495" spans="1:3" x14ac:dyDescent="0.3">
      <c r="A495" s="2">
        <v>44567</v>
      </c>
      <c r="B495" s="10"/>
      <c r="C495" s="3">
        <v>80000</v>
      </c>
    </row>
    <row r="496" spans="1:3" x14ac:dyDescent="0.3">
      <c r="A496" s="2">
        <v>44595</v>
      </c>
      <c r="B496" s="10"/>
      <c r="C496" s="3">
        <v>63000</v>
      </c>
    </row>
    <row r="497" spans="1:3" x14ac:dyDescent="0.3">
      <c r="A497" s="2">
        <v>44622</v>
      </c>
      <c r="B497" s="10"/>
      <c r="C497" s="3">
        <v>80000</v>
      </c>
    </row>
    <row r="498" spans="1:3" x14ac:dyDescent="0.3">
      <c r="A498" s="2">
        <v>44650</v>
      </c>
      <c r="B498" s="10"/>
      <c r="C498" s="3">
        <v>63000</v>
      </c>
    </row>
    <row r="499" spans="1:3" x14ac:dyDescent="0.3">
      <c r="A499" s="2">
        <v>44678</v>
      </c>
      <c r="B499" s="10"/>
      <c r="C499" s="3">
        <v>63000</v>
      </c>
    </row>
    <row r="500" spans="1:3" x14ac:dyDescent="0.3">
      <c r="A500" s="2">
        <v>44706</v>
      </c>
      <c r="B500" s="10"/>
      <c r="C500" s="3">
        <v>56800</v>
      </c>
    </row>
    <row r="501" spans="1:3" x14ac:dyDescent="0.3">
      <c r="A501" s="2">
        <v>44706</v>
      </c>
      <c r="B501" s="10"/>
      <c r="C501" s="3">
        <v>25400</v>
      </c>
    </row>
    <row r="502" spans="1:3" x14ac:dyDescent="0.3">
      <c r="A502" s="2"/>
      <c r="B502" s="10"/>
    </row>
    <row r="503" spans="1:3" x14ac:dyDescent="0.3">
      <c r="A503" s="2">
        <v>44707</v>
      </c>
      <c r="B503" s="10" t="s">
        <v>307</v>
      </c>
      <c r="C503" s="3">
        <v>-311200</v>
      </c>
    </row>
    <row r="504" spans="1:3" x14ac:dyDescent="0.3">
      <c r="A504" s="2"/>
      <c r="B504" s="10"/>
    </row>
    <row r="505" spans="1:3" x14ac:dyDescent="0.3">
      <c r="A505" s="41"/>
    </row>
    <row r="506" spans="1:3" x14ac:dyDescent="0.3">
      <c r="A506" s="41"/>
      <c r="C506" s="3">
        <f>SUM(C495:C505)</f>
        <v>120000</v>
      </c>
    </row>
  </sheetData>
  <sortState ref="A100:C147">
    <sortCondition ref="B100:B147"/>
  </sortState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zoomScale="80" zoomScaleNormal="80" workbookViewId="0">
      <selection activeCell="C378" sqref="C378"/>
    </sheetView>
  </sheetViews>
  <sheetFormatPr defaultColWidth="9" defaultRowHeight="16.5" x14ac:dyDescent="0.3"/>
  <cols>
    <col min="1" max="1" width="12.625" style="55" customWidth="1"/>
    <col min="2" max="2" width="50.625" customWidth="1"/>
    <col min="3" max="4" width="15.625" style="3" customWidth="1"/>
    <col min="5" max="5" width="30.625" customWidth="1"/>
    <col min="6" max="6" width="11.375" bestFit="1" customWidth="1"/>
  </cols>
  <sheetData>
    <row r="1" spans="1:4" s="9" customFormat="1" ht="30" customHeight="1" x14ac:dyDescent="0.3">
      <c r="A1" s="7" t="s">
        <v>9</v>
      </c>
      <c r="B1" s="125">
        <f>C117</f>
        <v>289275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44713</v>
      </c>
      <c r="B4" t="s">
        <v>12</v>
      </c>
      <c r="C4" s="3">
        <v>6183576</v>
      </c>
    </row>
    <row r="5" spans="1:4" x14ac:dyDescent="0.3">
      <c r="A5" s="2">
        <v>44713</v>
      </c>
      <c r="B5" s="10" t="s">
        <v>351</v>
      </c>
      <c r="C5" s="3">
        <v>-40000</v>
      </c>
    </row>
    <row r="6" spans="1:4" x14ac:dyDescent="0.3">
      <c r="A6" s="2">
        <v>44713</v>
      </c>
      <c r="B6" s="4" t="s">
        <v>29</v>
      </c>
      <c r="C6" s="3">
        <v>-670000</v>
      </c>
    </row>
    <row r="7" spans="1:4" x14ac:dyDescent="0.3">
      <c r="A7" s="2">
        <v>44714</v>
      </c>
      <c r="B7" t="s">
        <v>40</v>
      </c>
      <c r="C7" s="3">
        <v>-10000</v>
      </c>
    </row>
    <row r="8" spans="1:4" x14ac:dyDescent="0.3">
      <c r="A8" s="2">
        <v>44714</v>
      </c>
      <c r="B8" s="10" t="s">
        <v>366</v>
      </c>
      <c r="C8" s="3">
        <v>-50000</v>
      </c>
    </row>
    <row r="9" spans="1:4" x14ac:dyDescent="0.3">
      <c r="A9" s="25">
        <v>44715</v>
      </c>
      <c r="B9" s="10" t="s">
        <v>207</v>
      </c>
      <c r="C9" s="3">
        <v>-800000</v>
      </c>
    </row>
    <row r="10" spans="1:4" x14ac:dyDescent="0.3">
      <c r="A10" s="25">
        <v>44716</v>
      </c>
      <c r="B10" s="10" t="s">
        <v>371</v>
      </c>
      <c r="C10" s="3">
        <v>-15000</v>
      </c>
    </row>
    <row r="11" spans="1:4" x14ac:dyDescent="0.3">
      <c r="A11" s="25">
        <v>44717</v>
      </c>
      <c r="B11" s="10" t="s">
        <v>372</v>
      </c>
      <c r="C11" s="3">
        <v>9000</v>
      </c>
    </row>
    <row r="12" spans="1:4" x14ac:dyDescent="0.3">
      <c r="A12" s="25">
        <v>44717</v>
      </c>
      <c r="B12" s="10" t="s">
        <v>373</v>
      </c>
      <c r="C12" s="3">
        <v>22000</v>
      </c>
    </row>
    <row r="13" spans="1:4" x14ac:dyDescent="0.3">
      <c r="A13" s="25">
        <v>44718</v>
      </c>
      <c r="B13" s="10" t="s">
        <v>374</v>
      </c>
      <c r="C13" s="3">
        <v>18000</v>
      </c>
    </row>
    <row r="14" spans="1:4" x14ac:dyDescent="0.3">
      <c r="A14" s="25">
        <v>44718</v>
      </c>
      <c r="B14" s="10" t="s">
        <v>375</v>
      </c>
      <c r="C14" s="3">
        <v>18000</v>
      </c>
    </row>
    <row r="15" spans="1:4" x14ac:dyDescent="0.3">
      <c r="A15" s="25">
        <v>44719</v>
      </c>
      <c r="B15" t="s">
        <v>59</v>
      </c>
      <c r="C15" s="3">
        <v>-17810</v>
      </c>
    </row>
    <row r="16" spans="1:4" x14ac:dyDescent="0.3">
      <c r="A16" s="25">
        <v>44719</v>
      </c>
      <c r="B16" s="10" t="s">
        <v>395</v>
      </c>
      <c r="C16" s="3">
        <v>-80000</v>
      </c>
    </row>
    <row r="17" spans="1:3" x14ac:dyDescent="0.3">
      <c r="A17" s="25">
        <v>44720</v>
      </c>
      <c r="B17" s="10" t="s">
        <v>400</v>
      </c>
      <c r="C17" s="3">
        <v>10000000</v>
      </c>
    </row>
    <row r="18" spans="1:3" x14ac:dyDescent="0.3">
      <c r="A18" s="25">
        <v>44720</v>
      </c>
      <c r="B18" s="10" t="s">
        <v>398</v>
      </c>
      <c r="C18" s="3">
        <v>-11000000</v>
      </c>
    </row>
    <row r="19" spans="1:3" x14ac:dyDescent="0.3">
      <c r="A19" s="25">
        <v>44721</v>
      </c>
      <c r="B19" s="10" t="s">
        <v>400</v>
      </c>
      <c r="C19" s="3">
        <v>1000000</v>
      </c>
    </row>
    <row r="20" spans="1:3" x14ac:dyDescent="0.3">
      <c r="A20" s="25">
        <v>44721</v>
      </c>
      <c r="B20" s="10" t="s">
        <v>399</v>
      </c>
      <c r="C20" s="3">
        <v>1127880</v>
      </c>
    </row>
    <row r="21" spans="1:3" x14ac:dyDescent="0.3">
      <c r="A21" s="25">
        <v>44721</v>
      </c>
      <c r="B21" s="10" t="s">
        <v>401</v>
      </c>
      <c r="C21" s="3">
        <v>609046</v>
      </c>
    </row>
    <row r="22" spans="1:3" x14ac:dyDescent="0.3">
      <c r="A22" s="25">
        <v>44721</v>
      </c>
      <c r="B22" s="10" t="s">
        <v>397</v>
      </c>
      <c r="C22" s="3">
        <v>-609046</v>
      </c>
    </row>
    <row r="23" spans="1:3" x14ac:dyDescent="0.3">
      <c r="A23" s="2">
        <v>44721</v>
      </c>
      <c r="B23" s="10" t="s">
        <v>403</v>
      </c>
      <c r="C23" s="3">
        <v>-20000</v>
      </c>
    </row>
    <row r="24" spans="1:3" x14ac:dyDescent="0.3">
      <c r="A24" s="2">
        <v>44722</v>
      </c>
      <c r="B24" t="s">
        <v>14</v>
      </c>
      <c r="C24" s="3">
        <v>-10000</v>
      </c>
    </row>
    <row r="25" spans="1:3" x14ac:dyDescent="0.3">
      <c r="A25" s="2">
        <v>44722</v>
      </c>
      <c r="B25" t="s">
        <v>27</v>
      </c>
      <c r="C25" s="3">
        <v>-30000</v>
      </c>
    </row>
    <row r="26" spans="1:3" x14ac:dyDescent="0.3">
      <c r="A26" s="2">
        <v>44722</v>
      </c>
      <c r="B26" s="10" t="s">
        <v>409</v>
      </c>
      <c r="C26" s="3">
        <v>184540</v>
      </c>
    </row>
    <row r="27" spans="1:3" x14ac:dyDescent="0.3">
      <c r="A27" s="2">
        <v>44722</v>
      </c>
      <c r="B27" t="s">
        <v>30</v>
      </c>
      <c r="C27" s="3">
        <v>-55650</v>
      </c>
    </row>
    <row r="28" spans="1:3" x14ac:dyDescent="0.3">
      <c r="A28" s="2">
        <v>44722</v>
      </c>
      <c r="B28" t="s">
        <v>74</v>
      </c>
      <c r="C28" s="3">
        <v>-1500000</v>
      </c>
    </row>
    <row r="29" spans="1:3" x14ac:dyDescent="0.3">
      <c r="A29" s="2">
        <v>44722</v>
      </c>
      <c r="B29" s="10" t="s">
        <v>408</v>
      </c>
      <c r="C29" s="3">
        <v>-184540</v>
      </c>
    </row>
    <row r="30" spans="1:3" x14ac:dyDescent="0.3">
      <c r="A30" s="2">
        <v>44722</v>
      </c>
      <c r="B30" t="s">
        <v>75</v>
      </c>
      <c r="C30" s="3">
        <v>-67495</v>
      </c>
    </row>
    <row r="31" spans="1:3" x14ac:dyDescent="0.3">
      <c r="A31" s="2">
        <v>44725</v>
      </c>
      <c r="B31" t="s">
        <v>28</v>
      </c>
      <c r="C31" s="3">
        <v>-445170</v>
      </c>
    </row>
    <row r="32" spans="1:3" x14ac:dyDescent="0.3">
      <c r="A32" s="2">
        <v>44725</v>
      </c>
      <c r="B32" s="10" t="s">
        <v>412</v>
      </c>
      <c r="C32" s="3">
        <v>-20000</v>
      </c>
    </row>
    <row r="33" spans="1:3" x14ac:dyDescent="0.3">
      <c r="A33" s="2">
        <v>44725</v>
      </c>
      <c r="B33" t="s">
        <v>26</v>
      </c>
      <c r="C33" s="3">
        <v>-635948</v>
      </c>
    </row>
    <row r="34" spans="1:3" x14ac:dyDescent="0.3">
      <c r="A34" s="2">
        <v>44725</v>
      </c>
      <c r="B34" s="10" t="s">
        <v>415</v>
      </c>
      <c r="C34" s="3">
        <v>-70000</v>
      </c>
    </row>
    <row r="35" spans="1:3" x14ac:dyDescent="0.3">
      <c r="A35" s="2">
        <v>44725</v>
      </c>
      <c r="B35" s="10" t="s">
        <v>416</v>
      </c>
      <c r="C35" s="3">
        <v>70000</v>
      </c>
    </row>
    <row r="36" spans="1:3" x14ac:dyDescent="0.3">
      <c r="A36" s="2">
        <v>44726</v>
      </c>
      <c r="B36" s="10" t="s">
        <v>420</v>
      </c>
      <c r="C36" s="3">
        <v>1</v>
      </c>
    </row>
    <row r="37" spans="1:3" x14ac:dyDescent="0.3">
      <c r="A37" s="2">
        <v>44727</v>
      </c>
      <c r="B37" t="s">
        <v>25</v>
      </c>
      <c r="C37" s="3">
        <v>-199000</v>
      </c>
    </row>
    <row r="38" spans="1:3" x14ac:dyDescent="0.3">
      <c r="A38" s="2">
        <v>44727</v>
      </c>
      <c r="B38" s="10" t="s">
        <v>423</v>
      </c>
      <c r="C38" s="3">
        <v>10000000</v>
      </c>
    </row>
    <row r="39" spans="1:3" x14ac:dyDescent="0.3">
      <c r="A39" s="2">
        <v>44728</v>
      </c>
      <c r="B39" s="10" t="s">
        <v>423</v>
      </c>
      <c r="C39" s="3">
        <v>10000000</v>
      </c>
    </row>
    <row r="40" spans="1:3" x14ac:dyDescent="0.3">
      <c r="A40" s="2">
        <v>44728</v>
      </c>
      <c r="B40" s="10" t="s">
        <v>427</v>
      </c>
      <c r="C40" s="3">
        <v>-880000</v>
      </c>
    </row>
    <row r="41" spans="1:3" x14ac:dyDescent="0.3">
      <c r="A41" s="2">
        <v>44728</v>
      </c>
      <c r="B41" s="10" t="s">
        <v>428</v>
      </c>
      <c r="C41" s="3">
        <v>-37900</v>
      </c>
    </row>
    <row r="42" spans="1:3" x14ac:dyDescent="0.3">
      <c r="A42" s="2">
        <v>44729</v>
      </c>
      <c r="B42" s="10" t="s">
        <v>423</v>
      </c>
      <c r="C42" s="3">
        <v>10000000</v>
      </c>
    </row>
    <row r="43" spans="1:3" x14ac:dyDescent="0.3">
      <c r="A43" s="25">
        <v>44729</v>
      </c>
      <c r="B43" s="37" t="s">
        <v>429</v>
      </c>
      <c r="C43" s="3">
        <v>-30000000</v>
      </c>
    </row>
    <row r="44" spans="1:3" x14ac:dyDescent="0.3">
      <c r="A44" s="25">
        <v>44730</v>
      </c>
      <c r="B44" s="37" t="s">
        <v>432</v>
      </c>
      <c r="C44" s="3">
        <v>859</v>
      </c>
    </row>
    <row r="45" spans="1:3" x14ac:dyDescent="0.3">
      <c r="A45" s="25">
        <v>44732</v>
      </c>
      <c r="B45" s="37" t="s">
        <v>435</v>
      </c>
      <c r="C45" s="3">
        <v>-90000</v>
      </c>
    </row>
    <row r="46" spans="1:3" x14ac:dyDescent="0.3">
      <c r="A46" s="25">
        <v>44732</v>
      </c>
      <c r="B46" t="s">
        <v>77</v>
      </c>
      <c r="C46" s="3">
        <v>-58164</v>
      </c>
    </row>
    <row r="47" spans="1:3" x14ac:dyDescent="0.3">
      <c r="A47" s="25">
        <v>44732</v>
      </c>
      <c r="B47" s="10" t="s">
        <v>106</v>
      </c>
      <c r="C47" s="3">
        <v>840000</v>
      </c>
    </row>
    <row r="48" spans="1:3" x14ac:dyDescent="0.3">
      <c r="A48" s="25">
        <v>44733</v>
      </c>
      <c r="B48" t="s">
        <v>76</v>
      </c>
      <c r="C48" s="3">
        <v>-58882</v>
      </c>
    </row>
    <row r="49" spans="1:4" x14ac:dyDescent="0.3">
      <c r="A49" s="25">
        <v>44735</v>
      </c>
      <c r="B49" s="10" t="s">
        <v>442</v>
      </c>
      <c r="C49" s="3">
        <v>-200000</v>
      </c>
    </row>
    <row r="50" spans="1:4" x14ac:dyDescent="0.3">
      <c r="A50" s="25">
        <v>44736</v>
      </c>
      <c r="B50" s="10" t="s">
        <v>443</v>
      </c>
      <c r="C50" s="3">
        <v>288800</v>
      </c>
    </row>
    <row r="51" spans="1:4" x14ac:dyDescent="0.3">
      <c r="A51" s="25">
        <v>44736</v>
      </c>
      <c r="B51" s="10" t="s">
        <v>445</v>
      </c>
      <c r="C51" s="3">
        <v>-288000</v>
      </c>
    </row>
    <row r="52" spans="1:4" x14ac:dyDescent="0.3">
      <c r="A52" s="25">
        <v>44736</v>
      </c>
      <c r="B52" t="s">
        <v>56</v>
      </c>
      <c r="C52" s="3">
        <v>-140000</v>
      </c>
    </row>
    <row r="53" spans="1:4" x14ac:dyDescent="0.3">
      <c r="A53" s="25">
        <v>44736</v>
      </c>
      <c r="B53" s="10" t="s">
        <v>447</v>
      </c>
      <c r="C53" s="3">
        <v>157900</v>
      </c>
    </row>
    <row r="54" spans="1:4" x14ac:dyDescent="0.3">
      <c r="A54" s="25">
        <v>44736</v>
      </c>
      <c r="B54" s="10" t="s">
        <v>448</v>
      </c>
      <c r="C54" s="3">
        <v>980000</v>
      </c>
    </row>
    <row r="55" spans="1:4" x14ac:dyDescent="0.3">
      <c r="A55" s="25">
        <v>44739</v>
      </c>
      <c r="B55" s="10" t="s">
        <v>458</v>
      </c>
      <c r="C55" s="3">
        <v>-155770</v>
      </c>
    </row>
    <row r="56" spans="1:4" x14ac:dyDescent="0.3">
      <c r="A56" s="25">
        <v>44741</v>
      </c>
      <c r="B56" s="10" t="s">
        <v>459</v>
      </c>
      <c r="C56" s="3">
        <v>-140000</v>
      </c>
    </row>
    <row r="57" spans="1:4" x14ac:dyDescent="0.3">
      <c r="A57" s="25"/>
      <c r="B57" s="10"/>
    </row>
    <row r="58" spans="1:4" x14ac:dyDescent="0.3">
      <c r="A58" s="25"/>
      <c r="B58" s="10"/>
    </row>
    <row r="59" spans="1:4" x14ac:dyDescent="0.3">
      <c r="A59" s="2"/>
      <c r="B59" s="4" t="s">
        <v>270</v>
      </c>
      <c r="C59" s="3">
        <f>C377</f>
        <v>-184372</v>
      </c>
    </row>
    <row r="61" spans="1:4" x14ac:dyDescent="0.3">
      <c r="A61" s="54" t="s">
        <v>361</v>
      </c>
      <c r="D61" s="3">
        <f>SUM(D62:D67)</f>
        <v>-864000</v>
      </c>
    </row>
    <row r="62" spans="1:4" x14ac:dyDescent="0.3">
      <c r="B62" t="s">
        <v>62</v>
      </c>
      <c r="D62" s="3">
        <v>-204000</v>
      </c>
    </row>
    <row r="63" spans="1:4" x14ac:dyDescent="0.3">
      <c r="B63" t="s">
        <v>56</v>
      </c>
      <c r="D63" s="3">
        <v>-140000</v>
      </c>
    </row>
    <row r="64" spans="1:4" x14ac:dyDescent="0.3">
      <c r="B64" t="s">
        <v>57</v>
      </c>
      <c r="D64" s="3">
        <v>-140000</v>
      </c>
    </row>
    <row r="65" spans="1:6" x14ac:dyDescent="0.3">
      <c r="B65" t="s">
        <v>58</v>
      </c>
      <c r="D65" s="3">
        <v>-150000</v>
      </c>
    </row>
    <row r="66" spans="1:6" x14ac:dyDescent="0.3">
      <c r="B66" t="s">
        <v>61</v>
      </c>
      <c r="D66" s="3">
        <v>-140000</v>
      </c>
    </row>
    <row r="67" spans="1:6" x14ac:dyDescent="0.3">
      <c r="B67" s="10"/>
      <c r="D67" s="3">
        <v>-90000</v>
      </c>
    </row>
    <row r="68" spans="1:6" x14ac:dyDescent="0.3">
      <c r="B68" s="10"/>
    </row>
    <row r="69" spans="1:6" x14ac:dyDescent="0.3">
      <c r="A69" s="54" t="s">
        <v>362</v>
      </c>
      <c r="B69" s="10"/>
      <c r="D69" s="3">
        <v>-200000</v>
      </c>
    </row>
    <row r="70" spans="1:6" x14ac:dyDescent="0.3">
      <c r="B70" s="10"/>
    </row>
    <row r="71" spans="1:6" x14ac:dyDescent="0.3">
      <c r="B71" s="10"/>
    </row>
    <row r="72" spans="1:6" x14ac:dyDescent="0.3">
      <c r="A72" s="54" t="s">
        <v>358</v>
      </c>
      <c r="D72" s="3">
        <f>SUM(D73:D77)</f>
        <v>-1530000</v>
      </c>
    </row>
    <row r="73" spans="1:6" x14ac:dyDescent="0.3">
      <c r="B73" t="s">
        <v>74</v>
      </c>
      <c r="D73" s="3">
        <v>-800000</v>
      </c>
    </row>
    <row r="74" spans="1:6" x14ac:dyDescent="0.3">
      <c r="B74" s="10" t="s">
        <v>207</v>
      </c>
      <c r="C74" s="3">
        <v>-800000</v>
      </c>
      <c r="D74" s="3">
        <v>-520000</v>
      </c>
      <c r="E74" s="14">
        <v>189000</v>
      </c>
      <c r="F74" s="10" t="s">
        <v>215</v>
      </c>
    </row>
    <row r="75" spans="1:6" x14ac:dyDescent="0.3">
      <c r="B75" t="s">
        <v>75</v>
      </c>
      <c r="D75" s="3">
        <v>-70000</v>
      </c>
      <c r="E75" s="14">
        <f>(71000000-189000)/(12*35-1)</f>
        <v>169000</v>
      </c>
      <c r="F75" s="10" t="s">
        <v>216</v>
      </c>
    </row>
    <row r="76" spans="1:6" x14ac:dyDescent="0.3">
      <c r="B76" t="s">
        <v>77</v>
      </c>
      <c r="D76" s="3">
        <v>-70000</v>
      </c>
    </row>
    <row r="77" spans="1:6" x14ac:dyDescent="0.3">
      <c r="B77" t="s">
        <v>76</v>
      </c>
      <c r="D77" s="3">
        <v>-70000</v>
      </c>
    </row>
    <row r="79" spans="1:6" x14ac:dyDescent="0.3">
      <c r="A79" s="55" t="s">
        <v>35</v>
      </c>
    </row>
    <row r="80" spans="1:6" x14ac:dyDescent="0.3">
      <c r="B80" t="s">
        <v>31</v>
      </c>
      <c r="D80" s="3">
        <v>-99000</v>
      </c>
      <c r="E80" s="10" t="s">
        <v>132</v>
      </c>
    </row>
    <row r="81" spans="1:5" x14ac:dyDescent="0.3">
      <c r="B81" t="s">
        <v>71</v>
      </c>
      <c r="D81" s="3">
        <v>-238590</v>
      </c>
      <c r="E81" s="10" t="s">
        <v>132</v>
      </c>
    </row>
    <row r="83" spans="1:5" x14ac:dyDescent="0.3">
      <c r="A83" s="54" t="s">
        <v>357</v>
      </c>
      <c r="D83" s="3">
        <f>SUM(D84:D97)</f>
        <v>-880000</v>
      </c>
    </row>
    <row r="84" spans="1:5" x14ac:dyDescent="0.3">
      <c r="B84" t="s">
        <v>25</v>
      </c>
      <c r="D84" s="3">
        <v>-199000</v>
      </c>
      <c r="E84" s="10"/>
    </row>
    <row r="85" spans="1:5" x14ac:dyDescent="0.3">
      <c r="B85" t="s">
        <v>59</v>
      </c>
      <c r="D85" s="3">
        <v>-18000</v>
      </c>
    </row>
    <row r="86" spans="1:5" x14ac:dyDescent="0.3">
      <c r="B86" t="s">
        <v>87</v>
      </c>
      <c r="D86" s="3">
        <v>-92000</v>
      </c>
    </row>
    <row r="87" spans="1:5" x14ac:dyDescent="0.3">
      <c r="B87" t="s">
        <v>48</v>
      </c>
      <c r="D87" s="3">
        <v>-30000</v>
      </c>
    </row>
    <row r="88" spans="1:5" x14ac:dyDescent="0.3">
      <c r="B88" s="10" t="s">
        <v>245</v>
      </c>
      <c r="D88" s="3">
        <v>-50000</v>
      </c>
    </row>
    <row r="89" spans="1:5" x14ac:dyDescent="0.3">
      <c r="B89" t="s">
        <v>14</v>
      </c>
      <c r="D89" s="3">
        <v>-10000</v>
      </c>
    </row>
    <row r="90" spans="1:5" x14ac:dyDescent="0.3">
      <c r="B90" t="s">
        <v>27</v>
      </c>
      <c r="D90" s="3">
        <v>-30000</v>
      </c>
    </row>
    <row r="91" spans="1:5" x14ac:dyDescent="0.3">
      <c r="B91" t="s">
        <v>30</v>
      </c>
      <c r="D91" s="3">
        <v>-60000</v>
      </c>
    </row>
    <row r="92" spans="1:5" x14ac:dyDescent="0.3">
      <c r="B92" s="10" t="s">
        <v>121</v>
      </c>
      <c r="D92" s="3">
        <v>-250000</v>
      </c>
    </row>
    <row r="93" spans="1:5" x14ac:dyDescent="0.3">
      <c r="B93" s="10" t="s">
        <v>332</v>
      </c>
      <c r="D93" s="3">
        <v>-25000</v>
      </c>
    </row>
    <row r="94" spans="1:5" x14ac:dyDescent="0.3">
      <c r="B94" s="10" t="s">
        <v>330</v>
      </c>
      <c r="D94" s="3">
        <v>-51000</v>
      </c>
    </row>
    <row r="95" spans="1:5" x14ac:dyDescent="0.3">
      <c r="B95" s="10" t="s">
        <v>331</v>
      </c>
      <c r="D95" s="3">
        <v>-25000</v>
      </c>
    </row>
    <row r="96" spans="1:5" x14ac:dyDescent="0.3">
      <c r="B96" s="10" t="s">
        <v>241</v>
      </c>
      <c r="D96" s="3">
        <v>-40000</v>
      </c>
      <c r="E96" s="10" t="s">
        <v>242</v>
      </c>
    </row>
    <row r="98" spans="1:4" x14ac:dyDescent="0.3">
      <c r="A98" s="54" t="s">
        <v>360</v>
      </c>
      <c r="D98" s="3">
        <v>-700000</v>
      </c>
    </row>
    <row r="100" spans="1:4" x14ac:dyDescent="0.3">
      <c r="A100" s="55" t="s">
        <v>15</v>
      </c>
    </row>
    <row r="101" spans="1:4" x14ac:dyDescent="0.3">
      <c r="B101" s="10" t="s">
        <v>106</v>
      </c>
      <c r="D101" s="3">
        <v>840000</v>
      </c>
    </row>
    <row r="102" spans="1:4" x14ac:dyDescent="0.3">
      <c r="B102" s="10"/>
    </row>
    <row r="103" spans="1:4" x14ac:dyDescent="0.3">
      <c r="B103" s="10"/>
    </row>
    <row r="104" spans="1:4" x14ac:dyDescent="0.3">
      <c r="B104" s="10"/>
    </row>
    <row r="105" spans="1:4" x14ac:dyDescent="0.3">
      <c r="A105" s="54" t="s">
        <v>273</v>
      </c>
      <c r="B105" s="10"/>
      <c r="D105" s="3">
        <v>-250000</v>
      </c>
    </row>
    <row r="106" spans="1:4" x14ac:dyDescent="0.3">
      <c r="A106" s="54"/>
      <c r="B106" t="s">
        <v>44</v>
      </c>
      <c r="D106" s="3">
        <v>-20000</v>
      </c>
    </row>
    <row r="107" spans="1:4" x14ac:dyDescent="0.3">
      <c r="B107" t="s">
        <v>40</v>
      </c>
      <c r="C107" s="3">
        <v>-10000</v>
      </c>
      <c r="D107" s="3">
        <v>-10000</v>
      </c>
    </row>
    <row r="108" spans="1:4" x14ac:dyDescent="0.3">
      <c r="B108" s="10" t="s">
        <v>240</v>
      </c>
      <c r="D108" s="3">
        <v>-100000</v>
      </c>
    </row>
    <row r="114" spans="1:4" x14ac:dyDescent="0.3">
      <c r="A114" s="55" t="s">
        <v>11</v>
      </c>
      <c r="C114" s="3">
        <f>SUM(C4:C58)</f>
        <v>2931227</v>
      </c>
    </row>
    <row r="115" spans="1:4" x14ac:dyDescent="0.3">
      <c r="A115" s="55" t="s">
        <v>13</v>
      </c>
      <c r="C115" s="3">
        <f>SUM(C59:C113)</f>
        <v>-994372</v>
      </c>
    </row>
    <row r="116" spans="1:4" x14ac:dyDescent="0.3">
      <c r="A116" s="55" t="s">
        <v>16</v>
      </c>
      <c r="C116" s="3">
        <f>C313+C391</f>
        <v>1647580</v>
      </c>
    </row>
    <row r="117" spans="1:4" x14ac:dyDescent="0.3">
      <c r="A117" s="55" t="s">
        <v>9</v>
      </c>
      <c r="C117" s="3">
        <f>C114+C115-C116</f>
        <v>289275</v>
      </c>
      <c r="D117" s="3">
        <f>D105+D101+D83+D72+D61+D98+D69</f>
        <v>-3584000</v>
      </c>
    </row>
    <row r="121" spans="1:4" x14ac:dyDescent="0.3">
      <c r="A121" s="36" t="s">
        <v>336</v>
      </c>
      <c r="C121" s="3">
        <v>-840000</v>
      </c>
    </row>
    <row r="122" spans="1:4" x14ac:dyDescent="0.3">
      <c r="A122" s="54" t="s">
        <v>341</v>
      </c>
      <c r="B122" s="10" t="s">
        <v>326</v>
      </c>
      <c r="C122" s="3">
        <f>C141</f>
        <v>700000</v>
      </c>
    </row>
    <row r="123" spans="1:4" x14ac:dyDescent="0.3">
      <c r="B123" s="10" t="s">
        <v>324</v>
      </c>
      <c r="C123" s="3">
        <f>C189</f>
        <v>880000</v>
      </c>
    </row>
    <row r="124" spans="1:4" x14ac:dyDescent="0.3">
      <c r="B124" s="10" t="s">
        <v>327</v>
      </c>
      <c r="C124" s="3">
        <f>C208</f>
        <v>1530000</v>
      </c>
    </row>
    <row r="125" spans="1:4" x14ac:dyDescent="0.3">
      <c r="B125" s="10" t="s">
        <v>320</v>
      </c>
      <c r="C125" s="3">
        <v>864000</v>
      </c>
    </row>
    <row r="126" spans="1:4" x14ac:dyDescent="0.3">
      <c r="B126" s="10" t="s">
        <v>322</v>
      </c>
      <c r="C126" s="3">
        <v>200000</v>
      </c>
    </row>
    <row r="127" spans="1:4" x14ac:dyDescent="0.3">
      <c r="B127" s="10" t="s">
        <v>273</v>
      </c>
      <c r="C127" s="3">
        <v>250000</v>
      </c>
    </row>
    <row r="128" spans="1:4" x14ac:dyDescent="0.3">
      <c r="A128" s="54" t="s">
        <v>342</v>
      </c>
      <c r="B128" s="10" t="s">
        <v>326</v>
      </c>
      <c r="C128" s="3">
        <f>-C185</f>
        <v>-667531</v>
      </c>
    </row>
    <row r="129" spans="1:5" x14ac:dyDescent="0.3">
      <c r="A129" s="54"/>
      <c r="B129" s="10" t="s">
        <v>324</v>
      </c>
      <c r="C129" s="3">
        <f>-C204</f>
        <v>-879850</v>
      </c>
    </row>
    <row r="130" spans="1:5" x14ac:dyDescent="0.3">
      <c r="A130" s="54"/>
      <c r="B130" s="10" t="s">
        <v>327</v>
      </c>
      <c r="C130" s="3">
        <f>-C216</f>
        <v>-1530000</v>
      </c>
    </row>
    <row r="131" spans="1:5" x14ac:dyDescent="0.3">
      <c r="A131" s="54"/>
      <c r="B131" s="10" t="s">
        <v>320</v>
      </c>
      <c r="C131" s="3">
        <f>-C229</f>
        <v>-849000</v>
      </c>
    </row>
    <row r="132" spans="1:5" x14ac:dyDescent="0.3">
      <c r="A132" s="54"/>
      <c r="B132" s="10" t="s">
        <v>321</v>
      </c>
      <c r="C132" s="3">
        <f>-C254</f>
        <v>-174050</v>
      </c>
    </row>
    <row r="133" spans="1:5" x14ac:dyDescent="0.3">
      <c r="A133" s="54"/>
      <c r="B133" s="10" t="s">
        <v>273</v>
      </c>
      <c r="C133" s="3">
        <v>-250000</v>
      </c>
    </row>
    <row r="134" spans="1:5" x14ac:dyDescent="0.3">
      <c r="B134" s="10" t="s">
        <v>388</v>
      </c>
      <c r="C134" s="3">
        <f>-C291</f>
        <v>-10650</v>
      </c>
    </row>
    <row r="135" spans="1:5" x14ac:dyDescent="0.3">
      <c r="B135" s="10" t="s">
        <v>463</v>
      </c>
      <c r="C135" s="3">
        <f>-C273</f>
        <v>-84000</v>
      </c>
    </row>
    <row r="136" spans="1:5" s="49" customFormat="1" ht="24.95" customHeight="1" x14ac:dyDescent="0.3">
      <c r="A136" s="45"/>
      <c r="B136" s="46" t="s">
        <v>464</v>
      </c>
      <c r="C136" s="47">
        <f>SUM(C122:C135)</f>
        <v>-21081</v>
      </c>
      <c r="D136" s="48"/>
    </row>
    <row r="137" spans="1:5" s="49" customFormat="1" ht="24.95" customHeight="1" x14ac:dyDescent="0.3">
      <c r="A137" s="45"/>
      <c r="B137" s="50" t="s">
        <v>349</v>
      </c>
      <c r="C137" s="51"/>
      <c r="D137" s="48"/>
    </row>
    <row r="138" spans="1:5" s="49" customFormat="1" ht="24.95" customHeight="1" x14ac:dyDescent="0.3">
      <c r="A138" s="45"/>
      <c r="B138" s="52" t="s">
        <v>350</v>
      </c>
      <c r="C138" s="53">
        <v>10650</v>
      </c>
      <c r="D138" s="48"/>
    </row>
    <row r="139" spans="1:5" s="49" customFormat="1" ht="24.95" customHeight="1" x14ac:dyDescent="0.3">
      <c r="A139" s="45"/>
      <c r="B139" s="59" t="s">
        <v>465</v>
      </c>
      <c r="C139" s="60">
        <f>SUM(C136:C138)</f>
        <v>-10431</v>
      </c>
      <c r="D139" s="48"/>
    </row>
    <row r="141" spans="1:5" x14ac:dyDescent="0.3">
      <c r="A141" s="36" t="s">
        <v>323</v>
      </c>
      <c r="C141" s="56">
        <v>700000</v>
      </c>
    </row>
    <row r="142" spans="1:5" s="3" customFormat="1" x14ac:dyDescent="0.3">
      <c r="A142" s="2">
        <v>44713</v>
      </c>
      <c r="B142" s="10" t="s">
        <v>364</v>
      </c>
      <c r="C142" s="3">
        <v>3000</v>
      </c>
      <c r="E142"/>
    </row>
    <row r="143" spans="1:5" s="3" customFormat="1" x14ac:dyDescent="0.3">
      <c r="A143" s="2">
        <v>44713</v>
      </c>
      <c r="B143" s="10" t="s">
        <v>167</v>
      </c>
      <c r="C143" s="3">
        <v>1000</v>
      </c>
      <c r="E143"/>
    </row>
    <row r="144" spans="1:5" s="3" customFormat="1" x14ac:dyDescent="0.3">
      <c r="A144" s="2">
        <v>44714</v>
      </c>
      <c r="B144" s="10" t="s">
        <v>369</v>
      </c>
      <c r="C144" s="3">
        <v>29900</v>
      </c>
      <c r="E144"/>
    </row>
    <row r="145" spans="1:5" s="3" customFormat="1" x14ac:dyDescent="0.3">
      <c r="A145" s="2">
        <v>44715</v>
      </c>
      <c r="B145" s="10" t="s">
        <v>370</v>
      </c>
      <c r="C145" s="3">
        <v>21900</v>
      </c>
      <c r="E145"/>
    </row>
    <row r="146" spans="1:5" s="3" customFormat="1" x14ac:dyDescent="0.3">
      <c r="A146" s="2">
        <v>44715</v>
      </c>
      <c r="B146" s="10" t="s">
        <v>377</v>
      </c>
      <c r="C146" s="3">
        <v>32640</v>
      </c>
      <c r="E146"/>
    </row>
    <row r="147" spans="1:5" s="3" customFormat="1" x14ac:dyDescent="0.3">
      <c r="A147" s="2">
        <v>44715</v>
      </c>
      <c r="B147" s="10" t="s">
        <v>379</v>
      </c>
      <c r="C147" s="3">
        <v>2600</v>
      </c>
      <c r="E147"/>
    </row>
    <row r="148" spans="1:5" s="3" customFormat="1" x14ac:dyDescent="0.3">
      <c r="A148" s="2">
        <v>44715</v>
      </c>
      <c r="B148" s="10" t="s">
        <v>380</v>
      </c>
      <c r="C148" s="3">
        <v>7000</v>
      </c>
      <c r="E148"/>
    </row>
    <row r="149" spans="1:5" s="3" customFormat="1" x14ac:dyDescent="0.3">
      <c r="A149" s="2">
        <v>44715</v>
      </c>
      <c r="B149" s="10" t="s">
        <v>378</v>
      </c>
      <c r="C149" s="3">
        <v>28949</v>
      </c>
      <c r="E149"/>
    </row>
    <row r="150" spans="1:5" s="3" customFormat="1" x14ac:dyDescent="0.3">
      <c r="A150" s="2">
        <v>44716</v>
      </c>
      <c r="B150" s="10" t="s">
        <v>381</v>
      </c>
      <c r="C150" s="3">
        <v>1750</v>
      </c>
      <c r="E150"/>
    </row>
    <row r="151" spans="1:5" s="3" customFormat="1" x14ac:dyDescent="0.3">
      <c r="A151" s="2">
        <v>44717</v>
      </c>
      <c r="B151" s="10" t="s">
        <v>384</v>
      </c>
      <c r="C151" s="3">
        <v>3500</v>
      </c>
      <c r="E151"/>
    </row>
    <row r="152" spans="1:5" s="3" customFormat="1" x14ac:dyDescent="0.3">
      <c r="A152" s="2">
        <v>44717</v>
      </c>
      <c r="B152" s="10" t="s">
        <v>384</v>
      </c>
      <c r="C152" s="3">
        <v>1600</v>
      </c>
      <c r="E152"/>
    </row>
    <row r="153" spans="1:5" s="3" customFormat="1" x14ac:dyDescent="0.3">
      <c r="A153" s="2">
        <v>44717</v>
      </c>
      <c r="B153" s="10" t="s">
        <v>385</v>
      </c>
      <c r="C153" s="3">
        <v>21070</v>
      </c>
      <c r="E153"/>
    </row>
    <row r="154" spans="1:5" s="3" customFormat="1" x14ac:dyDescent="0.3">
      <c r="A154" s="2">
        <v>44714</v>
      </c>
      <c r="B154" s="10" t="s">
        <v>393</v>
      </c>
      <c r="C154" s="3">
        <v>2560</v>
      </c>
      <c r="E154"/>
    </row>
    <row r="155" spans="1:5" s="3" customFormat="1" x14ac:dyDescent="0.3">
      <c r="A155" s="2">
        <v>44719</v>
      </c>
      <c r="B155" s="10" t="s">
        <v>405</v>
      </c>
      <c r="C155" s="3">
        <v>29500</v>
      </c>
      <c r="E155"/>
    </row>
    <row r="156" spans="1:5" s="3" customFormat="1" x14ac:dyDescent="0.3">
      <c r="A156" s="2">
        <v>44720</v>
      </c>
      <c r="B156" s="10" t="s">
        <v>406</v>
      </c>
      <c r="C156" s="3">
        <v>42223</v>
      </c>
      <c r="E156"/>
    </row>
    <row r="157" spans="1:5" s="3" customFormat="1" x14ac:dyDescent="0.3">
      <c r="A157" s="2">
        <v>44722</v>
      </c>
      <c r="B157" s="10" t="s">
        <v>413</v>
      </c>
      <c r="C157" s="3">
        <v>28480</v>
      </c>
      <c r="E157"/>
    </row>
    <row r="158" spans="1:5" s="3" customFormat="1" x14ac:dyDescent="0.3">
      <c r="A158" s="2">
        <v>44725</v>
      </c>
      <c r="B158" s="10" t="s">
        <v>297</v>
      </c>
      <c r="C158" s="3">
        <v>30840</v>
      </c>
      <c r="E158"/>
    </row>
    <row r="159" spans="1:5" s="3" customFormat="1" x14ac:dyDescent="0.3">
      <c r="A159" s="2">
        <v>44726</v>
      </c>
      <c r="B159" s="10" t="s">
        <v>419</v>
      </c>
      <c r="C159" s="3">
        <v>14900</v>
      </c>
      <c r="E159"/>
    </row>
    <row r="160" spans="1:5" s="3" customFormat="1" x14ac:dyDescent="0.3">
      <c r="A160" s="2">
        <v>44727</v>
      </c>
      <c r="B160" s="10" t="s">
        <v>425</v>
      </c>
      <c r="C160" s="3">
        <v>12400</v>
      </c>
      <c r="E160"/>
    </row>
    <row r="161" spans="1:5" s="3" customFormat="1" x14ac:dyDescent="0.3">
      <c r="A161" s="2">
        <v>44728</v>
      </c>
      <c r="B161" s="10" t="s">
        <v>167</v>
      </c>
      <c r="C161" s="3">
        <v>5070</v>
      </c>
      <c r="E161"/>
    </row>
    <row r="162" spans="1:5" s="3" customFormat="1" x14ac:dyDescent="0.3">
      <c r="A162" s="2">
        <v>44729</v>
      </c>
      <c r="B162" s="10" t="s">
        <v>433</v>
      </c>
      <c r="C162" s="3">
        <v>9270</v>
      </c>
      <c r="E162"/>
    </row>
    <row r="163" spans="1:5" s="3" customFormat="1" x14ac:dyDescent="0.3">
      <c r="A163" s="2">
        <v>44729</v>
      </c>
      <c r="B163" s="10" t="s">
        <v>297</v>
      </c>
      <c r="C163" s="3">
        <v>31880</v>
      </c>
      <c r="E163"/>
    </row>
    <row r="164" spans="1:5" s="3" customFormat="1" x14ac:dyDescent="0.3">
      <c r="A164" s="2">
        <v>44729</v>
      </c>
      <c r="B164" s="10" t="s">
        <v>434</v>
      </c>
      <c r="C164" s="3">
        <v>40689</v>
      </c>
      <c r="E164"/>
    </row>
    <row r="165" spans="1:5" s="3" customFormat="1" x14ac:dyDescent="0.3">
      <c r="A165" s="2">
        <v>44730</v>
      </c>
      <c r="B165" s="10" t="s">
        <v>164</v>
      </c>
      <c r="C165" s="3">
        <v>4600</v>
      </c>
      <c r="E165"/>
    </row>
    <row r="166" spans="1:5" s="3" customFormat="1" x14ac:dyDescent="0.3">
      <c r="A166" s="25">
        <v>44732</v>
      </c>
      <c r="B166" s="37" t="s">
        <v>435</v>
      </c>
      <c r="C166" s="3">
        <v>90000</v>
      </c>
      <c r="E166"/>
    </row>
    <row r="167" spans="1:5" s="3" customFormat="1" x14ac:dyDescent="0.3">
      <c r="A167" s="2">
        <v>44732</v>
      </c>
      <c r="B167" s="10" t="s">
        <v>437</v>
      </c>
      <c r="C167" s="3">
        <v>2100</v>
      </c>
      <c r="E167"/>
    </row>
    <row r="168" spans="1:5" s="3" customFormat="1" x14ac:dyDescent="0.3">
      <c r="A168" s="25">
        <v>44732</v>
      </c>
      <c r="B168" s="10" t="s">
        <v>438</v>
      </c>
      <c r="C168" s="3">
        <v>41890</v>
      </c>
      <c r="E168"/>
    </row>
    <row r="169" spans="1:5" s="3" customFormat="1" x14ac:dyDescent="0.3">
      <c r="A169" s="25">
        <v>44733</v>
      </c>
      <c r="B169" s="10" t="s">
        <v>255</v>
      </c>
      <c r="C169" s="3">
        <v>4480</v>
      </c>
      <c r="E169"/>
    </row>
    <row r="170" spans="1:5" s="3" customFormat="1" x14ac:dyDescent="0.3">
      <c r="A170" s="2">
        <v>44733</v>
      </c>
      <c r="B170" s="10" t="s">
        <v>296</v>
      </c>
      <c r="C170" s="3">
        <v>1300</v>
      </c>
      <c r="E170"/>
    </row>
    <row r="171" spans="1:5" s="3" customFormat="1" x14ac:dyDescent="0.3">
      <c r="A171" s="2">
        <v>44733</v>
      </c>
      <c r="B171" s="10" t="s">
        <v>191</v>
      </c>
      <c r="C171" s="3">
        <v>2100</v>
      </c>
      <c r="E171"/>
    </row>
    <row r="172" spans="1:5" s="3" customFormat="1" x14ac:dyDescent="0.3">
      <c r="A172" s="2">
        <v>44736</v>
      </c>
      <c r="B172" s="10" t="s">
        <v>297</v>
      </c>
      <c r="C172" s="3">
        <v>33700</v>
      </c>
      <c r="E172"/>
    </row>
    <row r="173" spans="1:5" s="3" customFormat="1" x14ac:dyDescent="0.3">
      <c r="A173" s="2">
        <v>44736</v>
      </c>
      <c r="B173" s="10" t="s">
        <v>449</v>
      </c>
      <c r="C173" s="3">
        <v>4450</v>
      </c>
      <c r="E173"/>
    </row>
    <row r="174" spans="1:5" s="3" customFormat="1" x14ac:dyDescent="0.3">
      <c r="A174" s="2">
        <v>44736</v>
      </c>
      <c r="B174" s="10" t="s">
        <v>450</v>
      </c>
      <c r="C174" s="3">
        <v>13050</v>
      </c>
      <c r="E174"/>
    </row>
    <row r="175" spans="1:5" s="3" customFormat="1" x14ac:dyDescent="0.3">
      <c r="A175" s="2">
        <v>44737</v>
      </c>
      <c r="B175" s="10" t="s">
        <v>453</v>
      </c>
      <c r="C175" s="3">
        <v>1210</v>
      </c>
      <c r="E175"/>
    </row>
    <row r="176" spans="1:5" s="3" customFormat="1" x14ac:dyDescent="0.3">
      <c r="A176" s="2">
        <v>44737</v>
      </c>
      <c r="B176" s="10" t="s">
        <v>296</v>
      </c>
      <c r="C176" s="3">
        <v>3100</v>
      </c>
      <c r="E176"/>
    </row>
    <row r="177" spans="1:5" s="3" customFormat="1" x14ac:dyDescent="0.3">
      <c r="A177" s="2">
        <v>44738</v>
      </c>
      <c r="B177" s="10" t="s">
        <v>455</v>
      </c>
      <c r="C177" s="3">
        <v>43250</v>
      </c>
      <c r="E177"/>
    </row>
    <row r="178" spans="1:5" s="3" customFormat="1" x14ac:dyDescent="0.3">
      <c r="A178" s="2">
        <v>44738</v>
      </c>
      <c r="B178" s="10" t="s">
        <v>456</v>
      </c>
      <c r="C178" s="3">
        <v>2600</v>
      </c>
      <c r="E178"/>
    </row>
    <row r="179" spans="1:5" s="3" customFormat="1" x14ac:dyDescent="0.3">
      <c r="A179" s="2">
        <v>44738</v>
      </c>
      <c r="B179" s="10" t="s">
        <v>456</v>
      </c>
      <c r="C179" s="3">
        <v>2980</v>
      </c>
      <c r="E179"/>
    </row>
    <row r="180" spans="1:5" s="3" customFormat="1" x14ac:dyDescent="0.3">
      <c r="A180" s="2">
        <v>44741</v>
      </c>
      <c r="B180" s="10" t="s">
        <v>460</v>
      </c>
      <c r="C180" s="3">
        <v>14000</v>
      </c>
      <c r="E180"/>
    </row>
    <row r="181" spans="1:5" s="3" customFormat="1" x14ac:dyDescent="0.3">
      <c r="A181" s="2"/>
      <c r="B181" s="10"/>
      <c r="E181"/>
    </row>
    <row r="182" spans="1:5" s="3" customFormat="1" x14ac:dyDescent="0.3">
      <c r="A182" s="2"/>
      <c r="B182" s="10"/>
      <c r="E182"/>
    </row>
    <row r="183" spans="1:5" s="3" customFormat="1" x14ac:dyDescent="0.3">
      <c r="A183" s="2"/>
      <c r="B183" s="10"/>
      <c r="E183"/>
    </row>
    <row r="184" spans="1:5" s="3" customFormat="1" x14ac:dyDescent="0.3">
      <c r="A184" s="2"/>
      <c r="B184"/>
      <c r="E184"/>
    </row>
    <row r="185" spans="1:5" s="3" customFormat="1" x14ac:dyDescent="0.3">
      <c r="A185" s="55"/>
      <c r="B185"/>
      <c r="C185" s="3">
        <f>SUM(C142:C184)</f>
        <v>667531</v>
      </c>
      <c r="E185"/>
    </row>
    <row r="186" spans="1:5" s="3" customFormat="1" x14ac:dyDescent="0.3">
      <c r="A186" s="55"/>
      <c r="B186" s="10" t="s">
        <v>335</v>
      </c>
      <c r="C186" s="3">
        <f>C141-C185</f>
        <v>32469</v>
      </c>
      <c r="E186"/>
    </row>
    <row r="187" spans="1:5" s="3" customFormat="1" x14ac:dyDescent="0.3">
      <c r="A187" s="55"/>
      <c r="B187"/>
      <c r="E187"/>
    </row>
    <row r="188" spans="1:5" s="3" customFormat="1" x14ac:dyDescent="0.3">
      <c r="A188" s="55"/>
      <c r="B188"/>
      <c r="E188"/>
    </row>
    <row r="189" spans="1:5" s="3" customFormat="1" x14ac:dyDescent="0.3">
      <c r="A189" s="36" t="s">
        <v>325</v>
      </c>
      <c r="B189"/>
      <c r="C189" s="56">
        <v>880000</v>
      </c>
      <c r="E189"/>
    </row>
    <row r="190" spans="1:5" s="3" customFormat="1" x14ac:dyDescent="0.3">
      <c r="A190" s="25"/>
      <c r="B190" s="10" t="s">
        <v>353</v>
      </c>
      <c r="C190" s="3">
        <v>40000</v>
      </c>
      <c r="E190"/>
    </row>
    <row r="191" spans="1:5" s="3" customFormat="1" x14ac:dyDescent="0.3">
      <c r="A191" s="25"/>
      <c r="B191" t="s">
        <v>59</v>
      </c>
      <c r="C191" s="3">
        <v>17800</v>
      </c>
      <c r="E191"/>
    </row>
    <row r="192" spans="1:5" s="3" customFormat="1" x14ac:dyDescent="0.3">
      <c r="A192" s="2"/>
      <c r="B192" s="10" t="s">
        <v>37</v>
      </c>
      <c r="C192" s="3">
        <v>20680</v>
      </c>
      <c r="E192"/>
    </row>
    <row r="193" spans="1:5" s="3" customFormat="1" x14ac:dyDescent="0.3">
      <c r="A193" s="2"/>
      <c r="B193" s="10" t="s">
        <v>271</v>
      </c>
      <c r="C193" s="3">
        <v>20900</v>
      </c>
      <c r="E193"/>
    </row>
    <row r="194" spans="1:5" s="3" customFormat="1" x14ac:dyDescent="0.3">
      <c r="A194" s="2"/>
      <c r="B194" s="10" t="s">
        <v>47</v>
      </c>
      <c r="C194" s="3">
        <v>24360</v>
      </c>
      <c r="E194"/>
    </row>
    <row r="195" spans="1:5" s="3" customFormat="1" x14ac:dyDescent="0.3">
      <c r="A195" s="2"/>
      <c r="B195" s="10" t="s">
        <v>14</v>
      </c>
      <c r="C195" s="3">
        <v>10000</v>
      </c>
      <c r="E195" s="10"/>
    </row>
    <row r="196" spans="1:5" s="3" customFormat="1" x14ac:dyDescent="0.3">
      <c r="A196" s="2"/>
      <c r="B196" t="s">
        <v>27</v>
      </c>
      <c r="C196" s="3">
        <v>30000</v>
      </c>
      <c r="E196" s="10"/>
    </row>
    <row r="197" spans="1:5" s="3" customFormat="1" x14ac:dyDescent="0.3">
      <c r="A197" s="2"/>
      <c r="B197" s="10" t="s">
        <v>354</v>
      </c>
      <c r="C197" s="3">
        <v>55650</v>
      </c>
      <c r="E197" s="10"/>
    </row>
    <row r="198" spans="1:5" s="3" customFormat="1" x14ac:dyDescent="0.3">
      <c r="A198" s="2"/>
      <c r="B198" t="s">
        <v>25</v>
      </c>
      <c r="C198" s="3">
        <v>199000</v>
      </c>
      <c r="E198" s="10"/>
    </row>
    <row r="199" spans="1:5" s="3" customFormat="1" x14ac:dyDescent="0.3">
      <c r="A199" s="2"/>
      <c r="B199" t="s">
        <v>87</v>
      </c>
      <c r="C199" s="3">
        <v>91990</v>
      </c>
      <c r="E199" s="10"/>
    </row>
    <row r="200" spans="1:5" s="3" customFormat="1" x14ac:dyDescent="0.3">
      <c r="A200" s="2"/>
      <c r="B200" t="s">
        <v>48</v>
      </c>
      <c r="C200" s="3">
        <v>30000</v>
      </c>
      <c r="E200" s="10"/>
    </row>
    <row r="201" spans="1:5" s="3" customFormat="1" x14ac:dyDescent="0.3">
      <c r="A201" s="2"/>
      <c r="B201" s="10" t="s">
        <v>359</v>
      </c>
      <c r="C201" s="3">
        <v>155770</v>
      </c>
      <c r="E201" s="10"/>
    </row>
    <row r="202" spans="1:5" s="3" customFormat="1" x14ac:dyDescent="0.3">
      <c r="A202" s="2">
        <v>44717</v>
      </c>
      <c r="B202" s="10" t="s">
        <v>384</v>
      </c>
      <c r="C202" s="3">
        <v>183700</v>
      </c>
      <c r="E202" s="10"/>
    </row>
    <row r="203" spans="1:5" s="3" customFormat="1" x14ac:dyDescent="0.3">
      <c r="A203" s="2"/>
      <c r="B203" s="10"/>
      <c r="E203" s="10"/>
    </row>
    <row r="204" spans="1:5" s="3" customFormat="1" x14ac:dyDescent="0.3">
      <c r="A204" s="55"/>
      <c r="B204"/>
      <c r="C204" s="3">
        <f>SUM(C190:C203)</f>
        <v>879850</v>
      </c>
      <c r="E204"/>
    </row>
    <row r="205" spans="1:5" s="3" customFormat="1" x14ac:dyDescent="0.3">
      <c r="A205" s="55"/>
      <c r="B205" s="10" t="s">
        <v>335</v>
      </c>
      <c r="C205" s="3">
        <f>C189-C204</f>
        <v>150</v>
      </c>
      <c r="E205"/>
    </row>
    <row r="206" spans="1:5" s="3" customFormat="1" x14ac:dyDescent="0.3">
      <c r="A206" s="55"/>
      <c r="B206"/>
      <c r="E206"/>
    </row>
    <row r="207" spans="1:5" s="3" customFormat="1" x14ac:dyDescent="0.3">
      <c r="A207" s="55"/>
      <c r="B207"/>
      <c r="E207"/>
    </row>
    <row r="208" spans="1:5" s="3" customFormat="1" x14ac:dyDescent="0.3">
      <c r="A208" s="36" t="s">
        <v>327</v>
      </c>
      <c r="B208"/>
      <c r="C208" s="56">
        <v>1530000</v>
      </c>
      <c r="E208"/>
    </row>
    <row r="209" spans="1:5" s="3" customFormat="1" x14ac:dyDescent="0.3">
      <c r="A209" s="2">
        <v>44687</v>
      </c>
      <c r="B209" s="10" t="s">
        <v>310</v>
      </c>
      <c r="C209" s="3">
        <v>110000</v>
      </c>
      <c r="E209"/>
    </row>
    <row r="210" spans="1:5" s="3" customFormat="1" x14ac:dyDescent="0.3">
      <c r="A210" s="2">
        <v>44706</v>
      </c>
      <c r="B210" s="10" t="s">
        <v>309</v>
      </c>
      <c r="C210" s="3">
        <v>410000</v>
      </c>
      <c r="E210"/>
    </row>
    <row r="211" spans="1:5" s="3" customFormat="1" x14ac:dyDescent="0.3">
      <c r="A211" s="2">
        <v>44712</v>
      </c>
      <c r="B211" s="10" t="s">
        <v>315</v>
      </c>
      <c r="C211" s="3">
        <v>800000</v>
      </c>
      <c r="E211"/>
    </row>
    <row r="212" spans="1:5" s="3" customFormat="1" x14ac:dyDescent="0.3">
      <c r="A212" s="25">
        <v>44691</v>
      </c>
      <c r="B212" t="s">
        <v>75</v>
      </c>
      <c r="C212" s="3">
        <v>70000</v>
      </c>
      <c r="E212"/>
    </row>
    <row r="213" spans="1:5" s="3" customFormat="1" x14ac:dyDescent="0.3">
      <c r="A213" s="25">
        <v>44700</v>
      </c>
      <c r="B213" t="s">
        <v>77</v>
      </c>
      <c r="C213" s="3">
        <v>70000</v>
      </c>
      <c r="E213"/>
    </row>
    <row r="214" spans="1:5" s="3" customFormat="1" x14ac:dyDescent="0.3">
      <c r="A214" s="25">
        <v>44704</v>
      </c>
      <c r="B214" t="s">
        <v>76</v>
      </c>
      <c r="C214" s="3">
        <v>70000</v>
      </c>
      <c r="E214"/>
    </row>
    <row r="215" spans="1:5" s="3" customFormat="1" x14ac:dyDescent="0.3">
      <c r="A215" s="2"/>
      <c r="B215" s="10"/>
      <c r="E215"/>
    </row>
    <row r="216" spans="1:5" s="3" customFormat="1" x14ac:dyDescent="0.3">
      <c r="A216" s="55"/>
      <c r="B216"/>
      <c r="C216" s="3">
        <f>SUM(C209:C215)</f>
        <v>1530000</v>
      </c>
      <c r="E216"/>
    </row>
    <row r="217" spans="1:5" s="3" customFormat="1" x14ac:dyDescent="0.3">
      <c r="A217" s="55"/>
      <c r="B217" s="10" t="s">
        <v>335</v>
      </c>
      <c r="C217" s="3">
        <f>C208-C216</f>
        <v>0</v>
      </c>
      <c r="E217"/>
    </row>
    <row r="218" spans="1:5" s="3" customFormat="1" x14ac:dyDescent="0.3">
      <c r="A218" s="55"/>
      <c r="B218"/>
      <c r="E218"/>
    </row>
    <row r="219" spans="1:5" s="3" customFormat="1" x14ac:dyDescent="0.3">
      <c r="A219" s="55"/>
      <c r="B219"/>
      <c r="E219"/>
    </row>
    <row r="220" spans="1:5" s="3" customFormat="1" x14ac:dyDescent="0.3">
      <c r="A220" s="36" t="s">
        <v>320</v>
      </c>
      <c r="B220"/>
      <c r="C220" s="56">
        <v>864000</v>
      </c>
      <c r="E220"/>
    </row>
    <row r="221" spans="1:5" s="3" customFormat="1" x14ac:dyDescent="0.3">
      <c r="A221" s="2">
        <v>44714</v>
      </c>
      <c r="B221" t="s">
        <v>367</v>
      </c>
      <c r="C221" s="3">
        <v>75000</v>
      </c>
      <c r="E221"/>
    </row>
    <row r="222" spans="1:5" s="3" customFormat="1" x14ac:dyDescent="0.3">
      <c r="A222" s="2">
        <v>44725</v>
      </c>
      <c r="B222" t="s">
        <v>58</v>
      </c>
      <c r="C222" s="3">
        <v>150000</v>
      </c>
      <c r="E222"/>
    </row>
    <row r="223" spans="1:5" s="3" customFormat="1" x14ac:dyDescent="0.3">
      <c r="A223" s="2">
        <v>44736</v>
      </c>
      <c r="B223" t="s">
        <v>56</v>
      </c>
      <c r="C223" s="3">
        <v>140000</v>
      </c>
      <c r="E223"/>
    </row>
    <row r="224" spans="1:5" s="3" customFormat="1" x14ac:dyDescent="0.3">
      <c r="A224" s="2">
        <v>44736</v>
      </c>
      <c r="B224" s="10" t="s">
        <v>451</v>
      </c>
      <c r="C224" s="3">
        <v>204000</v>
      </c>
      <c r="E224"/>
    </row>
    <row r="225" spans="1:5" s="3" customFormat="1" x14ac:dyDescent="0.3">
      <c r="A225" s="2">
        <v>44742</v>
      </c>
      <c r="B225" s="10" t="s">
        <v>356</v>
      </c>
      <c r="C225" s="3">
        <v>140000</v>
      </c>
      <c r="E225"/>
    </row>
    <row r="226" spans="1:5" s="3" customFormat="1" x14ac:dyDescent="0.3">
      <c r="A226" s="2">
        <v>44742</v>
      </c>
      <c r="B226" t="s">
        <v>61</v>
      </c>
      <c r="C226" s="3">
        <v>140000</v>
      </c>
      <c r="E226"/>
    </row>
    <row r="227" spans="1:5" s="3" customFormat="1" x14ac:dyDescent="0.3">
      <c r="A227" s="2"/>
      <c r="B227" s="10"/>
      <c r="E227"/>
    </row>
    <row r="228" spans="1:5" s="3" customFormat="1" x14ac:dyDescent="0.3">
      <c r="A228" s="2"/>
      <c r="B228" s="10"/>
      <c r="E228"/>
    </row>
    <row r="229" spans="1:5" s="3" customFormat="1" x14ac:dyDescent="0.3">
      <c r="A229" s="55"/>
      <c r="B229"/>
      <c r="C229" s="3">
        <f>SUM(C221:C228)</f>
        <v>849000</v>
      </c>
      <c r="E229"/>
    </row>
    <row r="230" spans="1:5" s="3" customFormat="1" x14ac:dyDescent="0.3">
      <c r="A230" s="55"/>
      <c r="B230"/>
      <c r="C230" s="3">
        <f>C220-C229</f>
        <v>15000</v>
      </c>
      <c r="E230"/>
    </row>
    <row r="231" spans="1:5" s="3" customFormat="1" x14ac:dyDescent="0.3">
      <c r="A231" s="55"/>
      <c r="B231"/>
      <c r="E231"/>
    </row>
    <row r="232" spans="1:5" s="3" customFormat="1" x14ac:dyDescent="0.3">
      <c r="A232" s="36" t="s">
        <v>322</v>
      </c>
      <c r="B232"/>
      <c r="C232" s="56">
        <v>200000</v>
      </c>
      <c r="E232"/>
    </row>
    <row r="233" spans="1:5" s="3" customFormat="1" x14ac:dyDescent="0.3">
      <c r="A233" s="2">
        <v>44713</v>
      </c>
      <c r="B233" s="10" t="s">
        <v>363</v>
      </c>
      <c r="C233" s="3">
        <v>20000</v>
      </c>
      <c r="E233"/>
    </row>
    <row r="234" spans="1:5" s="3" customFormat="1" x14ac:dyDescent="0.3">
      <c r="A234" s="2">
        <v>44716</v>
      </c>
      <c r="B234" s="10" t="s">
        <v>382</v>
      </c>
      <c r="C234" s="3">
        <v>4200</v>
      </c>
      <c r="E234"/>
    </row>
    <row r="235" spans="1:5" s="3" customFormat="1" x14ac:dyDescent="0.3">
      <c r="A235" s="2">
        <v>44716</v>
      </c>
      <c r="B235" s="10" t="s">
        <v>382</v>
      </c>
      <c r="C235" s="3">
        <v>2600</v>
      </c>
      <c r="E235"/>
    </row>
    <row r="236" spans="1:5" s="3" customFormat="1" x14ac:dyDescent="0.3">
      <c r="A236" s="2">
        <v>44716</v>
      </c>
      <c r="B236" s="10" t="s">
        <v>383</v>
      </c>
      <c r="C236" s="3">
        <v>10850</v>
      </c>
      <c r="E236"/>
    </row>
    <row r="237" spans="1:5" s="3" customFormat="1" x14ac:dyDescent="0.3">
      <c r="A237" s="2">
        <v>44721</v>
      </c>
      <c r="B237" s="10" t="s">
        <v>410</v>
      </c>
      <c r="C237" s="3">
        <v>2100</v>
      </c>
      <c r="E237"/>
    </row>
    <row r="238" spans="1:5" s="3" customFormat="1" x14ac:dyDescent="0.3">
      <c r="A238" s="2">
        <v>44721</v>
      </c>
      <c r="B238" s="10" t="s">
        <v>410</v>
      </c>
      <c r="C238" s="3">
        <v>3300</v>
      </c>
      <c r="E238"/>
    </row>
    <row r="239" spans="1:5" s="3" customFormat="1" x14ac:dyDescent="0.3">
      <c r="A239" s="2">
        <v>44723</v>
      </c>
      <c r="B239" s="10" t="s">
        <v>147</v>
      </c>
      <c r="C239" s="3">
        <v>4200</v>
      </c>
      <c r="E239"/>
    </row>
    <row r="240" spans="1:5" s="3" customFormat="1" x14ac:dyDescent="0.3">
      <c r="A240" s="2">
        <v>44723</v>
      </c>
      <c r="B240" s="10" t="s">
        <v>147</v>
      </c>
      <c r="C240" s="3">
        <v>2600</v>
      </c>
      <c r="E240"/>
    </row>
    <row r="241" spans="1:5" s="3" customFormat="1" x14ac:dyDescent="0.3">
      <c r="A241" s="2">
        <v>44717</v>
      </c>
      <c r="B241" s="10" t="s">
        <v>391</v>
      </c>
      <c r="C241" s="3">
        <v>69000</v>
      </c>
      <c r="E241"/>
    </row>
    <row r="242" spans="1:5" s="3" customFormat="1" x14ac:dyDescent="0.3">
      <c r="A242" s="25">
        <v>44717</v>
      </c>
      <c r="B242" s="10" t="s">
        <v>372</v>
      </c>
      <c r="C242" s="3">
        <v>-9000</v>
      </c>
      <c r="E242"/>
    </row>
    <row r="243" spans="1:5" s="3" customFormat="1" x14ac:dyDescent="0.3">
      <c r="A243" s="25">
        <v>44718</v>
      </c>
      <c r="B243" s="10" t="s">
        <v>374</v>
      </c>
      <c r="C243" s="3">
        <v>-18000</v>
      </c>
      <c r="E243"/>
    </row>
    <row r="244" spans="1:5" s="3" customFormat="1" x14ac:dyDescent="0.3">
      <c r="A244" s="25">
        <v>44718</v>
      </c>
      <c r="B244" s="10" t="s">
        <v>375</v>
      </c>
      <c r="C244" s="3">
        <v>-18000</v>
      </c>
      <c r="E244"/>
    </row>
    <row r="245" spans="1:5" s="3" customFormat="1" x14ac:dyDescent="0.3">
      <c r="A245" s="2">
        <v>44730</v>
      </c>
      <c r="B245" s="10" t="s">
        <v>147</v>
      </c>
      <c r="C245" s="3">
        <v>4200</v>
      </c>
      <c r="E245"/>
    </row>
    <row r="246" spans="1:5" s="3" customFormat="1" x14ac:dyDescent="0.3">
      <c r="A246" s="2">
        <v>44730</v>
      </c>
      <c r="B246" s="10" t="s">
        <v>147</v>
      </c>
      <c r="C246" s="3">
        <v>2600</v>
      </c>
      <c r="E246"/>
    </row>
    <row r="247" spans="1:5" s="3" customFormat="1" x14ac:dyDescent="0.3">
      <c r="A247" s="25">
        <v>44734</v>
      </c>
      <c r="B247" s="10" t="s">
        <v>439</v>
      </c>
      <c r="C247" s="3">
        <v>77600</v>
      </c>
      <c r="E247"/>
    </row>
    <row r="248" spans="1:5" s="3" customFormat="1" x14ac:dyDescent="0.3">
      <c r="A248" s="2">
        <v>44737</v>
      </c>
      <c r="B248" s="10" t="s">
        <v>147</v>
      </c>
      <c r="C248" s="3">
        <v>4200</v>
      </c>
      <c r="E248"/>
    </row>
    <row r="249" spans="1:5" s="3" customFormat="1" x14ac:dyDescent="0.3">
      <c r="A249" s="2">
        <v>44737</v>
      </c>
      <c r="B249" s="10" t="s">
        <v>147</v>
      </c>
      <c r="C249" s="3">
        <v>2600</v>
      </c>
      <c r="E249"/>
    </row>
    <row r="250" spans="1:5" s="3" customFormat="1" x14ac:dyDescent="0.3">
      <c r="A250" s="2">
        <v>44738</v>
      </c>
      <c r="B250" s="10" t="s">
        <v>454</v>
      </c>
      <c r="C250" s="3">
        <v>9000</v>
      </c>
      <c r="E250"/>
    </row>
    <row r="251" spans="1:5" s="3" customFormat="1" x14ac:dyDescent="0.3">
      <c r="A251" s="2"/>
      <c r="B251" s="10"/>
      <c r="E251"/>
    </row>
    <row r="252" spans="1:5" s="3" customFormat="1" x14ac:dyDescent="0.3">
      <c r="A252" s="2"/>
      <c r="B252" s="10"/>
      <c r="E252"/>
    </row>
    <row r="253" spans="1:5" s="3" customFormat="1" x14ac:dyDescent="0.3">
      <c r="A253" s="2"/>
      <c r="B253" s="10"/>
      <c r="E253"/>
    </row>
    <row r="254" spans="1:5" s="3" customFormat="1" x14ac:dyDescent="0.3">
      <c r="A254" s="55"/>
      <c r="B254"/>
      <c r="C254" s="3">
        <f>SUM(C233:C253)</f>
        <v>174050</v>
      </c>
      <c r="E254"/>
    </row>
    <row r="255" spans="1:5" s="3" customFormat="1" x14ac:dyDescent="0.3">
      <c r="A255" s="55"/>
      <c r="B255" s="10" t="s">
        <v>335</v>
      </c>
      <c r="C255" s="3">
        <f>C232-C254</f>
        <v>25950</v>
      </c>
      <c r="E255"/>
    </row>
    <row r="256" spans="1:5" s="3" customFormat="1" x14ac:dyDescent="0.3">
      <c r="A256" s="55"/>
      <c r="B256"/>
      <c r="E256"/>
    </row>
    <row r="257" spans="1:5" s="3" customFormat="1" x14ac:dyDescent="0.3">
      <c r="A257" s="55"/>
      <c r="B257"/>
      <c r="E257"/>
    </row>
    <row r="258" spans="1:5" s="3" customFormat="1" x14ac:dyDescent="0.3">
      <c r="A258" s="55"/>
      <c r="B258"/>
      <c r="E258"/>
    </row>
    <row r="259" spans="1:5" s="3" customFormat="1" x14ac:dyDescent="0.3">
      <c r="A259" s="36" t="s">
        <v>340</v>
      </c>
      <c r="B259"/>
      <c r="C259" s="56">
        <v>0</v>
      </c>
      <c r="E259"/>
    </row>
    <row r="260" spans="1:5" s="3" customFormat="1" x14ac:dyDescent="0.3">
      <c r="A260" s="2">
        <v>44717</v>
      </c>
      <c r="B260" s="10" t="s">
        <v>394</v>
      </c>
      <c r="C260" s="3">
        <v>70000</v>
      </c>
      <c r="E260"/>
    </row>
    <row r="261" spans="1:5" s="3" customFormat="1" x14ac:dyDescent="0.3">
      <c r="A261" s="2">
        <v>44717</v>
      </c>
      <c r="B261" s="10" t="s">
        <v>390</v>
      </c>
      <c r="C261" s="3">
        <v>14000</v>
      </c>
      <c r="E261"/>
    </row>
    <row r="262" spans="1:5" s="3" customFormat="1" x14ac:dyDescent="0.3">
      <c r="A262" s="2"/>
      <c r="B262" s="10"/>
      <c r="E262"/>
    </row>
    <row r="263" spans="1:5" s="3" customFormat="1" x14ac:dyDescent="0.3">
      <c r="A263" s="2"/>
      <c r="B263" s="10"/>
      <c r="E263"/>
    </row>
    <row r="264" spans="1:5" s="3" customFormat="1" x14ac:dyDescent="0.3">
      <c r="A264" s="2"/>
      <c r="B264" s="10"/>
      <c r="E264"/>
    </row>
    <row r="265" spans="1:5" s="3" customFormat="1" x14ac:dyDescent="0.3">
      <c r="A265" s="2"/>
      <c r="B265" s="10"/>
      <c r="E265"/>
    </row>
    <row r="266" spans="1:5" s="3" customFormat="1" x14ac:dyDescent="0.3">
      <c r="A266" s="2"/>
      <c r="B266" s="10"/>
      <c r="E266"/>
    </row>
    <row r="267" spans="1:5" s="3" customFormat="1" x14ac:dyDescent="0.3">
      <c r="A267" s="2"/>
      <c r="B267" s="10"/>
      <c r="E267"/>
    </row>
    <row r="268" spans="1:5" s="3" customFormat="1" x14ac:dyDescent="0.3">
      <c r="A268" s="2"/>
      <c r="B268" s="10"/>
      <c r="E268"/>
    </row>
    <row r="269" spans="1:5" s="3" customFormat="1" x14ac:dyDescent="0.3">
      <c r="A269" s="2"/>
      <c r="B269" s="10"/>
      <c r="E269"/>
    </row>
    <row r="270" spans="1:5" s="3" customFormat="1" x14ac:dyDescent="0.3">
      <c r="A270" s="2"/>
      <c r="B270" s="10"/>
      <c r="E270"/>
    </row>
    <row r="271" spans="1:5" s="3" customFormat="1" x14ac:dyDescent="0.3">
      <c r="A271" s="2"/>
      <c r="B271" s="10"/>
      <c r="E271"/>
    </row>
    <row r="272" spans="1:5" s="3" customFormat="1" x14ac:dyDescent="0.3">
      <c r="A272" s="55"/>
      <c r="B272"/>
      <c r="E272"/>
    </row>
    <row r="273" spans="1:5" s="3" customFormat="1" x14ac:dyDescent="0.3">
      <c r="A273" s="55"/>
      <c r="B273"/>
      <c r="C273" s="3">
        <f>SUM(C260:C272)</f>
        <v>84000</v>
      </c>
      <c r="E273"/>
    </row>
    <row r="274" spans="1:5" s="3" customFormat="1" x14ac:dyDescent="0.3">
      <c r="A274" s="55"/>
      <c r="B274" s="10" t="s">
        <v>335</v>
      </c>
      <c r="C274" s="3">
        <f>C259-C273</f>
        <v>-84000</v>
      </c>
      <c r="E274"/>
    </row>
    <row r="276" spans="1:5" x14ac:dyDescent="0.3">
      <c r="A276" s="57"/>
    </row>
    <row r="277" spans="1:5" x14ac:dyDescent="0.3">
      <c r="A277" s="57"/>
    </row>
    <row r="278" spans="1:5" x14ac:dyDescent="0.3">
      <c r="A278" s="36" t="s">
        <v>388</v>
      </c>
      <c r="C278" s="56">
        <v>0</v>
      </c>
    </row>
    <row r="279" spans="1:5" x14ac:dyDescent="0.3">
      <c r="A279" s="2">
        <v>44722</v>
      </c>
      <c r="B279" s="10" t="s">
        <v>411</v>
      </c>
      <c r="C279" s="3">
        <v>2000</v>
      </c>
    </row>
    <row r="280" spans="1:5" x14ac:dyDescent="0.3">
      <c r="A280" s="2">
        <v>44723</v>
      </c>
      <c r="B280" s="10" t="s">
        <v>414</v>
      </c>
      <c r="C280" s="3">
        <v>950</v>
      </c>
    </row>
    <row r="281" spans="1:5" x14ac:dyDescent="0.3">
      <c r="A281" s="2">
        <v>44725</v>
      </c>
      <c r="B281" s="10" t="s">
        <v>417</v>
      </c>
      <c r="C281" s="3">
        <v>950</v>
      </c>
    </row>
    <row r="282" spans="1:5" x14ac:dyDescent="0.3">
      <c r="A282" s="2">
        <v>44726</v>
      </c>
      <c r="B282" s="10" t="s">
        <v>421</v>
      </c>
      <c r="D282" s="3">
        <v>18900</v>
      </c>
    </row>
    <row r="283" spans="1:5" x14ac:dyDescent="0.3">
      <c r="A283" s="2">
        <v>44727</v>
      </c>
      <c r="B283" s="10" t="s">
        <v>424</v>
      </c>
      <c r="C283" s="3">
        <v>750</v>
      </c>
    </row>
    <row r="284" spans="1:5" x14ac:dyDescent="0.3">
      <c r="A284" s="2">
        <v>44727</v>
      </c>
      <c r="B284" s="10" t="s">
        <v>426</v>
      </c>
      <c r="C284" s="3">
        <v>2500</v>
      </c>
    </row>
    <row r="285" spans="1:5" x14ac:dyDescent="0.3">
      <c r="A285" s="2">
        <v>44728</v>
      </c>
      <c r="B285" s="10" t="s">
        <v>164</v>
      </c>
      <c r="C285" s="3">
        <v>2000</v>
      </c>
    </row>
    <row r="286" spans="1:5" x14ac:dyDescent="0.3">
      <c r="A286" s="2">
        <v>44728</v>
      </c>
      <c r="B286" s="10" t="s">
        <v>431</v>
      </c>
      <c r="D286" s="3">
        <v>37900</v>
      </c>
    </row>
    <row r="287" spans="1:5" x14ac:dyDescent="0.3">
      <c r="A287" s="2">
        <v>44741</v>
      </c>
      <c r="B287" s="10" t="s">
        <v>164</v>
      </c>
      <c r="C287" s="3">
        <v>1500</v>
      </c>
    </row>
    <row r="288" spans="1:5" x14ac:dyDescent="0.3">
      <c r="A288" s="2"/>
      <c r="B288" s="10"/>
    </row>
    <row r="289" spans="1:3" x14ac:dyDescent="0.3">
      <c r="A289" s="2"/>
      <c r="B289" s="10"/>
    </row>
    <row r="290" spans="1:3" x14ac:dyDescent="0.3">
      <c r="A290" s="2"/>
      <c r="B290" s="10"/>
    </row>
    <row r="291" spans="1:3" x14ac:dyDescent="0.3">
      <c r="A291" s="2"/>
      <c r="B291" s="10"/>
      <c r="C291" s="3">
        <f>SUM(C278:C290)</f>
        <v>10650</v>
      </c>
    </row>
    <row r="292" spans="1:3" x14ac:dyDescent="0.3">
      <c r="A292" s="57"/>
    </row>
    <row r="295" spans="1:3" x14ac:dyDescent="0.3">
      <c r="A295" s="5" t="s">
        <v>38</v>
      </c>
    </row>
    <row r="296" spans="1:3" x14ac:dyDescent="0.3">
      <c r="B296" s="10" t="s">
        <v>213</v>
      </c>
      <c r="C296" s="3">
        <v>300</v>
      </c>
    </row>
    <row r="297" spans="1:3" x14ac:dyDescent="0.3">
      <c r="A297" s="2">
        <v>44717</v>
      </c>
      <c r="B297" s="10" t="s">
        <v>391</v>
      </c>
      <c r="C297" s="3">
        <v>69000</v>
      </c>
    </row>
    <row r="298" spans="1:3" x14ac:dyDescent="0.3">
      <c r="A298" s="2">
        <v>44727</v>
      </c>
      <c r="B298" s="15" t="s">
        <v>263</v>
      </c>
      <c r="C298" s="3">
        <v>20900</v>
      </c>
    </row>
    <row r="299" spans="1:3" x14ac:dyDescent="0.3">
      <c r="A299" s="2">
        <v>44727</v>
      </c>
      <c r="B299" s="6" t="s">
        <v>87</v>
      </c>
      <c r="C299" s="3">
        <v>91990</v>
      </c>
    </row>
    <row r="300" spans="1:3" x14ac:dyDescent="0.3">
      <c r="A300" s="2">
        <v>44727</v>
      </c>
      <c r="B300" s="6" t="s">
        <v>48</v>
      </c>
      <c r="C300" s="3">
        <v>30000</v>
      </c>
    </row>
    <row r="301" spans="1:3" x14ac:dyDescent="0.3">
      <c r="A301" s="2">
        <v>44728</v>
      </c>
      <c r="B301" s="6" t="s">
        <v>37</v>
      </c>
      <c r="C301" s="3">
        <v>20680</v>
      </c>
    </row>
    <row r="302" spans="1:3" x14ac:dyDescent="0.3">
      <c r="A302" s="2">
        <v>44735</v>
      </c>
      <c r="B302" s="42" t="s">
        <v>446</v>
      </c>
      <c r="C302" s="3">
        <v>9000</v>
      </c>
    </row>
    <row r="303" spans="1:3" x14ac:dyDescent="0.3">
      <c r="A303" s="2">
        <v>44735</v>
      </c>
      <c r="B303" s="42" t="s">
        <v>446</v>
      </c>
      <c r="C303" s="3">
        <v>97440</v>
      </c>
    </row>
    <row r="304" spans="1:3" x14ac:dyDescent="0.3">
      <c r="A304" s="2">
        <v>44735</v>
      </c>
      <c r="B304" s="42" t="s">
        <v>446</v>
      </c>
      <c r="C304" s="3">
        <v>24000</v>
      </c>
    </row>
    <row r="305" spans="1:6" x14ac:dyDescent="0.3">
      <c r="A305" s="2">
        <v>44735</v>
      </c>
      <c r="B305" s="42" t="s">
        <v>446</v>
      </c>
      <c r="C305" s="3">
        <v>97440</v>
      </c>
    </row>
    <row r="306" spans="1:6" x14ac:dyDescent="0.3">
      <c r="A306" s="2"/>
      <c r="B306" s="10"/>
    </row>
    <row r="307" spans="1:6" s="3" customFormat="1" x14ac:dyDescent="0.3">
      <c r="A307" s="2"/>
      <c r="B307" s="15" t="s">
        <v>121</v>
      </c>
      <c r="E307"/>
      <c r="F307"/>
    </row>
    <row r="308" spans="1:6" s="3" customFormat="1" x14ac:dyDescent="0.3">
      <c r="A308" s="32"/>
      <c r="B308" s="15" t="s">
        <v>200</v>
      </c>
      <c r="C308" s="33">
        <v>70000</v>
      </c>
      <c r="E308"/>
      <c r="F308"/>
    </row>
    <row r="309" spans="1:6" s="3" customFormat="1" x14ac:dyDescent="0.3">
      <c r="A309" s="32"/>
      <c r="B309" s="15" t="s">
        <v>201</v>
      </c>
      <c r="C309" s="33">
        <v>30000</v>
      </c>
      <c r="E309"/>
      <c r="F309"/>
    </row>
    <row r="310" spans="1:6" s="3" customFormat="1" x14ac:dyDescent="0.3">
      <c r="A310" s="32"/>
      <c r="B310" s="31"/>
      <c r="C310" s="33"/>
      <c r="E310"/>
      <c r="F310"/>
    </row>
    <row r="311" spans="1:6" s="3" customFormat="1" x14ac:dyDescent="0.3">
      <c r="A311" s="34"/>
      <c r="B311" s="35"/>
      <c r="C311" s="33"/>
      <c r="E311"/>
      <c r="F311"/>
    </row>
    <row r="312" spans="1:6" s="3" customFormat="1" x14ac:dyDescent="0.3">
      <c r="A312" s="34"/>
      <c r="B312" s="35"/>
      <c r="C312" s="33"/>
      <c r="E312"/>
      <c r="F312"/>
    </row>
    <row r="313" spans="1:6" s="3" customFormat="1" x14ac:dyDescent="0.3">
      <c r="A313" s="55"/>
      <c r="B313"/>
      <c r="C313" s="3">
        <f>SUM(C296:C312)</f>
        <v>560750</v>
      </c>
      <c r="E313"/>
      <c r="F313"/>
    </row>
    <row r="317" spans="1:6" s="3" customFormat="1" x14ac:dyDescent="0.3">
      <c r="A317" s="5" t="s">
        <v>33</v>
      </c>
      <c r="B317"/>
      <c r="E317"/>
      <c r="F317"/>
    </row>
    <row r="318" spans="1:6" x14ac:dyDescent="0.3">
      <c r="A318" s="2">
        <v>44714</v>
      </c>
      <c r="B318" s="10" t="s">
        <v>368</v>
      </c>
      <c r="C318" s="3">
        <v>75000</v>
      </c>
      <c r="D318" s="3">
        <v>220000</v>
      </c>
    </row>
    <row r="319" spans="1:6" x14ac:dyDescent="0.3">
      <c r="A319" s="2">
        <v>44714</v>
      </c>
      <c r="B319" s="10" t="s">
        <v>393</v>
      </c>
      <c r="C319" s="3">
        <v>2560</v>
      </c>
    </row>
    <row r="320" spans="1:6" x14ac:dyDescent="0.3">
      <c r="A320" s="2">
        <v>44717</v>
      </c>
      <c r="B320" s="10" t="s">
        <v>384</v>
      </c>
      <c r="C320" s="3">
        <v>183700</v>
      </c>
    </row>
    <row r="321" spans="1:3" x14ac:dyDescent="0.3">
      <c r="A321" s="2">
        <v>44719</v>
      </c>
      <c r="B321" s="10" t="s">
        <v>404</v>
      </c>
      <c r="C321" s="3">
        <v>2600</v>
      </c>
    </row>
    <row r="322" spans="1:3" x14ac:dyDescent="0.3">
      <c r="A322" s="2">
        <v>44719</v>
      </c>
      <c r="B322" s="10" t="s">
        <v>405</v>
      </c>
      <c r="C322" s="3">
        <v>29500</v>
      </c>
    </row>
    <row r="323" spans="1:3" x14ac:dyDescent="0.3">
      <c r="A323" s="2">
        <v>44720</v>
      </c>
      <c r="B323" s="10" t="s">
        <v>406</v>
      </c>
      <c r="C323" s="3">
        <v>42223</v>
      </c>
    </row>
    <row r="324" spans="1:3" x14ac:dyDescent="0.3">
      <c r="A324" s="2">
        <v>44721</v>
      </c>
      <c r="B324" s="10" t="s">
        <v>407</v>
      </c>
      <c r="C324" s="3">
        <v>8070</v>
      </c>
    </row>
    <row r="325" spans="1:3" x14ac:dyDescent="0.3">
      <c r="A325" s="2">
        <v>44721</v>
      </c>
      <c r="B325" s="10" t="s">
        <v>410</v>
      </c>
      <c r="C325" s="3">
        <v>2100</v>
      </c>
    </row>
    <row r="326" spans="1:3" x14ac:dyDescent="0.3">
      <c r="A326" s="2">
        <v>44721</v>
      </c>
      <c r="B326" s="10" t="s">
        <v>410</v>
      </c>
      <c r="C326" s="3">
        <v>3300</v>
      </c>
    </row>
    <row r="327" spans="1:3" x14ac:dyDescent="0.3">
      <c r="A327" s="2">
        <v>44722</v>
      </c>
      <c r="B327" s="10" t="s">
        <v>411</v>
      </c>
      <c r="C327" s="3">
        <v>2000</v>
      </c>
    </row>
    <row r="328" spans="1:3" x14ac:dyDescent="0.3">
      <c r="A328" s="2">
        <v>44722</v>
      </c>
      <c r="B328" s="10" t="s">
        <v>297</v>
      </c>
      <c r="C328" s="3">
        <v>2600</v>
      </c>
    </row>
    <row r="329" spans="1:3" x14ac:dyDescent="0.3">
      <c r="A329" s="2">
        <v>44722</v>
      </c>
      <c r="B329" s="10" t="s">
        <v>413</v>
      </c>
      <c r="C329" s="3">
        <v>28480</v>
      </c>
    </row>
    <row r="330" spans="1:3" x14ac:dyDescent="0.3">
      <c r="A330" s="2">
        <v>44723</v>
      </c>
      <c r="B330" s="10" t="s">
        <v>147</v>
      </c>
      <c r="C330" s="3">
        <v>4200</v>
      </c>
    </row>
    <row r="331" spans="1:3" x14ac:dyDescent="0.3">
      <c r="A331" s="2">
        <v>44723</v>
      </c>
      <c r="B331" s="10" t="s">
        <v>147</v>
      </c>
      <c r="C331" s="3">
        <v>2600</v>
      </c>
    </row>
    <row r="332" spans="1:3" x14ac:dyDescent="0.3">
      <c r="A332" s="2">
        <v>44723</v>
      </c>
      <c r="B332" s="10" t="s">
        <v>414</v>
      </c>
      <c r="C332" s="3">
        <v>950</v>
      </c>
    </row>
    <row r="333" spans="1:3" x14ac:dyDescent="0.3">
      <c r="A333" s="2">
        <v>44725</v>
      </c>
      <c r="B333" s="10" t="s">
        <v>297</v>
      </c>
      <c r="C333" s="3">
        <v>30840</v>
      </c>
    </row>
    <row r="334" spans="1:3" x14ac:dyDescent="0.3">
      <c r="A334" s="2">
        <v>44725</v>
      </c>
      <c r="B334" s="10" t="s">
        <v>417</v>
      </c>
      <c r="C334" s="3">
        <v>950</v>
      </c>
    </row>
    <row r="335" spans="1:3" x14ac:dyDescent="0.3">
      <c r="A335" s="2">
        <v>44726</v>
      </c>
      <c r="B335" s="10" t="s">
        <v>419</v>
      </c>
      <c r="C335" s="3">
        <v>14900</v>
      </c>
    </row>
    <row r="336" spans="1:3" x14ac:dyDescent="0.3">
      <c r="A336" s="2">
        <v>44726</v>
      </c>
      <c r="B336" s="10" t="s">
        <v>418</v>
      </c>
      <c r="C336" s="3">
        <v>21600</v>
      </c>
    </row>
    <row r="337" spans="1:3" x14ac:dyDescent="0.3">
      <c r="A337" s="2">
        <v>44726</v>
      </c>
      <c r="B337" s="10" t="s">
        <v>421</v>
      </c>
      <c r="C337" s="3">
        <v>18900</v>
      </c>
    </row>
    <row r="338" spans="1:3" x14ac:dyDescent="0.3">
      <c r="A338" s="2">
        <v>44727</v>
      </c>
      <c r="B338" s="10" t="s">
        <v>422</v>
      </c>
      <c r="C338" s="3">
        <v>14300</v>
      </c>
    </row>
    <row r="339" spans="1:3" x14ac:dyDescent="0.3">
      <c r="A339" s="2">
        <v>44727</v>
      </c>
      <c r="B339" s="10" t="s">
        <v>424</v>
      </c>
      <c r="C339" s="3">
        <v>750</v>
      </c>
    </row>
    <row r="340" spans="1:3" x14ac:dyDescent="0.3">
      <c r="A340" s="2">
        <v>44727</v>
      </c>
      <c r="B340" s="10" t="s">
        <v>425</v>
      </c>
      <c r="C340" s="3">
        <v>12400</v>
      </c>
    </row>
    <row r="341" spans="1:3" x14ac:dyDescent="0.3">
      <c r="A341" s="2">
        <v>44727</v>
      </c>
      <c r="B341" s="10" t="s">
        <v>297</v>
      </c>
      <c r="C341" s="3">
        <v>2600</v>
      </c>
    </row>
    <row r="342" spans="1:3" x14ac:dyDescent="0.3">
      <c r="A342" s="2">
        <v>44727</v>
      </c>
      <c r="B342" s="10" t="s">
        <v>426</v>
      </c>
      <c r="C342" s="3">
        <v>2500</v>
      </c>
    </row>
    <row r="343" spans="1:3" x14ac:dyDescent="0.3">
      <c r="A343" s="2">
        <v>44728</v>
      </c>
      <c r="B343" s="10" t="s">
        <v>430</v>
      </c>
      <c r="C343" s="3">
        <v>900</v>
      </c>
    </row>
    <row r="344" spans="1:3" x14ac:dyDescent="0.3">
      <c r="A344" s="2">
        <v>44728</v>
      </c>
      <c r="B344" s="10" t="s">
        <v>167</v>
      </c>
      <c r="C344" s="3">
        <v>5070</v>
      </c>
    </row>
    <row r="345" spans="1:3" x14ac:dyDescent="0.3">
      <c r="A345" s="2">
        <v>44728</v>
      </c>
      <c r="B345" s="10" t="s">
        <v>164</v>
      </c>
      <c r="C345" s="3">
        <v>2000</v>
      </c>
    </row>
    <row r="346" spans="1:3" x14ac:dyDescent="0.3">
      <c r="A346" s="2">
        <v>44729</v>
      </c>
      <c r="B346" s="10" t="s">
        <v>433</v>
      </c>
      <c r="C346" s="3">
        <v>9270</v>
      </c>
    </row>
    <row r="347" spans="1:3" x14ac:dyDescent="0.3">
      <c r="A347" s="2">
        <v>44729</v>
      </c>
      <c r="B347" s="10" t="s">
        <v>297</v>
      </c>
      <c r="C347" s="3">
        <v>31880</v>
      </c>
    </row>
    <row r="348" spans="1:3" x14ac:dyDescent="0.3">
      <c r="A348" s="2">
        <v>44729</v>
      </c>
      <c r="B348" s="10" t="s">
        <v>434</v>
      </c>
      <c r="C348" s="3">
        <v>40689</v>
      </c>
    </row>
    <row r="349" spans="1:3" x14ac:dyDescent="0.3">
      <c r="A349" s="2">
        <v>44730</v>
      </c>
      <c r="B349" s="10" t="s">
        <v>147</v>
      </c>
      <c r="C349" s="3">
        <v>4200</v>
      </c>
    </row>
    <row r="350" spans="1:3" x14ac:dyDescent="0.3">
      <c r="A350" s="2">
        <v>44730</v>
      </c>
      <c r="B350" s="10" t="s">
        <v>147</v>
      </c>
      <c r="C350" s="3">
        <v>2600</v>
      </c>
    </row>
    <row r="351" spans="1:3" x14ac:dyDescent="0.3">
      <c r="A351" s="2">
        <v>44730</v>
      </c>
      <c r="B351" s="10" t="s">
        <v>164</v>
      </c>
      <c r="C351" s="3">
        <v>4600</v>
      </c>
    </row>
    <row r="352" spans="1:3" x14ac:dyDescent="0.3">
      <c r="A352" s="2">
        <v>44732</v>
      </c>
      <c r="B352" s="10" t="s">
        <v>437</v>
      </c>
      <c r="C352" s="3">
        <v>2100</v>
      </c>
    </row>
    <row r="353" spans="1:3" x14ac:dyDescent="0.3">
      <c r="A353" s="2">
        <v>44733</v>
      </c>
      <c r="B353" s="10" t="s">
        <v>296</v>
      </c>
      <c r="C353" s="3">
        <v>1300</v>
      </c>
    </row>
    <row r="354" spans="1:3" x14ac:dyDescent="0.3">
      <c r="A354" s="2">
        <v>44733</v>
      </c>
      <c r="B354" s="10" t="s">
        <v>191</v>
      </c>
      <c r="C354" s="3">
        <v>2100</v>
      </c>
    </row>
    <row r="355" spans="1:3" x14ac:dyDescent="0.3">
      <c r="A355" s="2">
        <v>44734</v>
      </c>
      <c r="B355" s="10" t="s">
        <v>441</v>
      </c>
      <c r="C355" s="3">
        <v>5900</v>
      </c>
    </row>
    <row r="356" spans="1:3" x14ac:dyDescent="0.3">
      <c r="A356" s="2">
        <v>44736</v>
      </c>
      <c r="B356" s="10" t="s">
        <v>297</v>
      </c>
      <c r="C356" s="3">
        <v>33700</v>
      </c>
    </row>
    <row r="357" spans="1:3" x14ac:dyDescent="0.3">
      <c r="A357" s="2">
        <v>44736</v>
      </c>
      <c r="B357" s="10" t="s">
        <v>449</v>
      </c>
      <c r="C357" s="3">
        <v>4450</v>
      </c>
    </row>
    <row r="358" spans="1:3" x14ac:dyDescent="0.3">
      <c r="A358" s="2">
        <v>44736</v>
      </c>
      <c r="B358" s="10" t="s">
        <v>450</v>
      </c>
      <c r="C358" s="3">
        <v>13050</v>
      </c>
    </row>
    <row r="359" spans="1:3" x14ac:dyDescent="0.3">
      <c r="A359" s="2">
        <v>44736</v>
      </c>
      <c r="B359" s="10" t="s">
        <v>451</v>
      </c>
      <c r="C359" s="3">
        <v>204000</v>
      </c>
    </row>
    <row r="360" spans="1:3" x14ac:dyDescent="0.3">
      <c r="A360" s="2">
        <v>44737</v>
      </c>
      <c r="B360" s="10" t="s">
        <v>147</v>
      </c>
      <c r="C360" s="3">
        <v>4200</v>
      </c>
    </row>
    <row r="361" spans="1:3" x14ac:dyDescent="0.3">
      <c r="A361" s="2">
        <v>44737</v>
      </c>
      <c r="B361" s="10" t="s">
        <v>147</v>
      </c>
      <c r="C361" s="3">
        <v>2600</v>
      </c>
    </row>
    <row r="362" spans="1:3" x14ac:dyDescent="0.3">
      <c r="A362" s="2">
        <v>44737</v>
      </c>
      <c r="B362" s="10" t="s">
        <v>453</v>
      </c>
      <c r="C362" s="3">
        <v>1210</v>
      </c>
    </row>
    <row r="363" spans="1:3" x14ac:dyDescent="0.3">
      <c r="A363" s="2">
        <v>44737</v>
      </c>
      <c r="B363" s="10" t="s">
        <v>296</v>
      </c>
      <c r="C363" s="3">
        <v>3100</v>
      </c>
    </row>
    <row r="364" spans="1:3" x14ac:dyDescent="0.3">
      <c r="A364" s="2">
        <v>44738</v>
      </c>
      <c r="B364" s="10" t="s">
        <v>454</v>
      </c>
      <c r="C364" s="3">
        <v>9000</v>
      </c>
    </row>
    <row r="365" spans="1:3" x14ac:dyDescent="0.3">
      <c r="A365" s="2">
        <v>44738</v>
      </c>
      <c r="B365" s="10" t="s">
        <v>455</v>
      </c>
      <c r="C365" s="3">
        <v>43250</v>
      </c>
    </row>
    <row r="366" spans="1:3" x14ac:dyDescent="0.3">
      <c r="A366" s="2">
        <v>44738</v>
      </c>
      <c r="B366" s="10" t="s">
        <v>456</v>
      </c>
      <c r="C366" s="3">
        <v>2600</v>
      </c>
    </row>
    <row r="367" spans="1:3" x14ac:dyDescent="0.3">
      <c r="A367" s="2">
        <v>44738</v>
      </c>
      <c r="B367" s="10" t="s">
        <v>456</v>
      </c>
      <c r="C367" s="3">
        <v>2980</v>
      </c>
    </row>
    <row r="368" spans="1:3" x14ac:dyDescent="0.3">
      <c r="A368" s="2">
        <v>44739</v>
      </c>
      <c r="B368" s="10" t="s">
        <v>457</v>
      </c>
      <c r="C368" s="3">
        <v>7100</v>
      </c>
    </row>
    <row r="369" spans="1:6" x14ac:dyDescent="0.3">
      <c r="A369" s="2">
        <v>44741</v>
      </c>
      <c r="B369" s="10" t="s">
        <v>164</v>
      </c>
      <c r="C369" s="3">
        <v>1500</v>
      </c>
    </row>
    <row r="370" spans="1:6" x14ac:dyDescent="0.3">
      <c r="A370" s="2">
        <v>44741</v>
      </c>
      <c r="B370" s="10" t="s">
        <v>460</v>
      </c>
      <c r="C370" s="3">
        <v>14000</v>
      </c>
    </row>
    <row r="371" spans="1:6" x14ac:dyDescent="0.3">
      <c r="A371" s="2">
        <v>44742</v>
      </c>
      <c r="B371" s="10" t="s">
        <v>147</v>
      </c>
      <c r="C371" s="3">
        <v>3300</v>
      </c>
    </row>
    <row r="372" spans="1:6" x14ac:dyDescent="0.3">
      <c r="A372" s="2">
        <v>44742</v>
      </c>
      <c r="B372" s="10" t="s">
        <v>147</v>
      </c>
      <c r="C372" s="3">
        <v>2100</v>
      </c>
    </row>
    <row r="373" spans="1:6" x14ac:dyDescent="0.3">
      <c r="A373" s="2"/>
      <c r="B373" s="10"/>
    </row>
    <row r="374" spans="1:6" x14ac:dyDescent="0.3">
      <c r="A374" s="2"/>
      <c r="B374" s="10"/>
    </row>
    <row r="375" spans="1:6" x14ac:dyDescent="0.3">
      <c r="E375" s="10"/>
    </row>
    <row r="376" spans="1:6" x14ac:dyDescent="0.3">
      <c r="C376" s="3">
        <f>SUM(C318:C375)</f>
        <v>974372</v>
      </c>
    </row>
    <row r="377" spans="1:6" x14ac:dyDescent="0.3">
      <c r="C377" s="3">
        <f>790000-C376</f>
        <v>-184372</v>
      </c>
    </row>
    <row r="380" spans="1:6" x14ac:dyDescent="0.3">
      <c r="A380" s="5" t="s">
        <v>26</v>
      </c>
    </row>
    <row r="381" spans="1:6" s="3" customFormat="1" x14ac:dyDescent="0.3">
      <c r="A381" s="2">
        <v>44719</v>
      </c>
      <c r="B381" s="10" t="s">
        <v>402</v>
      </c>
      <c r="C381" s="3">
        <v>899060</v>
      </c>
      <c r="E381"/>
      <c r="F381"/>
    </row>
    <row r="382" spans="1:6" s="3" customFormat="1" x14ac:dyDescent="0.3">
      <c r="A382" s="2">
        <v>44720</v>
      </c>
      <c r="B382" s="6" t="s">
        <v>47</v>
      </c>
      <c r="C382" s="3">
        <v>24360</v>
      </c>
      <c r="E382"/>
      <c r="F382"/>
    </row>
    <row r="383" spans="1:6" s="3" customFormat="1" x14ac:dyDescent="0.3">
      <c r="A383" s="2">
        <v>44725</v>
      </c>
      <c r="B383" s="6" t="s">
        <v>21</v>
      </c>
      <c r="C383" s="3">
        <v>32340</v>
      </c>
      <c r="E383"/>
      <c r="F383"/>
    </row>
    <row r="384" spans="1:6" s="3" customFormat="1" x14ac:dyDescent="0.3">
      <c r="A384" s="25">
        <v>44728</v>
      </c>
      <c r="B384" s="10" t="s">
        <v>436</v>
      </c>
      <c r="C384" s="3">
        <v>100</v>
      </c>
      <c r="E384"/>
      <c r="F384"/>
    </row>
    <row r="385" spans="1:6" s="3" customFormat="1" x14ac:dyDescent="0.3">
      <c r="A385" s="25">
        <v>44732</v>
      </c>
      <c r="B385" s="10" t="s">
        <v>438</v>
      </c>
      <c r="C385" s="3">
        <v>41890</v>
      </c>
      <c r="E385"/>
      <c r="F385"/>
    </row>
    <row r="386" spans="1:6" s="3" customFormat="1" x14ac:dyDescent="0.3">
      <c r="A386" s="25">
        <v>44733</v>
      </c>
      <c r="B386" s="10" t="s">
        <v>255</v>
      </c>
      <c r="C386" s="3">
        <v>4480</v>
      </c>
      <c r="E386"/>
      <c r="F386"/>
    </row>
    <row r="387" spans="1:6" s="3" customFormat="1" x14ac:dyDescent="0.3">
      <c r="A387" s="25">
        <v>44734</v>
      </c>
      <c r="B387" s="10" t="s">
        <v>439</v>
      </c>
      <c r="C387" s="3">
        <v>77600</v>
      </c>
      <c r="E387"/>
      <c r="F387"/>
    </row>
    <row r="388" spans="1:6" s="3" customFormat="1" x14ac:dyDescent="0.3">
      <c r="A388" s="25">
        <v>44734</v>
      </c>
      <c r="B388" s="10" t="s">
        <v>440</v>
      </c>
      <c r="C388" s="3">
        <v>5000</v>
      </c>
      <c r="E388"/>
      <c r="F388"/>
    </row>
    <row r="389" spans="1:6" s="3" customFormat="1" x14ac:dyDescent="0.3">
      <c r="A389" s="25">
        <v>44737</v>
      </c>
      <c r="B389" s="10" t="s">
        <v>452</v>
      </c>
      <c r="C389" s="3">
        <v>2000</v>
      </c>
      <c r="E389"/>
      <c r="F389"/>
    </row>
    <row r="391" spans="1:6" s="3" customFormat="1" x14ac:dyDescent="0.3">
      <c r="A391" s="55"/>
      <c r="B391"/>
      <c r="C391" s="3">
        <f>SUM(C381:C390)</f>
        <v>1086830</v>
      </c>
      <c r="E391"/>
      <c r="F391"/>
    </row>
    <row r="395" spans="1:6" s="3" customFormat="1" x14ac:dyDescent="0.3">
      <c r="A395" s="5" t="s">
        <v>68</v>
      </c>
      <c r="B395"/>
      <c r="E395"/>
      <c r="F395"/>
    </row>
    <row r="396" spans="1:6" s="3" customFormat="1" x14ac:dyDescent="0.3">
      <c r="A396" s="2">
        <v>44713</v>
      </c>
      <c r="B396" s="10" t="s">
        <v>364</v>
      </c>
      <c r="C396" s="3">
        <v>3000</v>
      </c>
      <c r="E396"/>
      <c r="F396"/>
    </row>
    <row r="397" spans="1:6" s="3" customFormat="1" x14ac:dyDescent="0.3">
      <c r="A397" s="2">
        <v>44713</v>
      </c>
      <c r="B397" s="10" t="s">
        <v>365</v>
      </c>
      <c r="C397" s="3">
        <v>1000</v>
      </c>
      <c r="E397"/>
      <c r="F397"/>
    </row>
    <row r="398" spans="1:6" s="3" customFormat="1" x14ac:dyDescent="0.3">
      <c r="A398" s="2">
        <v>44714</v>
      </c>
      <c r="B398" s="10" t="s">
        <v>369</v>
      </c>
      <c r="C398" s="3">
        <v>29900</v>
      </c>
      <c r="E398"/>
      <c r="F398"/>
    </row>
    <row r="399" spans="1:6" s="3" customFormat="1" x14ac:dyDescent="0.3">
      <c r="A399" s="2">
        <v>44715</v>
      </c>
      <c r="B399" s="10" t="s">
        <v>370</v>
      </c>
      <c r="C399" s="3">
        <v>21900</v>
      </c>
      <c r="E399"/>
      <c r="F399"/>
    </row>
    <row r="400" spans="1:6" s="3" customFormat="1" x14ac:dyDescent="0.3">
      <c r="A400" s="2">
        <v>44715</v>
      </c>
      <c r="B400" s="10" t="s">
        <v>376</v>
      </c>
      <c r="D400" s="3">
        <v>25500</v>
      </c>
      <c r="E400"/>
      <c r="F400"/>
    </row>
    <row r="401" spans="1:6" s="3" customFormat="1" x14ac:dyDescent="0.3">
      <c r="A401" s="2">
        <v>44715</v>
      </c>
      <c r="B401" s="10" t="s">
        <v>377</v>
      </c>
      <c r="C401" s="3">
        <v>32640</v>
      </c>
      <c r="E401"/>
      <c r="F401"/>
    </row>
    <row r="402" spans="1:6" s="3" customFormat="1" x14ac:dyDescent="0.3">
      <c r="A402" s="2">
        <v>44715</v>
      </c>
      <c r="B402" s="10" t="s">
        <v>379</v>
      </c>
      <c r="C402" s="3">
        <v>2600</v>
      </c>
      <c r="E402"/>
      <c r="F402"/>
    </row>
    <row r="403" spans="1:6" s="3" customFormat="1" x14ac:dyDescent="0.3">
      <c r="A403" s="2">
        <v>44715</v>
      </c>
      <c r="B403" s="10" t="s">
        <v>380</v>
      </c>
      <c r="C403" s="3">
        <v>7000</v>
      </c>
      <c r="E403"/>
      <c r="F403"/>
    </row>
    <row r="404" spans="1:6" s="3" customFormat="1" x14ac:dyDescent="0.3">
      <c r="A404" s="2">
        <v>44715</v>
      </c>
      <c r="B404" s="10" t="s">
        <v>378</v>
      </c>
      <c r="C404" s="3">
        <v>28949</v>
      </c>
      <c r="E404"/>
      <c r="F404"/>
    </row>
    <row r="405" spans="1:6" s="3" customFormat="1" x14ac:dyDescent="0.3">
      <c r="A405" s="2">
        <v>44716</v>
      </c>
      <c r="B405" s="10" t="s">
        <v>381</v>
      </c>
      <c r="C405" s="3">
        <v>1750</v>
      </c>
      <c r="E405"/>
      <c r="F405"/>
    </row>
    <row r="406" spans="1:6" s="3" customFormat="1" x14ac:dyDescent="0.3">
      <c r="A406" s="2">
        <v>44716</v>
      </c>
      <c r="B406" s="10" t="s">
        <v>382</v>
      </c>
      <c r="C406" s="3">
        <v>4200</v>
      </c>
      <c r="E406"/>
      <c r="F406"/>
    </row>
    <row r="407" spans="1:6" s="3" customFormat="1" x14ac:dyDescent="0.3">
      <c r="A407" s="2">
        <v>44716</v>
      </c>
      <c r="B407" s="10" t="s">
        <v>382</v>
      </c>
      <c r="C407" s="3">
        <v>2600</v>
      </c>
      <c r="E407"/>
      <c r="F407"/>
    </row>
    <row r="408" spans="1:6" s="3" customFormat="1" x14ac:dyDescent="0.3">
      <c r="A408" s="2">
        <v>44716</v>
      </c>
      <c r="B408" s="10" t="s">
        <v>383</v>
      </c>
      <c r="C408" s="3">
        <v>10850</v>
      </c>
      <c r="E408"/>
      <c r="F408"/>
    </row>
    <row r="409" spans="1:6" s="3" customFormat="1" x14ac:dyDescent="0.3">
      <c r="A409" s="2">
        <v>44717</v>
      </c>
      <c r="B409" s="10" t="s">
        <v>384</v>
      </c>
      <c r="C409" s="3">
        <v>3500</v>
      </c>
      <c r="E409"/>
      <c r="F409"/>
    </row>
    <row r="410" spans="1:6" s="3" customFormat="1" x14ac:dyDescent="0.3">
      <c r="A410" s="2">
        <v>44717</v>
      </c>
      <c r="B410" s="10" t="s">
        <v>384</v>
      </c>
      <c r="C410" s="3">
        <v>1600</v>
      </c>
      <c r="E410"/>
      <c r="F410"/>
    </row>
    <row r="411" spans="1:6" s="3" customFormat="1" x14ac:dyDescent="0.3">
      <c r="A411" s="2">
        <v>44717</v>
      </c>
      <c r="B411" s="10" t="s">
        <v>385</v>
      </c>
      <c r="C411" s="3">
        <v>21070</v>
      </c>
      <c r="E411"/>
      <c r="F411"/>
    </row>
    <row r="412" spans="1:6" s="3" customFormat="1" x14ac:dyDescent="0.3">
      <c r="A412" s="2">
        <v>44717</v>
      </c>
      <c r="B412" s="10" t="s">
        <v>386</v>
      </c>
      <c r="D412" s="3">
        <v>14400</v>
      </c>
      <c r="E412"/>
      <c r="F412"/>
    </row>
    <row r="413" spans="1:6" s="3" customFormat="1" x14ac:dyDescent="0.3">
      <c r="A413" s="2">
        <v>44717</v>
      </c>
      <c r="B413" s="10" t="s">
        <v>387</v>
      </c>
      <c r="C413" s="3">
        <v>70000</v>
      </c>
      <c r="E413"/>
      <c r="F413"/>
    </row>
    <row r="414" spans="1:6" s="3" customFormat="1" x14ac:dyDescent="0.3">
      <c r="A414" s="2">
        <v>44725</v>
      </c>
      <c r="B414" s="10" t="s">
        <v>396</v>
      </c>
      <c r="C414" s="3">
        <v>150000</v>
      </c>
      <c r="E414"/>
      <c r="F414"/>
    </row>
    <row r="415" spans="1:6" s="3" customFormat="1" x14ac:dyDescent="0.3">
      <c r="A415" s="2"/>
      <c r="B415" s="10"/>
      <c r="E415"/>
      <c r="F415"/>
    </row>
    <row r="416" spans="1:6" s="3" customFormat="1" x14ac:dyDescent="0.3">
      <c r="A416" s="2"/>
      <c r="B416"/>
      <c r="E416"/>
      <c r="F416"/>
    </row>
    <row r="417" spans="1:6" s="3" customFormat="1" x14ac:dyDescent="0.3">
      <c r="A417" s="2"/>
      <c r="B417"/>
      <c r="E417"/>
      <c r="F417"/>
    </row>
    <row r="419" spans="1:6" s="3" customFormat="1" x14ac:dyDescent="0.3">
      <c r="A419" s="55"/>
      <c r="B419"/>
      <c r="C419" s="3">
        <f>SUM(C396:C418)</f>
        <v>392559</v>
      </c>
      <c r="E419"/>
      <c r="F419"/>
    </row>
    <row r="420" spans="1:6" s="3" customFormat="1" x14ac:dyDescent="0.3">
      <c r="A420" s="55"/>
      <c r="B420"/>
      <c r="C420" s="3">
        <f>300000-C419</f>
        <v>-92559</v>
      </c>
      <c r="E420"/>
      <c r="F420"/>
    </row>
    <row r="424" spans="1:6" s="3" customFormat="1" x14ac:dyDescent="0.3">
      <c r="A424" s="36" t="s">
        <v>205</v>
      </c>
      <c r="B424"/>
      <c r="E424"/>
      <c r="F424"/>
    </row>
    <row r="425" spans="1:6" s="3" customFormat="1" x14ac:dyDescent="0.3">
      <c r="A425" s="2">
        <v>44683</v>
      </c>
      <c r="B425" s="10" t="s">
        <v>206</v>
      </c>
      <c r="C425" s="3">
        <v>220000</v>
      </c>
      <c r="E425"/>
      <c r="F425"/>
    </row>
    <row r="426" spans="1:6" s="3" customFormat="1" x14ac:dyDescent="0.3">
      <c r="A426" s="2">
        <v>44690</v>
      </c>
      <c r="B426" s="10" t="s">
        <v>243</v>
      </c>
      <c r="C426" s="3">
        <v>40000</v>
      </c>
      <c r="E426"/>
      <c r="F426"/>
    </row>
    <row r="427" spans="1:6" s="3" customFormat="1" x14ac:dyDescent="0.3">
      <c r="A427" s="2">
        <v>44713</v>
      </c>
      <c r="B427" s="10" t="s">
        <v>355</v>
      </c>
      <c r="C427" s="3">
        <v>220000</v>
      </c>
      <c r="E427"/>
      <c r="F427"/>
    </row>
    <row r="428" spans="1:6" s="3" customFormat="1" x14ac:dyDescent="0.3">
      <c r="A428" s="2">
        <v>44713</v>
      </c>
      <c r="B428" s="10" t="s">
        <v>353</v>
      </c>
      <c r="C428" s="3">
        <v>40000</v>
      </c>
      <c r="E428"/>
      <c r="F428"/>
    </row>
    <row r="429" spans="1:6" s="3" customFormat="1" x14ac:dyDescent="0.3">
      <c r="A429" s="2"/>
      <c r="B429"/>
      <c r="E429"/>
      <c r="F429"/>
    </row>
    <row r="433" spans="1:6" s="3" customFormat="1" x14ac:dyDescent="0.3">
      <c r="A433" s="55"/>
      <c r="B433"/>
      <c r="C433" s="3">
        <f>SUM(C425:C432)</f>
        <v>520000</v>
      </c>
      <c r="E433"/>
      <c r="F433"/>
    </row>
    <row r="435" spans="1:6" s="3" customFormat="1" x14ac:dyDescent="0.3">
      <c r="A435" s="55"/>
      <c r="B435"/>
      <c r="E435"/>
      <c r="F435"/>
    </row>
    <row r="436" spans="1:6" s="3" customFormat="1" x14ac:dyDescent="0.3">
      <c r="A436" s="55"/>
      <c r="B436"/>
      <c r="E436"/>
      <c r="F436"/>
    </row>
    <row r="437" spans="1:6" s="3" customFormat="1" x14ac:dyDescent="0.3">
      <c r="A437" s="36" t="s">
        <v>273</v>
      </c>
      <c r="B437"/>
      <c r="E437"/>
      <c r="F437"/>
    </row>
    <row r="438" spans="1:6" s="3" customFormat="1" x14ac:dyDescent="0.3">
      <c r="A438" s="2">
        <v>44725</v>
      </c>
      <c r="B438" s="15" t="s">
        <v>412</v>
      </c>
      <c r="C438" s="3">
        <v>20000</v>
      </c>
      <c r="E438"/>
      <c r="F438"/>
    </row>
    <row r="439" spans="1:6" s="3" customFormat="1" x14ac:dyDescent="0.3">
      <c r="A439" s="2"/>
      <c r="B439" s="6" t="s">
        <v>40</v>
      </c>
      <c r="C439" s="3">
        <v>10000</v>
      </c>
      <c r="E439"/>
      <c r="F439"/>
    </row>
    <row r="440" spans="1:6" s="3" customFormat="1" x14ac:dyDescent="0.3">
      <c r="A440" s="2">
        <v>44716</v>
      </c>
      <c r="B440" s="10" t="s">
        <v>389</v>
      </c>
      <c r="C440" s="3">
        <v>30000</v>
      </c>
      <c r="E440"/>
      <c r="F440"/>
    </row>
    <row r="441" spans="1:6" x14ac:dyDescent="0.3">
      <c r="A441" s="25">
        <v>44718</v>
      </c>
      <c r="B441" s="10" t="s">
        <v>392</v>
      </c>
      <c r="C441" s="3">
        <v>12500</v>
      </c>
    </row>
    <row r="442" spans="1:6" x14ac:dyDescent="0.3">
      <c r="A442" s="2">
        <v>44721</v>
      </c>
      <c r="B442" s="10" t="s">
        <v>407</v>
      </c>
      <c r="C442" s="3">
        <v>8070</v>
      </c>
    </row>
    <row r="443" spans="1:6" x14ac:dyDescent="0.3">
      <c r="A443" s="2">
        <v>44726</v>
      </c>
      <c r="B443" s="10" t="s">
        <v>418</v>
      </c>
      <c r="C443" s="3">
        <v>21600</v>
      </c>
    </row>
    <row r="444" spans="1:6" x14ac:dyDescent="0.3">
      <c r="A444" s="2">
        <v>44727</v>
      </c>
      <c r="B444" s="10" t="s">
        <v>422</v>
      </c>
      <c r="C444" s="3">
        <v>14300</v>
      </c>
    </row>
    <row r="445" spans="1:6" x14ac:dyDescent="0.3">
      <c r="A445" s="2">
        <v>44719</v>
      </c>
      <c r="B445" s="10" t="s">
        <v>297</v>
      </c>
      <c r="C445" s="3">
        <v>2600</v>
      </c>
    </row>
    <row r="446" spans="1:6" x14ac:dyDescent="0.3">
      <c r="A446" s="2">
        <v>44722</v>
      </c>
      <c r="B446" s="10" t="s">
        <v>297</v>
      </c>
      <c r="C446" s="3">
        <v>2600</v>
      </c>
    </row>
    <row r="447" spans="1:6" x14ac:dyDescent="0.3">
      <c r="A447" s="2">
        <v>44727</v>
      </c>
      <c r="B447" s="10" t="s">
        <v>297</v>
      </c>
      <c r="C447" s="3">
        <v>2600</v>
      </c>
    </row>
    <row r="448" spans="1:6" x14ac:dyDescent="0.3">
      <c r="A448" s="2">
        <v>44728</v>
      </c>
      <c r="B448" s="10" t="s">
        <v>430</v>
      </c>
      <c r="C448" s="3">
        <v>900</v>
      </c>
    </row>
    <row r="449" spans="1:6" x14ac:dyDescent="0.3">
      <c r="A449" s="25">
        <v>44734</v>
      </c>
      <c r="B449" s="10" t="s">
        <v>440</v>
      </c>
      <c r="C449" s="3">
        <v>5000</v>
      </c>
    </row>
    <row r="450" spans="1:6" x14ac:dyDescent="0.3">
      <c r="A450" s="2">
        <v>44734</v>
      </c>
      <c r="B450" s="10" t="s">
        <v>441</v>
      </c>
      <c r="C450" s="3">
        <v>5900</v>
      </c>
    </row>
    <row r="451" spans="1:6" x14ac:dyDescent="0.3">
      <c r="A451" s="2">
        <v>44737</v>
      </c>
      <c r="B451" s="10" t="s">
        <v>452</v>
      </c>
      <c r="C451" s="3">
        <v>2000</v>
      </c>
    </row>
    <row r="452" spans="1:6" x14ac:dyDescent="0.3">
      <c r="A452" s="2">
        <v>44739</v>
      </c>
      <c r="B452" s="10" t="s">
        <v>457</v>
      </c>
      <c r="C452" s="3">
        <v>7100</v>
      </c>
    </row>
    <row r="453" spans="1:6" x14ac:dyDescent="0.3">
      <c r="A453" s="2"/>
      <c r="B453" s="10"/>
    </row>
    <row r="454" spans="1:6" s="3" customFormat="1" x14ac:dyDescent="0.3">
      <c r="A454" s="2"/>
      <c r="B454" s="6" t="s">
        <v>21</v>
      </c>
      <c r="C454" s="3">
        <v>32340</v>
      </c>
      <c r="E454"/>
      <c r="F454"/>
    </row>
    <row r="455" spans="1:6" s="3" customFormat="1" x14ac:dyDescent="0.3">
      <c r="A455" s="2"/>
      <c r="B455" s="15" t="s">
        <v>461</v>
      </c>
      <c r="C455" s="3">
        <v>55000</v>
      </c>
      <c r="E455"/>
      <c r="F455"/>
    </row>
    <row r="456" spans="1:6" s="3" customFormat="1" x14ac:dyDescent="0.3">
      <c r="A456" s="2"/>
      <c r="B456" s="15" t="s">
        <v>462</v>
      </c>
      <c r="C456" s="3">
        <v>19850</v>
      </c>
      <c r="E456"/>
      <c r="F456"/>
    </row>
    <row r="457" spans="1:6" s="3" customFormat="1" x14ac:dyDescent="0.3">
      <c r="A457" s="55"/>
      <c r="B457" s="10"/>
      <c r="C457" s="3">
        <v>-4000</v>
      </c>
      <c r="E457"/>
      <c r="F457"/>
    </row>
    <row r="458" spans="1:6" s="3" customFormat="1" x14ac:dyDescent="0.3">
      <c r="A458" s="55"/>
      <c r="B458"/>
      <c r="C458" s="3">
        <f>SUM(C438:C457)</f>
        <v>248360</v>
      </c>
      <c r="E458"/>
      <c r="F458"/>
    </row>
    <row r="459" spans="1:6" s="3" customFormat="1" x14ac:dyDescent="0.3">
      <c r="A459" s="55"/>
      <c r="B459"/>
      <c r="C459" s="3">
        <f>250000-C458</f>
        <v>1640</v>
      </c>
      <c r="E459"/>
      <c r="F459"/>
    </row>
    <row r="463" spans="1:6" x14ac:dyDescent="0.3">
      <c r="A463" s="36" t="s">
        <v>444</v>
      </c>
    </row>
    <row r="464" spans="1:6" x14ac:dyDescent="0.3">
      <c r="A464" s="2">
        <v>44719</v>
      </c>
      <c r="B464" s="10" t="s">
        <v>311</v>
      </c>
      <c r="C464" s="3">
        <v>899060</v>
      </c>
    </row>
    <row r="465" spans="1:3" x14ac:dyDescent="0.3">
      <c r="A465" s="2">
        <v>44734</v>
      </c>
      <c r="B465" s="10" t="s">
        <v>311</v>
      </c>
      <c r="C465" s="3">
        <v>77600</v>
      </c>
    </row>
    <row r="466" spans="1:3" x14ac:dyDescent="0.3">
      <c r="A466" s="25">
        <v>44721</v>
      </c>
      <c r="B466" s="10" t="s">
        <v>401</v>
      </c>
      <c r="C466" s="3">
        <v>-609046</v>
      </c>
    </row>
    <row r="467" spans="1:3" x14ac:dyDescent="0.3">
      <c r="A467" s="25">
        <v>44736</v>
      </c>
      <c r="B467" s="10" t="s">
        <v>443</v>
      </c>
      <c r="C467" s="3">
        <v>-288000</v>
      </c>
    </row>
    <row r="468" spans="1:3" x14ac:dyDescent="0.3">
      <c r="A468" s="2"/>
    </row>
    <row r="469" spans="1:3" x14ac:dyDescent="0.3">
      <c r="A469" s="58"/>
    </row>
    <row r="470" spans="1:3" x14ac:dyDescent="0.3">
      <c r="A470" s="58"/>
    </row>
    <row r="471" spans="1:3" x14ac:dyDescent="0.3">
      <c r="A471" s="58"/>
    </row>
    <row r="472" spans="1:3" x14ac:dyDescent="0.3">
      <c r="A472" s="58"/>
      <c r="C472" s="3">
        <f>SUM(C464:C471)</f>
        <v>79614</v>
      </c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301" zoomScale="80" zoomScaleNormal="80" workbookViewId="0">
      <selection activeCell="E311" sqref="E311"/>
    </sheetView>
  </sheetViews>
  <sheetFormatPr defaultColWidth="9" defaultRowHeight="16.5" x14ac:dyDescent="0.3"/>
  <cols>
    <col min="1" max="1" width="12.625" style="62" customWidth="1"/>
    <col min="2" max="2" width="50.625" customWidth="1"/>
    <col min="3" max="4" width="15.625" style="3" customWidth="1"/>
    <col min="5" max="5" width="30.625" customWidth="1"/>
    <col min="6" max="6" width="10.625" bestFit="1" customWidth="1"/>
  </cols>
  <sheetData>
    <row r="1" spans="1:4" s="9" customFormat="1" ht="30" customHeight="1" x14ac:dyDescent="0.3">
      <c r="A1" s="7" t="s">
        <v>9</v>
      </c>
      <c r="B1" s="125">
        <f>C104</f>
        <v>-246395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44743</v>
      </c>
      <c r="B4" t="s">
        <v>12</v>
      </c>
      <c r="C4" s="3">
        <v>2899039</v>
      </c>
    </row>
    <row r="5" spans="1:4" x14ac:dyDescent="0.3">
      <c r="A5" s="2">
        <v>44742</v>
      </c>
      <c r="B5" s="10" t="s">
        <v>474</v>
      </c>
      <c r="C5" s="3">
        <v>3570000</v>
      </c>
    </row>
    <row r="6" spans="1:4" x14ac:dyDescent="0.3">
      <c r="A6" s="2">
        <v>44742</v>
      </c>
      <c r="B6" s="10" t="s">
        <v>475</v>
      </c>
      <c r="C6" s="3">
        <v>10650</v>
      </c>
    </row>
    <row r="7" spans="1:4" x14ac:dyDescent="0.3">
      <c r="A7" s="2">
        <v>44743</v>
      </c>
      <c r="B7" s="10" t="s">
        <v>508</v>
      </c>
      <c r="C7" s="3">
        <v>-40000</v>
      </c>
    </row>
    <row r="8" spans="1:4" x14ac:dyDescent="0.3">
      <c r="A8" s="2">
        <v>44743</v>
      </c>
      <c r="B8" s="4" t="s">
        <v>29</v>
      </c>
      <c r="C8" s="3">
        <v>-200000</v>
      </c>
    </row>
    <row r="9" spans="1:4" x14ac:dyDescent="0.3">
      <c r="A9" s="2">
        <v>44743</v>
      </c>
      <c r="B9" s="10" t="s">
        <v>482</v>
      </c>
      <c r="C9" s="3">
        <v>-140000</v>
      </c>
    </row>
    <row r="10" spans="1:4" x14ac:dyDescent="0.3">
      <c r="A10" s="2">
        <v>44745</v>
      </c>
      <c r="B10" s="10" t="s">
        <v>494</v>
      </c>
      <c r="C10" s="3">
        <v>-40000</v>
      </c>
    </row>
    <row r="11" spans="1:4" x14ac:dyDescent="0.3">
      <c r="A11" s="2">
        <v>44746</v>
      </c>
      <c r="B11" t="s">
        <v>40</v>
      </c>
      <c r="C11" s="3">
        <v>-10000</v>
      </c>
    </row>
    <row r="12" spans="1:4" x14ac:dyDescent="0.3">
      <c r="A12" s="2">
        <v>44747</v>
      </c>
      <c r="B12" s="10" t="s">
        <v>207</v>
      </c>
      <c r="C12" s="3">
        <v>-800000</v>
      </c>
    </row>
    <row r="13" spans="1:4" x14ac:dyDescent="0.3">
      <c r="A13" s="2">
        <v>44748</v>
      </c>
      <c r="B13" t="s">
        <v>59</v>
      </c>
      <c r="C13" s="3">
        <v>-17800</v>
      </c>
    </row>
    <row r="14" spans="1:4" x14ac:dyDescent="0.3">
      <c r="A14" s="2">
        <v>44749</v>
      </c>
      <c r="B14" s="10" t="s">
        <v>512</v>
      </c>
      <c r="C14" s="3">
        <v>100000</v>
      </c>
    </row>
    <row r="15" spans="1:4" x14ac:dyDescent="0.3">
      <c r="A15" s="2">
        <v>44750</v>
      </c>
      <c r="B15" s="10" t="s">
        <v>515</v>
      </c>
      <c r="C15" s="3">
        <v>255730</v>
      </c>
    </row>
    <row r="16" spans="1:4" x14ac:dyDescent="0.3">
      <c r="A16" s="2">
        <v>44750</v>
      </c>
      <c r="B16" s="10" t="s">
        <v>516</v>
      </c>
      <c r="C16" s="3">
        <v>-255730</v>
      </c>
    </row>
    <row r="17" spans="1:3" x14ac:dyDescent="0.3">
      <c r="A17" s="2">
        <v>44753</v>
      </c>
      <c r="B17" t="s">
        <v>14</v>
      </c>
      <c r="C17" s="3">
        <v>-10000</v>
      </c>
    </row>
    <row r="18" spans="1:3" x14ac:dyDescent="0.3">
      <c r="A18" s="2">
        <v>44753</v>
      </c>
      <c r="B18" t="s">
        <v>27</v>
      </c>
      <c r="C18" s="3">
        <v>-30000</v>
      </c>
    </row>
    <row r="19" spans="1:3" x14ac:dyDescent="0.3">
      <c r="A19" s="2">
        <v>44753</v>
      </c>
      <c r="B19" t="s">
        <v>30</v>
      </c>
      <c r="C19" s="3">
        <v>-55650</v>
      </c>
    </row>
    <row r="20" spans="1:3" x14ac:dyDescent="0.3">
      <c r="A20" s="2">
        <v>44753</v>
      </c>
      <c r="B20" t="s">
        <v>75</v>
      </c>
      <c r="C20" s="3">
        <v>-65921</v>
      </c>
    </row>
    <row r="21" spans="1:3" x14ac:dyDescent="0.3">
      <c r="A21" s="2">
        <v>44753</v>
      </c>
      <c r="B21" t="s">
        <v>26</v>
      </c>
      <c r="C21" s="3">
        <v>-469797</v>
      </c>
    </row>
    <row r="22" spans="1:3" x14ac:dyDescent="0.3">
      <c r="A22" s="2">
        <v>44754</v>
      </c>
      <c r="B22" t="s">
        <v>28</v>
      </c>
      <c r="C22" s="3">
        <v>-541600</v>
      </c>
    </row>
    <row r="23" spans="1:3" x14ac:dyDescent="0.3">
      <c r="A23" s="2">
        <v>44754</v>
      </c>
      <c r="B23" s="10" t="s">
        <v>412</v>
      </c>
      <c r="C23" s="3">
        <v>-20000</v>
      </c>
    </row>
    <row r="24" spans="1:3" x14ac:dyDescent="0.3">
      <c r="A24" s="2">
        <v>44754</v>
      </c>
      <c r="B24" t="s">
        <v>74</v>
      </c>
      <c r="C24" s="3">
        <v>-1500000</v>
      </c>
    </row>
    <row r="25" spans="1:3" x14ac:dyDescent="0.3">
      <c r="A25" s="2">
        <v>44754</v>
      </c>
      <c r="B25" s="10" t="s">
        <v>525</v>
      </c>
      <c r="C25" s="3">
        <v>-50000</v>
      </c>
    </row>
    <row r="26" spans="1:3" x14ac:dyDescent="0.3">
      <c r="A26" s="2">
        <v>44757</v>
      </c>
      <c r="B26" t="s">
        <v>25</v>
      </c>
      <c r="C26" s="3">
        <v>-199000</v>
      </c>
    </row>
    <row r="27" spans="1:3" x14ac:dyDescent="0.3">
      <c r="A27" s="2">
        <v>44760</v>
      </c>
      <c r="B27" s="10" t="s">
        <v>542</v>
      </c>
      <c r="C27" s="3">
        <v>-20000</v>
      </c>
    </row>
    <row r="28" spans="1:3" x14ac:dyDescent="0.3">
      <c r="A28" s="2">
        <v>44761</v>
      </c>
      <c r="B28" t="s">
        <v>77</v>
      </c>
      <c r="C28" s="3">
        <v>-57737</v>
      </c>
    </row>
    <row r="29" spans="1:3" x14ac:dyDescent="0.3">
      <c r="A29" s="25">
        <v>44762</v>
      </c>
      <c r="B29" s="10" t="s">
        <v>106</v>
      </c>
      <c r="C29" s="3">
        <v>840000</v>
      </c>
    </row>
    <row r="30" spans="1:3" x14ac:dyDescent="0.3">
      <c r="A30" s="25">
        <v>44763</v>
      </c>
      <c r="B30" t="s">
        <v>76</v>
      </c>
      <c r="C30" s="3">
        <v>-58431</v>
      </c>
    </row>
    <row r="31" spans="1:3" x14ac:dyDescent="0.3">
      <c r="A31" s="2">
        <v>44764</v>
      </c>
      <c r="B31" s="10" t="s">
        <v>551</v>
      </c>
      <c r="C31" s="3">
        <v>30300</v>
      </c>
    </row>
    <row r="32" spans="1:3" x14ac:dyDescent="0.3">
      <c r="A32" s="2">
        <v>44764</v>
      </c>
      <c r="B32" s="10" t="s">
        <v>551</v>
      </c>
      <c r="C32" s="3">
        <v>10300</v>
      </c>
    </row>
    <row r="33" spans="1:3" x14ac:dyDescent="0.3">
      <c r="A33" s="2">
        <v>44764</v>
      </c>
      <c r="B33" s="10" t="s">
        <v>556</v>
      </c>
      <c r="C33" s="3">
        <v>-22600</v>
      </c>
    </row>
    <row r="34" spans="1:3" x14ac:dyDescent="0.3">
      <c r="A34" s="2">
        <v>44764</v>
      </c>
      <c r="B34" s="10" t="s">
        <v>557</v>
      </c>
      <c r="C34" s="3">
        <v>-20000</v>
      </c>
    </row>
    <row r="35" spans="1:3" x14ac:dyDescent="0.3">
      <c r="A35" s="2">
        <v>44765</v>
      </c>
      <c r="B35" s="10" t="s">
        <v>575</v>
      </c>
      <c r="C35" s="3">
        <v>-6000</v>
      </c>
    </row>
    <row r="36" spans="1:3" x14ac:dyDescent="0.3">
      <c r="A36" s="2">
        <v>44766</v>
      </c>
      <c r="B36" s="10" t="s">
        <v>576</v>
      </c>
      <c r="C36" s="3">
        <v>50000</v>
      </c>
    </row>
    <row r="37" spans="1:3" x14ac:dyDescent="0.3">
      <c r="A37" s="2">
        <v>44766</v>
      </c>
      <c r="B37" s="10" t="s">
        <v>577</v>
      </c>
      <c r="C37" s="3">
        <v>-40000</v>
      </c>
    </row>
    <row r="38" spans="1:3" x14ac:dyDescent="0.3">
      <c r="A38" s="2">
        <v>44770</v>
      </c>
      <c r="B38" t="s">
        <v>56</v>
      </c>
      <c r="C38" s="3">
        <v>-140000</v>
      </c>
    </row>
    <row r="39" spans="1:3" x14ac:dyDescent="0.3">
      <c r="A39" s="2">
        <v>44770</v>
      </c>
      <c r="B39" t="s">
        <v>57</v>
      </c>
      <c r="C39" s="3">
        <v>-140000</v>
      </c>
    </row>
    <row r="40" spans="1:3" x14ac:dyDescent="0.3">
      <c r="A40" s="2"/>
      <c r="B40" s="10"/>
    </row>
    <row r="41" spans="1:3" x14ac:dyDescent="0.3">
      <c r="A41" s="2"/>
      <c r="B41" s="10"/>
    </row>
    <row r="42" spans="1:3" x14ac:dyDescent="0.3">
      <c r="A42" s="2"/>
      <c r="B42" s="10"/>
    </row>
    <row r="43" spans="1:3" x14ac:dyDescent="0.3">
      <c r="A43" s="2"/>
    </row>
    <row r="44" spans="1:3" x14ac:dyDescent="0.3">
      <c r="A44" s="2"/>
    </row>
    <row r="45" spans="1:3" x14ac:dyDescent="0.3">
      <c r="A45" s="2"/>
      <c r="B45" s="4" t="s">
        <v>270</v>
      </c>
      <c r="C45" s="3">
        <f>C369</f>
        <v>-330008</v>
      </c>
    </row>
    <row r="46" spans="1:3" x14ac:dyDescent="0.3">
      <c r="A46" s="63"/>
      <c r="B46" s="37"/>
    </row>
    <row r="47" spans="1:3" x14ac:dyDescent="0.3">
      <c r="A47" s="63">
        <v>44719</v>
      </c>
      <c r="B47" s="37" t="s">
        <v>478</v>
      </c>
      <c r="C47" s="3">
        <v>-298000</v>
      </c>
    </row>
    <row r="48" spans="1:3" x14ac:dyDescent="0.3">
      <c r="A48" s="64"/>
      <c r="B48" s="37"/>
    </row>
    <row r="49" spans="1:5" x14ac:dyDescent="0.3">
      <c r="A49" s="61" t="s">
        <v>361</v>
      </c>
      <c r="D49" s="3">
        <f>SUM(D50:D55)</f>
        <v>-864000</v>
      </c>
    </row>
    <row r="50" spans="1:5" x14ac:dyDescent="0.3">
      <c r="B50" t="s">
        <v>62</v>
      </c>
      <c r="D50" s="3">
        <v>-204000</v>
      </c>
    </row>
    <row r="51" spans="1:5" x14ac:dyDescent="0.3">
      <c r="B51" t="s">
        <v>56</v>
      </c>
      <c r="D51" s="3">
        <v>-140000</v>
      </c>
    </row>
    <row r="52" spans="1:5" x14ac:dyDescent="0.3">
      <c r="B52" t="s">
        <v>57</v>
      </c>
      <c r="D52" s="3">
        <v>-140000</v>
      </c>
    </row>
    <row r="53" spans="1:5" x14ac:dyDescent="0.3">
      <c r="B53" t="s">
        <v>58</v>
      </c>
      <c r="D53" s="3">
        <v>-150000</v>
      </c>
    </row>
    <row r="54" spans="1:5" x14ac:dyDescent="0.3">
      <c r="B54" t="s">
        <v>61</v>
      </c>
      <c r="D54" s="3">
        <v>-140000</v>
      </c>
    </row>
    <row r="55" spans="1:5" x14ac:dyDescent="0.3">
      <c r="B55" s="10" t="s">
        <v>476</v>
      </c>
      <c r="D55" s="3">
        <v>-90000</v>
      </c>
    </row>
    <row r="56" spans="1:5" x14ac:dyDescent="0.3">
      <c r="B56" s="10"/>
    </row>
    <row r="57" spans="1:5" x14ac:dyDescent="0.3">
      <c r="A57" s="61" t="s">
        <v>362</v>
      </c>
      <c r="B57" s="10"/>
      <c r="D57" s="3">
        <v>-200000</v>
      </c>
    </row>
    <row r="58" spans="1:5" x14ac:dyDescent="0.3">
      <c r="B58" s="10"/>
    </row>
    <row r="59" spans="1:5" x14ac:dyDescent="0.3">
      <c r="B59" s="10"/>
    </row>
    <row r="60" spans="1:5" x14ac:dyDescent="0.3">
      <c r="A60" s="61" t="s">
        <v>358</v>
      </c>
      <c r="D60" s="3">
        <f>SUM(D61:D65)</f>
        <v>-1516000</v>
      </c>
    </row>
    <row r="61" spans="1:5" x14ac:dyDescent="0.3">
      <c r="B61" t="s">
        <v>74</v>
      </c>
      <c r="D61" s="3">
        <v>-800000</v>
      </c>
    </row>
    <row r="62" spans="1:5" x14ac:dyDescent="0.3">
      <c r="B62" s="10" t="s">
        <v>207</v>
      </c>
      <c r="C62" s="3">
        <v>-800000</v>
      </c>
      <c r="D62" s="3">
        <v>-520000</v>
      </c>
      <c r="E62" s="14">
        <v>189000</v>
      </c>
    </row>
    <row r="63" spans="1:5" x14ac:dyDescent="0.3">
      <c r="B63" t="s">
        <v>75</v>
      </c>
      <c r="D63" s="3">
        <v>-70000</v>
      </c>
      <c r="E63" s="14">
        <f>(71000000-189000)/(12*35-1)</f>
        <v>169000</v>
      </c>
    </row>
    <row r="64" spans="1:5" x14ac:dyDescent="0.3">
      <c r="B64" t="s">
        <v>77</v>
      </c>
      <c r="D64" s="3">
        <v>-63000</v>
      </c>
    </row>
    <row r="65" spans="1:5" x14ac:dyDescent="0.3">
      <c r="B65" t="s">
        <v>76</v>
      </c>
      <c r="D65" s="3">
        <v>-63000</v>
      </c>
    </row>
    <row r="67" spans="1:5" x14ac:dyDescent="0.3">
      <c r="A67" s="62" t="s">
        <v>35</v>
      </c>
    </row>
    <row r="68" spans="1:5" x14ac:dyDescent="0.3">
      <c r="B68" t="s">
        <v>31</v>
      </c>
      <c r="D68" s="3">
        <v>-99000</v>
      </c>
      <c r="E68" s="10" t="s">
        <v>132</v>
      </c>
    </row>
    <row r="69" spans="1:5" x14ac:dyDescent="0.3">
      <c r="B69" t="s">
        <v>71</v>
      </c>
      <c r="D69" s="3">
        <v>-238590</v>
      </c>
      <c r="E69" s="10" t="s">
        <v>132</v>
      </c>
    </row>
    <row r="71" spans="1:5" x14ac:dyDescent="0.3">
      <c r="A71" s="61" t="s">
        <v>357</v>
      </c>
      <c r="D71" s="3">
        <f>SUM(D72:D83)</f>
        <v>-830000</v>
      </c>
    </row>
    <row r="72" spans="1:5" x14ac:dyDescent="0.3">
      <c r="B72" t="s">
        <v>25</v>
      </c>
      <c r="D72" s="3">
        <v>-199000</v>
      </c>
      <c r="E72" s="10"/>
    </row>
    <row r="73" spans="1:5" x14ac:dyDescent="0.3">
      <c r="B73" t="s">
        <v>59</v>
      </c>
      <c r="D73" s="3">
        <v>-18000</v>
      </c>
    </row>
    <row r="74" spans="1:5" x14ac:dyDescent="0.3">
      <c r="B74" t="s">
        <v>87</v>
      </c>
      <c r="D74" s="3">
        <v>-122000</v>
      </c>
    </row>
    <row r="75" spans="1:5" x14ac:dyDescent="0.3">
      <c r="B75" t="s">
        <v>14</v>
      </c>
      <c r="D75" s="3">
        <v>-10000</v>
      </c>
    </row>
    <row r="76" spans="1:5" x14ac:dyDescent="0.3">
      <c r="B76" t="s">
        <v>27</v>
      </c>
      <c r="D76" s="3">
        <v>-30000</v>
      </c>
    </row>
    <row r="77" spans="1:5" x14ac:dyDescent="0.3">
      <c r="B77" t="s">
        <v>30</v>
      </c>
      <c r="D77" s="3">
        <v>-60000</v>
      </c>
    </row>
    <row r="78" spans="1:5" x14ac:dyDescent="0.3">
      <c r="B78" s="10" t="s">
        <v>121</v>
      </c>
      <c r="D78" s="3">
        <v>-250000</v>
      </c>
    </row>
    <row r="79" spans="1:5" x14ac:dyDescent="0.3">
      <c r="B79" s="10" t="s">
        <v>332</v>
      </c>
      <c r="D79" s="3">
        <v>-25000</v>
      </c>
    </row>
    <row r="80" spans="1:5" x14ac:dyDescent="0.3">
      <c r="B80" s="10" t="s">
        <v>330</v>
      </c>
      <c r="D80" s="3">
        <v>-51000</v>
      </c>
    </row>
    <row r="81" spans="1:5" x14ac:dyDescent="0.3">
      <c r="B81" s="10" t="s">
        <v>331</v>
      </c>
      <c r="D81" s="3">
        <v>-25000</v>
      </c>
    </row>
    <row r="82" spans="1:5" x14ac:dyDescent="0.3">
      <c r="B82" s="10" t="s">
        <v>241</v>
      </c>
      <c r="D82" s="3">
        <v>-40000</v>
      </c>
      <c r="E82" s="10" t="s">
        <v>242</v>
      </c>
    </row>
    <row r="84" spans="1:5" x14ac:dyDescent="0.3">
      <c r="A84" s="61" t="s">
        <v>360</v>
      </c>
      <c r="D84" s="3">
        <v>-700000</v>
      </c>
    </row>
    <row r="86" spans="1:5" x14ac:dyDescent="0.3">
      <c r="A86" s="62" t="s">
        <v>15</v>
      </c>
    </row>
    <row r="87" spans="1:5" x14ac:dyDescent="0.3">
      <c r="B87" s="10" t="s">
        <v>106</v>
      </c>
      <c r="D87" s="3">
        <v>840000</v>
      </c>
    </row>
    <row r="88" spans="1:5" x14ac:dyDescent="0.3">
      <c r="B88" s="10"/>
    </row>
    <row r="89" spans="1:5" x14ac:dyDescent="0.3">
      <c r="B89" s="10"/>
    </row>
    <row r="90" spans="1:5" x14ac:dyDescent="0.3">
      <c r="B90" s="10"/>
    </row>
    <row r="91" spans="1:5" x14ac:dyDescent="0.3">
      <c r="A91" s="61" t="s">
        <v>273</v>
      </c>
      <c r="B91" s="10"/>
      <c r="D91" s="3">
        <v>-250000</v>
      </c>
    </row>
    <row r="92" spans="1:5" x14ac:dyDescent="0.3">
      <c r="A92" s="61"/>
      <c r="B92" t="s">
        <v>44</v>
      </c>
      <c r="D92" s="3">
        <v>-20000</v>
      </c>
    </row>
    <row r="93" spans="1:5" x14ac:dyDescent="0.3">
      <c r="B93" t="s">
        <v>40</v>
      </c>
      <c r="D93" s="3">
        <v>-10000</v>
      </c>
    </row>
    <row r="94" spans="1:5" x14ac:dyDescent="0.3">
      <c r="A94" s="98"/>
      <c r="B94" s="10" t="s">
        <v>574</v>
      </c>
      <c r="D94" s="3">
        <v>-20000</v>
      </c>
    </row>
    <row r="95" spans="1:5" x14ac:dyDescent="0.3">
      <c r="B95" s="10" t="s">
        <v>240</v>
      </c>
      <c r="D95" s="3">
        <v>-100000</v>
      </c>
    </row>
    <row r="101" spans="1:4" x14ac:dyDescent="0.3">
      <c r="A101" s="62" t="s">
        <v>11</v>
      </c>
      <c r="C101" s="3">
        <f>SUM(C4:C44)</f>
        <v>2815753</v>
      </c>
    </row>
    <row r="102" spans="1:4" x14ac:dyDescent="0.3">
      <c r="A102" s="62" t="s">
        <v>13</v>
      </c>
      <c r="C102" s="3">
        <f>SUM(C45:C100)</f>
        <v>-1428008</v>
      </c>
    </row>
    <row r="103" spans="1:4" x14ac:dyDescent="0.3">
      <c r="A103" s="62" t="s">
        <v>16</v>
      </c>
      <c r="C103" s="3">
        <f>C302+C408</f>
        <v>1634140</v>
      </c>
    </row>
    <row r="104" spans="1:4" x14ac:dyDescent="0.3">
      <c r="A104" s="62" t="s">
        <v>9</v>
      </c>
      <c r="C104" s="3">
        <f>C101+C102-C103</f>
        <v>-246395</v>
      </c>
    </row>
    <row r="107" spans="1:4" ht="17.25" thickBot="1" x14ac:dyDescent="0.35"/>
    <row r="108" spans="1:4" x14ac:dyDescent="0.3">
      <c r="A108" s="73" t="s">
        <v>336</v>
      </c>
      <c r="B108" s="74"/>
      <c r="C108" s="104"/>
      <c r="D108" s="76"/>
    </row>
    <row r="109" spans="1:4" x14ac:dyDescent="0.3">
      <c r="A109" s="105" t="s">
        <v>341</v>
      </c>
      <c r="B109" s="78" t="s">
        <v>326</v>
      </c>
      <c r="C109" s="79">
        <f>C124</f>
        <v>700000</v>
      </c>
      <c r="D109" s="80"/>
    </row>
    <row r="110" spans="1:4" x14ac:dyDescent="0.3">
      <c r="A110" s="85"/>
      <c r="B110" s="78" t="s">
        <v>324</v>
      </c>
      <c r="C110" s="79">
        <f>C179</f>
        <v>880000</v>
      </c>
      <c r="D110" s="80"/>
    </row>
    <row r="111" spans="1:4" x14ac:dyDescent="0.3">
      <c r="A111" s="85"/>
      <c r="B111" s="78" t="s">
        <v>327</v>
      </c>
      <c r="C111" s="79">
        <f>C201</f>
        <v>1516000</v>
      </c>
      <c r="D111" s="80"/>
    </row>
    <row r="112" spans="1:4" x14ac:dyDescent="0.3">
      <c r="A112" s="85"/>
      <c r="B112" s="78" t="s">
        <v>320</v>
      </c>
      <c r="C112" s="79">
        <v>864000</v>
      </c>
      <c r="D112" s="80"/>
    </row>
    <row r="113" spans="1:5" x14ac:dyDescent="0.3">
      <c r="A113" s="85"/>
      <c r="B113" s="78" t="s">
        <v>322</v>
      </c>
      <c r="C113" s="79">
        <v>200000</v>
      </c>
      <c r="D113" s="80"/>
    </row>
    <row r="114" spans="1:5" x14ac:dyDescent="0.3">
      <c r="A114" s="85"/>
      <c r="B114" s="78" t="s">
        <v>273</v>
      </c>
      <c r="C114" s="79">
        <v>250000</v>
      </c>
      <c r="D114" s="80"/>
    </row>
    <row r="115" spans="1:5" x14ac:dyDescent="0.3">
      <c r="A115" s="105" t="s">
        <v>342</v>
      </c>
      <c r="B115" s="78" t="s">
        <v>326</v>
      </c>
      <c r="C115" s="79">
        <f>-C175</f>
        <v>-659474</v>
      </c>
      <c r="D115" s="80"/>
    </row>
    <row r="116" spans="1:5" x14ac:dyDescent="0.3">
      <c r="A116" s="105"/>
      <c r="B116" s="78" t="s">
        <v>324</v>
      </c>
      <c r="C116" s="79">
        <f>-C197</f>
        <v>-859330</v>
      </c>
      <c r="D116" s="80"/>
    </row>
    <row r="117" spans="1:5" x14ac:dyDescent="0.3">
      <c r="A117" s="105"/>
      <c r="B117" s="78" t="s">
        <v>327</v>
      </c>
      <c r="C117" s="79">
        <f>-C209</f>
        <v>-1472252</v>
      </c>
      <c r="D117" s="80"/>
    </row>
    <row r="118" spans="1:5" x14ac:dyDescent="0.3">
      <c r="A118" s="105"/>
      <c r="B118" s="78" t="s">
        <v>320</v>
      </c>
      <c r="C118" s="79">
        <f>-C222</f>
        <v>-977333</v>
      </c>
      <c r="D118" s="80"/>
    </row>
    <row r="119" spans="1:5" x14ac:dyDescent="0.3">
      <c r="A119" s="105"/>
      <c r="B119" s="78" t="s">
        <v>321</v>
      </c>
      <c r="C119" s="79">
        <f>-C253</f>
        <v>-264850</v>
      </c>
      <c r="D119" s="80"/>
    </row>
    <row r="120" spans="1:5" x14ac:dyDescent="0.3">
      <c r="A120" s="105"/>
      <c r="B120" s="78" t="s">
        <v>273</v>
      </c>
      <c r="C120" s="79">
        <v>-250000</v>
      </c>
      <c r="D120" s="80"/>
    </row>
    <row r="121" spans="1:5" x14ac:dyDescent="0.3">
      <c r="A121" s="85"/>
      <c r="B121" s="78" t="s">
        <v>238</v>
      </c>
      <c r="C121" s="79">
        <f>-C266</f>
        <v>-372000</v>
      </c>
      <c r="D121" s="80"/>
    </row>
    <row r="122" spans="1:5" s="112" customFormat="1" ht="35.1" customHeight="1" x14ac:dyDescent="0.3">
      <c r="A122" s="108"/>
      <c r="B122" s="109" t="s">
        <v>594</v>
      </c>
      <c r="C122" s="110">
        <f>SUM(C109:C121)</f>
        <v>-445239</v>
      </c>
      <c r="D122" s="111"/>
    </row>
    <row r="123" spans="1:5" ht="17.25" thickBot="1" x14ac:dyDescent="0.35">
      <c r="A123" s="106"/>
      <c r="B123" s="107"/>
      <c r="C123" s="95"/>
      <c r="D123" s="96"/>
    </row>
    <row r="124" spans="1:5" x14ac:dyDescent="0.3">
      <c r="A124" s="73" t="s">
        <v>323</v>
      </c>
      <c r="B124" s="74"/>
      <c r="C124" s="75">
        <v>700000</v>
      </c>
      <c r="D124" s="76"/>
    </row>
    <row r="125" spans="1:5" s="3" customFormat="1" x14ac:dyDescent="0.3">
      <c r="A125" s="77">
        <v>44744</v>
      </c>
      <c r="B125" s="78" t="s">
        <v>487</v>
      </c>
      <c r="C125" s="79">
        <v>32860</v>
      </c>
      <c r="D125" s="80"/>
      <c r="E125"/>
    </row>
    <row r="126" spans="1:5" s="3" customFormat="1" x14ac:dyDescent="0.3">
      <c r="A126" s="77">
        <v>44744</v>
      </c>
      <c r="B126" s="78" t="s">
        <v>487</v>
      </c>
      <c r="C126" s="79">
        <v>32830</v>
      </c>
      <c r="D126" s="80"/>
      <c r="E126"/>
    </row>
    <row r="127" spans="1:5" s="3" customFormat="1" x14ac:dyDescent="0.3">
      <c r="A127" s="77">
        <v>44745</v>
      </c>
      <c r="B127" s="78" t="s">
        <v>488</v>
      </c>
      <c r="C127" s="79">
        <v>21900</v>
      </c>
      <c r="D127" s="80"/>
      <c r="E127"/>
    </row>
    <row r="128" spans="1:5" s="3" customFormat="1" x14ac:dyDescent="0.3">
      <c r="A128" s="77">
        <v>44745</v>
      </c>
      <c r="B128" s="78" t="s">
        <v>489</v>
      </c>
      <c r="C128" s="79">
        <v>33600</v>
      </c>
      <c r="D128" s="80"/>
      <c r="E128"/>
    </row>
    <row r="129" spans="1:5" s="3" customFormat="1" x14ac:dyDescent="0.3">
      <c r="A129" s="90">
        <v>44743</v>
      </c>
      <c r="B129" s="91" t="s">
        <v>563</v>
      </c>
      <c r="C129" s="92">
        <v>26720</v>
      </c>
      <c r="D129" s="99">
        <v>26720</v>
      </c>
      <c r="E129"/>
    </row>
    <row r="130" spans="1:5" s="3" customFormat="1" x14ac:dyDescent="0.3">
      <c r="A130" s="90">
        <v>44743</v>
      </c>
      <c r="B130" s="91" t="s">
        <v>564</v>
      </c>
      <c r="C130" s="92">
        <v>2560</v>
      </c>
      <c r="D130" s="99">
        <v>2560</v>
      </c>
      <c r="E130"/>
    </row>
    <row r="131" spans="1:5" s="3" customFormat="1" x14ac:dyDescent="0.3">
      <c r="A131" s="90">
        <v>44743</v>
      </c>
      <c r="B131" s="91" t="s">
        <v>565</v>
      </c>
      <c r="C131" s="92">
        <v>1750</v>
      </c>
      <c r="D131" s="99">
        <v>1750</v>
      </c>
      <c r="E131"/>
    </row>
    <row r="132" spans="1:5" s="3" customFormat="1" x14ac:dyDescent="0.3">
      <c r="A132" s="90">
        <v>44743</v>
      </c>
      <c r="B132" s="91" t="s">
        <v>566</v>
      </c>
      <c r="C132" s="92">
        <v>3000</v>
      </c>
      <c r="D132" s="99">
        <v>3000</v>
      </c>
      <c r="E132"/>
    </row>
    <row r="133" spans="1:5" s="3" customFormat="1" x14ac:dyDescent="0.3">
      <c r="A133" s="81">
        <v>44746</v>
      </c>
      <c r="B133" s="82" t="s">
        <v>567</v>
      </c>
      <c r="C133" s="83">
        <v>3300</v>
      </c>
      <c r="D133" s="80"/>
      <c r="E133"/>
    </row>
    <row r="134" spans="1:5" s="3" customFormat="1" x14ac:dyDescent="0.3">
      <c r="A134" s="90">
        <v>44745</v>
      </c>
      <c r="B134" s="91" t="s">
        <v>568</v>
      </c>
      <c r="C134" s="92">
        <v>2190</v>
      </c>
      <c r="D134" s="99">
        <v>2190</v>
      </c>
      <c r="E134"/>
    </row>
    <row r="135" spans="1:5" s="3" customFormat="1" x14ac:dyDescent="0.3">
      <c r="A135" s="90">
        <v>44745</v>
      </c>
      <c r="B135" s="91" t="s">
        <v>569</v>
      </c>
      <c r="C135" s="92">
        <v>1000</v>
      </c>
      <c r="D135" s="99">
        <v>1000</v>
      </c>
      <c r="E135"/>
    </row>
    <row r="136" spans="1:5" s="3" customFormat="1" x14ac:dyDescent="0.3">
      <c r="A136" s="90">
        <v>44746</v>
      </c>
      <c r="B136" s="91" t="s">
        <v>569</v>
      </c>
      <c r="C136" s="92">
        <v>4500</v>
      </c>
      <c r="D136" s="99">
        <v>4500</v>
      </c>
      <c r="E136"/>
    </row>
    <row r="137" spans="1:5" s="3" customFormat="1" x14ac:dyDescent="0.3">
      <c r="A137" s="81">
        <v>44747</v>
      </c>
      <c r="B137" s="82" t="s">
        <v>570</v>
      </c>
      <c r="C137" s="83">
        <v>5800</v>
      </c>
      <c r="D137" s="80"/>
      <c r="E137"/>
    </row>
    <row r="138" spans="1:5" s="3" customFormat="1" x14ac:dyDescent="0.3">
      <c r="A138" s="81">
        <v>44748</v>
      </c>
      <c r="B138" s="82" t="s">
        <v>571</v>
      </c>
      <c r="C138" s="83">
        <v>33910</v>
      </c>
      <c r="D138" s="80"/>
      <c r="E138"/>
    </row>
    <row r="139" spans="1:5" s="3" customFormat="1" x14ac:dyDescent="0.3">
      <c r="A139" s="90">
        <v>44747</v>
      </c>
      <c r="B139" s="91" t="s">
        <v>565</v>
      </c>
      <c r="C139" s="92">
        <v>11200</v>
      </c>
      <c r="D139" s="99">
        <v>11200</v>
      </c>
      <c r="E139"/>
    </row>
    <row r="140" spans="1:5" s="3" customFormat="1" x14ac:dyDescent="0.3">
      <c r="A140" s="90">
        <v>44747</v>
      </c>
      <c r="B140" s="91" t="s">
        <v>569</v>
      </c>
      <c r="C140" s="92">
        <v>2950</v>
      </c>
      <c r="D140" s="99">
        <v>2950</v>
      </c>
      <c r="E140"/>
    </row>
    <row r="141" spans="1:5" s="3" customFormat="1" x14ac:dyDescent="0.3">
      <c r="A141" s="90">
        <v>44748</v>
      </c>
      <c r="B141" s="91" t="s">
        <v>572</v>
      </c>
      <c r="C141" s="92">
        <v>3350</v>
      </c>
      <c r="D141" s="99">
        <v>3350</v>
      </c>
      <c r="E141"/>
    </row>
    <row r="142" spans="1:5" s="3" customFormat="1" x14ac:dyDescent="0.3">
      <c r="A142" s="81">
        <v>44750</v>
      </c>
      <c r="B142" s="82" t="s">
        <v>571</v>
      </c>
      <c r="C142" s="83">
        <v>30000</v>
      </c>
      <c r="D142" s="80"/>
      <c r="E142"/>
    </row>
    <row r="143" spans="1:5" s="3" customFormat="1" x14ac:dyDescent="0.3">
      <c r="A143" s="81">
        <v>44752</v>
      </c>
      <c r="B143" s="82" t="s">
        <v>573</v>
      </c>
      <c r="C143" s="83">
        <v>30389</v>
      </c>
      <c r="D143" s="80"/>
      <c r="E143"/>
    </row>
    <row r="144" spans="1:5" s="3" customFormat="1" x14ac:dyDescent="0.3">
      <c r="A144" s="81">
        <v>44753</v>
      </c>
      <c r="B144" s="82" t="s">
        <v>563</v>
      </c>
      <c r="C144" s="83">
        <v>36400</v>
      </c>
      <c r="D144" s="80"/>
      <c r="E144"/>
    </row>
    <row r="145" spans="1:5" s="3" customFormat="1" x14ac:dyDescent="0.3">
      <c r="A145" s="77">
        <v>44757</v>
      </c>
      <c r="B145" s="78" t="s">
        <v>534</v>
      </c>
      <c r="C145" s="79">
        <v>6300</v>
      </c>
      <c r="D145" s="80"/>
      <c r="E145"/>
    </row>
    <row r="146" spans="1:5" s="3" customFormat="1" x14ac:dyDescent="0.3">
      <c r="A146" s="77">
        <v>44757</v>
      </c>
      <c r="B146" s="78" t="s">
        <v>533</v>
      </c>
      <c r="C146" s="79">
        <v>2600</v>
      </c>
      <c r="D146" s="80"/>
      <c r="E146"/>
    </row>
    <row r="147" spans="1:5" s="3" customFormat="1" x14ac:dyDescent="0.3">
      <c r="A147" s="77">
        <v>44758</v>
      </c>
      <c r="B147" s="78" t="s">
        <v>535</v>
      </c>
      <c r="C147" s="79">
        <v>8700</v>
      </c>
      <c r="D147" s="80"/>
      <c r="E147"/>
    </row>
    <row r="148" spans="1:5" s="3" customFormat="1" x14ac:dyDescent="0.3">
      <c r="A148" s="77">
        <v>44758</v>
      </c>
      <c r="B148" s="78" t="s">
        <v>534</v>
      </c>
      <c r="C148" s="79">
        <v>29536</v>
      </c>
      <c r="D148" s="80"/>
      <c r="E148"/>
    </row>
    <row r="149" spans="1:5" s="3" customFormat="1" x14ac:dyDescent="0.3">
      <c r="A149" s="77">
        <v>44760</v>
      </c>
      <c r="B149" s="78" t="s">
        <v>541</v>
      </c>
      <c r="C149" s="79">
        <v>6850</v>
      </c>
      <c r="D149" s="80"/>
      <c r="E149"/>
    </row>
    <row r="150" spans="1:5" s="3" customFormat="1" x14ac:dyDescent="0.3">
      <c r="A150" s="77">
        <v>44760</v>
      </c>
      <c r="B150" s="78" t="s">
        <v>544</v>
      </c>
      <c r="C150" s="79">
        <v>9140</v>
      </c>
      <c r="D150" s="80"/>
      <c r="E150"/>
    </row>
    <row r="151" spans="1:5" s="3" customFormat="1" x14ac:dyDescent="0.3">
      <c r="A151" s="77">
        <v>44762</v>
      </c>
      <c r="B151" s="97" t="s">
        <v>550</v>
      </c>
      <c r="C151" s="79">
        <v>9000</v>
      </c>
      <c r="D151" s="80"/>
      <c r="E151"/>
    </row>
    <row r="152" spans="1:5" s="3" customFormat="1" x14ac:dyDescent="0.3">
      <c r="A152" s="77">
        <v>44763</v>
      </c>
      <c r="B152" s="78" t="s">
        <v>104</v>
      </c>
      <c r="C152" s="79">
        <v>31850</v>
      </c>
      <c r="D152" s="80"/>
      <c r="E152"/>
    </row>
    <row r="153" spans="1:5" s="3" customFormat="1" x14ac:dyDescent="0.3">
      <c r="A153" s="77">
        <v>44763</v>
      </c>
      <c r="B153" s="78" t="s">
        <v>255</v>
      </c>
      <c r="C153" s="79">
        <v>36509</v>
      </c>
      <c r="D153" s="80"/>
      <c r="E153"/>
    </row>
    <row r="154" spans="1:5" s="3" customFormat="1" x14ac:dyDescent="0.3">
      <c r="A154" s="77">
        <v>44764</v>
      </c>
      <c r="B154" s="78" t="s">
        <v>559</v>
      </c>
      <c r="C154" s="79">
        <v>13720</v>
      </c>
      <c r="D154" s="80"/>
      <c r="E154"/>
    </row>
    <row r="155" spans="1:5" s="3" customFormat="1" x14ac:dyDescent="0.3">
      <c r="A155" s="77">
        <v>44764</v>
      </c>
      <c r="B155" s="78" t="s">
        <v>560</v>
      </c>
      <c r="C155" s="79">
        <v>1850</v>
      </c>
      <c r="D155" s="80"/>
      <c r="E155"/>
    </row>
    <row r="156" spans="1:5" s="3" customFormat="1" x14ac:dyDescent="0.3">
      <c r="A156" s="77">
        <v>44764</v>
      </c>
      <c r="B156" s="78" t="s">
        <v>561</v>
      </c>
      <c r="C156" s="79">
        <v>10500</v>
      </c>
      <c r="D156" s="80"/>
      <c r="E156"/>
    </row>
    <row r="157" spans="1:5" s="3" customFormat="1" x14ac:dyDescent="0.3">
      <c r="A157" s="2">
        <v>44765</v>
      </c>
      <c r="B157" s="10" t="s">
        <v>578</v>
      </c>
      <c r="C157" s="3">
        <v>9180</v>
      </c>
      <c r="D157" s="80"/>
      <c r="E157"/>
    </row>
    <row r="158" spans="1:5" s="3" customFormat="1" x14ac:dyDescent="0.3">
      <c r="A158" s="2">
        <v>44767</v>
      </c>
      <c r="B158" s="10" t="s">
        <v>580</v>
      </c>
      <c r="C158" s="3">
        <v>23100</v>
      </c>
      <c r="D158" s="80"/>
      <c r="E158"/>
    </row>
    <row r="159" spans="1:5" s="3" customFormat="1" x14ac:dyDescent="0.3">
      <c r="A159" s="2">
        <v>44767</v>
      </c>
      <c r="B159" s="10" t="s">
        <v>581</v>
      </c>
      <c r="C159" s="3">
        <v>31500</v>
      </c>
      <c r="D159" s="80"/>
      <c r="E159"/>
    </row>
    <row r="160" spans="1:5" s="3" customFormat="1" x14ac:dyDescent="0.3">
      <c r="A160" s="2">
        <v>44767</v>
      </c>
      <c r="B160" s="10" t="s">
        <v>583</v>
      </c>
      <c r="C160" s="3">
        <v>39040</v>
      </c>
      <c r="D160" s="80"/>
      <c r="E160"/>
    </row>
    <row r="161" spans="1:5" s="3" customFormat="1" x14ac:dyDescent="0.3">
      <c r="A161" s="2">
        <v>44767</v>
      </c>
      <c r="B161" s="10" t="s">
        <v>297</v>
      </c>
      <c r="C161" s="3">
        <v>30000</v>
      </c>
      <c r="D161" s="80"/>
      <c r="E161"/>
    </row>
    <row r="162" spans="1:5" s="3" customFormat="1" x14ac:dyDescent="0.3">
      <c r="A162" s="2">
        <v>44767</v>
      </c>
      <c r="B162" s="10" t="s">
        <v>584</v>
      </c>
      <c r="C162" s="3">
        <v>1950</v>
      </c>
      <c r="D162" s="80"/>
      <c r="E162"/>
    </row>
    <row r="163" spans="1:5" s="3" customFormat="1" x14ac:dyDescent="0.3">
      <c r="A163" s="2">
        <v>44768</v>
      </c>
      <c r="B163" s="42" t="s">
        <v>592</v>
      </c>
      <c r="C163" s="3">
        <v>16230</v>
      </c>
      <c r="D163" s="80"/>
      <c r="E163"/>
    </row>
    <row r="164" spans="1:5" s="3" customFormat="1" x14ac:dyDescent="0.3">
      <c r="A164" s="2">
        <v>44770</v>
      </c>
      <c r="B164" s="103" t="s">
        <v>593</v>
      </c>
      <c r="C164" s="3">
        <v>21710</v>
      </c>
      <c r="D164" s="80"/>
      <c r="E164"/>
    </row>
    <row r="165" spans="1:5" s="3" customFormat="1" x14ac:dyDescent="0.3">
      <c r="A165" s="2"/>
      <c r="B165" s="10"/>
      <c r="D165" s="80"/>
      <c r="E165"/>
    </row>
    <row r="166" spans="1:5" s="3" customFormat="1" x14ac:dyDescent="0.3">
      <c r="A166" s="2"/>
      <c r="B166" s="10"/>
      <c r="D166" s="80"/>
      <c r="E166"/>
    </row>
    <row r="167" spans="1:5" s="3" customFormat="1" x14ac:dyDescent="0.3">
      <c r="A167" s="2"/>
      <c r="B167" s="10"/>
      <c r="D167" s="80"/>
      <c r="E167"/>
    </row>
    <row r="168" spans="1:5" s="3" customFormat="1" x14ac:dyDescent="0.3">
      <c r="A168" s="2"/>
      <c r="B168" s="10"/>
      <c r="D168" s="80"/>
      <c r="E168"/>
    </row>
    <row r="169" spans="1:5" s="3" customFormat="1" x14ac:dyDescent="0.3">
      <c r="A169" s="2"/>
      <c r="B169" s="10"/>
      <c r="D169" s="80"/>
      <c r="E169"/>
    </row>
    <row r="170" spans="1:5" s="3" customFormat="1" x14ac:dyDescent="0.3">
      <c r="A170" s="2"/>
      <c r="B170" s="10"/>
      <c r="D170" s="80"/>
      <c r="E170"/>
    </row>
    <row r="171" spans="1:5" s="3" customFormat="1" x14ac:dyDescent="0.3">
      <c r="A171" s="2"/>
      <c r="B171" s="10"/>
      <c r="D171" s="80"/>
      <c r="E171"/>
    </row>
    <row r="172" spans="1:5" s="3" customFormat="1" x14ac:dyDescent="0.3">
      <c r="A172" s="2"/>
      <c r="B172" s="10"/>
      <c r="D172" s="80"/>
      <c r="E172"/>
    </row>
    <row r="173" spans="1:5" s="3" customFormat="1" x14ac:dyDescent="0.3">
      <c r="A173" s="2"/>
      <c r="B173" s="10"/>
      <c r="D173" s="80"/>
      <c r="E173"/>
    </row>
    <row r="174" spans="1:5" s="3" customFormat="1" x14ac:dyDescent="0.3">
      <c r="A174" s="77"/>
      <c r="B174" s="84"/>
      <c r="C174" s="79"/>
      <c r="D174" s="80"/>
      <c r="E174"/>
    </row>
    <row r="175" spans="1:5" s="3" customFormat="1" x14ac:dyDescent="0.3">
      <c r="A175" s="85"/>
      <c r="B175" s="84"/>
      <c r="C175" s="79">
        <f>SUM(C125:C174)</f>
        <v>659474</v>
      </c>
      <c r="D175" s="80"/>
      <c r="E175"/>
    </row>
    <row r="176" spans="1:5" s="3" customFormat="1" x14ac:dyDescent="0.3">
      <c r="A176" s="85"/>
      <c r="B176" s="78" t="s">
        <v>335</v>
      </c>
      <c r="C176" s="79">
        <f>C124-C175</f>
        <v>40526</v>
      </c>
      <c r="D176" s="80"/>
      <c r="E176"/>
    </row>
    <row r="177" spans="1:5" s="3" customFormat="1" x14ac:dyDescent="0.3">
      <c r="A177" s="85"/>
      <c r="B177" s="84"/>
      <c r="C177" s="79"/>
      <c r="D177" s="80"/>
      <c r="E177"/>
    </row>
    <row r="178" spans="1:5" s="3" customFormat="1" x14ac:dyDescent="0.3">
      <c r="A178" s="85"/>
      <c r="B178" s="84"/>
      <c r="C178" s="79"/>
      <c r="D178" s="80"/>
      <c r="E178"/>
    </row>
    <row r="179" spans="1:5" s="3" customFormat="1" x14ac:dyDescent="0.3">
      <c r="A179" s="86" t="s">
        <v>325</v>
      </c>
      <c r="B179" s="84"/>
      <c r="C179" s="87">
        <v>880000</v>
      </c>
      <c r="D179" s="80"/>
      <c r="E179"/>
    </row>
    <row r="180" spans="1:5" s="3" customFormat="1" x14ac:dyDescent="0.3">
      <c r="A180" s="88"/>
      <c r="B180" s="78" t="s">
        <v>483</v>
      </c>
      <c r="C180" s="79">
        <v>40000</v>
      </c>
      <c r="D180" s="80"/>
      <c r="E180"/>
    </row>
    <row r="181" spans="1:5" s="3" customFormat="1" x14ac:dyDescent="0.3">
      <c r="A181" s="88"/>
      <c r="B181" s="84" t="s">
        <v>59</v>
      </c>
      <c r="C181" s="79">
        <v>17810</v>
      </c>
      <c r="D181" s="80"/>
      <c r="E181"/>
    </row>
    <row r="182" spans="1:5" s="3" customFormat="1" x14ac:dyDescent="0.3">
      <c r="A182" s="77"/>
      <c r="B182" s="78" t="s">
        <v>37</v>
      </c>
      <c r="C182" s="79">
        <v>20680</v>
      </c>
      <c r="D182" s="80"/>
      <c r="E182"/>
    </row>
    <row r="183" spans="1:5" s="3" customFormat="1" x14ac:dyDescent="0.3">
      <c r="A183" s="77"/>
      <c r="B183" s="78" t="s">
        <v>271</v>
      </c>
      <c r="C183" s="79">
        <v>20900</v>
      </c>
      <c r="D183" s="80"/>
      <c r="E183"/>
    </row>
    <row r="184" spans="1:5" s="3" customFormat="1" x14ac:dyDescent="0.3">
      <c r="A184" s="77"/>
      <c r="B184" s="78" t="s">
        <v>47</v>
      </c>
      <c r="C184" s="79">
        <v>16730</v>
      </c>
      <c r="D184" s="80"/>
      <c r="E184"/>
    </row>
    <row r="185" spans="1:5" s="3" customFormat="1" x14ac:dyDescent="0.3">
      <c r="A185" s="77"/>
      <c r="B185" s="78" t="s">
        <v>14</v>
      </c>
      <c r="C185" s="79">
        <v>10000</v>
      </c>
      <c r="D185" s="80"/>
      <c r="E185" s="10"/>
    </row>
    <row r="186" spans="1:5" s="3" customFormat="1" x14ac:dyDescent="0.3">
      <c r="A186" s="77"/>
      <c r="B186" s="84" t="s">
        <v>27</v>
      </c>
      <c r="C186" s="79">
        <v>30000</v>
      </c>
      <c r="D186" s="80"/>
      <c r="E186" s="10"/>
    </row>
    <row r="187" spans="1:5" s="3" customFormat="1" x14ac:dyDescent="0.3">
      <c r="A187" s="77"/>
      <c r="B187" s="78" t="s">
        <v>354</v>
      </c>
      <c r="C187" s="79">
        <v>55650</v>
      </c>
      <c r="D187" s="80"/>
      <c r="E187" s="10"/>
    </row>
    <row r="188" spans="1:5" s="3" customFormat="1" x14ac:dyDescent="0.3">
      <c r="A188" s="77"/>
      <c r="B188" s="84" t="s">
        <v>25</v>
      </c>
      <c r="C188" s="79">
        <v>199000</v>
      </c>
      <c r="D188" s="80"/>
      <c r="E188" s="10"/>
    </row>
    <row r="189" spans="1:5" s="3" customFormat="1" x14ac:dyDescent="0.3">
      <c r="A189" s="77"/>
      <c r="B189" s="84" t="s">
        <v>87</v>
      </c>
      <c r="C189" s="79">
        <v>121990</v>
      </c>
      <c r="D189" s="80"/>
      <c r="E189" s="10"/>
    </row>
    <row r="190" spans="1:5" s="3" customFormat="1" x14ac:dyDescent="0.3">
      <c r="A190" s="77"/>
      <c r="B190" s="78" t="s">
        <v>553</v>
      </c>
      <c r="C190" s="79">
        <v>169570</v>
      </c>
      <c r="D190" s="80"/>
      <c r="E190" s="10"/>
    </row>
    <row r="191" spans="1:5" s="3" customFormat="1" x14ac:dyDescent="0.3">
      <c r="A191" s="77"/>
      <c r="B191" s="78" t="s">
        <v>514</v>
      </c>
      <c r="C191" s="79">
        <v>199000</v>
      </c>
      <c r="D191" s="80"/>
      <c r="E191" s="10"/>
    </row>
    <row r="192" spans="1:5" s="3" customFormat="1" x14ac:dyDescent="0.3">
      <c r="A192" s="77"/>
      <c r="B192" s="78" t="s">
        <v>513</v>
      </c>
      <c r="C192" s="79">
        <v>-100000</v>
      </c>
      <c r="D192" s="80"/>
      <c r="E192" s="10"/>
    </row>
    <row r="193" spans="1:5" s="3" customFormat="1" x14ac:dyDescent="0.3">
      <c r="A193" s="77">
        <v>44760</v>
      </c>
      <c r="B193" s="78" t="s">
        <v>543</v>
      </c>
      <c r="C193" s="79">
        <v>20000</v>
      </c>
      <c r="D193" s="80"/>
      <c r="E193" s="10"/>
    </row>
    <row r="194" spans="1:5" s="3" customFormat="1" x14ac:dyDescent="0.3">
      <c r="A194" s="77">
        <v>44762</v>
      </c>
      <c r="B194" s="78" t="s">
        <v>547</v>
      </c>
      <c r="C194" s="79">
        <v>18000</v>
      </c>
      <c r="D194" s="80"/>
      <c r="E194" s="10"/>
    </row>
    <row r="195" spans="1:5" s="3" customFormat="1" x14ac:dyDescent="0.3">
      <c r="A195" s="77">
        <v>44764</v>
      </c>
      <c r="B195" s="78" t="s">
        <v>557</v>
      </c>
      <c r="C195" s="79">
        <v>20000</v>
      </c>
      <c r="D195" s="80"/>
      <c r="E195" s="10"/>
    </row>
    <row r="196" spans="1:5" s="3" customFormat="1" x14ac:dyDescent="0.3">
      <c r="A196" s="77"/>
      <c r="B196" s="78"/>
      <c r="C196" s="79"/>
      <c r="D196" s="80"/>
      <c r="E196" s="10"/>
    </row>
    <row r="197" spans="1:5" s="3" customFormat="1" x14ac:dyDescent="0.3">
      <c r="A197" s="85"/>
      <c r="B197" s="84"/>
      <c r="C197" s="79">
        <f>SUM(C180:C196)</f>
        <v>859330</v>
      </c>
      <c r="D197" s="80"/>
      <c r="E197"/>
    </row>
    <row r="198" spans="1:5" s="3" customFormat="1" x14ac:dyDescent="0.3">
      <c r="A198" s="85"/>
      <c r="B198" s="78" t="s">
        <v>335</v>
      </c>
      <c r="C198" s="79">
        <f>C179-C197</f>
        <v>20670</v>
      </c>
      <c r="D198" s="80"/>
      <c r="E198"/>
    </row>
    <row r="199" spans="1:5" s="3" customFormat="1" x14ac:dyDescent="0.3">
      <c r="A199" s="85"/>
      <c r="B199" s="84"/>
      <c r="C199" s="79"/>
      <c r="D199" s="80"/>
      <c r="E199"/>
    </row>
    <row r="200" spans="1:5" s="3" customFormat="1" x14ac:dyDescent="0.3">
      <c r="A200" s="85"/>
      <c r="B200" s="84"/>
      <c r="C200" s="79"/>
      <c r="D200" s="80"/>
      <c r="E200"/>
    </row>
    <row r="201" spans="1:5" s="3" customFormat="1" x14ac:dyDescent="0.3">
      <c r="A201" s="86" t="s">
        <v>327</v>
      </c>
      <c r="B201" s="84"/>
      <c r="C201" s="87">
        <v>1516000</v>
      </c>
      <c r="D201" s="89">
        <v>1516000</v>
      </c>
      <c r="E201"/>
    </row>
    <row r="202" spans="1:5" s="3" customFormat="1" x14ac:dyDescent="0.3">
      <c r="A202" s="77"/>
      <c r="B202" s="78" t="s">
        <v>310</v>
      </c>
      <c r="C202" s="79">
        <v>147000</v>
      </c>
      <c r="D202" s="80">
        <v>147000</v>
      </c>
      <c r="E202"/>
    </row>
    <row r="203" spans="1:5" s="3" customFormat="1" x14ac:dyDescent="0.3">
      <c r="A203" s="77"/>
      <c r="B203" s="78" t="s">
        <v>309</v>
      </c>
      <c r="C203" s="79">
        <v>384351</v>
      </c>
      <c r="D203" s="80">
        <v>410000</v>
      </c>
      <c r="E203"/>
    </row>
    <row r="204" spans="1:5" s="3" customFormat="1" x14ac:dyDescent="0.3">
      <c r="A204" s="77"/>
      <c r="B204" s="78" t="s">
        <v>315</v>
      </c>
      <c r="C204" s="79">
        <v>758812</v>
      </c>
      <c r="D204" s="80">
        <v>800000</v>
      </c>
      <c r="E204"/>
    </row>
    <row r="205" spans="1:5" s="3" customFormat="1" x14ac:dyDescent="0.3">
      <c r="A205" s="88"/>
      <c r="B205" s="84" t="s">
        <v>75</v>
      </c>
      <c r="C205" s="79">
        <v>65921</v>
      </c>
      <c r="D205" s="80">
        <v>70000</v>
      </c>
      <c r="E205"/>
    </row>
    <row r="206" spans="1:5" s="3" customFormat="1" x14ac:dyDescent="0.3">
      <c r="A206" s="88"/>
      <c r="B206" s="84" t="s">
        <v>77</v>
      </c>
      <c r="C206" s="79">
        <v>57737</v>
      </c>
      <c r="D206" s="80">
        <v>63000</v>
      </c>
      <c r="E206"/>
    </row>
    <row r="207" spans="1:5" s="3" customFormat="1" x14ac:dyDescent="0.3">
      <c r="A207" s="88"/>
      <c r="B207" s="84" t="s">
        <v>76</v>
      </c>
      <c r="C207" s="79">
        <v>58431</v>
      </c>
      <c r="D207" s="80">
        <v>63000</v>
      </c>
      <c r="E207"/>
    </row>
    <row r="208" spans="1:5" s="3" customFormat="1" x14ac:dyDescent="0.3">
      <c r="A208" s="77"/>
      <c r="B208" s="78"/>
      <c r="C208" s="79"/>
      <c r="D208" s="80"/>
      <c r="E208"/>
    </row>
    <row r="209" spans="1:5" s="3" customFormat="1" x14ac:dyDescent="0.3">
      <c r="A209" s="85"/>
      <c r="B209" s="84"/>
      <c r="C209" s="79">
        <f>SUM(C202:C208)</f>
        <v>1472252</v>
      </c>
      <c r="D209" s="80"/>
      <c r="E209"/>
    </row>
    <row r="210" spans="1:5" s="3" customFormat="1" x14ac:dyDescent="0.3">
      <c r="A210" s="85"/>
      <c r="B210" s="78" t="s">
        <v>335</v>
      </c>
      <c r="C210" s="79">
        <f>C201-C209</f>
        <v>43748</v>
      </c>
      <c r="D210" s="80"/>
      <c r="E210"/>
    </row>
    <row r="211" spans="1:5" s="3" customFormat="1" x14ac:dyDescent="0.3">
      <c r="A211" s="85"/>
      <c r="B211" s="84"/>
      <c r="C211" s="79"/>
      <c r="D211" s="80"/>
      <c r="E211"/>
    </row>
    <row r="212" spans="1:5" s="3" customFormat="1" x14ac:dyDescent="0.3">
      <c r="A212" s="85"/>
      <c r="B212" s="84"/>
      <c r="C212" s="79"/>
      <c r="D212" s="80"/>
      <c r="E212"/>
    </row>
    <row r="213" spans="1:5" s="3" customFormat="1" x14ac:dyDescent="0.3">
      <c r="A213" s="86" t="s">
        <v>320</v>
      </c>
      <c r="B213" s="84"/>
      <c r="C213" s="87">
        <v>864000</v>
      </c>
      <c r="D213" s="80"/>
      <c r="E213"/>
    </row>
    <row r="214" spans="1:5" s="3" customFormat="1" x14ac:dyDescent="0.3">
      <c r="A214" s="77">
        <v>44714</v>
      </c>
      <c r="B214" s="78" t="s">
        <v>479</v>
      </c>
      <c r="C214" s="79">
        <v>73333</v>
      </c>
      <c r="D214" s="80"/>
      <c r="E214"/>
    </row>
    <row r="215" spans="1:5" s="3" customFormat="1" x14ac:dyDescent="0.3">
      <c r="A215" s="77">
        <v>44754</v>
      </c>
      <c r="B215" s="84" t="s">
        <v>58</v>
      </c>
      <c r="C215" s="79">
        <v>150000</v>
      </c>
      <c r="D215" s="80"/>
      <c r="E215"/>
    </row>
    <row r="216" spans="1:5" s="3" customFormat="1" x14ac:dyDescent="0.3">
      <c r="A216" s="77">
        <v>44770</v>
      </c>
      <c r="B216" s="84" t="s">
        <v>56</v>
      </c>
      <c r="C216" s="79">
        <v>140000</v>
      </c>
      <c r="D216" s="80"/>
      <c r="E216"/>
    </row>
    <row r="217" spans="1:5" s="3" customFormat="1" x14ac:dyDescent="0.3">
      <c r="A217" s="77">
        <v>44770</v>
      </c>
      <c r="B217" s="78" t="s">
        <v>480</v>
      </c>
      <c r="C217" s="79">
        <v>140000</v>
      </c>
      <c r="D217" s="80"/>
      <c r="E217"/>
    </row>
    <row r="218" spans="1:5" s="3" customFormat="1" x14ac:dyDescent="0.3">
      <c r="A218" s="77">
        <v>44771</v>
      </c>
      <c r="B218" s="84" t="s">
        <v>61</v>
      </c>
      <c r="C218" s="79">
        <v>140000</v>
      </c>
      <c r="D218" s="80"/>
      <c r="E218"/>
    </row>
    <row r="219" spans="1:5" s="3" customFormat="1" x14ac:dyDescent="0.3">
      <c r="A219" s="77">
        <v>44764</v>
      </c>
      <c r="B219" s="78" t="s">
        <v>558</v>
      </c>
      <c r="C219" s="79">
        <v>130000</v>
      </c>
      <c r="D219" s="80"/>
      <c r="E219"/>
    </row>
    <row r="220" spans="1:5" s="3" customFormat="1" x14ac:dyDescent="0.3">
      <c r="A220" s="77">
        <v>44764</v>
      </c>
      <c r="B220" s="78" t="s">
        <v>562</v>
      </c>
      <c r="C220" s="79">
        <v>204000</v>
      </c>
      <c r="D220" s="80"/>
      <c r="E220"/>
    </row>
    <row r="221" spans="1:5" s="3" customFormat="1" x14ac:dyDescent="0.3">
      <c r="A221" s="77"/>
      <c r="B221" s="78"/>
      <c r="C221" s="79"/>
      <c r="D221" s="80"/>
      <c r="E221"/>
    </row>
    <row r="222" spans="1:5" s="3" customFormat="1" x14ac:dyDescent="0.3">
      <c r="A222" s="85"/>
      <c r="B222" s="84"/>
      <c r="C222" s="79">
        <f>SUM(C214:C221)</f>
        <v>977333</v>
      </c>
      <c r="D222" s="80"/>
      <c r="E222"/>
    </row>
    <row r="223" spans="1:5" s="3" customFormat="1" x14ac:dyDescent="0.3">
      <c r="A223" s="85"/>
      <c r="B223" s="84"/>
      <c r="C223" s="79">
        <f>C213-C222</f>
        <v>-113333</v>
      </c>
      <c r="D223" s="80"/>
      <c r="E223"/>
    </row>
    <row r="224" spans="1:5" s="3" customFormat="1" x14ac:dyDescent="0.3">
      <c r="A224" s="85"/>
      <c r="B224" s="84"/>
      <c r="C224" s="79"/>
      <c r="D224" s="80"/>
      <c r="E224"/>
    </row>
    <row r="225" spans="1:5" s="3" customFormat="1" x14ac:dyDescent="0.3">
      <c r="A225" s="86" t="s">
        <v>322</v>
      </c>
      <c r="B225" s="84"/>
      <c r="C225" s="87">
        <v>200000</v>
      </c>
      <c r="D225" s="80"/>
      <c r="E225"/>
    </row>
    <row r="226" spans="1:5" s="3" customFormat="1" x14ac:dyDescent="0.3">
      <c r="A226" s="77">
        <v>44744</v>
      </c>
      <c r="B226" s="78" t="s">
        <v>486</v>
      </c>
      <c r="C226" s="79">
        <v>4200</v>
      </c>
      <c r="D226" s="80"/>
      <c r="E226"/>
    </row>
    <row r="227" spans="1:5" s="3" customFormat="1" x14ac:dyDescent="0.3">
      <c r="A227" s="77">
        <v>44744</v>
      </c>
      <c r="B227" s="78" t="s">
        <v>486</v>
      </c>
      <c r="C227" s="79">
        <v>2600</v>
      </c>
      <c r="D227" s="80"/>
      <c r="E227"/>
    </row>
    <row r="228" spans="1:5" s="3" customFormat="1" x14ac:dyDescent="0.3">
      <c r="A228" s="77">
        <v>44744</v>
      </c>
      <c r="B228" s="78" t="s">
        <v>494</v>
      </c>
      <c r="C228" s="79">
        <v>40000</v>
      </c>
      <c r="D228" s="80"/>
      <c r="E228"/>
    </row>
    <row r="229" spans="1:5" s="3" customFormat="1" x14ac:dyDescent="0.3">
      <c r="A229" s="77">
        <v>44746</v>
      </c>
      <c r="B229" s="78" t="s">
        <v>498</v>
      </c>
      <c r="C229" s="79">
        <v>20000</v>
      </c>
      <c r="D229" s="80"/>
      <c r="E229"/>
    </row>
    <row r="230" spans="1:5" s="3" customFormat="1" x14ac:dyDescent="0.3">
      <c r="A230" s="88">
        <v>44747</v>
      </c>
      <c r="B230" s="78" t="s">
        <v>499</v>
      </c>
      <c r="C230" s="79">
        <v>10000</v>
      </c>
      <c r="D230" s="80"/>
      <c r="E230"/>
    </row>
    <row r="231" spans="1:5" s="3" customFormat="1" x14ac:dyDescent="0.3">
      <c r="A231" s="77">
        <v>44749</v>
      </c>
      <c r="B231" s="78" t="s">
        <v>147</v>
      </c>
      <c r="C231" s="79">
        <v>2100</v>
      </c>
      <c r="D231" s="80"/>
      <c r="E231"/>
    </row>
    <row r="232" spans="1:5" s="3" customFormat="1" x14ac:dyDescent="0.3">
      <c r="A232" s="88">
        <v>44749</v>
      </c>
      <c r="B232" s="78" t="s">
        <v>147</v>
      </c>
      <c r="C232" s="79">
        <v>3300</v>
      </c>
      <c r="D232" s="80"/>
      <c r="E232"/>
    </row>
    <row r="233" spans="1:5" s="3" customFormat="1" x14ac:dyDescent="0.3">
      <c r="A233" s="90">
        <v>44750</v>
      </c>
      <c r="B233" s="91" t="s">
        <v>522</v>
      </c>
      <c r="C233" s="92">
        <v>23000</v>
      </c>
      <c r="D233" s="99"/>
      <c r="E233"/>
    </row>
    <row r="234" spans="1:5" s="3" customFormat="1" x14ac:dyDescent="0.3">
      <c r="A234" s="77">
        <v>44756</v>
      </c>
      <c r="B234" s="78" t="s">
        <v>531</v>
      </c>
      <c r="C234" s="79">
        <v>3300</v>
      </c>
      <c r="D234" s="80"/>
      <c r="E234"/>
    </row>
    <row r="235" spans="1:5" s="3" customFormat="1" x14ac:dyDescent="0.3">
      <c r="A235" s="77">
        <v>44756</v>
      </c>
      <c r="B235" s="78" t="s">
        <v>531</v>
      </c>
      <c r="C235" s="79">
        <v>2100</v>
      </c>
      <c r="D235" s="80"/>
      <c r="E235"/>
    </row>
    <row r="236" spans="1:5" s="3" customFormat="1" x14ac:dyDescent="0.3">
      <c r="A236" s="77">
        <v>44758</v>
      </c>
      <c r="B236" s="78" t="s">
        <v>531</v>
      </c>
      <c r="C236" s="79">
        <v>2600</v>
      </c>
      <c r="D236" s="80"/>
      <c r="E236"/>
    </row>
    <row r="237" spans="1:5" s="3" customFormat="1" x14ac:dyDescent="0.3">
      <c r="A237" s="77">
        <v>44758</v>
      </c>
      <c r="B237" s="78" t="s">
        <v>531</v>
      </c>
      <c r="C237" s="79">
        <v>4200</v>
      </c>
      <c r="D237" s="80"/>
      <c r="E237"/>
    </row>
    <row r="238" spans="1:5" s="3" customFormat="1" x14ac:dyDescent="0.3">
      <c r="A238" s="77">
        <v>44759</v>
      </c>
      <c r="B238" s="78" t="s">
        <v>536</v>
      </c>
      <c r="C238" s="79">
        <v>11000</v>
      </c>
      <c r="D238" s="80"/>
      <c r="E238"/>
    </row>
    <row r="239" spans="1:5" s="3" customFormat="1" x14ac:dyDescent="0.3">
      <c r="A239" s="77">
        <v>44759</v>
      </c>
      <c r="B239" s="78" t="s">
        <v>536</v>
      </c>
      <c r="C239" s="79">
        <v>9950</v>
      </c>
      <c r="D239" s="80"/>
      <c r="E239"/>
    </row>
    <row r="240" spans="1:5" s="3" customFormat="1" x14ac:dyDescent="0.3">
      <c r="A240" s="81">
        <v>44762</v>
      </c>
      <c r="B240" s="82" t="s">
        <v>545</v>
      </c>
      <c r="C240" s="83">
        <v>60600</v>
      </c>
      <c r="D240" s="80"/>
      <c r="E240"/>
    </row>
    <row r="241" spans="1:5" s="3" customFormat="1" x14ac:dyDescent="0.3">
      <c r="A241" s="81">
        <v>44762</v>
      </c>
      <c r="B241" s="82" t="s">
        <v>546</v>
      </c>
      <c r="C241" s="83">
        <v>87900</v>
      </c>
      <c r="D241" s="80"/>
      <c r="E241"/>
    </row>
    <row r="242" spans="1:5" s="3" customFormat="1" x14ac:dyDescent="0.3">
      <c r="A242" s="81">
        <v>44764</v>
      </c>
      <c r="B242" s="82" t="s">
        <v>552</v>
      </c>
      <c r="C242" s="83">
        <v>-40600</v>
      </c>
      <c r="D242" s="80"/>
      <c r="E242"/>
    </row>
    <row r="243" spans="1:5" s="3" customFormat="1" x14ac:dyDescent="0.3">
      <c r="A243" s="77">
        <v>44763</v>
      </c>
      <c r="B243" s="78" t="s">
        <v>147</v>
      </c>
      <c r="C243" s="79">
        <v>3300</v>
      </c>
      <c r="D243" s="80"/>
      <c r="E243"/>
    </row>
    <row r="244" spans="1:5" s="3" customFormat="1" x14ac:dyDescent="0.3">
      <c r="A244" s="77">
        <v>44763</v>
      </c>
      <c r="B244" s="78" t="s">
        <v>147</v>
      </c>
      <c r="C244" s="79">
        <v>2100</v>
      </c>
      <c r="D244" s="80"/>
      <c r="E244"/>
    </row>
    <row r="245" spans="1:5" s="3" customFormat="1" x14ac:dyDescent="0.3">
      <c r="A245" s="2">
        <v>44765</v>
      </c>
      <c r="B245" s="10" t="s">
        <v>147</v>
      </c>
      <c r="C245" s="3">
        <v>2600</v>
      </c>
      <c r="D245" s="80"/>
      <c r="E245"/>
    </row>
    <row r="246" spans="1:5" s="3" customFormat="1" x14ac:dyDescent="0.3">
      <c r="A246" s="2">
        <v>44765</v>
      </c>
      <c r="B246" s="10" t="s">
        <v>147</v>
      </c>
      <c r="C246" s="3">
        <v>4200</v>
      </c>
      <c r="D246" s="80"/>
      <c r="E246"/>
    </row>
    <row r="247" spans="1:5" s="3" customFormat="1" x14ac:dyDescent="0.3">
      <c r="A247" s="2">
        <v>44766</v>
      </c>
      <c r="B247" s="10" t="s">
        <v>579</v>
      </c>
      <c r="C247" s="3">
        <v>1000</v>
      </c>
      <c r="D247" s="80"/>
      <c r="E247"/>
    </row>
    <row r="248" spans="1:5" s="3" customFormat="1" x14ac:dyDescent="0.3">
      <c r="A248" s="2">
        <v>44767</v>
      </c>
      <c r="B248" s="10" t="s">
        <v>147</v>
      </c>
      <c r="C248" s="3">
        <v>2100</v>
      </c>
      <c r="D248" s="80"/>
      <c r="E248"/>
    </row>
    <row r="249" spans="1:5" s="3" customFormat="1" x14ac:dyDescent="0.3">
      <c r="A249" s="2">
        <v>44767</v>
      </c>
      <c r="B249" s="10" t="s">
        <v>147</v>
      </c>
      <c r="C249" s="3">
        <v>3300</v>
      </c>
      <c r="D249" s="80"/>
      <c r="E249"/>
    </row>
    <row r="250" spans="1:5" s="3" customFormat="1" x14ac:dyDescent="0.3">
      <c r="A250" s="77"/>
      <c r="B250" s="78"/>
      <c r="C250" s="79"/>
      <c r="D250" s="80"/>
      <c r="E250"/>
    </row>
    <row r="251" spans="1:5" s="3" customFormat="1" x14ac:dyDescent="0.3">
      <c r="A251" s="77"/>
      <c r="B251" s="78"/>
      <c r="C251" s="79"/>
      <c r="D251" s="80"/>
      <c r="E251"/>
    </row>
    <row r="252" spans="1:5" s="3" customFormat="1" x14ac:dyDescent="0.3">
      <c r="A252" s="77"/>
      <c r="B252" s="78"/>
      <c r="C252" s="79"/>
      <c r="D252" s="80"/>
      <c r="E252"/>
    </row>
    <row r="253" spans="1:5" s="3" customFormat="1" x14ac:dyDescent="0.3">
      <c r="A253" s="85"/>
      <c r="B253" s="84"/>
      <c r="C253" s="79">
        <f>SUM(C226:C252)</f>
        <v>264850</v>
      </c>
      <c r="D253" s="80"/>
      <c r="E253"/>
    </row>
    <row r="254" spans="1:5" s="3" customFormat="1" x14ac:dyDescent="0.3">
      <c r="A254" s="85"/>
      <c r="B254" s="78" t="s">
        <v>335</v>
      </c>
      <c r="C254" s="79">
        <f>C225-C253</f>
        <v>-64850</v>
      </c>
      <c r="D254" s="80"/>
      <c r="E254"/>
    </row>
    <row r="255" spans="1:5" s="3" customFormat="1" x14ac:dyDescent="0.3">
      <c r="A255" s="85"/>
      <c r="B255" s="84"/>
      <c r="C255" s="79"/>
      <c r="D255" s="80"/>
      <c r="E255"/>
    </row>
    <row r="256" spans="1:5" s="3" customFormat="1" x14ac:dyDescent="0.3">
      <c r="A256" s="85"/>
      <c r="B256" s="84"/>
      <c r="C256" s="79"/>
      <c r="D256" s="80"/>
      <c r="E256"/>
    </row>
    <row r="257" spans="1:5" s="3" customFormat="1" x14ac:dyDescent="0.3">
      <c r="A257" s="85"/>
      <c r="B257" s="84"/>
      <c r="C257" s="79"/>
      <c r="D257" s="80"/>
      <c r="E257"/>
    </row>
    <row r="258" spans="1:5" s="3" customFormat="1" x14ac:dyDescent="0.3">
      <c r="A258" s="86" t="s">
        <v>340</v>
      </c>
      <c r="B258" s="84"/>
      <c r="C258" s="87">
        <v>0</v>
      </c>
      <c r="D258" s="80"/>
      <c r="E258"/>
    </row>
    <row r="259" spans="1:5" s="3" customFormat="1" x14ac:dyDescent="0.3">
      <c r="A259" s="25">
        <v>44770</v>
      </c>
      <c r="B259" s="102" t="s">
        <v>585</v>
      </c>
      <c r="C259" s="3">
        <v>372000</v>
      </c>
      <c r="D259" s="80"/>
      <c r="E259"/>
    </row>
    <row r="260" spans="1:5" s="3" customFormat="1" x14ac:dyDescent="0.3">
      <c r="A260" s="77"/>
      <c r="B260" s="78"/>
      <c r="C260" s="79"/>
      <c r="D260" s="80"/>
      <c r="E260"/>
    </row>
    <row r="261" spans="1:5" s="3" customFormat="1" x14ac:dyDescent="0.3">
      <c r="A261" s="77"/>
      <c r="B261" s="78"/>
      <c r="C261" s="79"/>
      <c r="D261" s="80"/>
      <c r="E261"/>
    </row>
    <row r="262" spans="1:5" s="3" customFormat="1" x14ac:dyDescent="0.3">
      <c r="A262" s="77"/>
      <c r="B262" s="78"/>
      <c r="C262" s="79"/>
      <c r="D262" s="80"/>
      <c r="E262"/>
    </row>
    <row r="263" spans="1:5" s="3" customFormat="1" x14ac:dyDescent="0.3">
      <c r="A263" s="77"/>
      <c r="B263" s="78"/>
      <c r="C263" s="79"/>
      <c r="D263" s="80"/>
      <c r="E263"/>
    </row>
    <row r="264" spans="1:5" s="3" customFormat="1" x14ac:dyDescent="0.3">
      <c r="A264" s="77"/>
      <c r="B264" s="78"/>
      <c r="C264" s="79"/>
      <c r="D264" s="80"/>
      <c r="E264"/>
    </row>
    <row r="265" spans="1:5" s="3" customFormat="1" x14ac:dyDescent="0.3">
      <c r="A265" s="85"/>
      <c r="B265" s="84"/>
      <c r="C265" s="79"/>
      <c r="D265" s="80"/>
      <c r="E265"/>
    </row>
    <row r="266" spans="1:5" s="3" customFormat="1" x14ac:dyDescent="0.3">
      <c r="A266" s="85"/>
      <c r="B266" s="84"/>
      <c r="C266" s="79">
        <f>SUM(C259:C265)</f>
        <v>372000</v>
      </c>
      <c r="D266" s="80"/>
      <c r="E266"/>
    </row>
    <row r="267" spans="1:5" s="3" customFormat="1" x14ac:dyDescent="0.3">
      <c r="A267" s="85"/>
      <c r="B267" s="78" t="s">
        <v>335</v>
      </c>
      <c r="C267" s="79">
        <f>C258-C266</f>
        <v>-372000</v>
      </c>
      <c r="D267" s="80"/>
      <c r="E267"/>
    </row>
    <row r="268" spans="1:5" x14ac:dyDescent="0.3">
      <c r="A268" s="85"/>
      <c r="B268" s="84"/>
      <c r="C268" s="79"/>
      <c r="D268" s="80"/>
    </row>
    <row r="269" spans="1:5" x14ac:dyDescent="0.3">
      <c r="A269" s="85"/>
      <c r="B269" s="84"/>
      <c r="C269" s="79"/>
      <c r="D269" s="80"/>
    </row>
    <row r="270" spans="1:5" x14ac:dyDescent="0.3">
      <c r="A270" s="85"/>
      <c r="B270" s="84"/>
      <c r="C270" s="79"/>
      <c r="D270" s="80"/>
    </row>
    <row r="271" spans="1:5" x14ac:dyDescent="0.3">
      <c r="A271" s="86" t="s">
        <v>388</v>
      </c>
      <c r="B271" s="84"/>
      <c r="C271" s="87">
        <v>0</v>
      </c>
      <c r="D271" s="80"/>
    </row>
    <row r="272" spans="1:5" x14ac:dyDescent="0.3">
      <c r="A272" s="90">
        <v>44743</v>
      </c>
      <c r="B272" s="91" t="s">
        <v>527</v>
      </c>
      <c r="C272" s="92">
        <v>800</v>
      </c>
      <c r="D272" s="80"/>
    </row>
    <row r="273" spans="1:5" x14ac:dyDescent="0.3">
      <c r="A273" s="90">
        <v>44743</v>
      </c>
      <c r="B273" s="91" t="s">
        <v>527</v>
      </c>
      <c r="C273" s="92">
        <v>3400</v>
      </c>
      <c r="D273" s="80"/>
    </row>
    <row r="274" spans="1:5" x14ac:dyDescent="0.3">
      <c r="A274" s="90">
        <v>44753</v>
      </c>
      <c r="B274" s="91" t="s">
        <v>526</v>
      </c>
      <c r="C274" s="92">
        <v>3000</v>
      </c>
      <c r="D274" s="80"/>
    </row>
    <row r="275" spans="1:5" x14ac:dyDescent="0.3">
      <c r="A275" s="90">
        <v>44756</v>
      </c>
      <c r="B275" s="91" t="s">
        <v>164</v>
      </c>
      <c r="C275" s="92">
        <v>1200</v>
      </c>
      <c r="D275" s="80"/>
    </row>
    <row r="276" spans="1:5" x14ac:dyDescent="0.3">
      <c r="A276" s="90">
        <v>44758</v>
      </c>
      <c r="B276" s="91" t="s">
        <v>529</v>
      </c>
      <c r="C276" s="92">
        <v>2550</v>
      </c>
      <c r="D276" s="80"/>
    </row>
    <row r="277" spans="1:5" x14ac:dyDescent="0.3">
      <c r="A277" s="77">
        <v>44756</v>
      </c>
      <c r="B277" s="78" t="s">
        <v>532</v>
      </c>
      <c r="C277" s="79">
        <v>10000</v>
      </c>
      <c r="D277" s="80"/>
    </row>
    <row r="278" spans="1:5" x14ac:dyDescent="0.3">
      <c r="A278" s="77">
        <v>44759</v>
      </c>
      <c r="B278" s="78" t="s">
        <v>538</v>
      </c>
      <c r="C278" s="79">
        <v>2500</v>
      </c>
      <c r="D278" s="80"/>
    </row>
    <row r="279" spans="1:5" x14ac:dyDescent="0.3">
      <c r="A279" s="77"/>
      <c r="B279" s="78"/>
      <c r="C279" s="79"/>
      <c r="D279" s="80"/>
    </row>
    <row r="280" spans="1:5" x14ac:dyDescent="0.3">
      <c r="A280" s="77"/>
      <c r="B280" s="78"/>
      <c r="C280" s="79"/>
      <c r="D280" s="80"/>
    </row>
    <row r="281" spans="1:5" x14ac:dyDescent="0.3">
      <c r="A281" s="77"/>
      <c r="B281" s="78"/>
      <c r="C281" s="79"/>
      <c r="D281" s="80"/>
    </row>
    <row r="282" spans="1:5" s="3" customFormat="1" x14ac:dyDescent="0.3">
      <c r="A282" s="77"/>
      <c r="B282" s="78"/>
      <c r="C282" s="79"/>
      <c r="D282" s="80"/>
      <c r="E282"/>
    </row>
    <row r="283" spans="1:5" s="3" customFormat="1" x14ac:dyDescent="0.3">
      <c r="A283" s="77"/>
      <c r="B283" s="78"/>
      <c r="C283" s="79"/>
      <c r="D283" s="80"/>
      <c r="E283"/>
    </row>
    <row r="284" spans="1:5" s="3" customFormat="1" ht="17.25" thickBot="1" x14ac:dyDescent="0.35">
      <c r="A284" s="93"/>
      <c r="B284" s="94"/>
      <c r="C284" s="95">
        <f>SUM(C271:C283)</f>
        <v>23450</v>
      </c>
      <c r="D284" s="96"/>
      <c r="E284"/>
    </row>
    <row r="285" spans="1:5" s="3" customFormat="1" x14ac:dyDescent="0.3">
      <c r="A285" s="62"/>
      <c r="B285"/>
      <c r="E285"/>
    </row>
    <row r="288" spans="1:5" s="3" customFormat="1" x14ac:dyDescent="0.3">
      <c r="A288" s="5" t="s">
        <v>38</v>
      </c>
      <c r="B288"/>
      <c r="E288"/>
    </row>
    <row r="289" spans="1:5" s="3" customFormat="1" x14ac:dyDescent="0.3">
      <c r="A289" s="62"/>
      <c r="B289" s="10" t="s">
        <v>213</v>
      </c>
      <c r="C289" s="3">
        <v>300</v>
      </c>
      <c r="E289"/>
    </row>
    <row r="290" spans="1:5" s="3" customFormat="1" x14ac:dyDescent="0.3">
      <c r="A290" s="2">
        <v>44757</v>
      </c>
      <c r="B290" s="15" t="s">
        <v>263</v>
      </c>
      <c r="C290" s="3">
        <v>20900</v>
      </c>
      <c r="E290"/>
    </row>
    <row r="291" spans="1:5" s="3" customFormat="1" x14ac:dyDescent="0.3">
      <c r="A291" s="2">
        <v>44757</v>
      </c>
      <c r="B291" s="6" t="s">
        <v>87</v>
      </c>
      <c r="C291" s="3">
        <v>91990</v>
      </c>
      <c r="E291"/>
    </row>
    <row r="292" spans="1:5" s="3" customFormat="1" x14ac:dyDescent="0.3">
      <c r="A292" s="2">
        <v>44757</v>
      </c>
      <c r="B292" s="6" t="s">
        <v>48</v>
      </c>
      <c r="C292" s="3">
        <v>30000</v>
      </c>
      <c r="E292"/>
    </row>
    <row r="293" spans="1:5" s="3" customFormat="1" x14ac:dyDescent="0.3">
      <c r="A293" s="2">
        <v>44760</v>
      </c>
      <c r="B293" s="6" t="s">
        <v>37</v>
      </c>
      <c r="C293" s="3">
        <v>20680</v>
      </c>
      <c r="E293"/>
    </row>
    <row r="294" spans="1:5" s="3" customFormat="1" x14ac:dyDescent="0.3">
      <c r="A294" s="2">
        <v>44768</v>
      </c>
      <c r="B294" s="42" t="s">
        <v>591</v>
      </c>
      <c r="C294" s="3">
        <v>16300</v>
      </c>
      <c r="E294"/>
    </row>
    <row r="295" spans="1:5" s="3" customFormat="1" x14ac:dyDescent="0.3">
      <c r="A295" s="2">
        <v>44768</v>
      </c>
      <c r="B295" s="42" t="s">
        <v>592</v>
      </c>
      <c r="C295" s="3">
        <v>16230</v>
      </c>
      <c r="E295"/>
    </row>
    <row r="296" spans="1:5" s="3" customFormat="1" x14ac:dyDescent="0.3">
      <c r="A296" s="2">
        <v>44770</v>
      </c>
      <c r="B296" s="103" t="s">
        <v>593</v>
      </c>
      <c r="C296" s="3">
        <v>21710</v>
      </c>
      <c r="E296"/>
    </row>
    <row r="297" spans="1:5" s="3" customFormat="1" x14ac:dyDescent="0.3">
      <c r="A297" s="32">
        <v>44771</v>
      </c>
      <c r="B297" s="15" t="s">
        <v>200</v>
      </c>
      <c r="C297" s="33">
        <v>14250</v>
      </c>
      <c r="E297"/>
    </row>
    <row r="298" spans="1:5" s="3" customFormat="1" x14ac:dyDescent="0.3">
      <c r="A298" s="32">
        <v>44771</v>
      </c>
      <c r="B298" s="15" t="s">
        <v>201</v>
      </c>
      <c r="C298" s="33">
        <v>63400</v>
      </c>
      <c r="E298"/>
    </row>
    <row r="299" spans="1:5" s="3" customFormat="1" x14ac:dyDescent="0.3">
      <c r="A299" s="32">
        <v>44772</v>
      </c>
      <c r="B299" s="31" t="s">
        <v>600</v>
      </c>
      <c r="C299" s="33">
        <v>13100</v>
      </c>
      <c r="E299"/>
    </row>
    <row r="300" spans="1:5" s="3" customFormat="1" x14ac:dyDescent="0.3">
      <c r="A300" s="32">
        <v>44772</v>
      </c>
      <c r="B300" s="31" t="s">
        <v>601</v>
      </c>
      <c r="C300" s="33">
        <v>17600</v>
      </c>
      <c r="E300"/>
    </row>
    <row r="301" spans="1:5" s="3" customFormat="1" x14ac:dyDescent="0.3">
      <c r="A301" s="34"/>
      <c r="B301" s="35"/>
      <c r="C301" s="33"/>
      <c r="E301"/>
    </row>
    <row r="302" spans="1:5" s="3" customFormat="1" x14ac:dyDescent="0.3">
      <c r="A302" s="62"/>
      <c r="B302"/>
      <c r="C302" s="3">
        <f>SUM(C289:C301)</f>
        <v>326460</v>
      </c>
      <c r="E302"/>
    </row>
    <row r="306" spans="1:5" s="3" customFormat="1" x14ac:dyDescent="0.3">
      <c r="A306" s="5" t="s">
        <v>33</v>
      </c>
      <c r="B306"/>
      <c r="E306"/>
    </row>
    <row r="307" spans="1:5" x14ac:dyDescent="0.3">
      <c r="A307" s="2">
        <v>44714</v>
      </c>
      <c r="B307" s="10" t="s">
        <v>481</v>
      </c>
      <c r="C307" s="3">
        <v>73333</v>
      </c>
      <c r="D307" s="3">
        <v>220000</v>
      </c>
    </row>
    <row r="308" spans="1:5" s="3" customFormat="1" x14ac:dyDescent="0.3">
      <c r="A308" s="2">
        <v>44754</v>
      </c>
      <c r="B308" s="10" t="s">
        <v>530</v>
      </c>
      <c r="D308" s="3">
        <v>22500</v>
      </c>
      <c r="E308"/>
    </row>
    <row r="309" spans="1:5" s="3" customFormat="1" x14ac:dyDescent="0.3">
      <c r="A309" s="2">
        <v>44754</v>
      </c>
      <c r="B309" s="10" t="s">
        <v>530</v>
      </c>
      <c r="D309" s="3">
        <v>18200</v>
      </c>
      <c r="E309"/>
    </row>
    <row r="310" spans="1:5" s="3" customFormat="1" x14ac:dyDescent="0.3">
      <c r="A310" s="2">
        <v>44756</v>
      </c>
      <c r="B310" s="10" t="s">
        <v>531</v>
      </c>
      <c r="C310" s="3">
        <v>3300</v>
      </c>
      <c r="E310"/>
    </row>
    <row r="311" spans="1:5" s="3" customFormat="1" x14ac:dyDescent="0.3">
      <c r="A311" s="2">
        <v>44756</v>
      </c>
      <c r="B311" s="10" t="s">
        <v>531</v>
      </c>
      <c r="C311" s="3">
        <v>2100</v>
      </c>
      <c r="E311"/>
    </row>
    <row r="312" spans="1:5" s="3" customFormat="1" x14ac:dyDescent="0.3">
      <c r="A312" s="2">
        <v>44756</v>
      </c>
      <c r="B312" s="10" t="s">
        <v>532</v>
      </c>
      <c r="C312" s="3">
        <v>10000</v>
      </c>
      <c r="E312"/>
    </row>
    <row r="313" spans="1:5" s="3" customFormat="1" x14ac:dyDescent="0.3">
      <c r="A313" s="2">
        <v>44757</v>
      </c>
      <c r="B313" s="10" t="s">
        <v>533</v>
      </c>
      <c r="D313" s="3">
        <v>6800</v>
      </c>
      <c r="E313"/>
    </row>
    <row r="314" spans="1:5" s="3" customFormat="1" x14ac:dyDescent="0.3">
      <c r="A314" s="2">
        <v>44757</v>
      </c>
      <c r="B314" s="10" t="s">
        <v>534</v>
      </c>
      <c r="C314" s="3">
        <v>6300</v>
      </c>
      <c r="E314"/>
    </row>
    <row r="315" spans="1:5" s="3" customFormat="1" x14ac:dyDescent="0.3">
      <c r="A315" s="2">
        <v>44757</v>
      </c>
      <c r="B315" s="10" t="s">
        <v>533</v>
      </c>
      <c r="C315" s="3">
        <v>2600</v>
      </c>
      <c r="E315"/>
    </row>
    <row r="316" spans="1:5" s="3" customFormat="1" x14ac:dyDescent="0.3">
      <c r="A316" s="2">
        <v>44758</v>
      </c>
      <c r="B316" s="10" t="s">
        <v>531</v>
      </c>
      <c r="C316" s="3">
        <v>2600</v>
      </c>
      <c r="E316"/>
    </row>
    <row r="317" spans="1:5" s="3" customFormat="1" x14ac:dyDescent="0.3">
      <c r="A317" s="2">
        <v>44758</v>
      </c>
      <c r="B317" s="10" t="s">
        <v>531</v>
      </c>
      <c r="C317" s="3">
        <v>4200</v>
      </c>
      <c r="E317"/>
    </row>
    <row r="318" spans="1:5" s="3" customFormat="1" x14ac:dyDescent="0.3">
      <c r="A318" s="2">
        <v>44758</v>
      </c>
      <c r="B318" s="10" t="s">
        <v>535</v>
      </c>
      <c r="C318" s="3">
        <v>8700</v>
      </c>
      <c r="E318"/>
    </row>
    <row r="319" spans="1:5" s="3" customFormat="1" x14ac:dyDescent="0.3">
      <c r="A319" s="2">
        <v>44758</v>
      </c>
      <c r="B319" s="10" t="s">
        <v>534</v>
      </c>
      <c r="C319" s="3">
        <v>29536</v>
      </c>
      <c r="E319"/>
    </row>
    <row r="320" spans="1:5" s="3" customFormat="1" x14ac:dyDescent="0.3">
      <c r="A320" s="2">
        <v>44759</v>
      </c>
      <c r="B320" s="10" t="s">
        <v>536</v>
      </c>
      <c r="C320" s="3">
        <v>11000</v>
      </c>
      <c r="E320"/>
    </row>
    <row r="321" spans="1:5" s="3" customFormat="1" x14ac:dyDescent="0.3">
      <c r="A321" s="2">
        <v>44759</v>
      </c>
      <c r="B321" s="10" t="s">
        <v>536</v>
      </c>
      <c r="C321" s="3">
        <v>9950</v>
      </c>
      <c r="E321"/>
    </row>
    <row r="322" spans="1:5" s="3" customFormat="1" x14ac:dyDescent="0.3">
      <c r="A322" s="2">
        <v>44759</v>
      </c>
      <c r="B322" s="10" t="s">
        <v>537</v>
      </c>
      <c r="C322" s="3">
        <v>3750</v>
      </c>
      <c r="E322"/>
    </row>
    <row r="323" spans="1:5" s="3" customFormat="1" x14ac:dyDescent="0.3">
      <c r="A323" s="2">
        <v>44759</v>
      </c>
      <c r="B323" s="10" t="s">
        <v>538</v>
      </c>
      <c r="C323" s="3">
        <v>2500</v>
      </c>
      <c r="E323"/>
    </row>
    <row r="324" spans="1:5" s="3" customFormat="1" x14ac:dyDescent="0.3">
      <c r="A324" s="2">
        <v>44760</v>
      </c>
      <c r="B324" s="10" t="s">
        <v>539</v>
      </c>
      <c r="C324" s="3">
        <v>3600</v>
      </c>
      <c r="E324"/>
    </row>
    <row r="325" spans="1:5" s="3" customFormat="1" x14ac:dyDescent="0.3">
      <c r="A325" s="2">
        <v>44760</v>
      </c>
      <c r="B325" s="10" t="s">
        <v>540</v>
      </c>
      <c r="C325" s="3">
        <v>2600</v>
      </c>
      <c r="E325"/>
    </row>
    <row r="326" spans="1:5" s="3" customFormat="1" x14ac:dyDescent="0.3">
      <c r="A326" s="2">
        <v>44760</v>
      </c>
      <c r="B326" s="10" t="s">
        <v>541</v>
      </c>
      <c r="C326" s="3">
        <v>6850</v>
      </c>
      <c r="E326"/>
    </row>
    <row r="327" spans="1:5" s="3" customFormat="1" x14ac:dyDescent="0.3">
      <c r="A327" s="2">
        <v>44760</v>
      </c>
      <c r="B327" s="10" t="s">
        <v>544</v>
      </c>
      <c r="C327" s="3">
        <v>9140</v>
      </c>
      <c r="E327"/>
    </row>
    <row r="328" spans="1:5" s="3" customFormat="1" x14ac:dyDescent="0.3">
      <c r="A328" s="2">
        <v>44762</v>
      </c>
      <c r="B328" s="10" t="s">
        <v>547</v>
      </c>
      <c r="C328" s="3">
        <v>18000</v>
      </c>
      <c r="E328"/>
    </row>
    <row r="329" spans="1:5" s="3" customFormat="1" x14ac:dyDescent="0.3">
      <c r="A329" s="2">
        <v>44762</v>
      </c>
      <c r="B329" s="10" t="s">
        <v>453</v>
      </c>
      <c r="C329" s="3">
        <v>9900</v>
      </c>
      <c r="E329"/>
    </row>
    <row r="330" spans="1:5" s="3" customFormat="1" x14ac:dyDescent="0.3">
      <c r="A330" s="2">
        <v>44763</v>
      </c>
      <c r="B330" s="10" t="s">
        <v>554</v>
      </c>
      <c r="C330" s="3">
        <v>31850</v>
      </c>
      <c r="E330"/>
    </row>
    <row r="331" spans="1:5" s="3" customFormat="1" x14ac:dyDescent="0.3">
      <c r="A331" s="2">
        <v>44763</v>
      </c>
      <c r="B331" s="10" t="s">
        <v>147</v>
      </c>
      <c r="C331" s="3">
        <v>3300</v>
      </c>
      <c r="E331"/>
    </row>
    <row r="332" spans="1:5" s="3" customFormat="1" x14ac:dyDescent="0.3">
      <c r="A332" s="2">
        <v>44763</v>
      </c>
      <c r="B332" s="10" t="s">
        <v>147</v>
      </c>
      <c r="C332" s="3">
        <v>2100</v>
      </c>
      <c r="E332"/>
    </row>
    <row r="333" spans="1:5" s="3" customFormat="1" x14ac:dyDescent="0.3">
      <c r="A333" s="2">
        <v>44763</v>
      </c>
      <c r="B333" s="10" t="s">
        <v>555</v>
      </c>
      <c r="C333" s="3">
        <v>36509</v>
      </c>
      <c r="E333"/>
    </row>
    <row r="334" spans="1:5" s="3" customFormat="1" x14ac:dyDescent="0.3">
      <c r="A334" s="2">
        <v>44764</v>
      </c>
      <c r="B334" s="10" t="s">
        <v>558</v>
      </c>
      <c r="C334" s="3">
        <v>130000</v>
      </c>
      <c r="E334"/>
    </row>
    <row r="335" spans="1:5" s="3" customFormat="1" x14ac:dyDescent="0.3">
      <c r="A335" s="2">
        <v>44764</v>
      </c>
      <c r="B335" s="10" t="s">
        <v>559</v>
      </c>
      <c r="C335" s="3">
        <v>13720</v>
      </c>
      <c r="E335"/>
    </row>
    <row r="336" spans="1:5" s="3" customFormat="1" x14ac:dyDescent="0.3">
      <c r="A336" s="2">
        <v>44764</v>
      </c>
      <c r="B336" s="10" t="s">
        <v>560</v>
      </c>
      <c r="C336" s="3">
        <v>1850</v>
      </c>
      <c r="E336"/>
    </row>
    <row r="337" spans="1:5" s="3" customFormat="1" x14ac:dyDescent="0.3">
      <c r="A337" s="2">
        <v>44764</v>
      </c>
      <c r="B337" s="10" t="s">
        <v>561</v>
      </c>
      <c r="C337" s="3">
        <v>10500</v>
      </c>
      <c r="E337"/>
    </row>
    <row r="338" spans="1:5" s="3" customFormat="1" x14ac:dyDescent="0.3">
      <c r="A338" s="2">
        <v>44764</v>
      </c>
      <c r="B338" s="10" t="s">
        <v>562</v>
      </c>
      <c r="C338" s="3">
        <v>204000</v>
      </c>
      <c r="E338"/>
    </row>
    <row r="339" spans="1:5" s="3" customFormat="1" x14ac:dyDescent="0.3">
      <c r="A339" s="2">
        <v>44765</v>
      </c>
      <c r="B339" s="10" t="s">
        <v>578</v>
      </c>
      <c r="C339" s="3">
        <v>9180</v>
      </c>
      <c r="E339"/>
    </row>
    <row r="340" spans="1:5" s="3" customFormat="1" x14ac:dyDescent="0.3">
      <c r="A340" s="2">
        <v>44765</v>
      </c>
      <c r="B340" s="10" t="s">
        <v>147</v>
      </c>
      <c r="C340" s="3">
        <v>2600</v>
      </c>
      <c r="E340"/>
    </row>
    <row r="341" spans="1:5" s="3" customFormat="1" x14ac:dyDescent="0.3">
      <c r="A341" s="2">
        <v>44765</v>
      </c>
      <c r="B341" s="10" t="s">
        <v>147</v>
      </c>
      <c r="C341" s="3">
        <v>4200</v>
      </c>
      <c r="E341"/>
    </row>
    <row r="342" spans="1:5" s="3" customFormat="1" x14ac:dyDescent="0.3">
      <c r="A342" s="2">
        <v>44766</v>
      </c>
      <c r="B342" s="10" t="s">
        <v>579</v>
      </c>
      <c r="C342" s="3">
        <v>1000</v>
      </c>
      <c r="E342"/>
    </row>
    <row r="343" spans="1:5" s="3" customFormat="1" x14ac:dyDescent="0.3">
      <c r="A343" s="2">
        <v>44766</v>
      </c>
      <c r="B343" s="10" t="s">
        <v>376</v>
      </c>
      <c r="D343" s="3">
        <v>23700</v>
      </c>
      <c r="E343"/>
    </row>
    <row r="344" spans="1:5" s="3" customFormat="1" x14ac:dyDescent="0.3">
      <c r="A344" s="2">
        <v>44767</v>
      </c>
      <c r="B344" s="10" t="s">
        <v>580</v>
      </c>
      <c r="C344" s="3">
        <v>23100</v>
      </c>
      <c r="E344"/>
    </row>
    <row r="345" spans="1:5" s="3" customFormat="1" x14ac:dyDescent="0.3">
      <c r="A345" s="2">
        <v>44767</v>
      </c>
      <c r="B345" s="10" t="s">
        <v>581</v>
      </c>
      <c r="C345" s="3">
        <v>31500</v>
      </c>
      <c r="E345"/>
    </row>
    <row r="346" spans="1:5" s="3" customFormat="1" x14ac:dyDescent="0.3">
      <c r="A346" s="2">
        <v>44767</v>
      </c>
      <c r="B346" s="10" t="s">
        <v>147</v>
      </c>
      <c r="C346" s="3">
        <v>2100</v>
      </c>
      <c r="E346"/>
    </row>
    <row r="347" spans="1:5" s="3" customFormat="1" x14ac:dyDescent="0.3">
      <c r="A347" s="2">
        <v>44767</v>
      </c>
      <c r="B347" s="10" t="s">
        <v>147</v>
      </c>
      <c r="C347" s="3">
        <v>3300</v>
      </c>
      <c r="E347"/>
    </row>
    <row r="348" spans="1:5" s="3" customFormat="1" x14ac:dyDescent="0.3">
      <c r="A348" s="2">
        <v>44767</v>
      </c>
      <c r="B348" s="10" t="s">
        <v>582</v>
      </c>
      <c r="C348" s="3">
        <v>5600</v>
      </c>
      <c r="E348"/>
    </row>
    <row r="349" spans="1:5" s="3" customFormat="1" x14ac:dyDescent="0.3">
      <c r="A349" s="2">
        <v>44767</v>
      </c>
      <c r="B349" s="10" t="s">
        <v>583</v>
      </c>
      <c r="C349" s="3">
        <v>39040</v>
      </c>
      <c r="E349"/>
    </row>
    <row r="350" spans="1:5" s="3" customFormat="1" x14ac:dyDescent="0.3">
      <c r="A350" s="2">
        <v>44767</v>
      </c>
      <c r="B350" s="10" t="s">
        <v>297</v>
      </c>
      <c r="C350" s="3">
        <v>30000</v>
      </c>
      <c r="E350"/>
    </row>
    <row r="351" spans="1:5" s="3" customFormat="1" x14ac:dyDescent="0.3">
      <c r="A351" s="2">
        <v>44767</v>
      </c>
      <c r="B351" s="10" t="s">
        <v>584</v>
      </c>
      <c r="C351" s="3">
        <v>1950</v>
      </c>
      <c r="E351"/>
    </row>
    <row r="352" spans="1:5" s="3" customFormat="1" x14ac:dyDescent="0.3">
      <c r="A352" s="2">
        <v>44768</v>
      </c>
      <c r="B352" s="10" t="s">
        <v>586</v>
      </c>
      <c r="C352" s="3">
        <v>1500</v>
      </c>
      <c r="E352"/>
    </row>
    <row r="353" spans="1:5" s="3" customFormat="1" x14ac:dyDescent="0.3">
      <c r="A353" s="2">
        <v>44768</v>
      </c>
      <c r="B353" s="10" t="s">
        <v>587</v>
      </c>
      <c r="C353" s="3">
        <v>6200</v>
      </c>
      <c r="E353"/>
    </row>
    <row r="354" spans="1:5" s="3" customFormat="1" x14ac:dyDescent="0.3">
      <c r="A354" s="2">
        <v>44768</v>
      </c>
      <c r="B354" s="10" t="s">
        <v>588</v>
      </c>
      <c r="C354" s="3">
        <v>1000</v>
      </c>
      <c r="E354"/>
    </row>
    <row r="355" spans="1:5" s="3" customFormat="1" x14ac:dyDescent="0.3">
      <c r="A355" s="2">
        <v>44768</v>
      </c>
      <c r="B355" s="15" t="s">
        <v>121</v>
      </c>
      <c r="C355" s="3">
        <v>169570</v>
      </c>
      <c r="E355"/>
    </row>
    <row r="356" spans="1:5" s="3" customFormat="1" x14ac:dyDescent="0.3">
      <c r="A356" s="2">
        <v>44769</v>
      </c>
      <c r="B356" s="10" t="s">
        <v>589</v>
      </c>
      <c r="C356" s="3">
        <v>500</v>
      </c>
      <c r="E356"/>
    </row>
    <row r="357" spans="1:5" s="3" customFormat="1" x14ac:dyDescent="0.3">
      <c r="A357" s="2">
        <v>44769</v>
      </c>
      <c r="B357" s="10" t="s">
        <v>590</v>
      </c>
      <c r="C357" s="3">
        <v>3500</v>
      </c>
      <c r="E357"/>
    </row>
    <row r="358" spans="1:5" s="3" customFormat="1" x14ac:dyDescent="0.3">
      <c r="A358" s="2">
        <v>44772</v>
      </c>
      <c r="B358" s="10" t="s">
        <v>597</v>
      </c>
      <c r="C358" s="3">
        <v>30000</v>
      </c>
      <c r="E358"/>
    </row>
    <row r="359" spans="1:5" s="3" customFormat="1" x14ac:dyDescent="0.3">
      <c r="A359" s="2">
        <v>44772</v>
      </c>
      <c r="B359" s="10" t="s">
        <v>147</v>
      </c>
      <c r="C359" s="3">
        <v>4200</v>
      </c>
      <c r="E359"/>
    </row>
    <row r="360" spans="1:5" s="3" customFormat="1" x14ac:dyDescent="0.3">
      <c r="A360" s="2">
        <v>44772</v>
      </c>
      <c r="B360" s="10" t="s">
        <v>147</v>
      </c>
      <c r="C360" s="3">
        <v>2600</v>
      </c>
      <c r="E360"/>
    </row>
    <row r="361" spans="1:5" s="3" customFormat="1" x14ac:dyDescent="0.3">
      <c r="A361" s="2">
        <v>44772</v>
      </c>
      <c r="B361" s="10" t="s">
        <v>598</v>
      </c>
      <c r="C361" s="3">
        <v>5100</v>
      </c>
      <c r="E361"/>
    </row>
    <row r="362" spans="1:5" s="3" customFormat="1" x14ac:dyDescent="0.3">
      <c r="A362" s="2">
        <v>44772</v>
      </c>
      <c r="B362" s="10" t="s">
        <v>598</v>
      </c>
      <c r="C362" s="3">
        <v>3980</v>
      </c>
      <c r="E362"/>
    </row>
    <row r="363" spans="1:5" s="3" customFormat="1" x14ac:dyDescent="0.3">
      <c r="A363" s="2">
        <v>44773</v>
      </c>
      <c r="B363" s="10" t="s">
        <v>104</v>
      </c>
      <c r="C363" s="3">
        <v>13500</v>
      </c>
      <c r="E363"/>
    </row>
    <row r="364" spans="1:5" s="3" customFormat="1" x14ac:dyDescent="0.3">
      <c r="A364" s="2">
        <v>44773</v>
      </c>
      <c r="B364" s="10" t="s">
        <v>561</v>
      </c>
      <c r="C364" s="3">
        <v>1000</v>
      </c>
      <c r="E364"/>
    </row>
    <row r="365" spans="1:5" s="3" customFormat="1" x14ac:dyDescent="0.3">
      <c r="A365" s="2"/>
      <c r="B365" s="10"/>
      <c r="E365"/>
    </row>
    <row r="366" spans="1:5" x14ac:dyDescent="0.3">
      <c r="A366" s="2"/>
      <c r="B366" s="10"/>
    </row>
    <row r="367" spans="1:5" x14ac:dyDescent="0.3">
      <c r="E367" s="10"/>
    </row>
    <row r="368" spans="1:5" x14ac:dyDescent="0.3">
      <c r="C368" s="3">
        <f>SUM(C307:C367)</f>
        <v>1050008</v>
      </c>
    </row>
    <row r="369" spans="1:5" x14ac:dyDescent="0.3">
      <c r="C369" s="3">
        <f>720000-C368</f>
        <v>-330008</v>
      </c>
    </row>
    <row r="372" spans="1:5" x14ac:dyDescent="0.3">
      <c r="A372" s="5" t="s">
        <v>26</v>
      </c>
    </row>
    <row r="373" spans="1:5" s="3" customFormat="1" x14ac:dyDescent="0.3">
      <c r="A373" s="2">
        <v>44719</v>
      </c>
      <c r="B373" s="10" t="s">
        <v>477</v>
      </c>
      <c r="C373" s="3">
        <v>298000</v>
      </c>
      <c r="E373"/>
    </row>
    <row r="374" spans="1:5" s="3" customFormat="1" x14ac:dyDescent="0.3">
      <c r="A374" s="2">
        <v>44744</v>
      </c>
      <c r="B374" s="10" t="s">
        <v>487</v>
      </c>
      <c r="C374" s="3">
        <v>32860</v>
      </c>
      <c r="E374"/>
    </row>
    <row r="375" spans="1:5" s="3" customFormat="1" x14ac:dyDescent="0.3">
      <c r="A375" s="2">
        <v>44744</v>
      </c>
      <c r="B375" s="10" t="s">
        <v>487</v>
      </c>
      <c r="C375" s="3">
        <v>32830</v>
      </c>
      <c r="E375"/>
    </row>
    <row r="376" spans="1:5" s="3" customFormat="1" x14ac:dyDescent="0.3">
      <c r="A376" s="2">
        <v>44745</v>
      </c>
      <c r="B376" s="10" t="s">
        <v>488</v>
      </c>
      <c r="C376" s="3">
        <v>21900</v>
      </c>
      <c r="E376"/>
    </row>
    <row r="377" spans="1:5" s="3" customFormat="1" x14ac:dyDescent="0.3">
      <c r="A377" s="2">
        <v>44745</v>
      </c>
      <c r="B377" s="10" t="s">
        <v>489</v>
      </c>
      <c r="C377" s="3">
        <v>33600</v>
      </c>
      <c r="E377"/>
    </row>
    <row r="378" spans="1:5" s="3" customFormat="1" x14ac:dyDescent="0.3">
      <c r="A378" s="65">
        <v>44743</v>
      </c>
      <c r="B378" s="66" t="s">
        <v>490</v>
      </c>
      <c r="C378" s="67">
        <v>26720</v>
      </c>
      <c r="E378"/>
    </row>
    <row r="379" spans="1:5" s="3" customFormat="1" x14ac:dyDescent="0.3">
      <c r="A379" s="65">
        <v>44743</v>
      </c>
      <c r="B379" s="66" t="s">
        <v>491</v>
      </c>
      <c r="C379" s="67">
        <v>2560</v>
      </c>
      <c r="E379"/>
    </row>
    <row r="380" spans="1:5" s="3" customFormat="1" x14ac:dyDescent="0.3">
      <c r="A380" s="65">
        <v>44743</v>
      </c>
      <c r="B380" s="66" t="s">
        <v>492</v>
      </c>
      <c r="C380" s="67">
        <v>1750</v>
      </c>
      <c r="E380"/>
    </row>
    <row r="381" spans="1:5" s="3" customFormat="1" x14ac:dyDescent="0.3">
      <c r="A381" s="65">
        <v>44743</v>
      </c>
      <c r="B381" s="66" t="s">
        <v>493</v>
      </c>
      <c r="C381" s="67">
        <v>800</v>
      </c>
      <c r="E381"/>
    </row>
    <row r="382" spans="1:5" s="3" customFormat="1" x14ac:dyDescent="0.3">
      <c r="A382" s="65">
        <v>44743</v>
      </c>
      <c r="B382" s="66" t="s">
        <v>493</v>
      </c>
      <c r="C382" s="67">
        <v>3000</v>
      </c>
      <c r="E382"/>
    </row>
    <row r="383" spans="1:5" s="3" customFormat="1" x14ac:dyDescent="0.3">
      <c r="A383" s="65">
        <v>44744</v>
      </c>
      <c r="B383" s="66" t="s">
        <v>493</v>
      </c>
      <c r="C383" s="67">
        <v>3400</v>
      </c>
      <c r="E383"/>
    </row>
    <row r="384" spans="1:5" s="3" customFormat="1" x14ac:dyDescent="0.3">
      <c r="A384" s="63">
        <v>44746</v>
      </c>
      <c r="B384" s="37" t="s">
        <v>495</v>
      </c>
      <c r="C384" s="68">
        <v>3300</v>
      </c>
      <c r="E384"/>
    </row>
    <row r="385" spans="1:5" s="3" customFormat="1" x14ac:dyDescent="0.3">
      <c r="A385" s="65">
        <v>44745</v>
      </c>
      <c r="B385" s="66" t="s">
        <v>496</v>
      </c>
      <c r="C385" s="67">
        <v>2190</v>
      </c>
      <c r="E385"/>
    </row>
    <row r="386" spans="1:5" s="3" customFormat="1" x14ac:dyDescent="0.3">
      <c r="A386" s="65">
        <v>44745</v>
      </c>
      <c r="B386" s="66" t="s">
        <v>497</v>
      </c>
      <c r="C386" s="67">
        <v>1000</v>
      </c>
      <c r="E386"/>
    </row>
    <row r="387" spans="1:5" s="3" customFormat="1" x14ac:dyDescent="0.3">
      <c r="A387" s="65">
        <v>44746</v>
      </c>
      <c r="B387" s="66" t="s">
        <v>497</v>
      </c>
      <c r="C387" s="67">
        <v>4500</v>
      </c>
      <c r="E387"/>
    </row>
    <row r="388" spans="1:5" s="3" customFormat="1" x14ac:dyDescent="0.3">
      <c r="A388" s="65">
        <v>44747</v>
      </c>
      <c r="B388" s="66" t="s">
        <v>502</v>
      </c>
      <c r="C388" s="67">
        <v>11200</v>
      </c>
      <c r="E388"/>
    </row>
    <row r="389" spans="1:5" s="3" customFormat="1" x14ac:dyDescent="0.3">
      <c r="A389" s="65">
        <v>44747</v>
      </c>
      <c r="B389" s="66" t="s">
        <v>503</v>
      </c>
      <c r="C389" s="67">
        <v>2950</v>
      </c>
      <c r="E389"/>
    </row>
    <row r="390" spans="1:5" s="3" customFormat="1" x14ac:dyDescent="0.3">
      <c r="A390" s="65">
        <v>44748</v>
      </c>
      <c r="B390" s="66" t="s">
        <v>504</v>
      </c>
      <c r="C390" s="67">
        <v>13500</v>
      </c>
      <c r="E390"/>
    </row>
    <row r="391" spans="1:5" s="3" customFormat="1" x14ac:dyDescent="0.3">
      <c r="A391" s="65">
        <v>44748</v>
      </c>
      <c r="B391" s="66" t="s">
        <v>506</v>
      </c>
      <c r="C391" s="67">
        <v>3350</v>
      </c>
      <c r="E391"/>
    </row>
    <row r="392" spans="1:5" s="3" customFormat="1" x14ac:dyDescent="0.3">
      <c r="A392" s="65">
        <v>44749</v>
      </c>
      <c r="B392" s="66" t="s">
        <v>507</v>
      </c>
      <c r="C392" s="67">
        <v>3740</v>
      </c>
      <c r="E392"/>
    </row>
    <row r="393" spans="1:5" s="3" customFormat="1" x14ac:dyDescent="0.3">
      <c r="A393" s="69">
        <v>44749</v>
      </c>
      <c r="B393" s="70" t="s">
        <v>511</v>
      </c>
      <c r="C393" s="71">
        <v>198910</v>
      </c>
      <c r="E393"/>
    </row>
    <row r="394" spans="1:5" s="3" customFormat="1" x14ac:dyDescent="0.3">
      <c r="A394" s="63">
        <v>44749</v>
      </c>
      <c r="B394" s="72" t="s">
        <v>47</v>
      </c>
      <c r="C394" s="68">
        <v>16730</v>
      </c>
      <c r="E394"/>
    </row>
    <row r="395" spans="1:5" s="3" customFormat="1" x14ac:dyDescent="0.3">
      <c r="A395" s="65">
        <v>44750</v>
      </c>
      <c r="B395" s="66" t="s">
        <v>518</v>
      </c>
      <c r="C395" s="67">
        <v>23000</v>
      </c>
      <c r="E395"/>
    </row>
    <row r="396" spans="1:5" s="3" customFormat="1" x14ac:dyDescent="0.3">
      <c r="A396" s="65">
        <v>44751</v>
      </c>
      <c r="B396" s="66" t="s">
        <v>520</v>
      </c>
      <c r="C396" s="67">
        <v>3000</v>
      </c>
      <c r="E396"/>
    </row>
    <row r="397" spans="1:5" s="3" customFormat="1" x14ac:dyDescent="0.3">
      <c r="A397" s="65">
        <v>44752</v>
      </c>
      <c r="B397" s="66" t="s">
        <v>521</v>
      </c>
      <c r="C397" s="67">
        <v>1500</v>
      </c>
      <c r="E397"/>
    </row>
    <row r="398" spans="1:5" s="3" customFormat="1" x14ac:dyDescent="0.3">
      <c r="A398" s="63">
        <v>44753</v>
      </c>
      <c r="B398" s="6" t="s">
        <v>21</v>
      </c>
      <c r="C398" s="3">
        <v>32340</v>
      </c>
      <c r="E398"/>
    </row>
    <row r="399" spans="1:5" s="3" customFormat="1" x14ac:dyDescent="0.3">
      <c r="A399" s="65">
        <v>44753</v>
      </c>
      <c r="B399" s="66" t="s">
        <v>526</v>
      </c>
      <c r="C399" s="67">
        <v>3000</v>
      </c>
      <c r="E399"/>
    </row>
    <row r="400" spans="1:5" s="3" customFormat="1" x14ac:dyDescent="0.3">
      <c r="A400" s="65">
        <v>44755</v>
      </c>
      <c r="B400" s="66" t="s">
        <v>528</v>
      </c>
      <c r="C400" s="67">
        <v>1800</v>
      </c>
      <c r="E400"/>
    </row>
    <row r="401" spans="1:5" s="3" customFormat="1" x14ac:dyDescent="0.3">
      <c r="A401" s="65">
        <v>44756</v>
      </c>
      <c r="B401" s="66" t="s">
        <v>164</v>
      </c>
      <c r="C401" s="67">
        <v>1200</v>
      </c>
      <c r="E401"/>
    </row>
    <row r="402" spans="1:5" s="3" customFormat="1" x14ac:dyDescent="0.3">
      <c r="A402" s="65">
        <v>44758</v>
      </c>
      <c r="B402" s="66" t="s">
        <v>529</v>
      </c>
      <c r="C402" s="67">
        <v>2550</v>
      </c>
      <c r="E402"/>
    </row>
    <row r="403" spans="1:5" s="3" customFormat="1" x14ac:dyDescent="0.3">
      <c r="A403" s="63">
        <v>44762</v>
      </c>
      <c r="B403" s="37" t="s">
        <v>545</v>
      </c>
      <c r="C403" s="68">
        <v>60600</v>
      </c>
      <c r="E403"/>
    </row>
    <row r="404" spans="1:5" s="3" customFormat="1" x14ac:dyDescent="0.3">
      <c r="A404" s="63">
        <v>44762</v>
      </c>
      <c r="B404" s="37" t="s">
        <v>546</v>
      </c>
      <c r="C404" s="68">
        <v>87900</v>
      </c>
      <c r="E404"/>
    </row>
    <row r="405" spans="1:5" s="3" customFormat="1" x14ac:dyDescent="0.3">
      <c r="A405" s="25">
        <v>44770</v>
      </c>
      <c r="B405" s="102" t="s">
        <v>585</v>
      </c>
      <c r="C405" s="3">
        <v>372000</v>
      </c>
      <c r="E405"/>
    </row>
    <row r="406" spans="1:5" s="3" customFormat="1" x14ac:dyDescent="0.3">
      <c r="A406" s="25"/>
      <c r="B406" s="10"/>
      <c r="E406"/>
    </row>
    <row r="408" spans="1:5" s="3" customFormat="1" x14ac:dyDescent="0.3">
      <c r="A408" s="62"/>
      <c r="B408"/>
      <c r="C408" s="3">
        <f>SUM(C373:C407)</f>
        <v>1307680</v>
      </c>
      <c r="E408"/>
    </row>
    <row r="412" spans="1:5" s="3" customFormat="1" x14ac:dyDescent="0.3">
      <c r="A412" s="5" t="s">
        <v>68</v>
      </c>
      <c r="B412"/>
      <c r="E412"/>
    </row>
    <row r="413" spans="1:5" s="3" customFormat="1" x14ac:dyDescent="0.3">
      <c r="A413" s="2">
        <v>44744</v>
      </c>
      <c r="B413" s="10" t="s">
        <v>486</v>
      </c>
      <c r="C413" s="3">
        <v>4200</v>
      </c>
      <c r="E413"/>
    </row>
    <row r="414" spans="1:5" s="3" customFormat="1" x14ac:dyDescent="0.3">
      <c r="A414" s="2">
        <v>44744</v>
      </c>
      <c r="B414" s="10" t="s">
        <v>486</v>
      </c>
      <c r="C414" s="3">
        <v>2600</v>
      </c>
      <c r="E414"/>
    </row>
    <row r="415" spans="1:5" s="3" customFormat="1" x14ac:dyDescent="0.3">
      <c r="A415" s="2">
        <v>44747</v>
      </c>
      <c r="B415" s="10" t="s">
        <v>500</v>
      </c>
      <c r="C415" s="3">
        <v>5800</v>
      </c>
      <c r="E415"/>
    </row>
    <row r="416" spans="1:5" s="3" customFormat="1" x14ac:dyDescent="0.3">
      <c r="A416" s="2">
        <v>44748</v>
      </c>
      <c r="B416" s="10" t="s">
        <v>501</v>
      </c>
      <c r="C416" s="3">
        <v>33910</v>
      </c>
      <c r="E416"/>
    </row>
    <row r="417" spans="1:5" s="3" customFormat="1" x14ac:dyDescent="0.3">
      <c r="A417" s="2">
        <v>44749</v>
      </c>
      <c r="B417" s="10" t="s">
        <v>147</v>
      </c>
      <c r="C417" s="3">
        <v>2100</v>
      </c>
      <c r="E417"/>
    </row>
    <row r="418" spans="1:5" s="3" customFormat="1" x14ac:dyDescent="0.3">
      <c r="A418" s="25">
        <v>44749</v>
      </c>
      <c r="B418" s="10" t="s">
        <v>147</v>
      </c>
      <c r="C418" s="3">
        <v>3300</v>
      </c>
      <c r="E418"/>
    </row>
    <row r="419" spans="1:5" s="3" customFormat="1" x14ac:dyDescent="0.3">
      <c r="A419" s="2">
        <v>44750</v>
      </c>
      <c r="B419" s="10" t="s">
        <v>517</v>
      </c>
      <c r="C419" s="3">
        <v>28000</v>
      </c>
      <c r="E419"/>
    </row>
    <row r="420" spans="1:5" s="3" customFormat="1" x14ac:dyDescent="0.3">
      <c r="A420" s="2">
        <v>44750</v>
      </c>
      <c r="B420" s="10" t="s">
        <v>173</v>
      </c>
      <c r="C420" s="3">
        <v>30000</v>
      </c>
      <c r="E420"/>
    </row>
    <row r="421" spans="1:5" s="3" customFormat="1" x14ac:dyDescent="0.3">
      <c r="A421" s="2">
        <v>44752</v>
      </c>
      <c r="B421" s="10" t="s">
        <v>519</v>
      </c>
      <c r="C421" s="3">
        <v>30389</v>
      </c>
      <c r="E421"/>
    </row>
    <row r="422" spans="1:5" s="3" customFormat="1" x14ac:dyDescent="0.3">
      <c r="A422" s="2">
        <v>44753</v>
      </c>
      <c r="B422" s="10" t="s">
        <v>523</v>
      </c>
      <c r="C422" s="3">
        <v>36400</v>
      </c>
      <c r="E422"/>
    </row>
    <row r="423" spans="1:5" s="3" customFormat="1" x14ac:dyDescent="0.3">
      <c r="A423" s="2">
        <v>44754</v>
      </c>
      <c r="B423" s="10" t="s">
        <v>524</v>
      </c>
      <c r="C423" s="3">
        <v>150000</v>
      </c>
      <c r="E423"/>
    </row>
    <row r="424" spans="1:5" s="3" customFormat="1" x14ac:dyDescent="0.3">
      <c r="A424" s="2"/>
      <c r="B424"/>
      <c r="E424"/>
    </row>
    <row r="425" spans="1:5" s="3" customFormat="1" x14ac:dyDescent="0.3">
      <c r="A425" s="2"/>
      <c r="B425"/>
      <c r="E425"/>
    </row>
    <row r="427" spans="1:5" s="3" customFormat="1" x14ac:dyDescent="0.3">
      <c r="A427" s="62"/>
      <c r="B427"/>
      <c r="C427" s="3">
        <f>SUM(C413:C426)</f>
        <v>326699</v>
      </c>
      <c r="E427"/>
    </row>
    <row r="428" spans="1:5" s="3" customFormat="1" x14ac:dyDescent="0.3">
      <c r="A428" s="62"/>
      <c r="B428"/>
      <c r="C428" s="3">
        <f>300000-C427</f>
        <v>-26699</v>
      </c>
      <c r="E428"/>
    </row>
    <row r="432" spans="1:5" s="3" customFormat="1" x14ac:dyDescent="0.3">
      <c r="A432" s="36" t="s">
        <v>205</v>
      </c>
      <c r="B432"/>
      <c r="E432"/>
    </row>
    <row r="433" spans="1:5" s="3" customFormat="1" x14ac:dyDescent="0.3">
      <c r="A433" s="2">
        <v>44683</v>
      </c>
      <c r="B433" s="10" t="s">
        <v>206</v>
      </c>
      <c r="C433" s="3">
        <v>220000</v>
      </c>
      <c r="E433"/>
    </row>
    <row r="434" spans="1:5" s="3" customFormat="1" x14ac:dyDescent="0.3">
      <c r="A434" s="2">
        <v>44690</v>
      </c>
      <c r="B434" s="10" t="s">
        <v>485</v>
      </c>
      <c r="C434" s="3">
        <v>40000</v>
      </c>
      <c r="E434"/>
    </row>
    <row r="435" spans="1:5" s="3" customFormat="1" x14ac:dyDescent="0.3">
      <c r="A435" s="2">
        <v>44713</v>
      </c>
      <c r="B435" s="10" t="s">
        <v>355</v>
      </c>
      <c r="C435" s="3">
        <v>220000</v>
      </c>
      <c r="E435"/>
    </row>
    <row r="436" spans="1:5" s="3" customFormat="1" x14ac:dyDescent="0.3">
      <c r="A436" s="2">
        <v>44713</v>
      </c>
      <c r="B436" s="10" t="s">
        <v>484</v>
      </c>
      <c r="C436" s="3">
        <v>40000</v>
      </c>
      <c r="E436"/>
    </row>
    <row r="437" spans="1:5" x14ac:dyDescent="0.3">
      <c r="A437" s="2">
        <v>44743</v>
      </c>
      <c r="B437" s="10" t="s">
        <v>509</v>
      </c>
      <c r="C437" s="3">
        <v>40000</v>
      </c>
    </row>
    <row r="438" spans="1:5" x14ac:dyDescent="0.3">
      <c r="A438" s="2">
        <v>44743</v>
      </c>
      <c r="B438" s="10" t="s">
        <v>482</v>
      </c>
      <c r="C438" s="3">
        <v>140000</v>
      </c>
    </row>
    <row r="439" spans="1:5" x14ac:dyDescent="0.3">
      <c r="A439" s="2">
        <v>44749</v>
      </c>
      <c r="B439" s="10" t="s">
        <v>510</v>
      </c>
      <c r="C439" s="3">
        <v>-100000</v>
      </c>
    </row>
    <row r="441" spans="1:5" s="3" customFormat="1" x14ac:dyDescent="0.3">
      <c r="A441" s="62"/>
      <c r="B441"/>
      <c r="C441" s="3">
        <f>SUM(C433:C440)</f>
        <v>600000</v>
      </c>
      <c r="E441"/>
    </row>
    <row r="443" spans="1:5" s="3" customFormat="1" x14ac:dyDescent="0.3">
      <c r="A443" s="62"/>
      <c r="B443"/>
      <c r="E443"/>
    </row>
    <row r="444" spans="1:5" s="3" customFormat="1" x14ac:dyDescent="0.3">
      <c r="A444" s="62"/>
      <c r="B444"/>
      <c r="E444"/>
    </row>
    <row r="445" spans="1:5" s="3" customFormat="1" x14ac:dyDescent="0.3">
      <c r="A445" s="36" t="s">
        <v>273</v>
      </c>
      <c r="B445"/>
      <c r="E445"/>
    </row>
    <row r="446" spans="1:5" s="3" customFormat="1" x14ac:dyDescent="0.3">
      <c r="A446" s="2">
        <v>44754</v>
      </c>
      <c r="B446" s="15" t="s">
        <v>412</v>
      </c>
      <c r="C446" s="3">
        <v>20000</v>
      </c>
      <c r="E446"/>
    </row>
    <row r="447" spans="1:5" s="3" customFormat="1" x14ac:dyDescent="0.3">
      <c r="A447" s="2">
        <v>44746</v>
      </c>
      <c r="B447" s="6" t="s">
        <v>40</v>
      </c>
      <c r="C447" s="3">
        <v>10000</v>
      </c>
      <c r="E447"/>
    </row>
    <row r="448" spans="1:5" x14ac:dyDescent="0.3">
      <c r="A448" s="25">
        <v>44747</v>
      </c>
      <c r="B448" s="10" t="s">
        <v>499</v>
      </c>
      <c r="C448" s="3">
        <v>10000</v>
      </c>
    </row>
    <row r="449" spans="1:3" x14ac:dyDescent="0.3">
      <c r="A449" s="65">
        <v>44748</v>
      </c>
      <c r="B449" s="66" t="s">
        <v>504</v>
      </c>
      <c r="C449" s="67">
        <v>13500</v>
      </c>
    </row>
    <row r="450" spans="1:3" x14ac:dyDescent="0.3">
      <c r="A450" s="2">
        <v>44748</v>
      </c>
      <c r="B450" s="10" t="s">
        <v>505</v>
      </c>
      <c r="C450" s="3">
        <v>5000</v>
      </c>
    </row>
    <row r="451" spans="1:3" x14ac:dyDescent="0.3">
      <c r="A451" s="65">
        <v>44749</v>
      </c>
      <c r="B451" s="66" t="s">
        <v>507</v>
      </c>
      <c r="C451" s="67">
        <v>3740</v>
      </c>
    </row>
    <row r="452" spans="1:3" x14ac:dyDescent="0.3">
      <c r="A452" s="65">
        <v>44751</v>
      </c>
      <c r="B452" s="66" t="s">
        <v>520</v>
      </c>
      <c r="C452" s="67">
        <v>3000</v>
      </c>
    </row>
    <row r="453" spans="1:3" x14ac:dyDescent="0.3">
      <c r="A453" s="65">
        <v>44752</v>
      </c>
      <c r="B453" s="66" t="s">
        <v>521</v>
      </c>
      <c r="C453" s="67">
        <v>1500</v>
      </c>
    </row>
    <row r="454" spans="1:3" x14ac:dyDescent="0.3">
      <c r="A454" s="65">
        <v>44755</v>
      </c>
      <c r="B454" s="66" t="s">
        <v>528</v>
      </c>
      <c r="C454" s="67">
        <v>1800</v>
      </c>
    </row>
    <row r="455" spans="1:3" x14ac:dyDescent="0.3">
      <c r="A455" s="2">
        <v>44759</v>
      </c>
      <c r="B455" s="10" t="s">
        <v>537</v>
      </c>
      <c r="C455" s="3">
        <v>3750</v>
      </c>
    </row>
    <row r="456" spans="1:3" x14ac:dyDescent="0.3">
      <c r="A456" s="2">
        <v>44760</v>
      </c>
      <c r="B456" s="10" t="s">
        <v>539</v>
      </c>
      <c r="C456" s="3">
        <v>3600</v>
      </c>
    </row>
    <row r="457" spans="1:3" x14ac:dyDescent="0.3">
      <c r="A457" s="2">
        <v>44760</v>
      </c>
      <c r="B457" s="10" t="s">
        <v>540</v>
      </c>
      <c r="C457" s="3">
        <v>2600</v>
      </c>
    </row>
    <row r="458" spans="1:3" x14ac:dyDescent="0.3">
      <c r="A458" s="2">
        <v>44762</v>
      </c>
      <c r="B458" s="10" t="s">
        <v>549</v>
      </c>
      <c r="C458" s="3">
        <v>5000</v>
      </c>
    </row>
    <row r="459" spans="1:3" x14ac:dyDescent="0.3">
      <c r="A459" s="2">
        <v>44762</v>
      </c>
      <c r="B459" s="10" t="s">
        <v>548</v>
      </c>
      <c r="C459" s="3">
        <v>10400</v>
      </c>
    </row>
    <row r="460" spans="1:3" x14ac:dyDescent="0.3">
      <c r="A460" s="2">
        <v>44762</v>
      </c>
      <c r="B460" s="10" t="s">
        <v>453</v>
      </c>
      <c r="C460" s="3">
        <v>9900</v>
      </c>
    </row>
    <row r="461" spans="1:3" x14ac:dyDescent="0.3">
      <c r="A461" s="2">
        <v>44764</v>
      </c>
      <c r="B461" s="10" t="s">
        <v>556</v>
      </c>
      <c r="C461" s="3">
        <v>22600</v>
      </c>
    </row>
    <row r="462" spans="1:3" x14ac:dyDescent="0.3">
      <c r="A462" s="2">
        <v>44767</v>
      </c>
      <c r="B462" s="10" t="s">
        <v>582</v>
      </c>
      <c r="C462" s="3">
        <v>5600</v>
      </c>
    </row>
    <row r="463" spans="1:3" x14ac:dyDescent="0.3">
      <c r="A463" s="2">
        <v>44769</v>
      </c>
      <c r="B463" s="10" t="s">
        <v>589</v>
      </c>
      <c r="C463" s="3">
        <v>500</v>
      </c>
    </row>
    <row r="464" spans="1:3" x14ac:dyDescent="0.3">
      <c r="A464" s="2">
        <v>44769</v>
      </c>
      <c r="B464" s="10" t="s">
        <v>590</v>
      </c>
      <c r="C464" s="3">
        <v>3500</v>
      </c>
    </row>
    <row r="465" spans="1:5" s="3" customFormat="1" x14ac:dyDescent="0.3">
      <c r="A465" s="2">
        <v>44753</v>
      </c>
      <c r="B465" s="6" t="s">
        <v>21</v>
      </c>
      <c r="C465" s="3">
        <v>32340</v>
      </c>
      <c r="E465"/>
    </row>
    <row r="466" spans="1:5" s="3" customFormat="1" x14ac:dyDescent="0.3">
      <c r="A466" s="2"/>
      <c r="B466" s="15" t="s">
        <v>461</v>
      </c>
      <c r="C466" s="3">
        <v>14250</v>
      </c>
      <c r="E466"/>
    </row>
    <row r="467" spans="1:5" s="3" customFormat="1" x14ac:dyDescent="0.3">
      <c r="A467" s="2"/>
      <c r="B467" s="15" t="s">
        <v>462</v>
      </c>
      <c r="C467" s="3">
        <v>63400</v>
      </c>
      <c r="E467"/>
    </row>
    <row r="468" spans="1:5" s="3" customFormat="1" x14ac:dyDescent="0.3">
      <c r="A468" s="62"/>
      <c r="B468" s="10"/>
      <c r="E468"/>
    </row>
    <row r="469" spans="1:5" s="3" customFormat="1" x14ac:dyDescent="0.3">
      <c r="A469" s="62"/>
      <c r="B469"/>
      <c r="C469" s="3">
        <f>SUM(C446:C468)</f>
        <v>245980</v>
      </c>
      <c r="E469"/>
    </row>
    <row r="470" spans="1:5" s="3" customFormat="1" x14ac:dyDescent="0.3">
      <c r="A470" s="62"/>
      <c r="B470"/>
      <c r="C470" s="3">
        <f>250000-C469</f>
        <v>4020</v>
      </c>
      <c r="E470"/>
    </row>
    <row r="474" spans="1:5" x14ac:dyDescent="0.3">
      <c r="A474" s="36" t="s">
        <v>444</v>
      </c>
    </row>
    <row r="475" spans="1:5" x14ac:dyDescent="0.3">
      <c r="A475" s="63">
        <v>44762</v>
      </c>
      <c r="B475" s="37" t="s">
        <v>545</v>
      </c>
      <c r="C475" s="68">
        <v>60600</v>
      </c>
    </row>
    <row r="476" spans="1:5" x14ac:dyDescent="0.3">
      <c r="A476" s="63">
        <v>44762</v>
      </c>
      <c r="B476" s="37" t="s">
        <v>546</v>
      </c>
      <c r="C476" s="68">
        <v>87900</v>
      </c>
    </row>
    <row r="477" spans="1:5" x14ac:dyDescent="0.3">
      <c r="A477" s="25"/>
      <c r="B477" s="10"/>
      <c r="C477" s="3">
        <v>-40600</v>
      </c>
    </row>
    <row r="478" spans="1:5" s="3" customFormat="1" x14ac:dyDescent="0.3">
      <c r="A478" s="62"/>
      <c r="B478"/>
      <c r="E478"/>
    </row>
    <row r="479" spans="1:5" s="3" customFormat="1" x14ac:dyDescent="0.3">
      <c r="A479" s="62"/>
      <c r="B479"/>
      <c r="E479"/>
    </row>
    <row r="480" spans="1:5" s="3" customFormat="1" x14ac:dyDescent="0.3">
      <c r="A480" s="62"/>
      <c r="B480"/>
      <c r="E480"/>
    </row>
    <row r="481" spans="1:5" s="3" customFormat="1" x14ac:dyDescent="0.3">
      <c r="A481" s="62"/>
      <c r="B481"/>
      <c r="C481" s="3">
        <f>SUM(C475:C480)</f>
        <v>107900</v>
      </c>
      <c r="E481"/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"/>
  <sheetViews>
    <sheetView topLeftCell="A163" zoomScale="90" zoomScaleNormal="90" workbookViewId="0">
      <selection activeCell="E28" sqref="E28"/>
    </sheetView>
  </sheetViews>
  <sheetFormatPr defaultColWidth="9" defaultRowHeight="16.5" x14ac:dyDescent="0.3"/>
  <cols>
    <col min="1" max="1" width="12.625" style="101" customWidth="1"/>
    <col min="2" max="2" width="50.625" customWidth="1"/>
    <col min="3" max="4" width="15.625" style="3" customWidth="1"/>
    <col min="5" max="5" width="30.625" customWidth="1"/>
    <col min="6" max="6" width="10.625" bestFit="1" customWidth="1"/>
  </cols>
  <sheetData>
    <row r="1" spans="1:4" s="9" customFormat="1" ht="30" customHeight="1" x14ac:dyDescent="0.3">
      <c r="A1" s="7" t="s">
        <v>9</v>
      </c>
      <c r="B1" s="125">
        <f>C118</f>
        <v>-19780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44772</v>
      </c>
      <c r="B4" t="s">
        <v>12</v>
      </c>
      <c r="C4" s="3">
        <v>2815753</v>
      </c>
    </row>
    <row r="5" spans="1:4" x14ac:dyDescent="0.3">
      <c r="A5" s="2">
        <v>44772</v>
      </c>
      <c r="B5" s="10" t="s">
        <v>475</v>
      </c>
      <c r="C5" s="3">
        <v>23450</v>
      </c>
    </row>
    <row r="6" spans="1:4" x14ac:dyDescent="0.3">
      <c r="A6" s="2">
        <v>44772</v>
      </c>
      <c r="B6" s="10" t="s">
        <v>595</v>
      </c>
      <c r="C6" s="3">
        <v>3515239</v>
      </c>
    </row>
    <row r="7" spans="1:4" x14ac:dyDescent="0.3">
      <c r="A7" s="2">
        <v>44773</v>
      </c>
      <c r="B7" s="10" t="s">
        <v>596</v>
      </c>
      <c r="C7" s="3">
        <v>-40000</v>
      </c>
    </row>
    <row r="8" spans="1:4" x14ac:dyDescent="0.3">
      <c r="A8" s="2">
        <v>44773</v>
      </c>
      <c r="B8" s="4" t="s">
        <v>29</v>
      </c>
      <c r="C8" s="3">
        <v>-300000</v>
      </c>
    </row>
    <row r="9" spans="1:4" x14ac:dyDescent="0.3">
      <c r="A9" s="63">
        <v>44774</v>
      </c>
      <c r="B9" s="37" t="s">
        <v>603</v>
      </c>
      <c r="C9" s="68">
        <v>-150000</v>
      </c>
    </row>
    <row r="10" spans="1:4" x14ac:dyDescent="0.3">
      <c r="A10" s="63">
        <v>44774</v>
      </c>
      <c r="B10" s="37" t="s">
        <v>604</v>
      </c>
      <c r="C10" s="68">
        <v>30000</v>
      </c>
    </row>
    <row r="11" spans="1:4" x14ac:dyDescent="0.3">
      <c r="A11" s="63">
        <v>44774</v>
      </c>
      <c r="B11" s="37" t="s">
        <v>605</v>
      </c>
      <c r="C11" s="68">
        <v>30000</v>
      </c>
    </row>
    <row r="12" spans="1:4" x14ac:dyDescent="0.3">
      <c r="A12" s="63">
        <v>44774</v>
      </c>
      <c r="B12" s="37" t="s">
        <v>606</v>
      </c>
      <c r="C12" s="68">
        <v>30000</v>
      </c>
    </row>
    <row r="13" spans="1:4" x14ac:dyDescent="0.3">
      <c r="A13" s="63">
        <v>44774</v>
      </c>
      <c r="B13" s="37" t="s">
        <v>607</v>
      </c>
      <c r="C13" s="68">
        <v>-20000</v>
      </c>
    </row>
    <row r="14" spans="1:4" x14ac:dyDescent="0.3">
      <c r="A14" s="63">
        <v>44774</v>
      </c>
      <c r="B14" s="37" t="s">
        <v>608</v>
      </c>
      <c r="C14" s="68">
        <v>30000</v>
      </c>
    </row>
    <row r="15" spans="1:4" x14ac:dyDescent="0.3">
      <c r="A15" s="63">
        <v>44774</v>
      </c>
      <c r="B15" s="37" t="s">
        <v>607</v>
      </c>
      <c r="C15" s="68">
        <v>-40000</v>
      </c>
    </row>
    <row r="16" spans="1:4" x14ac:dyDescent="0.3">
      <c r="A16" s="63">
        <v>44774</v>
      </c>
      <c r="B16" s="37" t="s">
        <v>607</v>
      </c>
      <c r="C16" s="68">
        <v>-10000</v>
      </c>
    </row>
    <row r="17" spans="1:3" x14ac:dyDescent="0.3">
      <c r="A17" s="63">
        <v>44775</v>
      </c>
      <c r="B17" t="s">
        <v>40</v>
      </c>
      <c r="C17" s="3">
        <v>-10000</v>
      </c>
    </row>
    <row r="18" spans="1:3" x14ac:dyDescent="0.3">
      <c r="A18" s="63">
        <v>44775</v>
      </c>
      <c r="B18" s="37" t="s">
        <v>607</v>
      </c>
      <c r="C18" s="68">
        <v>-100000</v>
      </c>
    </row>
    <row r="19" spans="1:3" x14ac:dyDescent="0.3">
      <c r="A19" s="63">
        <v>44775</v>
      </c>
      <c r="B19" s="10" t="s">
        <v>207</v>
      </c>
      <c r="C19" s="3">
        <v>-800000</v>
      </c>
    </row>
    <row r="20" spans="1:3" x14ac:dyDescent="0.3">
      <c r="A20" s="63">
        <v>44775</v>
      </c>
      <c r="B20" s="37" t="s">
        <v>607</v>
      </c>
      <c r="C20" s="68">
        <v>300000</v>
      </c>
    </row>
    <row r="21" spans="1:3" x14ac:dyDescent="0.3">
      <c r="A21" s="63">
        <v>44775</v>
      </c>
      <c r="B21" s="37" t="s">
        <v>607</v>
      </c>
      <c r="C21" s="68">
        <v>-50000</v>
      </c>
    </row>
    <row r="22" spans="1:3" x14ac:dyDescent="0.3">
      <c r="A22" s="63">
        <v>44778</v>
      </c>
      <c r="B22" t="s">
        <v>59</v>
      </c>
      <c r="C22" s="3">
        <v>-17800</v>
      </c>
    </row>
    <row r="23" spans="1:3" x14ac:dyDescent="0.3">
      <c r="A23" s="63">
        <v>44778</v>
      </c>
      <c r="B23" s="37" t="s">
        <v>614</v>
      </c>
      <c r="C23" s="68">
        <v>-90000</v>
      </c>
    </row>
    <row r="24" spans="1:3" x14ac:dyDescent="0.3">
      <c r="A24" s="63">
        <v>44783</v>
      </c>
      <c r="B24" t="s">
        <v>14</v>
      </c>
      <c r="C24" s="3">
        <v>-10000</v>
      </c>
    </row>
    <row r="25" spans="1:3" x14ac:dyDescent="0.3">
      <c r="A25" s="63">
        <v>44783</v>
      </c>
      <c r="B25" t="s">
        <v>27</v>
      </c>
      <c r="C25" s="3">
        <v>-30000</v>
      </c>
    </row>
    <row r="26" spans="1:3" x14ac:dyDescent="0.3">
      <c r="A26" s="63">
        <v>44783</v>
      </c>
      <c r="B26" t="s">
        <v>30</v>
      </c>
      <c r="C26" s="3">
        <v>-55650</v>
      </c>
    </row>
    <row r="27" spans="1:3" x14ac:dyDescent="0.3">
      <c r="A27" s="63">
        <v>44783</v>
      </c>
      <c r="B27" s="37" t="s">
        <v>634</v>
      </c>
      <c r="C27" s="68">
        <v>255730</v>
      </c>
    </row>
    <row r="28" spans="1:3" x14ac:dyDescent="0.3">
      <c r="A28" s="63">
        <v>44783</v>
      </c>
      <c r="B28" s="37" t="s">
        <v>635</v>
      </c>
      <c r="C28" s="68">
        <v>-255730</v>
      </c>
    </row>
    <row r="29" spans="1:3" x14ac:dyDescent="0.3">
      <c r="A29" s="63">
        <v>44783</v>
      </c>
      <c r="B29" t="s">
        <v>75</v>
      </c>
      <c r="C29" s="68">
        <v>-66108</v>
      </c>
    </row>
    <row r="30" spans="1:3" x14ac:dyDescent="0.3">
      <c r="A30" s="63">
        <v>44784</v>
      </c>
      <c r="B30" t="s">
        <v>26</v>
      </c>
      <c r="C30" s="3">
        <v>-812832</v>
      </c>
    </row>
    <row r="31" spans="1:3" x14ac:dyDescent="0.3">
      <c r="A31" s="63">
        <v>44785</v>
      </c>
      <c r="B31" t="s">
        <v>28</v>
      </c>
      <c r="C31" s="3">
        <v>-290949</v>
      </c>
    </row>
    <row r="32" spans="1:3" x14ac:dyDescent="0.3">
      <c r="A32" s="63">
        <v>44785</v>
      </c>
      <c r="B32" t="s">
        <v>74</v>
      </c>
      <c r="C32" s="3">
        <v>-1500000</v>
      </c>
    </row>
    <row r="33" spans="1:3" x14ac:dyDescent="0.3">
      <c r="A33" s="63">
        <v>44785</v>
      </c>
      <c r="B33" s="10" t="s">
        <v>412</v>
      </c>
      <c r="C33" s="3">
        <v>-20000</v>
      </c>
    </row>
    <row r="34" spans="1:3" x14ac:dyDescent="0.3">
      <c r="A34" s="63">
        <v>44785</v>
      </c>
      <c r="B34" s="10" t="s">
        <v>646</v>
      </c>
      <c r="C34" s="68">
        <v>172900</v>
      </c>
    </row>
    <row r="35" spans="1:3" x14ac:dyDescent="0.3">
      <c r="A35" s="63">
        <v>44785</v>
      </c>
      <c r="B35" s="10" t="s">
        <v>647</v>
      </c>
      <c r="C35" s="68">
        <v>-172900</v>
      </c>
    </row>
    <row r="36" spans="1:3" x14ac:dyDescent="0.3">
      <c r="A36" s="63">
        <v>44785</v>
      </c>
      <c r="B36" s="10" t="s">
        <v>648</v>
      </c>
      <c r="C36" s="68">
        <v>1000</v>
      </c>
    </row>
    <row r="37" spans="1:3" x14ac:dyDescent="0.3">
      <c r="A37" s="63">
        <v>44789</v>
      </c>
      <c r="B37" t="s">
        <v>25</v>
      </c>
      <c r="C37" s="3">
        <v>-199000</v>
      </c>
    </row>
    <row r="38" spans="1:3" x14ac:dyDescent="0.3">
      <c r="A38" s="63">
        <v>44791</v>
      </c>
      <c r="B38" s="10" t="s">
        <v>667</v>
      </c>
      <c r="C38" s="3">
        <v>-360000</v>
      </c>
    </row>
    <row r="39" spans="1:3" x14ac:dyDescent="0.3">
      <c r="A39" s="63">
        <v>44792</v>
      </c>
      <c r="B39" t="s">
        <v>77</v>
      </c>
      <c r="C39" s="3">
        <v>-57925</v>
      </c>
    </row>
    <row r="40" spans="1:3" x14ac:dyDescent="0.3">
      <c r="A40" s="63">
        <v>44794</v>
      </c>
      <c r="B40" s="10" t="s">
        <v>668</v>
      </c>
      <c r="C40" s="3">
        <v>78200</v>
      </c>
    </row>
    <row r="41" spans="1:3" x14ac:dyDescent="0.3">
      <c r="A41" s="63">
        <v>44794</v>
      </c>
      <c r="B41" s="10" t="s">
        <v>669</v>
      </c>
      <c r="C41" s="3">
        <v>360000</v>
      </c>
    </row>
    <row r="42" spans="1:3" x14ac:dyDescent="0.3">
      <c r="A42" s="63">
        <v>44795</v>
      </c>
      <c r="B42" t="s">
        <v>76</v>
      </c>
      <c r="C42" s="3">
        <v>-58643</v>
      </c>
    </row>
    <row r="43" spans="1:3" x14ac:dyDescent="0.3">
      <c r="A43" s="63">
        <v>44795</v>
      </c>
      <c r="B43" s="10" t="s">
        <v>106</v>
      </c>
      <c r="C43" s="3">
        <v>840000</v>
      </c>
    </row>
    <row r="44" spans="1:3" x14ac:dyDescent="0.3">
      <c r="A44" s="63">
        <v>44795</v>
      </c>
      <c r="B44" s="37" t="s">
        <v>670</v>
      </c>
      <c r="C44" s="68">
        <v>3300</v>
      </c>
    </row>
    <row r="45" spans="1:3" x14ac:dyDescent="0.3">
      <c r="A45" s="63">
        <v>44795</v>
      </c>
      <c r="B45" s="37" t="s">
        <v>671</v>
      </c>
      <c r="C45" s="68">
        <v>-40000</v>
      </c>
    </row>
    <row r="46" spans="1:3" x14ac:dyDescent="0.3">
      <c r="A46" s="63">
        <v>44797</v>
      </c>
      <c r="B46" s="37" t="s">
        <v>681</v>
      </c>
      <c r="C46" s="68">
        <v>-33000</v>
      </c>
    </row>
    <row r="47" spans="1:3" x14ac:dyDescent="0.3">
      <c r="A47" s="63">
        <v>44797</v>
      </c>
      <c r="B47" s="37" t="s">
        <v>682</v>
      </c>
      <c r="C47" s="68">
        <v>39800</v>
      </c>
    </row>
    <row r="48" spans="1:3" x14ac:dyDescent="0.3">
      <c r="A48" s="63">
        <v>44797</v>
      </c>
      <c r="B48" s="10" t="s">
        <v>685</v>
      </c>
      <c r="C48" s="68">
        <v>-105000</v>
      </c>
    </row>
    <row r="49" spans="1:5" x14ac:dyDescent="0.3">
      <c r="A49" s="63">
        <v>44798</v>
      </c>
      <c r="B49" s="37" t="s">
        <v>686</v>
      </c>
      <c r="C49" s="68">
        <v>156500</v>
      </c>
    </row>
    <row r="50" spans="1:5" x14ac:dyDescent="0.3">
      <c r="A50" s="63">
        <v>44801</v>
      </c>
      <c r="B50" s="37" t="s">
        <v>691</v>
      </c>
      <c r="C50" s="68">
        <v>-30000</v>
      </c>
    </row>
    <row r="51" spans="1:5" x14ac:dyDescent="0.3">
      <c r="A51" s="63">
        <v>44804</v>
      </c>
      <c r="B51" t="s">
        <v>56</v>
      </c>
      <c r="C51" s="3">
        <v>-140000</v>
      </c>
    </row>
    <row r="52" spans="1:5" x14ac:dyDescent="0.3">
      <c r="A52" s="63"/>
      <c r="B52" s="37"/>
      <c r="C52" s="68"/>
    </row>
    <row r="53" spans="1:5" x14ac:dyDescent="0.3">
      <c r="A53" s="63"/>
      <c r="B53" s="37"/>
      <c r="C53" s="68"/>
    </row>
    <row r="54" spans="1:5" x14ac:dyDescent="0.3">
      <c r="A54" s="63"/>
      <c r="B54" s="37"/>
      <c r="C54" s="68"/>
    </row>
    <row r="55" spans="1:5" s="3" customFormat="1" x14ac:dyDescent="0.3">
      <c r="A55" s="2"/>
      <c r="B55" t="s">
        <v>75</v>
      </c>
      <c r="E55"/>
    </row>
    <row r="56" spans="1:5" s="3" customFormat="1" x14ac:dyDescent="0.3">
      <c r="A56" s="2"/>
      <c r="B56" t="s">
        <v>77</v>
      </c>
      <c r="E56"/>
    </row>
    <row r="57" spans="1:5" s="3" customFormat="1" x14ac:dyDescent="0.3">
      <c r="A57" s="25"/>
      <c r="B57" t="s">
        <v>76</v>
      </c>
      <c r="E57"/>
    </row>
    <row r="58" spans="1:5" s="3" customFormat="1" x14ac:dyDescent="0.3">
      <c r="A58" s="25"/>
      <c r="B58"/>
      <c r="E58"/>
    </row>
    <row r="59" spans="1:5" s="3" customFormat="1" x14ac:dyDescent="0.3">
      <c r="A59" s="25"/>
      <c r="B59" s="4" t="s">
        <v>29</v>
      </c>
      <c r="C59" s="3">
        <f>C401</f>
        <v>-470242</v>
      </c>
      <c r="E59"/>
    </row>
    <row r="60" spans="1:5" s="3" customFormat="1" x14ac:dyDescent="0.3">
      <c r="B60" s="10"/>
      <c r="E60"/>
    </row>
    <row r="61" spans="1:5" s="3" customFormat="1" x14ac:dyDescent="0.3">
      <c r="A61" s="2"/>
      <c r="B61" s="10" t="s">
        <v>106</v>
      </c>
      <c r="E61"/>
    </row>
    <row r="62" spans="1:5" s="3" customFormat="1" x14ac:dyDescent="0.3">
      <c r="A62" s="2"/>
      <c r="B62" s="10"/>
      <c r="E62"/>
    </row>
    <row r="63" spans="1:5" x14ac:dyDescent="0.3">
      <c r="A63" s="100" t="s">
        <v>361</v>
      </c>
      <c r="D63" s="3">
        <f>SUM(D64:D69)</f>
        <v>-864000</v>
      </c>
    </row>
    <row r="64" spans="1:5" x14ac:dyDescent="0.3">
      <c r="B64" t="s">
        <v>62</v>
      </c>
      <c r="D64" s="3">
        <v>-204000</v>
      </c>
    </row>
    <row r="65" spans="1:5" x14ac:dyDescent="0.3">
      <c r="B65" t="s">
        <v>56</v>
      </c>
      <c r="C65" s="3">
        <v>-140000</v>
      </c>
      <c r="D65" s="3">
        <v>-140000</v>
      </c>
    </row>
    <row r="66" spans="1:5" x14ac:dyDescent="0.3">
      <c r="B66" s="10" t="s">
        <v>685</v>
      </c>
      <c r="D66" s="3">
        <v>-140000</v>
      </c>
    </row>
    <row r="67" spans="1:5" x14ac:dyDescent="0.3">
      <c r="B67" t="s">
        <v>58</v>
      </c>
      <c r="D67" s="3">
        <v>-150000</v>
      </c>
    </row>
    <row r="68" spans="1:5" x14ac:dyDescent="0.3">
      <c r="B68" t="s">
        <v>61</v>
      </c>
      <c r="D68" s="3">
        <v>-140000</v>
      </c>
    </row>
    <row r="69" spans="1:5" x14ac:dyDescent="0.3">
      <c r="B69" s="10" t="s">
        <v>476</v>
      </c>
      <c r="D69" s="3">
        <v>-90000</v>
      </c>
    </row>
    <row r="70" spans="1:5" x14ac:dyDescent="0.3">
      <c r="B70" s="10"/>
    </row>
    <row r="71" spans="1:5" x14ac:dyDescent="0.3">
      <c r="A71" s="100" t="s">
        <v>362</v>
      </c>
      <c r="B71" s="10"/>
      <c r="D71" s="3">
        <v>-200000</v>
      </c>
    </row>
    <row r="72" spans="1:5" x14ac:dyDescent="0.3">
      <c r="B72" s="10"/>
    </row>
    <row r="73" spans="1:5" x14ac:dyDescent="0.3">
      <c r="B73" s="10"/>
    </row>
    <row r="74" spans="1:5" x14ac:dyDescent="0.3">
      <c r="A74" s="100" t="s">
        <v>358</v>
      </c>
      <c r="D74" s="3">
        <f>SUM(D75:D79)</f>
        <v>-1516000</v>
      </c>
    </row>
    <row r="75" spans="1:5" x14ac:dyDescent="0.3">
      <c r="B75" t="s">
        <v>74</v>
      </c>
      <c r="D75" s="3">
        <v>-800000</v>
      </c>
    </row>
    <row r="76" spans="1:5" x14ac:dyDescent="0.3">
      <c r="B76" s="10" t="s">
        <v>207</v>
      </c>
      <c r="C76" s="3">
        <v>-800000</v>
      </c>
      <c r="D76" s="3">
        <v>-520000</v>
      </c>
      <c r="E76" s="14">
        <v>189000</v>
      </c>
    </row>
    <row r="77" spans="1:5" x14ac:dyDescent="0.3">
      <c r="B77" t="s">
        <v>75</v>
      </c>
      <c r="D77" s="3">
        <v>-70000</v>
      </c>
      <c r="E77" s="14">
        <f>(71000000-189000)/(12*35-1)</f>
        <v>169000</v>
      </c>
    </row>
    <row r="78" spans="1:5" x14ac:dyDescent="0.3">
      <c r="B78" t="s">
        <v>77</v>
      </c>
      <c r="D78" s="3">
        <v>-63000</v>
      </c>
    </row>
    <row r="79" spans="1:5" x14ac:dyDescent="0.3">
      <c r="B79" t="s">
        <v>76</v>
      </c>
      <c r="D79" s="3">
        <v>-63000</v>
      </c>
    </row>
    <row r="81" spans="1:5" x14ac:dyDescent="0.3">
      <c r="A81" s="101" t="s">
        <v>35</v>
      </c>
    </row>
    <row r="82" spans="1:5" x14ac:dyDescent="0.3">
      <c r="B82" t="s">
        <v>31</v>
      </c>
      <c r="D82" s="3">
        <v>-99000</v>
      </c>
      <c r="E82" s="10" t="s">
        <v>132</v>
      </c>
    </row>
    <row r="83" spans="1:5" x14ac:dyDescent="0.3">
      <c r="B83" t="s">
        <v>71</v>
      </c>
      <c r="D83" s="3">
        <v>-238590</v>
      </c>
      <c r="E83" s="10" t="s">
        <v>132</v>
      </c>
    </row>
    <row r="85" spans="1:5" x14ac:dyDescent="0.3">
      <c r="A85" s="100" t="s">
        <v>357</v>
      </c>
      <c r="D85" s="3">
        <f>SUM(D86:D97)</f>
        <v>-830000</v>
      </c>
    </row>
    <row r="86" spans="1:5" x14ac:dyDescent="0.3">
      <c r="B86" t="s">
        <v>25</v>
      </c>
      <c r="D86" s="3">
        <v>-199000</v>
      </c>
      <c r="E86" s="10"/>
    </row>
    <row r="87" spans="1:5" x14ac:dyDescent="0.3">
      <c r="B87" t="s">
        <v>59</v>
      </c>
      <c r="D87" s="3">
        <v>-18000</v>
      </c>
    </row>
    <row r="88" spans="1:5" x14ac:dyDescent="0.3">
      <c r="B88" t="s">
        <v>87</v>
      </c>
      <c r="D88" s="3">
        <v>-122000</v>
      </c>
    </row>
    <row r="89" spans="1:5" x14ac:dyDescent="0.3">
      <c r="B89" t="s">
        <v>14</v>
      </c>
      <c r="D89" s="3">
        <v>-10000</v>
      </c>
    </row>
    <row r="90" spans="1:5" x14ac:dyDescent="0.3">
      <c r="B90" t="s">
        <v>27</v>
      </c>
      <c r="D90" s="3">
        <v>-30000</v>
      </c>
    </row>
    <row r="91" spans="1:5" x14ac:dyDescent="0.3">
      <c r="B91" t="s">
        <v>30</v>
      </c>
      <c r="D91" s="3">
        <v>-60000</v>
      </c>
    </row>
    <row r="92" spans="1:5" x14ac:dyDescent="0.3">
      <c r="B92" s="10" t="s">
        <v>121</v>
      </c>
      <c r="D92" s="3">
        <v>-250000</v>
      </c>
    </row>
    <row r="93" spans="1:5" x14ac:dyDescent="0.3">
      <c r="B93" s="10" t="s">
        <v>332</v>
      </c>
      <c r="D93" s="3">
        <v>-25000</v>
      </c>
    </row>
    <row r="94" spans="1:5" x14ac:dyDescent="0.3">
      <c r="B94" s="10" t="s">
        <v>330</v>
      </c>
      <c r="D94" s="3">
        <v>-51000</v>
      </c>
    </row>
    <row r="95" spans="1:5" x14ac:dyDescent="0.3">
      <c r="B95" s="10" t="s">
        <v>331</v>
      </c>
      <c r="D95" s="3">
        <v>-25000</v>
      </c>
    </row>
    <row r="96" spans="1:5" x14ac:dyDescent="0.3">
      <c r="B96" s="10" t="s">
        <v>241</v>
      </c>
      <c r="D96" s="3">
        <v>-40000</v>
      </c>
      <c r="E96" s="10" t="s">
        <v>242</v>
      </c>
    </row>
    <row r="98" spans="1:4" x14ac:dyDescent="0.3">
      <c r="A98" s="100" t="s">
        <v>360</v>
      </c>
      <c r="D98" s="3">
        <v>-700000</v>
      </c>
    </row>
    <row r="100" spans="1:4" x14ac:dyDescent="0.3">
      <c r="A100" s="101" t="s">
        <v>15</v>
      </c>
    </row>
    <row r="101" spans="1:4" x14ac:dyDescent="0.3">
      <c r="B101" s="10" t="s">
        <v>106</v>
      </c>
      <c r="D101" s="3">
        <v>840000</v>
      </c>
    </row>
    <row r="102" spans="1:4" x14ac:dyDescent="0.3">
      <c r="B102" s="10"/>
    </row>
    <row r="103" spans="1:4" x14ac:dyDescent="0.3">
      <c r="B103" s="10"/>
    </row>
    <row r="104" spans="1:4" x14ac:dyDescent="0.3">
      <c r="B104" s="10"/>
    </row>
    <row r="105" spans="1:4" x14ac:dyDescent="0.3">
      <c r="A105" s="100" t="s">
        <v>273</v>
      </c>
      <c r="B105" s="10"/>
      <c r="D105" s="3">
        <v>-250000</v>
      </c>
    </row>
    <row r="106" spans="1:4" x14ac:dyDescent="0.3">
      <c r="A106" s="100"/>
      <c r="B106" t="s">
        <v>44</v>
      </c>
      <c r="D106" s="3">
        <v>-20000</v>
      </c>
    </row>
    <row r="107" spans="1:4" x14ac:dyDescent="0.3">
      <c r="B107" t="s">
        <v>40</v>
      </c>
      <c r="D107" s="3">
        <v>-10000</v>
      </c>
    </row>
    <row r="108" spans="1:4" x14ac:dyDescent="0.3">
      <c r="B108" s="10" t="s">
        <v>574</v>
      </c>
      <c r="D108" s="3">
        <v>-20000</v>
      </c>
    </row>
    <row r="109" spans="1:4" x14ac:dyDescent="0.3">
      <c r="B109" s="10" t="s">
        <v>240</v>
      </c>
      <c r="D109" s="3">
        <v>-100000</v>
      </c>
    </row>
    <row r="115" spans="1:4" x14ac:dyDescent="0.3">
      <c r="A115" s="101" t="s">
        <v>11</v>
      </c>
      <c r="C115" s="3">
        <f>SUM(C4:C54)</f>
        <v>2816335</v>
      </c>
    </row>
    <row r="116" spans="1:4" x14ac:dyDescent="0.3">
      <c r="A116" s="101" t="s">
        <v>13</v>
      </c>
      <c r="C116" s="3">
        <f>SUM(C55:C114)</f>
        <v>-1410242</v>
      </c>
    </row>
    <row r="117" spans="1:4" x14ac:dyDescent="0.3">
      <c r="A117" s="101" t="s">
        <v>16</v>
      </c>
      <c r="C117" s="3">
        <f>C326+C428</f>
        <v>1425873</v>
      </c>
    </row>
    <row r="118" spans="1:4" x14ac:dyDescent="0.3">
      <c r="A118" s="101" t="s">
        <v>9</v>
      </c>
      <c r="C118" s="3">
        <f>C115+C116-C117</f>
        <v>-19780</v>
      </c>
    </row>
    <row r="121" spans="1:4" ht="17.25" thickBot="1" x14ac:dyDescent="0.35"/>
    <row r="122" spans="1:4" x14ac:dyDescent="0.3">
      <c r="A122" s="73" t="s">
        <v>336</v>
      </c>
      <c r="B122" s="74"/>
      <c r="C122" s="104"/>
      <c r="D122" s="76"/>
    </row>
    <row r="123" spans="1:4" x14ac:dyDescent="0.3">
      <c r="A123" s="105" t="s">
        <v>341</v>
      </c>
      <c r="B123" s="78" t="s">
        <v>326</v>
      </c>
      <c r="C123" s="79">
        <f>C138</f>
        <v>700000</v>
      </c>
      <c r="D123" s="80"/>
    </row>
    <row r="124" spans="1:4" x14ac:dyDescent="0.3">
      <c r="A124" s="85"/>
      <c r="B124" s="78" t="s">
        <v>324</v>
      </c>
      <c r="C124" s="79">
        <f>C183</f>
        <v>880000</v>
      </c>
      <c r="D124" s="80"/>
    </row>
    <row r="125" spans="1:4" x14ac:dyDescent="0.3">
      <c r="A125" s="85"/>
      <c r="B125" s="78" t="s">
        <v>327</v>
      </c>
      <c r="C125" s="79">
        <f>C209</f>
        <v>1516000</v>
      </c>
      <c r="D125" s="80"/>
    </row>
    <row r="126" spans="1:4" x14ac:dyDescent="0.3">
      <c r="A126" s="85"/>
      <c r="B126" s="78" t="s">
        <v>320</v>
      </c>
      <c r="C126" s="79">
        <v>864000</v>
      </c>
      <c r="D126" s="80"/>
    </row>
    <row r="127" spans="1:4" x14ac:dyDescent="0.3">
      <c r="A127" s="85"/>
      <c r="B127" s="78" t="s">
        <v>322</v>
      </c>
      <c r="C127" s="79">
        <v>200000</v>
      </c>
      <c r="D127" s="80"/>
    </row>
    <row r="128" spans="1:4" x14ac:dyDescent="0.3">
      <c r="A128" s="85"/>
      <c r="B128" s="78" t="s">
        <v>273</v>
      </c>
      <c r="C128" s="79">
        <v>250000</v>
      </c>
      <c r="D128" s="80"/>
    </row>
    <row r="129" spans="1:5" x14ac:dyDescent="0.3">
      <c r="A129" s="105" t="s">
        <v>342</v>
      </c>
      <c r="B129" s="78" t="s">
        <v>326</v>
      </c>
      <c r="C129" s="79">
        <f>-C179</f>
        <v>-807517</v>
      </c>
      <c r="D129" s="80">
        <f t="shared" ref="D129:D134" si="0">C123+C129</f>
        <v>-107517</v>
      </c>
    </row>
    <row r="130" spans="1:5" x14ac:dyDescent="0.3">
      <c r="A130" s="105"/>
      <c r="B130" s="78" t="s">
        <v>324</v>
      </c>
      <c r="C130" s="79">
        <f>-C205</f>
        <v>-839973</v>
      </c>
      <c r="D130" s="80">
        <f t="shared" si="0"/>
        <v>40027</v>
      </c>
    </row>
    <row r="131" spans="1:5" x14ac:dyDescent="0.3">
      <c r="A131" s="105"/>
      <c r="B131" s="78" t="s">
        <v>327</v>
      </c>
      <c r="C131" s="79">
        <f>-C217</f>
        <v>-1483485</v>
      </c>
      <c r="D131" s="80">
        <f t="shared" si="0"/>
        <v>32515</v>
      </c>
    </row>
    <row r="132" spans="1:5" x14ac:dyDescent="0.3">
      <c r="A132" s="105"/>
      <c r="B132" s="78" t="s">
        <v>320</v>
      </c>
      <c r="C132" s="79">
        <f>-C229</f>
        <v>-813000</v>
      </c>
      <c r="D132" s="80">
        <f t="shared" si="0"/>
        <v>51000</v>
      </c>
    </row>
    <row r="133" spans="1:5" x14ac:dyDescent="0.3">
      <c r="A133" s="105"/>
      <c r="B133" s="78" t="s">
        <v>321</v>
      </c>
      <c r="C133" s="79">
        <f>-C269</f>
        <v>-332220</v>
      </c>
      <c r="D133" s="80">
        <f t="shared" si="0"/>
        <v>-132220</v>
      </c>
    </row>
    <row r="134" spans="1:5" x14ac:dyDescent="0.3">
      <c r="A134" s="105"/>
      <c r="B134" s="78" t="s">
        <v>273</v>
      </c>
      <c r="C134" s="79">
        <v>-250000</v>
      </c>
      <c r="D134" s="80">
        <f t="shared" si="0"/>
        <v>0</v>
      </c>
    </row>
    <row r="135" spans="1:5" x14ac:dyDescent="0.3">
      <c r="A135" s="85"/>
      <c r="B135" s="78" t="s">
        <v>238</v>
      </c>
      <c r="C135" s="79">
        <f>-C279</f>
        <v>-110500</v>
      </c>
      <c r="D135" s="80">
        <f>C135</f>
        <v>-110500</v>
      </c>
    </row>
    <row r="136" spans="1:5" s="112" customFormat="1" ht="35.1" customHeight="1" x14ac:dyDescent="0.3">
      <c r="A136" s="108"/>
      <c r="B136" s="109" t="s">
        <v>465</v>
      </c>
      <c r="C136" s="110">
        <f>SUM(C123:C135)</f>
        <v>-226695</v>
      </c>
      <c r="D136" s="111">
        <f>SUM(D129:D135)</f>
        <v>-226695</v>
      </c>
    </row>
    <row r="137" spans="1:5" ht="17.25" thickBot="1" x14ac:dyDescent="0.35">
      <c r="A137" s="106"/>
      <c r="B137" s="107"/>
      <c r="C137" s="95"/>
      <c r="D137" s="96"/>
    </row>
    <row r="138" spans="1:5" x14ac:dyDescent="0.3">
      <c r="A138" s="73" t="s">
        <v>323</v>
      </c>
      <c r="B138" s="74"/>
      <c r="C138" s="75">
        <v>700000</v>
      </c>
      <c r="D138" s="76"/>
    </row>
    <row r="139" spans="1:5" s="3" customFormat="1" x14ac:dyDescent="0.3">
      <c r="A139" s="32">
        <v>44772</v>
      </c>
      <c r="B139" s="31" t="s">
        <v>601</v>
      </c>
      <c r="C139" s="33">
        <v>17600</v>
      </c>
      <c r="D139" s="80"/>
      <c r="E139"/>
    </row>
    <row r="140" spans="1:5" s="3" customFormat="1" x14ac:dyDescent="0.3">
      <c r="A140" s="2">
        <v>44774</v>
      </c>
      <c r="B140" s="10" t="s">
        <v>612</v>
      </c>
      <c r="C140" s="3">
        <v>26800</v>
      </c>
      <c r="D140" s="80"/>
      <c r="E140"/>
    </row>
    <row r="141" spans="1:5" s="3" customFormat="1" x14ac:dyDescent="0.3">
      <c r="A141" s="2">
        <v>44775</v>
      </c>
      <c r="B141" s="10" t="s">
        <v>613</v>
      </c>
      <c r="C141" s="3">
        <v>61550</v>
      </c>
      <c r="D141" s="80"/>
      <c r="E141"/>
    </row>
    <row r="142" spans="1:5" s="3" customFormat="1" x14ac:dyDescent="0.3">
      <c r="A142" s="63">
        <v>44778</v>
      </c>
      <c r="B142" s="37" t="s">
        <v>614</v>
      </c>
      <c r="C142" s="68">
        <v>90000</v>
      </c>
      <c r="D142" s="80"/>
      <c r="E142"/>
    </row>
    <row r="143" spans="1:5" s="3" customFormat="1" x14ac:dyDescent="0.3">
      <c r="A143" s="2">
        <v>44776</v>
      </c>
      <c r="B143" s="10" t="s">
        <v>104</v>
      </c>
      <c r="C143" s="3">
        <v>8400</v>
      </c>
      <c r="D143" s="80"/>
      <c r="E143"/>
    </row>
    <row r="144" spans="1:5" s="3" customFormat="1" x14ac:dyDescent="0.3">
      <c r="A144" s="2">
        <v>44776</v>
      </c>
      <c r="B144" s="10" t="s">
        <v>615</v>
      </c>
      <c r="C144" s="3">
        <v>5250</v>
      </c>
      <c r="D144" s="80"/>
      <c r="E144"/>
    </row>
    <row r="145" spans="1:5" s="3" customFormat="1" x14ac:dyDescent="0.3">
      <c r="A145" s="2">
        <v>44776</v>
      </c>
      <c r="B145" s="10" t="s">
        <v>616</v>
      </c>
      <c r="C145" s="3">
        <v>39186</v>
      </c>
      <c r="D145" s="80"/>
      <c r="E145"/>
    </row>
    <row r="146" spans="1:5" s="3" customFormat="1" x14ac:dyDescent="0.3">
      <c r="A146" s="63">
        <v>44780</v>
      </c>
      <c r="B146" s="37" t="s">
        <v>623</v>
      </c>
      <c r="C146" s="68">
        <v>900</v>
      </c>
      <c r="D146" s="80"/>
      <c r="E146"/>
    </row>
    <row r="147" spans="1:5" s="3" customFormat="1" x14ac:dyDescent="0.3">
      <c r="A147" s="63">
        <v>44780</v>
      </c>
      <c r="B147" s="37" t="s">
        <v>624</v>
      </c>
      <c r="C147" s="68">
        <v>26142</v>
      </c>
      <c r="D147" s="80"/>
      <c r="E147"/>
    </row>
    <row r="148" spans="1:5" s="3" customFormat="1" x14ac:dyDescent="0.3">
      <c r="A148" s="63">
        <v>44780</v>
      </c>
      <c r="B148" s="37" t="s">
        <v>625</v>
      </c>
      <c r="C148" s="68">
        <v>3150</v>
      </c>
      <c r="D148" s="80"/>
      <c r="E148"/>
    </row>
    <row r="149" spans="1:5" s="3" customFormat="1" x14ac:dyDescent="0.3">
      <c r="A149" s="63">
        <v>44780</v>
      </c>
      <c r="B149" s="37" t="s">
        <v>626</v>
      </c>
      <c r="C149" s="68">
        <v>40580</v>
      </c>
      <c r="D149" s="80"/>
      <c r="E149"/>
    </row>
    <row r="150" spans="1:5" s="3" customFormat="1" x14ac:dyDescent="0.3">
      <c r="A150" s="63">
        <v>44780</v>
      </c>
      <c r="B150" s="37" t="s">
        <v>626</v>
      </c>
      <c r="C150" s="68">
        <v>1380</v>
      </c>
      <c r="D150" s="80"/>
      <c r="E150"/>
    </row>
    <row r="151" spans="1:5" s="3" customFormat="1" x14ac:dyDescent="0.3">
      <c r="A151" s="63">
        <v>44781</v>
      </c>
      <c r="B151" s="37" t="s">
        <v>627</v>
      </c>
      <c r="C151" s="68">
        <v>5800</v>
      </c>
      <c r="D151" s="80"/>
      <c r="E151"/>
    </row>
    <row r="152" spans="1:5" s="3" customFormat="1" x14ac:dyDescent="0.3">
      <c r="A152" s="63">
        <v>44783</v>
      </c>
      <c r="B152" s="37" t="s">
        <v>636</v>
      </c>
      <c r="C152" s="68">
        <v>31000</v>
      </c>
      <c r="D152" s="80"/>
      <c r="E152"/>
    </row>
    <row r="153" spans="1:5" s="3" customFormat="1" x14ac:dyDescent="0.3">
      <c r="A153" s="2">
        <v>44782</v>
      </c>
      <c r="B153" s="10" t="s">
        <v>173</v>
      </c>
      <c r="C153" s="3">
        <v>40163</v>
      </c>
      <c r="D153" s="80"/>
      <c r="E153"/>
    </row>
    <row r="154" spans="1:5" s="3" customFormat="1" x14ac:dyDescent="0.3">
      <c r="A154" s="2">
        <v>44784</v>
      </c>
      <c r="B154" s="10" t="s">
        <v>642</v>
      </c>
      <c r="C154" s="3">
        <v>3000</v>
      </c>
      <c r="D154" s="80"/>
      <c r="E154"/>
    </row>
    <row r="155" spans="1:5" s="3" customFormat="1" x14ac:dyDescent="0.3">
      <c r="A155" s="2">
        <v>44784</v>
      </c>
      <c r="B155" s="10" t="s">
        <v>173</v>
      </c>
      <c r="C155" s="3">
        <v>35619</v>
      </c>
      <c r="D155" s="80"/>
      <c r="E155"/>
    </row>
    <row r="156" spans="1:5" s="3" customFormat="1" x14ac:dyDescent="0.3">
      <c r="A156" s="2">
        <v>44785</v>
      </c>
      <c r="B156" s="10" t="s">
        <v>650</v>
      </c>
      <c r="C156" s="3">
        <v>24800</v>
      </c>
      <c r="D156" s="80"/>
      <c r="E156"/>
    </row>
    <row r="157" spans="1:5" s="3" customFormat="1" x14ac:dyDescent="0.3">
      <c r="A157" s="2">
        <v>44785</v>
      </c>
      <c r="B157" s="10" t="s">
        <v>651</v>
      </c>
      <c r="C157" s="3">
        <v>11400</v>
      </c>
      <c r="D157" s="80"/>
      <c r="E157"/>
    </row>
    <row r="158" spans="1:5" s="3" customFormat="1" x14ac:dyDescent="0.3">
      <c r="A158" s="2">
        <v>44786</v>
      </c>
      <c r="B158" s="10" t="s">
        <v>652</v>
      </c>
      <c r="C158" s="3">
        <v>21900</v>
      </c>
      <c r="D158" s="80"/>
      <c r="E158"/>
    </row>
    <row r="159" spans="1:5" s="3" customFormat="1" x14ac:dyDescent="0.3">
      <c r="A159" s="2">
        <v>44786</v>
      </c>
      <c r="B159" s="10" t="s">
        <v>652</v>
      </c>
      <c r="C159" s="3">
        <v>2500</v>
      </c>
      <c r="D159" s="80"/>
      <c r="E159"/>
    </row>
    <row r="160" spans="1:5" s="3" customFormat="1" x14ac:dyDescent="0.3">
      <c r="A160" s="2">
        <v>44786</v>
      </c>
      <c r="B160" s="10" t="s">
        <v>654</v>
      </c>
      <c r="C160" s="3">
        <v>2200</v>
      </c>
      <c r="D160" s="80"/>
      <c r="E160"/>
    </row>
    <row r="161" spans="1:5" s="3" customFormat="1" x14ac:dyDescent="0.3">
      <c r="A161" s="2">
        <v>44787</v>
      </c>
      <c r="B161" s="10" t="s">
        <v>657</v>
      </c>
      <c r="C161" s="3">
        <v>1900</v>
      </c>
      <c r="D161" s="80"/>
      <c r="E161"/>
    </row>
    <row r="162" spans="1:5" s="3" customFormat="1" x14ac:dyDescent="0.3">
      <c r="A162" s="2">
        <v>44787</v>
      </c>
      <c r="B162" s="10" t="s">
        <v>662</v>
      </c>
      <c r="C162" s="3">
        <v>4500</v>
      </c>
      <c r="D162" s="80"/>
      <c r="E162"/>
    </row>
    <row r="163" spans="1:5" s="3" customFormat="1" x14ac:dyDescent="0.3">
      <c r="A163" s="2">
        <v>44787</v>
      </c>
      <c r="B163" s="10" t="s">
        <v>663</v>
      </c>
      <c r="C163" s="3">
        <v>4200</v>
      </c>
      <c r="D163" s="80"/>
      <c r="E163"/>
    </row>
    <row r="164" spans="1:5" s="3" customFormat="1" x14ac:dyDescent="0.3">
      <c r="A164" s="2">
        <v>44788</v>
      </c>
      <c r="B164" s="10" t="s">
        <v>661</v>
      </c>
      <c r="C164" s="3">
        <v>24388</v>
      </c>
      <c r="D164" s="80"/>
      <c r="E164"/>
    </row>
    <row r="165" spans="1:5" s="3" customFormat="1" x14ac:dyDescent="0.3">
      <c r="A165" s="2">
        <v>44789</v>
      </c>
      <c r="B165" s="10" t="s">
        <v>664</v>
      </c>
      <c r="C165" s="3">
        <v>21900</v>
      </c>
      <c r="D165" s="80"/>
      <c r="E165"/>
    </row>
    <row r="166" spans="1:5" s="3" customFormat="1" x14ac:dyDescent="0.3">
      <c r="A166" s="2">
        <v>44791</v>
      </c>
      <c r="B166" s="10" t="s">
        <v>672</v>
      </c>
      <c r="C166" s="3">
        <v>36800</v>
      </c>
      <c r="D166" s="80"/>
      <c r="E166"/>
    </row>
    <row r="167" spans="1:5" s="3" customFormat="1" x14ac:dyDescent="0.3">
      <c r="A167" s="2">
        <v>44793</v>
      </c>
      <c r="B167" s="10" t="s">
        <v>167</v>
      </c>
      <c r="C167" s="3">
        <v>10240</v>
      </c>
      <c r="D167" s="80"/>
      <c r="E167"/>
    </row>
    <row r="168" spans="1:5" s="3" customFormat="1" x14ac:dyDescent="0.3">
      <c r="A168" s="2">
        <v>44795</v>
      </c>
      <c r="B168" s="10" t="s">
        <v>676</v>
      </c>
      <c r="C168" s="3">
        <v>3092</v>
      </c>
      <c r="D168" s="80"/>
      <c r="E168"/>
    </row>
    <row r="169" spans="1:5" s="3" customFormat="1" x14ac:dyDescent="0.3">
      <c r="A169" s="2">
        <v>44795</v>
      </c>
      <c r="B169" s="10" t="s">
        <v>677</v>
      </c>
      <c r="C169" s="3">
        <v>21120</v>
      </c>
      <c r="D169" s="80"/>
      <c r="E169"/>
    </row>
    <row r="170" spans="1:5" s="3" customFormat="1" x14ac:dyDescent="0.3">
      <c r="A170" s="2">
        <v>44795</v>
      </c>
      <c r="B170" s="10" t="s">
        <v>173</v>
      </c>
      <c r="C170" s="3">
        <v>43001</v>
      </c>
      <c r="D170" s="80"/>
      <c r="E170"/>
    </row>
    <row r="171" spans="1:5" s="3" customFormat="1" x14ac:dyDescent="0.3">
      <c r="A171" s="2">
        <v>44796</v>
      </c>
      <c r="B171" s="10" t="s">
        <v>680</v>
      </c>
      <c r="C171" s="3">
        <v>1200</v>
      </c>
      <c r="D171" s="80"/>
      <c r="E171"/>
    </row>
    <row r="172" spans="1:5" s="3" customFormat="1" x14ac:dyDescent="0.3">
      <c r="A172" s="2">
        <v>44797</v>
      </c>
      <c r="B172" s="10" t="s">
        <v>191</v>
      </c>
      <c r="C172" s="3">
        <v>28000</v>
      </c>
      <c r="D172" s="80"/>
      <c r="E172"/>
    </row>
    <row r="173" spans="1:5" s="3" customFormat="1" x14ac:dyDescent="0.3">
      <c r="A173" s="63">
        <v>44801</v>
      </c>
      <c r="B173" s="37" t="s">
        <v>692</v>
      </c>
      <c r="C173" s="68">
        <v>30000</v>
      </c>
      <c r="D173" s="80"/>
      <c r="E173"/>
    </row>
    <row r="174" spans="1:5" s="3" customFormat="1" x14ac:dyDescent="0.3">
      <c r="A174" s="2">
        <v>44800</v>
      </c>
      <c r="B174" s="10" t="s">
        <v>296</v>
      </c>
      <c r="C174" s="3">
        <v>3350</v>
      </c>
      <c r="D174" s="80"/>
      <c r="E174"/>
    </row>
    <row r="175" spans="1:5" s="3" customFormat="1" x14ac:dyDescent="0.3">
      <c r="A175" s="2">
        <v>44801</v>
      </c>
      <c r="B175" s="10" t="s">
        <v>168</v>
      </c>
      <c r="C175" s="3">
        <v>23176</v>
      </c>
      <c r="D175" s="80"/>
      <c r="E175"/>
    </row>
    <row r="176" spans="1:5" s="3" customFormat="1" x14ac:dyDescent="0.3">
      <c r="A176" s="2">
        <v>44801</v>
      </c>
      <c r="B176" s="10" t="s">
        <v>695</v>
      </c>
      <c r="C176" s="3">
        <v>35100</v>
      </c>
      <c r="D176" s="80"/>
      <c r="E176"/>
    </row>
    <row r="177" spans="1:5" s="3" customFormat="1" x14ac:dyDescent="0.3">
      <c r="A177" s="2">
        <v>44802</v>
      </c>
      <c r="B177" s="10" t="s">
        <v>173</v>
      </c>
      <c r="C177" s="3">
        <v>16230</v>
      </c>
      <c r="D177" s="80"/>
      <c r="E177"/>
    </row>
    <row r="178" spans="1:5" s="3" customFormat="1" x14ac:dyDescent="0.3">
      <c r="A178" s="77"/>
      <c r="B178" s="84"/>
      <c r="C178" s="79"/>
      <c r="D178" s="80"/>
      <c r="E178"/>
    </row>
    <row r="179" spans="1:5" s="3" customFormat="1" x14ac:dyDescent="0.3">
      <c r="A179" s="85"/>
      <c r="B179" s="84"/>
      <c r="C179" s="79">
        <f>SUM(C139:C178)</f>
        <v>807517</v>
      </c>
      <c r="D179" s="80"/>
      <c r="E179"/>
    </row>
    <row r="180" spans="1:5" s="3" customFormat="1" x14ac:dyDescent="0.3">
      <c r="A180" s="85"/>
      <c r="B180" s="78" t="s">
        <v>335</v>
      </c>
      <c r="C180" s="79">
        <f>C138-C179</f>
        <v>-107517</v>
      </c>
      <c r="D180" s="80"/>
      <c r="E180"/>
    </row>
    <row r="181" spans="1:5" s="3" customFormat="1" x14ac:dyDescent="0.3">
      <c r="A181" s="85"/>
      <c r="B181" s="84"/>
      <c r="C181" s="79"/>
      <c r="D181" s="80"/>
      <c r="E181"/>
    </row>
    <row r="182" spans="1:5" s="3" customFormat="1" x14ac:dyDescent="0.3">
      <c r="A182" s="85"/>
      <c r="B182" s="84"/>
      <c r="C182" s="79"/>
      <c r="D182" s="80"/>
      <c r="E182"/>
    </row>
    <row r="183" spans="1:5" s="3" customFormat="1" x14ac:dyDescent="0.3">
      <c r="A183" s="86" t="s">
        <v>325</v>
      </c>
      <c r="B183" s="84"/>
      <c r="C183" s="87">
        <v>880000</v>
      </c>
      <c r="D183" s="80"/>
      <c r="E183"/>
    </row>
    <row r="184" spans="1:5" s="3" customFormat="1" x14ac:dyDescent="0.3">
      <c r="A184" s="88">
        <v>44773</v>
      </c>
      <c r="B184" s="78" t="s">
        <v>483</v>
      </c>
      <c r="C184" s="79">
        <v>40000</v>
      </c>
      <c r="D184" s="80"/>
      <c r="E184"/>
    </row>
    <row r="185" spans="1:5" s="3" customFormat="1" x14ac:dyDescent="0.3">
      <c r="A185" s="88">
        <v>44778</v>
      </c>
      <c r="B185" s="84" t="s">
        <v>59</v>
      </c>
      <c r="C185" s="79">
        <v>17810</v>
      </c>
      <c r="D185" s="80"/>
      <c r="E185"/>
    </row>
    <row r="186" spans="1:5" s="3" customFormat="1" x14ac:dyDescent="0.3">
      <c r="A186" s="77"/>
      <c r="B186" s="78" t="s">
        <v>37</v>
      </c>
      <c r="C186" s="79">
        <v>20680</v>
      </c>
      <c r="D186" s="80"/>
      <c r="E186"/>
    </row>
    <row r="187" spans="1:5" s="3" customFormat="1" x14ac:dyDescent="0.3">
      <c r="A187" s="77"/>
      <c r="B187" s="78" t="s">
        <v>271</v>
      </c>
      <c r="C187" s="79">
        <v>20900</v>
      </c>
      <c r="D187" s="79">
        <v>20900</v>
      </c>
      <c r="E187"/>
    </row>
    <row r="188" spans="1:5" s="3" customFormat="1" x14ac:dyDescent="0.3">
      <c r="A188" s="77"/>
      <c r="B188" s="78" t="s">
        <v>47</v>
      </c>
      <c r="C188" s="79">
        <v>12870</v>
      </c>
      <c r="D188" s="80"/>
      <c r="E188"/>
    </row>
    <row r="189" spans="1:5" s="3" customFormat="1" x14ac:dyDescent="0.3">
      <c r="A189" s="77"/>
      <c r="B189" s="78" t="s">
        <v>14</v>
      </c>
      <c r="C189" s="79">
        <v>10000</v>
      </c>
      <c r="D189" s="80"/>
      <c r="E189" s="10"/>
    </row>
    <row r="190" spans="1:5" s="3" customFormat="1" x14ac:dyDescent="0.3">
      <c r="A190" s="77"/>
      <c r="B190" s="84" t="s">
        <v>27</v>
      </c>
      <c r="C190" s="79">
        <v>30000</v>
      </c>
      <c r="D190" s="80"/>
      <c r="E190" s="10"/>
    </row>
    <row r="191" spans="1:5" s="3" customFormat="1" x14ac:dyDescent="0.3">
      <c r="A191" s="77"/>
      <c r="B191" s="78" t="s">
        <v>354</v>
      </c>
      <c r="C191" s="79">
        <v>55650</v>
      </c>
      <c r="D191" s="80"/>
      <c r="E191" s="10"/>
    </row>
    <row r="192" spans="1:5" s="3" customFormat="1" x14ac:dyDescent="0.3">
      <c r="A192" s="77"/>
      <c r="B192" s="84" t="s">
        <v>25</v>
      </c>
      <c r="C192" s="79">
        <v>199000</v>
      </c>
      <c r="D192" s="80"/>
      <c r="E192" s="10"/>
    </row>
    <row r="193" spans="1:5" s="3" customFormat="1" x14ac:dyDescent="0.3">
      <c r="A193" s="77"/>
      <c r="B193" s="84" t="s">
        <v>87</v>
      </c>
      <c r="C193" s="79">
        <v>121990</v>
      </c>
      <c r="D193" s="80"/>
      <c r="E193" s="10"/>
    </row>
    <row r="194" spans="1:5" s="3" customFormat="1" x14ac:dyDescent="0.3">
      <c r="A194" s="77"/>
      <c r="B194" s="78" t="s">
        <v>619</v>
      </c>
      <c r="C194" s="79">
        <v>189440</v>
      </c>
      <c r="D194" s="80"/>
      <c r="E194" s="10"/>
    </row>
    <row r="195" spans="1:5" s="3" customFormat="1" x14ac:dyDescent="0.3">
      <c r="A195" s="2">
        <v>44777</v>
      </c>
      <c r="B195" s="10" t="s">
        <v>618</v>
      </c>
      <c r="C195" s="3">
        <v>22050</v>
      </c>
      <c r="D195" s="80"/>
      <c r="E195" s="10"/>
    </row>
    <row r="196" spans="1:5" s="3" customFormat="1" x14ac:dyDescent="0.3">
      <c r="A196" s="2">
        <v>44787</v>
      </c>
      <c r="B196" s="31" t="s">
        <v>154</v>
      </c>
      <c r="C196" s="3">
        <v>30000</v>
      </c>
      <c r="D196" s="80"/>
      <c r="E196" s="10"/>
    </row>
    <row r="197" spans="1:5" s="3" customFormat="1" x14ac:dyDescent="0.3">
      <c r="A197" s="2">
        <v>44784</v>
      </c>
      <c r="B197" s="10" t="s">
        <v>639</v>
      </c>
      <c r="C197" s="3">
        <v>5050</v>
      </c>
      <c r="D197" s="80"/>
      <c r="E197" s="10"/>
    </row>
    <row r="198" spans="1:5" s="3" customFormat="1" x14ac:dyDescent="0.3">
      <c r="A198" s="2">
        <v>44784</v>
      </c>
      <c r="B198" s="10" t="s">
        <v>644</v>
      </c>
      <c r="C198" s="3">
        <v>43133</v>
      </c>
      <c r="D198" s="80"/>
      <c r="E198" s="10"/>
    </row>
    <row r="199" spans="1:5" s="3" customFormat="1" x14ac:dyDescent="0.3">
      <c r="A199" s="2">
        <v>44796</v>
      </c>
      <c r="B199" s="10" t="s">
        <v>679</v>
      </c>
      <c r="C199" s="3">
        <v>8000</v>
      </c>
      <c r="D199" s="80"/>
      <c r="E199" s="10"/>
    </row>
    <row r="200" spans="1:5" s="3" customFormat="1" x14ac:dyDescent="0.3">
      <c r="A200" s="2">
        <v>44799</v>
      </c>
      <c r="B200" s="10" t="s">
        <v>688</v>
      </c>
      <c r="C200" s="3">
        <v>13400</v>
      </c>
      <c r="D200" s="80"/>
      <c r="E200" s="10"/>
    </row>
    <row r="201" spans="1:5" s="3" customFormat="1" x14ac:dyDescent="0.3">
      <c r="A201" s="2"/>
      <c r="B201" s="10"/>
      <c r="D201" s="80"/>
      <c r="E201" s="10"/>
    </row>
    <row r="202" spans="1:5" s="3" customFormat="1" x14ac:dyDescent="0.3">
      <c r="A202" s="2"/>
      <c r="B202" s="10"/>
      <c r="D202" s="80"/>
      <c r="E202" s="10"/>
    </row>
    <row r="203" spans="1:5" s="3" customFormat="1" x14ac:dyDescent="0.3">
      <c r="A203" s="2"/>
      <c r="B203" s="10"/>
      <c r="D203" s="80"/>
      <c r="E203" s="10"/>
    </row>
    <row r="204" spans="1:5" s="3" customFormat="1" x14ac:dyDescent="0.3">
      <c r="A204" s="77"/>
      <c r="B204" s="78"/>
      <c r="C204" s="79"/>
      <c r="D204" s="80"/>
      <c r="E204" s="10"/>
    </row>
    <row r="205" spans="1:5" s="3" customFormat="1" x14ac:dyDescent="0.3">
      <c r="A205" s="85"/>
      <c r="B205" s="84"/>
      <c r="C205" s="79">
        <f>SUM(C184:C204)</f>
        <v>839973</v>
      </c>
      <c r="D205" s="80"/>
      <c r="E205"/>
    </row>
    <row r="206" spans="1:5" s="3" customFormat="1" x14ac:dyDescent="0.3">
      <c r="A206" s="85"/>
      <c r="B206" s="78" t="s">
        <v>335</v>
      </c>
      <c r="C206" s="79">
        <f>C183-C205</f>
        <v>40027</v>
      </c>
      <c r="D206" s="80"/>
      <c r="E206"/>
    </row>
    <row r="207" spans="1:5" s="3" customFormat="1" x14ac:dyDescent="0.3">
      <c r="A207" s="85"/>
      <c r="B207" s="84"/>
      <c r="C207" s="79"/>
      <c r="D207" s="80"/>
      <c r="E207"/>
    </row>
    <row r="208" spans="1:5" s="3" customFormat="1" x14ac:dyDescent="0.3">
      <c r="A208" s="85"/>
      <c r="B208" s="84"/>
      <c r="C208" s="79"/>
      <c r="D208" s="80"/>
      <c r="E208"/>
    </row>
    <row r="209" spans="1:5" s="3" customFormat="1" x14ac:dyDescent="0.3">
      <c r="A209" s="86" t="s">
        <v>327</v>
      </c>
      <c r="B209" s="84"/>
      <c r="C209" s="87">
        <v>1516000</v>
      </c>
      <c r="D209" s="89">
        <v>1516000</v>
      </c>
      <c r="E209"/>
    </row>
    <row r="210" spans="1:5" s="3" customFormat="1" x14ac:dyDescent="0.3">
      <c r="A210" s="77"/>
      <c r="B210" s="78" t="s">
        <v>310</v>
      </c>
      <c r="C210" s="79">
        <v>151000</v>
      </c>
      <c r="D210" s="80">
        <v>147000</v>
      </c>
      <c r="E210"/>
    </row>
    <row r="211" spans="1:5" s="3" customFormat="1" x14ac:dyDescent="0.3">
      <c r="A211" s="77"/>
      <c r="B211" s="78" t="s">
        <v>309</v>
      </c>
      <c r="C211" s="79">
        <v>390997</v>
      </c>
      <c r="D211" s="80">
        <v>410000</v>
      </c>
      <c r="E211"/>
    </row>
    <row r="212" spans="1:5" s="3" customFormat="1" x14ac:dyDescent="0.3">
      <c r="A212" s="77"/>
      <c r="B212" s="78" t="s">
        <v>315</v>
      </c>
      <c r="C212" s="79">
        <v>758812</v>
      </c>
      <c r="D212" s="80">
        <v>800000</v>
      </c>
      <c r="E212"/>
    </row>
    <row r="213" spans="1:5" s="3" customFormat="1" x14ac:dyDescent="0.3">
      <c r="A213" s="88"/>
      <c r="B213" s="84" t="s">
        <v>75</v>
      </c>
      <c r="C213" s="68">
        <v>66108</v>
      </c>
      <c r="D213" s="80">
        <v>70000</v>
      </c>
      <c r="E213"/>
    </row>
    <row r="214" spans="1:5" s="3" customFormat="1" x14ac:dyDescent="0.3">
      <c r="A214" s="88"/>
      <c r="B214" s="84" t="s">
        <v>77</v>
      </c>
      <c r="C214" s="3">
        <v>57925</v>
      </c>
      <c r="D214" s="80">
        <v>63000</v>
      </c>
      <c r="E214"/>
    </row>
    <row r="215" spans="1:5" s="3" customFormat="1" x14ac:dyDescent="0.3">
      <c r="A215" s="88"/>
      <c r="B215" s="84" t="s">
        <v>76</v>
      </c>
      <c r="C215" s="3">
        <v>58643</v>
      </c>
      <c r="D215" s="80">
        <v>63000</v>
      </c>
      <c r="E215"/>
    </row>
    <row r="216" spans="1:5" s="3" customFormat="1" x14ac:dyDescent="0.3">
      <c r="A216" s="77"/>
      <c r="B216" s="78"/>
      <c r="C216" s="79"/>
      <c r="D216" s="80"/>
      <c r="E216"/>
    </row>
    <row r="217" spans="1:5" s="3" customFormat="1" x14ac:dyDescent="0.3">
      <c r="A217" s="85"/>
      <c r="B217" s="84"/>
      <c r="C217" s="79">
        <f>SUM(C210:C216)</f>
        <v>1483485</v>
      </c>
      <c r="D217" s="80"/>
      <c r="E217"/>
    </row>
    <row r="218" spans="1:5" s="3" customFormat="1" x14ac:dyDescent="0.3">
      <c r="A218" s="85"/>
      <c r="B218" s="78" t="s">
        <v>335</v>
      </c>
      <c r="C218" s="79">
        <f>C209-C217</f>
        <v>32515</v>
      </c>
      <c r="D218" s="80"/>
      <c r="E218"/>
    </row>
    <row r="219" spans="1:5" s="3" customFormat="1" x14ac:dyDescent="0.3">
      <c r="A219" s="85"/>
      <c r="B219" s="84"/>
      <c r="C219" s="79"/>
      <c r="D219" s="80"/>
      <c r="E219"/>
    </row>
    <row r="220" spans="1:5" s="3" customFormat="1" x14ac:dyDescent="0.3">
      <c r="A220" s="85"/>
      <c r="B220" s="84"/>
      <c r="C220" s="79"/>
      <c r="D220" s="80"/>
      <c r="E220"/>
    </row>
    <row r="221" spans="1:5" s="3" customFormat="1" x14ac:dyDescent="0.3">
      <c r="A221" s="86" t="s">
        <v>320</v>
      </c>
      <c r="B221" s="84"/>
      <c r="C221" s="87">
        <v>864000</v>
      </c>
      <c r="D221" s="80"/>
      <c r="E221"/>
    </row>
    <row r="222" spans="1:5" s="3" customFormat="1" x14ac:dyDescent="0.3">
      <c r="A222" s="77">
        <v>44714</v>
      </c>
      <c r="B222" s="78" t="s">
        <v>599</v>
      </c>
      <c r="C222" s="79">
        <v>74000</v>
      </c>
      <c r="D222" s="80"/>
      <c r="E222"/>
    </row>
    <row r="223" spans="1:5" s="3" customFormat="1" x14ac:dyDescent="0.3">
      <c r="A223" s="77">
        <v>44781</v>
      </c>
      <c r="B223" s="84" t="s">
        <v>58</v>
      </c>
      <c r="C223" s="79">
        <v>150000</v>
      </c>
      <c r="D223" s="80"/>
      <c r="E223"/>
    </row>
    <row r="224" spans="1:5" s="3" customFormat="1" x14ac:dyDescent="0.3">
      <c r="A224" s="77">
        <v>44770</v>
      </c>
      <c r="B224" s="84" t="s">
        <v>56</v>
      </c>
      <c r="C224" s="79">
        <v>140000</v>
      </c>
      <c r="D224" s="80"/>
      <c r="E224"/>
    </row>
    <row r="225" spans="1:5" s="3" customFormat="1" x14ac:dyDescent="0.3">
      <c r="A225" s="77">
        <v>44770</v>
      </c>
      <c r="B225" s="78" t="s">
        <v>480</v>
      </c>
      <c r="C225" s="79">
        <v>105000</v>
      </c>
      <c r="D225" s="80"/>
      <c r="E225"/>
    </row>
    <row r="226" spans="1:5" s="3" customFormat="1" x14ac:dyDescent="0.3">
      <c r="A226" s="77">
        <v>44771</v>
      </c>
      <c r="B226" s="84" t="s">
        <v>61</v>
      </c>
      <c r="C226" s="79">
        <v>140000</v>
      </c>
      <c r="D226" s="80"/>
      <c r="E226"/>
    </row>
    <row r="227" spans="1:5" s="3" customFormat="1" x14ac:dyDescent="0.3">
      <c r="A227" s="77">
        <v>44764</v>
      </c>
      <c r="B227" s="78" t="s">
        <v>220</v>
      </c>
      <c r="C227" s="79">
        <v>204000</v>
      </c>
      <c r="D227" s="80"/>
      <c r="E227"/>
    </row>
    <row r="228" spans="1:5" s="3" customFormat="1" x14ac:dyDescent="0.3">
      <c r="A228" s="77"/>
      <c r="B228" s="78"/>
      <c r="C228" s="79"/>
      <c r="D228" s="80"/>
      <c r="E228"/>
    </row>
    <row r="229" spans="1:5" s="3" customFormat="1" x14ac:dyDescent="0.3">
      <c r="A229" s="85"/>
      <c r="B229" s="84"/>
      <c r="C229" s="79">
        <f>SUM(C222:C228)</f>
        <v>813000</v>
      </c>
      <c r="D229" s="80"/>
      <c r="E229"/>
    </row>
    <row r="230" spans="1:5" s="3" customFormat="1" x14ac:dyDescent="0.3">
      <c r="A230" s="85"/>
      <c r="B230" s="84"/>
      <c r="C230" s="79">
        <f>C221-C229</f>
        <v>51000</v>
      </c>
      <c r="D230" s="80"/>
      <c r="E230"/>
    </row>
    <row r="231" spans="1:5" s="3" customFormat="1" x14ac:dyDescent="0.3">
      <c r="A231" s="85"/>
      <c r="B231" s="84"/>
      <c r="C231" s="79"/>
      <c r="D231" s="80"/>
      <c r="E231"/>
    </row>
    <row r="232" spans="1:5" s="3" customFormat="1" x14ac:dyDescent="0.3">
      <c r="A232" s="86" t="s">
        <v>322</v>
      </c>
      <c r="B232" s="84"/>
      <c r="C232" s="87">
        <v>200000</v>
      </c>
      <c r="D232" s="80"/>
      <c r="E232"/>
    </row>
    <row r="233" spans="1:5" s="3" customFormat="1" x14ac:dyDescent="0.3">
      <c r="A233" s="2">
        <v>44772</v>
      </c>
      <c r="B233" s="10" t="s">
        <v>597</v>
      </c>
      <c r="C233" s="3">
        <v>30000</v>
      </c>
      <c r="D233" s="80"/>
      <c r="E233"/>
    </row>
    <row r="234" spans="1:5" s="3" customFormat="1" x14ac:dyDescent="0.3">
      <c r="A234" s="2">
        <v>44772</v>
      </c>
      <c r="B234" s="10" t="s">
        <v>147</v>
      </c>
      <c r="C234" s="3">
        <v>4200</v>
      </c>
      <c r="D234" s="80"/>
      <c r="E234"/>
    </row>
    <row r="235" spans="1:5" s="3" customFormat="1" x14ac:dyDescent="0.3">
      <c r="A235" s="2">
        <v>44772</v>
      </c>
      <c r="B235" s="10" t="s">
        <v>147</v>
      </c>
      <c r="C235" s="3">
        <v>2600</v>
      </c>
      <c r="D235" s="80"/>
      <c r="E235"/>
    </row>
    <row r="236" spans="1:5" s="3" customFormat="1" x14ac:dyDescent="0.3">
      <c r="A236" s="32">
        <v>44772</v>
      </c>
      <c r="B236" s="31" t="s">
        <v>600</v>
      </c>
      <c r="C236" s="33">
        <v>13100</v>
      </c>
      <c r="D236" s="80"/>
      <c r="E236"/>
    </row>
    <row r="237" spans="1:5" s="3" customFormat="1" x14ac:dyDescent="0.3">
      <c r="A237" s="2">
        <v>44774</v>
      </c>
      <c r="B237" s="10" t="s">
        <v>611</v>
      </c>
      <c r="C237" s="3">
        <v>150000</v>
      </c>
      <c r="D237" s="80"/>
      <c r="E237"/>
    </row>
    <row r="238" spans="1:5" s="3" customFormat="1" x14ac:dyDescent="0.3">
      <c r="A238" s="77">
        <v>44774</v>
      </c>
      <c r="B238" s="10" t="s">
        <v>611</v>
      </c>
      <c r="C238" s="79">
        <v>-120000</v>
      </c>
      <c r="D238" s="80"/>
      <c r="E238"/>
    </row>
    <row r="239" spans="1:5" s="3" customFormat="1" x14ac:dyDescent="0.3">
      <c r="A239" s="2">
        <v>44779</v>
      </c>
      <c r="B239" s="10" t="s">
        <v>620</v>
      </c>
      <c r="C239" s="3">
        <v>2600</v>
      </c>
      <c r="D239" s="80"/>
      <c r="E239"/>
    </row>
    <row r="240" spans="1:5" s="3" customFormat="1" x14ac:dyDescent="0.3">
      <c r="A240" s="63">
        <v>44779</v>
      </c>
      <c r="B240" s="37" t="s">
        <v>621</v>
      </c>
      <c r="C240" s="68">
        <v>4200</v>
      </c>
      <c r="D240" s="80"/>
      <c r="E240"/>
    </row>
    <row r="241" spans="1:5" s="3" customFormat="1" x14ac:dyDescent="0.3">
      <c r="A241" s="63">
        <v>44780</v>
      </c>
      <c r="B241" s="37" t="s">
        <v>622</v>
      </c>
      <c r="C241" s="68">
        <v>8250</v>
      </c>
      <c r="D241" s="80"/>
      <c r="E241"/>
    </row>
    <row r="242" spans="1:5" s="3" customFormat="1" x14ac:dyDescent="0.3">
      <c r="A242" s="2">
        <v>44781</v>
      </c>
      <c r="B242" s="10" t="s">
        <v>630</v>
      </c>
      <c r="C242" s="3">
        <v>21000</v>
      </c>
      <c r="D242" s="80"/>
      <c r="E242"/>
    </row>
    <row r="243" spans="1:5" s="3" customFormat="1" x14ac:dyDescent="0.3">
      <c r="A243" s="63">
        <v>44781</v>
      </c>
      <c r="B243" s="37" t="s">
        <v>633</v>
      </c>
      <c r="C243" s="68">
        <v>2000</v>
      </c>
      <c r="D243" s="80"/>
      <c r="E243"/>
    </row>
    <row r="244" spans="1:5" s="3" customFormat="1" x14ac:dyDescent="0.3">
      <c r="A244" s="2">
        <v>44784</v>
      </c>
      <c r="B244" s="10" t="s">
        <v>640</v>
      </c>
      <c r="C244" s="3">
        <v>10000</v>
      </c>
      <c r="D244" s="80"/>
      <c r="E244"/>
    </row>
    <row r="245" spans="1:5" s="3" customFormat="1" x14ac:dyDescent="0.3">
      <c r="A245" s="2">
        <v>44784</v>
      </c>
      <c r="B245" s="10" t="s">
        <v>643</v>
      </c>
      <c r="C245" s="3">
        <v>3300</v>
      </c>
      <c r="D245" s="80"/>
      <c r="E245"/>
    </row>
    <row r="246" spans="1:5" s="3" customFormat="1" x14ac:dyDescent="0.3">
      <c r="A246" s="2">
        <v>44784</v>
      </c>
      <c r="B246" s="10" t="s">
        <v>643</v>
      </c>
      <c r="C246" s="3">
        <v>2100</v>
      </c>
      <c r="D246" s="80"/>
      <c r="E246"/>
    </row>
    <row r="247" spans="1:5" s="3" customFormat="1" x14ac:dyDescent="0.3">
      <c r="A247" s="63">
        <v>44784</v>
      </c>
      <c r="B247" s="37" t="s">
        <v>645</v>
      </c>
      <c r="C247" s="68">
        <v>133370</v>
      </c>
      <c r="D247" s="80"/>
      <c r="E247"/>
    </row>
    <row r="248" spans="1:5" s="3" customFormat="1" x14ac:dyDescent="0.3">
      <c r="A248" s="63">
        <v>44786</v>
      </c>
      <c r="B248" s="37" t="s">
        <v>649</v>
      </c>
      <c r="C248" s="68">
        <v>17230</v>
      </c>
      <c r="D248" s="80"/>
      <c r="E248"/>
    </row>
    <row r="249" spans="1:5" s="3" customFormat="1" x14ac:dyDescent="0.3">
      <c r="A249" s="2">
        <v>44786</v>
      </c>
      <c r="B249" s="10" t="s">
        <v>147</v>
      </c>
      <c r="C249" s="3">
        <v>2400</v>
      </c>
      <c r="D249" s="80"/>
      <c r="E249"/>
    </row>
    <row r="250" spans="1:5" s="3" customFormat="1" x14ac:dyDescent="0.3">
      <c r="A250" s="2">
        <v>44786</v>
      </c>
      <c r="B250" s="10" t="s">
        <v>147</v>
      </c>
      <c r="C250" s="3">
        <v>2600</v>
      </c>
      <c r="D250" s="80"/>
      <c r="E250"/>
    </row>
    <row r="251" spans="1:5" s="3" customFormat="1" x14ac:dyDescent="0.3">
      <c r="A251" s="2">
        <v>44786</v>
      </c>
      <c r="B251" s="10" t="s">
        <v>655</v>
      </c>
      <c r="C251" s="3">
        <v>7640</v>
      </c>
      <c r="D251" s="80"/>
      <c r="E251"/>
    </row>
    <row r="252" spans="1:5" s="3" customFormat="1" x14ac:dyDescent="0.3">
      <c r="A252" s="2">
        <v>44788</v>
      </c>
      <c r="B252" s="10" t="s">
        <v>147</v>
      </c>
      <c r="C252" s="3">
        <v>4200</v>
      </c>
      <c r="D252" s="80"/>
      <c r="E252"/>
    </row>
    <row r="253" spans="1:5" s="3" customFormat="1" x14ac:dyDescent="0.3">
      <c r="A253" s="2">
        <v>44788</v>
      </c>
      <c r="B253" s="10" t="s">
        <v>147</v>
      </c>
      <c r="C253" s="3">
        <v>2600</v>
      </c>
      <c r="D253" s="80"/>
      <c r="E253"/>
    </row>
    <row r="254" spans="1:5" s="3" customFormat="1" x14ac:dyDescent="0.3">
      <c r="A254" s="25">
        <v>44790</v>
      </c>
      <c r="B254" s="102" t="s">
        <v>666</v>
      </c>
      <c r="C254" s="3">
        <v>59800</v>
      </c>
      <c r="D254" s="80"/>
      <c r="E254"/>
    </row>
    <row r="255" spans="1:5" s="3" customFormat="1" x14ac:dyDescent="0.3">
      <c r="A255" s="63">
        <v>44795</v>
      </c>
      <c r="B255" s="37" t="s">
        <v>670</v>
      </c>
      <c r="C255" s="68">
        <v>-3300</v>
      </c>
      <c r="D255" s="80"/>
      <c r="E255"/>
    </row>
    <row r="256" spans="1:5" s="3" customFormat="1" x14ac:dyDescent="0.3">
      <c r="A256" s="63">
        <v>44795</v>
      </c>
      <c r="B256" s="37" t="s">
        <v>671</v>
      </c>
      <c r="C256" s="68">
        <v>40000</v>
      </c>
      <c r="D256" s="80"/>
      <c r="E256"/>
    </row>
    <row r="257" spans="1:5" s="3" customFormat="1" x14ac:dyDescent="0.3">
      <c r="A257" s="2">
        <v>44791</v>
      </c>
      <c r="B257" s="10" t="s">
        <v>673</v>
      </c>
      <c r="C257" s="3">
        <v>7130</v>
      </c>
      <c r="D257" s="80"/>
      <c r="E257"/>
    </row>
    <row r="258" spans="1:5" s="3" customFormat="1" x14ac:dyDescent="0.3">
      <c r="A258" s="2">
        <v>44793</v>
      </c>
      <c r="B258" s="10" t="s">
        <v>147</v>
      </c>
      <c r="C258" s="3">
        <v>4200</v>
      </c>
      <c r="D258" s="80"/>
      <c r="E258"/>
    </row>
    <row r="259" spans="1:5" s="3" customFormat="1" x14ac:dyDescent="0.3">
      <c r="A259" s="2">
        <v>44793</v>
      </c>
      <c r="B259" s="10" t="s">
        <v>147</v>
      </c>
      <c r="C259" s="3">
        <v>2600</v>
      </c>
      <c r="D259" s="80"/>
      <c r="E259"/>
    </row>
    <row r="260" spans="1:5" s="3" customFormat="1" x14ac:dyDescent="0.3">
      <c r="A260" s="63">
        <v>44797</v>
      </c>
      <c r="B260" s="37" t="s">
        <v>681</v>
      </c>
      <c r="C260" s="68">
        <v>33000</v>
      </c>
      <c r="D260" s="80"/>
      <c r="E260"/>
    </row>
    <row r="261" spans="1:5" s="3" customFormat="1" x14ac:dyDescent="0.3">
      <c r="A261" s="63">
        <v>44797</v>
      </c>
      <c r="B261" s="37" t="s">
        <v>682</v>
      </c>
      <c r="C261" s="68">
        <v>-39800</v>
      </c>
      <c r="D261" s="80"/>
      <c r="E261"/>
    </row>
    <row r="262" spans="1:5" s="3" customFormat="1" x14ac:dyDescent="0.3">
      <c r="A262" s="2">
        <v>44797</v>
      </c>
      <c r="B262" s="10" t="s">
        <v>683</v>
      </c>
      <c r="C262" s="3">
        <v>50000</v>
      </c>
      <c r="D262" s="80"/>
      <c r="E262"/>
    </row>
    <row r="263" spans="1:5" s="3" customFormat="1" x14ac:dyDescent="0.3">
      <c r="A263" s="2">
        <v>44797</v>
      </c>
      <c r="B263" s="10" t="s">
        <v>640</v>
      </c>
      <c r="C263" s="3">
        <v>10000</v>
      </c>
      <c r="D263" s="80"/>
      <c r="E263"/>
    </row>
    <row r="264" spans="1:5" s="3" customFormat="1" x14ac:dyDescent="0.3">
      <c r="A264" s="63">
        <v>44798</v>
      </c>
      <c r="B264" s="37" t="s">
        <v>686</v>
      </c>
      <c r="C264" s="68">
        <v>-156500</v>
      </c>
      <c r="D264" s="80"/>
      <c r="E264"/>
    </row>
    <row r="265" spans="1:5" s="3" customFormat="1" x14ac:dyDescent="0.3">
      <c r="A265" s="2">
        <v>44800</v>
      </c>
      <c r="B265" s="10" t="s">
        <v>693</v>
      </c>
      <c r="C265" s="3">
        <v>12900</v>
      </c>
      <c r="D265" s="80"/>
      <c r="E265"/>
    </row>
    <row r="266" spans="1:5" s="3" customFormat="1" x14ac:dyDescent="0.3">
      <c r="A266" s="2">
        <v>44800</v>
      </c>
      <c r="B266" s="10" t="s">
        <v>147</v>
      </c>
      <c r="C266" s="3">
        <v>4200</v>
      </c>
      <c r="D266" s="80"/>
      <c r="E266"/>
    </row>
    <row r="267" spans="1:5" s="3" customFormat="1" x14ac:dyDescent="0.3">
      <c r="A267" s="2">
        <v>44800</v>
      </c>
      <c r="B267" s="10" t="s">
        <v>147</v>
      </c>
      <c r="C267" s="3">
        <v>2600</v>
      </c>
      <c r="D267" s="80"/>
      <c r="E267"/>
    </row>
    <row r="268" spans="1:5" s="3" customFormat="1" x14ac:dyDescent="0.3">
      <c r="A268" s="2">
        <v>44803</v>
      </c>
      <c r="B268" s="10" t="s">
        <v>697</v>
      </c>
      <c r="C268" s="3">
        <v>2000</v>
      </c>
      <c r="D268" s="80"/>
      <c r="E268"/>
    </row>
    <row r="269" spans="1:5" s="3" customFormat="1" x14ac:dyDescent="0.3">
      <c r="A269" s="85"/>
      <c r="B269" s="84"/>
      <c r="C269" s="79">
        <f>SUM(C233:C268)</f>
        <v>332220</v>
      </c>
      <c r="D269" s="80"/>
      <c r="E269"/>
    </row>
    <row r="270" spans="1:5" s="3" customFormat="1" x14ac:dyDescent="0.3">
      <c r="A270" s="85"/>
      <c r="B270" s="78" t="s">
        <v>335</v>
      </c>
      <c r="C270" s="79">
        <f>C232-C269</f>
        <v>-132220</v>
      </c>
      <c r="D270" s="80"/>
      <c r="E270"/>
    </row>
    <row r="271" spans="1:5" s="3" customFormat="1" x14ac:dyDescent="0.3">
      <c r="A271" s="85"/>
      <c r="B271" s="84"/>
      <c r="C271" s="79"/>
      <c r="D271" s="80"/>
      <c r="E271"/>
    </row>
    <row r="272" spans="1:5" s="3" customFormat="1" x14ac:dyDescent="0.3">
      <c r="A272" s="85"/>
      <c r="B272" s="84"/>
      <c r="C272" s="79"/>
      <c r="D272" s="80"/>
      <c r="E272"/>
    </row>
    <row r="273" spans="1:5" s="3" customFormat="1" x14ac:dyDescent="0.3">
      <c r="A273" s="85"/>
      <c r="B273" s="84"/>
      <c r="C273" s="79"/>
      <c r="D273" s="80"/>
      <c r="E273"/>
    </row>
    <row r="274" spans="1:5" s="3" customFormat="1" x14ac:dyDescent="0.3">
      <c r="A274" s="86" t="s">
        <v>340</v>
      </c>
      <c r="B274" s="84"/>
      <c r="C274" s="87">
        <v>0</v>
      </c>
      <c r="D274" s="80"/>
      <c r="E274"/>
    </row>
    <row r="275" spans="1:5" s="3" customFormat="1" x14ac:dyDescent="0.3">
      <c r="A275" s="2">
        <v>44787</v>
      </c>
      <c r="B275" s="31" t="s">
        <v>656</v>
      </c>
      <c r="C275" s="3">
        <v>70000</v>
      </c>
      <c r="D275" s="80"/>
      <c r="E275"/>
    </row>
    <row r="276" spans="1:5" s="3" customFormat="1" x14ac:dyDescent="0.3">
      <c r="A276" s="77">
        <v>44787</v>
      </c>
      <c r="B276" s="78" t="s">
        <v>638</v>
      </c>
      <c r="C276" s="79">
        <v>15900</v>
      </c>
      <c r="D276" s="80"/>
      <c r="E276"/>
    </row>
    <row r="277" spans="1:5" s="3" customFormat="1" x14ac:dyDescent="0.3">
      <c r="A277" s="2">
        <v>44801</v>
      </c>
      <c r="B277" s="10" t="s">
        <v>694</v>
      </c>
      <c r="C277" s="3">
        <v>24600</v>
      </c>
      <c r="D277" s="80"/>
      <c r="E277"/>
    </row>
    <row r="278" spans="1:5" s="3" customFormat="1" x14ac:dyDescent="0.3">
      <c r="A278" s="85"/>
      <c r="B278" s="84"/>
      <c r="C278" s="79"/>
      <c r="D278" s="80"/>
      <c r="E278"/>
    </row>
    <row r="279" spans="1:5" s="3" customFormat="1" x14ac:dyDescent="0.3">
      <c r="A279" s="85"/>
      <c r="B279" s="84"/>
      <c r="C279" s="79">
        <f>SUM(C275:C278)</f>
        <v>110500</v>
      </c>
      <c r="D279" s="80"/>
      <c r="E279"/>
    </row>
    <row r="280" spans="1:5" s="3" customFormat="1" x14ac:dyDescent="0.3">
      <c r="A280" s="85"/>
      <c r="B280" s="78" t="s">
        <v>335</v>
      </c>
      <c r="C280" s="79">
        <f>C274-C279</f>
        <v>-110500</v>
      </c>
      <c r="D280" s="80"/>
      <c r="E280"/>
    </row>
    <row r="281" spans="1:5" s="3" customFormat="1" x14ac:dyDescent="0.3">
      <c r="A281" s="85"/>
      <c r="B281" s="78"/>
      <c r="C281" s="79"/>
      <c r="D281" s="80"/>
      <c r="E281"/>
    </row>
    <row r="282" spans="1:5" s="3" customFormat="1" x14ac:dyDescent="0.3">
      <c r="A282" s="85"/>
      <c r="B282" s="78"/>
      <c r="C282" s="79"/>
      <c r="D282" s="80"/>
      <c r="E282"/>
    </row>
    <row r="283" spans="1:5" s="3" customFormat="1" x14ac:dyDescent="0.3">
      <c r="A283" s="85"/>
      <c r="B283" s="78"/>
      <c r="C283" s="79"/>
      <c r="D283" s="80"/>
      <c r="E283"/>
    </row>
    <row r="284" spans="1:5" s="3" customFormat="1" x14ac:dyDescent="0.3">
      <c r="A284" s="86" t="s">
        <v>684</v>
      </c>
      <c r="B284" s="84"/>
      <c r="C284" s="87"/>
      <c r="D284" s="80"/>
      <c r="E284"/>
    </row>
    <row r="285" spans="1:5" s="3" customFormat="1" x14ac:dyDescent="0.3">
      <c r="A285" s="2">
        <v>44781</v>
      </c>
      <c r="B285" s="31" t="s">
        <v>396</v>
      </c>
      <c r="C285" s="3">
        <v>150000</v>
      </c>
      <c r="D285" s="80"/>
      <c r="E285"/>
    </row>
    <row r="286" spans="1:5" s="3" customFormat="1" x14ac:dyDescent="0.3">
      <c r="A286" s="77">
        <v>44797</v>
      </c>
      <c r="B286" s="78" t="s">
        <v>558</v>
      </c>
      <c r="C286" s="79">
        <v>110000</v>
      </c>
      <c r="D286" s="80"/>
      <c r="E286"/>
    </row>
    <row r="287" spans="1:5" s="3" customFormat="1" x14ac:dyDescent="0.3">
      <c r="A287" s="77">
        <v>44797</v>
      </c>
      <c r="B287" s="78" t="s">
        <v>689</v>
      </c>
      <c r="C287" s="79">
        <v>28000</v>
      </c>
      <c r="D287" s="80"/>
      <c r="E287"/>
    </row>
    <row r="288" spans="1:5" s="3" customFormat="1" x14ac:dyDescent="0.3">
      <c r="A288" s="77">
        <v>44799</v>
      </c>
      <c r="B288" s="97" t="s">
        <v>690</v>
      </c>
      <c r="C288" s="79">
        <v>204000</v>
      </c>
      <c r="D288" s="80"/>
      <c r="E288"/>
    </row>
    <row r="289" spans="1:5" s="3" customFormat="1" x14ac:dyDescent="0.3">
      <c r="A289" s="77"/>
      <c r="B289" s="78"/>
      <c r="C289" s="79"/>
      <c r="D289" s="80"/>
      <c r="E289"/>
    </row>
    <row r="290" spans="1:5" s="3" customFormat="1" x14ac:dyDescent="0.3">
      <c r="A290" s="77"/>
      <c r="B290" s="78"/>
      <c r="C290" s="79"/>
      <c r="D290" s="80"/>
      <c r="E290"/>
    </row>
    <row r="291" spans="1:5" s="3" customFormat="1" x14ac:dyDescent="0.3">
      <c r="A291" s="85"/>
      <c r="B291" s="84"/>
      <c r="C291" s="79"/>
      <c r="D291" s="80"/>
      <c r="E291"/>
    </row>
    <row r="292" spans="1:5" s="3" customFormat="1" x14ac:dyDescent="0.3">
      <c r="A292" s="85"/>
      <c r="B292" s="84"/>
      <c r="C292" s="79">
        <f>SUM(C285:C291)</f>
        <v>492000</v>
      </c>
      <c r="D292" s="80"/>
      <c r="E292"/>
    </row>
    <row r="293" spans="1:5" s="3" customFormat="1" x14ac:dyDescent="0.3">
      <c r="A293" s="85"/>
      <c r="B293" s="78" t="s">
        <v>335</v>
      </c>
      <c r="C293" s="79"/>
      <c r="D293" s="80"/>
      <c r="E293"/>
    </row>
    <row r="294" spans="1:5" x14ac:dyDescent="0.3">
      <c r="A294" s="85"/>
      <c r="B294" s="84"/>
      <c r="C294" s="79"/>
      <c r="D294" s="80"/>
    </row>
    <row r="295" spans="1:5" x14ac:dyDescent="0.3">
      <c r="A295" s="85"/>
      <c r="B295" s="84"/>
      <c r="C295" s="79"/>
      <c r="D295" s="80"/>
    </row>
    <row r="296" spans="1:5" x14ac:dyDescent="0.3">
      <c r="A296" s="85"/>
      <c r="B296" s="84"/>
      <c r="C296" s="79"/>
      <c r="D296" s="80"/>
    </row>
    <row r="297" spans="1:5" x14ac:dyDescent="0.3">
      <c r="A297" s="86" t="s">
        <v>388</v>
      </c>
      <c r="B297" s="84"/>
      <c r="C297" s="87">
        <v>0</v>
      </c>
      <c r="D297" s="80"/>
    </row>
    <row r="298" spans="1:5" x14ac:dyDescent="0.3">
      <c r="A298" s="63">
        <v>44781</v>
      </c>
      <c r="B298" s="37" t="s">
        <v>631</v>
      </c>
      <c r="C298" s="68">
        <v>10000</v>
      </c>
      <c r="D298" s="80"/>
    </row>
    <row r="299" spans="1:5" x14ac:dyDescent="0.3">
      <c r="A299" s="2">
        <v>44775</v>
      </c>
      <c r="B299" s="10" t="s">
        <v>678</v>
      </c>
      <c r="C299" s="3">
        <v>2100</v>
      </c>
      <c r="D299" s="80"/>
    </row>
    <row r="300" spans="1:5" s="3" customFormat="1" x14ac:dyDescent="0.3">
      <c r="A300" s="77"/>
      <c r="B300" s="78"/>
      <c r="C300" s="79"/>
      <c r="D300" s="80"/>
      <c r="E300"/>
    </row>
    <row r="301" spans="1:5" s="3" customFormat="1" x14ac:dyDescent="0.3">
      <c r="A301" s="77"/>
      <c r="B301" s="78"/>
      <c r="C301" s="79"/>
      <c r="D301" s="80"/>
      <c r="E301"/>
    </row>
    <row r="302" spans="1:5" s="3" customFormat="1" ht="17.25" thickBot="1" x14ac:dyDescent="0.35">
      <c r="A302" s="93"/>
      <c r="B302" s="94"/>
      <c r="C302" s="95">
        <f>SUM(C297:C301)</f>
        <v>12100</v>
      </c>
      <c r="D302" s="96"/>
      <c r="E302"/>
    </row>
    <row r="303" spans="1:5" s="3" customFormat="1" x14ac:dyDescent="0.3">
      <c r="A303" s="101"/>
      <c r="B303"/>
      <c r="E303"/>
    </row>
    <row r="306" spans="1:5" s="3" customFormat="1" x14ac:dyDescent="0.3">
      <c r="A306" s="5" t="s">
        <v>38</v>
      </c>
      <c r="B306"/>
      <c r="E306"/>
    </row>
    <row r="307" spans="1:5" s="3" customFormat="1" x14ac:dyDescent="0.3">
      <c r="A307" s="101"/>
      <c r="B307" s="10" t="s">
        <v>213</v>
      </c>
      <c r="C307" s="3">
        <v>300</v>
      </c>
      <c r="E307"/>
    </row>
    <row r="308" spans="1:5" s="3" customFormat="1" x14ac:dyDescent="0.3">
      <c r="A308" s="32">
        <v>44772</v>
      </c>
      <c r="B308" s="31" t="s">
        <v>600</v>
      </c>
      <c r="C308" s="33">
        <v>13100</v>
      </c>
      <c r="E308"/>
    </row>
    <row r="309" spans="1:5" s="3" customFormat="1" x14ac:dyDescent="0.3">
      <c r="A309" s="32">
        <v>44772</v>
      </c>
      <c r="B309" s="31" t="s">
        <v>601</v>
      </c>
      <c r="C309" s="33">
        <v>17600</v>
      </c>
      <c r="E309"/>
    </row>
    <row r="310" spans="1:5" s="3" customFormat="1" x14ac:dyDescent="0.3">
      <c r="A310" s="2">
        <v>44787</v>
      </c>
      <c r="B310" s="31" t="s">
        <v>154</v>
      </c>
      <c r="C310" s="3">
        <v>30000</v>
      </c>
      <c r="E310"/>
    </row>
    <row r="311" spans="1:5" s="3" customFormat="1" x14ac:dyDescent="0.3">
      <c r="A311" s="2">
        <v>44787</v>
      </c>
      <c r="B311" s="31" t="s">
        <v>656</v>
      </c>
      <c r="C311" s="3">
        <v>70000</v>
      </c>
      <c r="E311"/>
    </row>
    <row r="312" spans="1:5" s="3" customFormat="1" x14ac:dyDescent="0.3">
      <c r="A312" s="2">
        <v>44789</v>
      </c>
      <c r="B312" s="6" t="s">
        <v>87</v>
      </c>
      <c r="C312" s="3">
        <v>91990</v>
      </c>
      <c r="E312"/>
    </row>
    <row r="313" spans="1:5" s="3" customFormat="1" x14ac:dyDescent="0.3">
      <c r="A313" s="2">
        <v>44789</v>
      </c>
      <c r="B313" s="6" t="s">
        <v>48</v>
      </c>
      <c r="C313" s="3">
        <v>30000</v>
      </c>
      <c r="E313"/>
    </row>
    <row r="314" spans="1:5" s="3" customFormat="1" x14ac:dyDescent="0.3">
      <c r="A314" s="2">
        <v>44790</v>
      </c>
      <c r="B314" s="6" t="s">
        <v>37</v>
      </c>
      <c r="C314" s="3">
        <v>20680</v>
      </c>
      <c r="E314"/>
    </row>
    <row r="315" spans="1:5" s="3" customFormat="1" x14ac:dyDescent="0.3">
      <c r="A315" s="2"/>
      <c r="B315" s="31"/>
      <c r="E315"/>
    </row>
    <row r="316" spans="1:5" s="3" customFormat="1" x14ac:dyDescent="0.3">
      <c r="A316" s="2"/>
      <c r="B316" s="31"/>
      <c r="E316"/>
    </row>
    <row r="317" spans="1:5" s="3" customFormat="1" x14ac:dyDescent="0.3">
      <c r="A317" s="101"/>
      <c r="B317" s="10"/>
      <c r="E317"/>
    </row>
    <row r="318" spans="1:5" s="3" customFormat="1" x14ac:dyDescent="0.3">
      <c r="A318" s="101"/>
      <c r="B318" s="10"/>
      <c r="E318"/>
    </row>
    <row r="319" spans="1:5" s="3" customFormat="1" x14ac:dyDescent="0.3">
      <c r="A319" s="2"/>
      <c r="B319" s="15" t="s">
        <v>263</v>
      </c>
      <c r="E319"/>
    </row>
    <row r="320" spans="1:5" x14ac:dyDescent="0.3">
      <c r="A320" s="2"/>
      <c r="B320" s="31"/>
    </row>
    <row r="321" spans="1:5" s="3" customFormat="1" x14ac:dyDescent="0.3">
      <c r="A321" s="32"/>
      <c r="B321" s="15" t="s">
        <v>200</v>
      </c>
      <c r="C321" s="33">
        <v>30000</v>
      </c>
      <c r="E321"/>
    </row>
    <row r="322" spans="1:5" s="3" customFormat="1" x14ac:dyDescent="0.3">
      <c r="A322" s="32"/>
      <c r="B322" s="15" t="s">
        <v>201</v>
      </c>
      <c r="C322" s="33">
        <v>70000</v>
      </c>
      <c r="E322"/>
    </row>
    <row r="323" spans="1:5" s="3" customFormat="1" x14ac:dyDescent="0.3">
      <c r="A323" s="32"/>
      <c r="B323" s="31"/>
      <c r="C323" s="33"/>
      <c r="E323"/>
    </row>
    <row r="324" spans="1:5" s="3" customFormat="1" x14ac:dyDescent="0.3">
      <c r="A324" s="34"/>
      <c r="B324" s="35"/>
      <c r="C324" s="33"/>
      <c r="E324"/>
    </row>
    <row r="325" spans="1:5" s="3" customFormat="1" x14ac:dyDescent="0.3">
      <c r="A325" s="34"/>
      <c r="B325" s="35"/>
      <c r="C325" s="33"/>
      <c r="E325"/>
    </row>
    <row r="326" spans="1:5" s="3" customFormat="1" x14ac:dyDescent="0.3">
      <c r="A326" s="101"/>
      <c r="B326"/>
      <c r="C326" s="3">
        <f>SUM(C307:C325)</f>
        <v>373670</v>
      </c>
      <c r="E326"/>
    </row>
    <row r="330" spans="1:5" s="3" customFormat="1" x14ac:dyDescent="0.3">
      <c r="A330" s="5" t="s">
        <v>33</v>
      </c>
      <c r="B330"/>
      <c r="E330"/>
    </row>
    <row r="331" spans="1:5" x14ac:dyDescent="0.3">
      <c r="A331" s="2">
        <v>44714</v>
      </c>
      <c r="B331" s="10" t="s">
        <v>599</v>
      </c>
      <c r="C331" s="3">
        <v>75000</v>
      </c>
      <c r="D331" s="3">
        <v>220000</v>
      </c>
    </row>
    <row r="332" spans="1:5" s="3" customFormat="1" x14ac:dyDescent="0.3">
      <c r="A332" s="2">
        <v>44777</v>
      </c>
      <c r="B332" s="10" t="s">
        <v>617</v>
      </c>
      <c r="C332" s="3">
        <v>1400</v>
      </c>
      <c r="E332"/>
    </row>
    <row r="333" spans="1:5" s="3" customFormat="1" x14ac:dyDescent="0.3">
      <c r="A333" s="2">
        <v>44777</v>
      </c>
      <c r="B333" s="10" t="s">
        <v>618</v>
      </c>
      <c r="C333" s="3">
        <v>22050</v>
      </c>
      <c r="E333"/>
    </row>
    <row r="334" spans="1:5" s="3" customFormat="1" x14ac:dyDescent="0.3">
      <c r="A334" s="2">
        <v>44781</v>
      </c>
      <c r="B334" s="10" t="s">
        <v>630</v>
      </c>
      <c r="C334" s="3">
        <v>21000</v>
      </c>
      <c r="E334"/>
    </row>
    <row r="335" spans="1:5" s="3" customFormat="1" x14ac:dyDescent="0.3">
      <c r="A335" s="2">
        <v>44782</v>
      </c>
      <c r="B335" s="10" t="s">
        <v>173</v>
      </c>
      <c r="C335" s="3">
        <v>40163</v>
      </c>
      <c r="E335"/>
    </row>
    <row r="336" spans="1:5" s="3" customFormat="1" x14ac:dyDescent="0.3">
      <c r="A336" s="2">
        <v>44784</v>
      </c>
      <c r="B336" s="10" t="s">
        <v>639</v>
      </c>
      <c r="C336" s="3">
        <v>5050</v>
      </c>
      <c r="E336"/>
    </row>
    <row r="337" spans="1:5" s="3" customFormat="1" x14ac:dyDescent="0.3">
      <c r="A337" s="2">
        <v>44784</v>
      </c>
      <c r="B337" s="10" t="s">
        <v>640</v>
      </c>
      <c r="C337" s="3">
        <v>10000</v>
      </c>
      <c r="E337"/>
    </row>
    <row r="338" spans="1:5" s="3" customFormat="1" x14ac:dyDescent="0.3">
      <c r="A338" s="2">
        <v>44784</v>
      </c>
      <c r="B338" s="10" t="s">
        <v>644</v>
      </c>
      <c r="C338" s="3">
        <v>43133</v>
      </c>
      <c r="E338"/>
    </row>
    <row r="339" spans="1:5" s="3" customFormat="1" x14ac:dyDescent="0.3">
      <c r="A339" s="2">
        <v>44784</v>
      </c>
      <c r="B339" s="10" t="s">
        <v>641</v>
      </c>
      <c r="C339" s="3">
        <v>32800</v>
      </c>
      <c r="E339"/>
    </row>
    <row r="340" spans="1:5" s="3" customFormat="1" x14ac:dyDescent="0.3">
      <c r="A340" s="2">
        <v>44784</v>
      </c>
      <c r="B340" s="10" t="s">
        <v>642</v>
      </c>
      <c r="C340" s="3">
        <v>3000</v>
      </c>
      <c r="E340"/>
    </row>
    <row r="341" spans="1:5" s="3" customFormat="1" x14ac:dyDescent="0.3">
      <c r="A341" s="2">
        <v>44784</v>
      </c>
      <c r="B341" s="10" t="s">
        <v>643</v>
      </c>
      <c r="C341" s="3">
        <v>3300</v>
      </c>
      <c r="E341"/>
    </row>
    <row r="342" spans="1:5" s="3" customFormat="1" x14ac:dyDescent="0.3">
      <c r="A342" s="2">
        <v>44784</v>
      </c>
      <c r="B342" s="10" t="s">
        <v>643</v>
      </c>
      <c r="C342" s="3">
        <v>2100</v>
      </c>
      <c r="E342"/>
    </row>
    <row r="343" spans="1:5" s="3" customFormat="1" x14ac:dyDescent="0.3">
      <c r="A343" s="2">
        <v>44784</v>
      </c>
      <c r="B343" s="10" t="s">
        <v>173</v>
      </c>
      <c r="C343" s="3">
        <v>35619</v>
      </c>
      <c r="E343"/>
    </row>
    <row r="344" spans="1:5" s="3" customFormat="1" x14ac:dyDescent="0.3">
      <c r="A344" s="2">
        <v>44785</v>
      </c>
      <c r="B344" s="10" t="s">
        <v>650</v>
      </c>
      <c r="C344" s="3">
        <v>24800</v>
      </c>
      <c r="E344"/>
    </row>
    <row r="345" spans="1:5" s="3" customFormat="1" x14ac:dyDescent="0.3">
      <c r="A345" s="2">
        <v>44785</v>
      </c>
      <c r="B345" s="10" t="s">
        <v>651</v>
      </c>
      <c r="C345" s="3">
        <v>11400</v>
      </c>
      <c r="E345"/>
    </row>
    <row r="346" spans="1:5" s="3" customFormat="1" x14ac:dyDescent="0.3">
      <c r="A346" s="2">
        <v>44786</v>
      </c>
      <c r="B346" s="10" t="s">
        <v>147</v>
      </c>
      <c r="C346" s="3">
        <v>4200</v>
      </c>
      <c r="E346"/>
    </row>
    <row r="347" spans="1:5" s="3" customFormat="1" x14ac:dyDescent="0.3">
      <c r="A347" s="2">
        <v>44786</v>
      </c>
      <c r="B347" s="10" t="s">
        <v>147</v>
      </c>
      <c r="C347" s="3">
        <v>2600</v>
      </c>
      <c r="E347"/>
    </row>
    <row r="348" spans="1:5" s="3" customFormat="1" x14ac:dyDescent="0.3">
      <c r="A348" s="2">
        <v>44786</v>
      </c>
      <c r="B348" s="10" t="s">
        <v>652</v>
      </c>
      <c r="C348" s="3">
        <v>21900</v>
      </c>
      <c r="E348"/>
    </row>
    <row r="349" spans="1:5" s="3" customFormat="1" x14ac:dyDescent="0.3">
      <c r="A349" s="2">
        <v>44786</v>
      </c>
      <c r="B349" s="10" t="s">
        <v>652</v>
      </c>
      <c r="C349" s="3">
        <v>2500</v>
      </c>
      <c r="E349"/>
    </row>
    <row r="350" spans="1:5" s="3" customFormat="1" x14ac:dyDescent="0.3">
      <c r="A350" s="2">
        <v>44786</v>
      </c>
      <c r="B350" s="10" t="s">
        <v>653</v>
      </c>
      <c r="C350" s="3">
        <v>3000</v>
      </c>
      <c r="E350"/>
    </row>
    <row r="351" spans="1:5" s="3" customFormat="1" x14ac:dyDescent="0.3">
      <c r="A351" s="2">
        <v>44786</v>
      </c>
      <c r="B351" s="10" t="s">
        <v>654</v>
      </c>
      <c r="C351" s="3">
        <v>2200</v>
      </c>
      <c r="E351"/>
    </row>
    <row r="352" spans="1:5" s="3" customFormat="1" x14ac:dyDescent="0.3">
      <c r="A352" s="2">
        <v>44786</v>
      </c>
      <c r="B352" s="10" t="s">
        <v>655</v>
      </c>
      <c r="C352" s="3">
        <v>7640</v>
      </c>
      <c r="E352"/>
    </row>
    <row r="353" spans="1:5" s="3" customFormat="1" x14ac:dyDescent="0.3">
      <c r="A353" s="2">
        <v>44787</v>
      </c>
      <c r="B353" s="10" t="s">
        <v>657</v>
      </c>
      <c r="C353" s="3">
        <v>1900</v>
      </c>
      <c r="E353"/>
    </row>
    <row r="354" spans="1:5" s="3" customFormat="1" x14ac:dyDescent="0.3">
      <c r="A354" s="2">
        <v>44787</v>
      </c>
      <c r="B354" s="10" t="s">
        <v>658</v>
      </c>
      <c r="C354" s="3">
        <v>10500</v>
      </c>
      <c r="E354"/>
    </row>
    <row r="355" spans="1:5" s="3" customFormat="1" x14ac:dyDescent="0.3">
      <c r="A355" s="2">
        <v>44787</v>
      </c>
      <c r="B355" s="10" t="s">
        <v>658</v>
      </c>
      <c r="C355" s="3">
        <v>600</v>
      </c>
      <c r="E355"/>
    </row>
    <row r="356" spans="1:5" s="3" customFormat="1" x14ac:dyDescent="0.3">
      <c r="A356" s="2">
        <v>44787</v>
      </c>
      <c r="B356" s="10" t="s">
        <v>659</v>
      </c>
      <c r="C356" s="3">
        <v>4500</v>
      </c>
      <c r="E356"/>
    </row>
    <row r="357" spans="1:5" s="3" customFormat="1" x14ac:dyDescent="0.3">
      <c r="A357" s="2">
        <v>44787</v>
      </c>
      <c r="B357" s="10" t="s">
        <v>659</v>
      </c>
      <c r="C357" s="3">
        <v>4200</v>
      </c>
      <c r="E357"/>
    </row>
    <row r="358" spans="1:5" s="3" customFormat="1" x14ac:dyDescent="0.3">
      <c r="A358" s="2">
        <v>44788</v>
      </c>
      <c r="B358" s="10" t="s">
        <v>147</v>
      </c>
      <c r="C358" s="3">
        <v>4200</v>
      </c>
      <c r="E358"/>
    </row>
    <row r="359" spans="1:5" s="3" customFormat="1" x14ac:dyDescent="0.3">
      <c r="A359" s="2">
        <v>44788</v>
      </c>
      <c r="B359" s="10" t="s">
        <v>147</v>
      </c>
      <c r="C359" s="3">
        <v>2600</v>
      </c>
      <c r="E359"/>
    </row>
    <row r="360" spans="1:5" s="3" customFormat="1" x14ac:dyDescent="0.3">
      <c r="A360" s="2">
        <v>44788</v>
      </c>
      <c r="B360" s="10" t="s">
        <v>660</v>
      </c>
      <c r="C360" s="3">
        <v>1000</v>
      </c>
      <c r="E360"/>
    </row>
    <row r="361" spans="1:5" s="3" customFormat="1" x14ac:dyDescent="0.3">
      <c r="A361" s="2">
        <v>44788</v>
      </c>
      <c r="B361" s="10" t="s">
        <v>661</v>
      </c>
      <c r="C361" s="3">
        <v>24388</v>
      </c>
      <c r="E361"/>
    </row>
    <row r="362" spans="1:5" s="3" customFormat="1" x14ac:dyDescent="0.3">
      <c r="A362" s="2">
        <v>44789</v>
      </c>
      <c r="B362" s="10" t="s">
        <v>664</v>
      </c>
      <c r="C362" s="3">
        <v>21900</v>
      </c>
      <c r="E362"/>
    </row>
    <row r="363" spans="1:5" s="3" customFormat="1" x14ac:dyDescent="0.3">
      <c r="A363" s="2">
        <v>44789</v>
      </c>
      <c r="B363" s="10" t="s">
        <v>665</v>
      </c>
      <c r="C363" s="3">
        <v>25800</v>
      </c>
      <c r="E363"/>
    </row>
    <row r="364" spans="1:5" s="3" customFormat="1" x14ac:dyDescent="0.3">
      <c r="A364" s="2">
        <v>44791</v>
      </c>
      <c r="B364" s="10" t="s">
        <v>672</v>
      </c>
      <c r="C364" s="3">
        <v>36800</v>
      </c>
      <c r="E364"/>
    </row>
    <row r="365" spans="1:5" s="3" customFormat="1" x14ac:dyDescent="0.3">
      <c r="A365" s="2">
        <v>44791</v>
      </c>
      <c r="B365" s="10" t="s">
        <v>673</v>
      </c>
      <c r="C365" s="3">
        <v>7130</v>
      </c>
      <c r="E365"/>
    </row>
    <row r="366" spans="1:5" s="3" customFormat="1" x14ac:dyDescent="0.3">
      <c r="A366" s="2">
        <v>44793</v>
      </c>
      <c r="B366" s="10" t="s">
        <v>147</v>
      </c>
      <c r="C366" s="3">
        <v>4200</v>
      </c>
      <c r="E366"/>
    </row>
    <row r="367" spans="1:5" s="3" customFormat="1" x14ac:dyDescent="0.3">
      <c r="A367" s="2">
        <v>44793</v>
      </c>
      <c r="B367" s="10" t="s">
        <v>147</v>
      </c>
      <c r="C367" s="3">
        <v>2600</v>
      </c>
      <c r="E367"/>
    </row>
    <row r="368" spans="1:5" s="3" customFormat="1" x14ac:dyDescent="0.3">
      <c r="A368" s="2">
        <v>44793</v>
      </c>
      <c r="B368" s="10" t="s">
        <v>167</v>
      </c>
      <c r="C368" s="3">
        <v>10240</v>
      </c>
      <c r="E368"/>
    </row>
    <row r="369" spans="1:5" s="3" customFormat="1" x14ac:dyDescent="0.3">
      <c r="A369" s="2">
        <v>44794</v>
      </c>
      <c r="B369" s="10" t="s">
        <v>674</v>
      </c>
      <c r="C369" s="3">
        <v>12300</v>
      </c>
      <c r="E369"/>
    </row>
    <row r="370" spans="1:5" s="3" customFormat="1" x14ac:dyDescent="0.3">
      <c r="A370" s="2">
        <v>44794</v>
      </c>
      <c r="B370" s="10" t="s">
        <v>675</v>
      </c>
      <c r="C370" s="3">
        <v>44600</v>
      </c>
      <c r="E370"/>
    </row>
    <row r="371" spans="1:5" s="3" customFormat="1" x14ac:dyDescent="0.3">
      <c r="A371" s="2">
        <v>44794</v>
      </c>
      <c r="B371" s="10" t="s">
        <v>675</v>
      </c>
      <c r="C371" s="3">
        <v>28100</v>
      </c>
      <c r="E371"/>
    </row>
    <row r="372" spans="1:5" s="3" customFormat="1" x14ac:dyDescent="0.3">
      <c r="A372" s="2">
        <v>44794</v>
      </c>
      <c r="B372" s="10" t="s">
        <v>675</v>
      </c>
      <c r="C372" s="3">
        <v>5500</v>
      </c>
      <c r="E372"/>
    </row>
    <row r="373" spans="1:5" s="3" customFormat="1" x14ac:dyDescent="0.3">
      <c r="A373" s="2">
        <v>44795</v>
      </c>
      <c r="B373" s="10" t="s">
        <v>676</v>
      </c>
      <c r="C373" s="3">
        <v>3092</v>
      </c>
      <c r="E373"/>
    </row>
    <row r="374" spans="1:5" s="3" customFormat="1" x14ac:dyDescent="0.3">
      <c r="A374" s="2">
        <v>44795</v>
      </c>
      <c r="B374" s="10" t="s">
        <v>677</v>
      </c>
      <c r="C374" s="3">
        <v>21120</v>
      </c>
      <c r="E374"/>
    </row>
    <row r="375" spans="1:5" s="3" customFormat="1" x14ac:dyDescent="0.3">
      <c r="A375" s="2">
        <v>44795</v>
      </c>
      <c r="B375" s="10" t="s">
        <v>678</v>
      </c>
      <c r="C375" s="3">
        <v>2100</v>
      </c>
      <c r="E375"/>
    </row>
    <row r="376" spans="1:5" s="3" customFormat="1" x14ac:dyDescent="0.3">
      <c r="A376" s="2">
        <v>44795</v>
      </c>
      <c r="B376" s="10" t="s">
        <v>173</v>
      </c>
      <c r="C376" s="3">
        <v>43001</v>
      </c>
      <c r="E376"/>
    </row>
    <row r="377" spans="1:5" s="3" customFormat="1" x14ac:dyDescent="0.3">
      <c r="A377" s="2">
        <v>44796</v>
      </c>
      <c r="B377" s="10" t="s">
        <v>679</v>
      </c>
      <c r="C377" s="3">
        <v>8000</v>
      </c>
      <c r="E377"/>
    </row>
    <row r="378" spans="1:5" s="3" customFormat="1" x14ac:dyDescent="0.3">
      <c r="A378" s="2">
        <v>44796</v>
      </c>
      <c r="B378" s="10" t="s">
        <v>680</v>
      </c>
      <c r="C378" s="3">
        <v>1200</v>
      </c>
      <c r="E378"/>
    </row>
    <row r="379" spans="1:5" s="3" customFormat="1" x14ac:dyDescent="0.3">
      <c r="A379" s="2">
        <v>44797</v>
      </c>
      <c r="B379" s="10" t="s">
        <v>683</v>
      </c>
      <c r="C379" s="3">
        <v>50000</v>
      </c>
      <c r="E379"/>
    </row>
    <row r="380" spans="1:5" s="3" customFormat="1" x14ac:dyDescent="0.3">
      <c r="A380" s="2">
        <v>44797</v>
      </c>
      <c r="B380" s="10" t="s">
        <v>640</v>
      </c>
      <c r="C380" s="3">
        <v>10000</v>
      </c>
      <c r="E380"/>
    </row>
    <row r="381" spans="1:5" s="3" customFormat="1" x14ac:dyDescent="0.3">
      <c r="A381" s="2">
        <v>44798</v>
      </c>
      <c r="B381" s="15" t="s">
        <v>121</v>
      </c>
      <c r="C381" s="3">
        <v>189440</v>
      </c>
      <c r="E381"/>
    </row>
    <row r="382" spans="1:5" s="3" customFormat="1" x14ac:dyDescent="0.3">
      <c r="A382" s="2">
        <v>44799</v>
      </c>
      <c r="B382" s="10" t="s">
        <v>687</v>
      </c>
      <c r="C382" s="3">
        <v>6000</v>
      </c>
      <c r="E382"/>
    </row>
    <row r="383" spans="1:5" s="3" customFormat="1" x14ac:dyDescent="0.3">
      <c r="A383" s="2">
        <v>44799</v>
      </c>
      <c r="B383" s="10" t="s">
        <v>688</v>
      </c>
      <c r="C383" s="3">
        <v>13400</v>
      </c>
      <c r="E383"/>
    </row>
    <row r="384" spans="1:5" s="3" customFormat="1" x14ac:dyDescent="0.3">
      <c r="A384" s="2">
        <v>44800</v>
      </c>
      <c r="B384" s="10" t="s">
        <v>693</v>
      </c>
      <c r="C384" s="3">
        <v>12900</v>
      </c>
      <c r="E384"/>
    </row>
    <row r="385" spans="1:5" s="3" customFormat="1" x14ac:dyDescent="0.3">
      <c r="A385" s="2">
        <v>44800</v>
      </c>
      <c r="B385" s="10" t="s">
        <v>147</v>
      </c>
      <c r="C385" s="3">
        <v>4200</v>
      </c>
      <c r="E385"/>
    </row>
    <row r="386" spans="1:5" s="3" customFormat="1" x14ac:dyDescent="0.3">
      <c r="A386" s="2">
        <v>44800</v>
      </c>
      <c r="B386" s="10" t="s">
        <v>147</v>
      </c>
      <c r="C386" s="3">
        <v>2600</v>
      </c>
      <c r="E386"/>
    </row>
    <row r="387" spans="1:5" s="3" customFormat="1" x14ac:dyDescent="0.3">
      <c r="A387" s="2">
        <v>44800</v>
      </c>
      <c r="B387" s="10" t="s">
        <v>296</v>
      </c>
      <c r="C387" s="3">
        <v>3350</v>
      </c>
      <c r="E387"/>
    </row>
    <row r="388" spans="1:5" s="3" customFormat="1" x14ac:dyDescent="0.3">
      <c r="A388" s="2">
        <v>44800</v>
      </c>
      <c r="B388" s="10" t="s">
        <v>167</v>
      </c>
      <c r="C388" s="3">
        <v>2400</v>
      </c>
      <c r="E388"/>
    </row>
    <row r="389" spans="1:5" s="3" customFormat="1" x14ac:dyDescent="0.3">
      <c r="A389" s="2">
        <v>44801</v>
      </c>
      <c r="B389" s="10" t="s">
        <v>694</v>
      </c>
      <c r="C389" s="3">
        <v>24600</v>
      </c>
      <c r="E389"/>
    </row>
    <row r="390" spans="1:5" s="3" customFormat="1" x14ac:dyDescent="0.3">
      <c r="A390" s="2">
        <v>44801</v>
      </c>
      <c r="B390" s="10" t="s">
        <v>168</v>
      </c>
      <c r="C390" s="3">
        <v>23176</v>
      </c>
      <c r="E390"/>
    </row>
    <row r="391" spans="1:5" s="3" customFormat="1" x14ac:dyDescent="0.3">
      <c r="A391" s="2">
        <v>44801</v>
      </c>
      <c r="B391" s="10" t="s">
        <v>695</v>
      </c>
      <c r="C391" s="3">
        <v>35100</v>
      </c>
      <c r="E391"/>
    </row>
    <row r="392" spans="1:5" s="3" customFormat="1" x14ac:dyDescent="0.3">
      <c r="A392" s="2">
        <v>44802</v>
      </c>
      <c r="B392" s="10" t="s">
        <v>696</v>
      </c>
      <c r="C392" s="3">
        <v>3620</v>
      </c>
      <c r="E392"/>
    </row>
    <row r="393" spans="1:5" s="3" customFormat="1" x14ac:dyDescent="0.3">
      <c r="A393" s="2">
        <v>44802</v>
      </c>
      <c r="B393" s="10" t="s">
        <v>173</v>
      </c>
      <c r="C393" s="3">
        <v>16230</v>
      </c>
      <c r="E393"/>
    </row>
    <row r="394" spans="1:5" s="3" customFormat="1" x14ac:dyDescent="0.3">
      <c r="A394" s="2">
        <v>44803</v>
      </c>
      <c r="B394" s="10" t="s">
        <v>697</v>
      </c>
      <c r="C394" s="3">
        <v>2000</v>
      </c>
      <c r="E394"/>
    </row>
    <row r="395" spans="1:5" s="3" customFormat="1" x14ac:dyDescent="0.3">
      <c r="A395" s="2">
        <v>44804</v>
      </c>
      <c r="B395" s="10" t="s">
        <v>698</v>
      </c>
      <c r="C395" s="3">
        <v>3620</v>
      </c>
      <c r="E395"/>
    </row>
    <row r="396" spans="1:5" s="3" customFormat="1" x14ac:dyDescent="0.3">
      <c r="A396" s="2">
        <v>44804</v>
      </c>
      <c r="B396" s="10" t="s">
        <v>699</v>
      </c>
      <c r="C396" s="3">
        <v>6000</v>
      </c>
      <c r="E396"/>
    </row>
    <row r="397" spans="1:5" s="3" customFormat="1" x14ac:dyDescent="0.3">
      <c r="A397" s="2">
        <v>44804</v>
      </c>
      <c r="B397" s="10" t="s">
        <v>700</v>
      </c>
      <c r="C397" s="3">
        <v>5180</v>
      </c>
      <c r="E397"/>
    </row>
    <row r="398" spans="1:5" x14ac:dyDescent="0.3">
      <c r="A398" s="2"/>
      <c r="B398" s="10"/>
    </row>
    <row r="399" spans="1:5" x14ac:dyDescent="0.3">
      <c r="E399" s="10"/>
    </row>
    <row r="400" spans="1:5" x14ac:dyDescent="0.3">
      <c r="C400" s="3">
        <f>SUM(C331:C399)</f>
        <v>1120242</v>
      </c>
    </row>
    <row r="401" spans="1:5" x14ac:dyDescent="0.3">
      <c r="C401" s="3">
        <f>650000-C400</f>
        <v>-470242</v>
      </c>
    </row>
    <row r="404" spans="1:5" x14ac:dyDescent="0.3">
      <c r="A404" s="5" t="s">
        <v>26</v>
      </c>
    </row>
    <row r="405" spans="1:5" s="3" customFormat="1" x14ac:dyDescent="0.3">
      <c r="A405" s="2">
        <v>44719</v>
      </c>
      <c r="B405" s="10" t="s">
        <v>478</v>
      </c>
      <c r="C405" s="3">
        <v>298000</v>
      </c>
      <c r="E405"/>
    </row>
    <row r="406" spans="1:5" s="3" customFormat="1" x14ac:dyDescent="0.3">
      <c r="A406" s="25">
        <v>44770</v>
      </c>
      <c r="B406" s="102" t="s">
        <v>585</v>
      </c>
      <c r="C406" s="3">
        <v>372000</v>
      </c>
      <c r="E406"/>
    </row>
    <row r="407" spans="1:5" s="3" customFormat="1" x14ac:dyDescent="0.3">
      <c r="A407" s="2">
        <v>44779</v>
      </c>
      <c r="B407" s="10" t="s">
        <v>620</v>
      </c>
      <c r="C407" s="3">
        <v>2600</v>
      </c>
      <c r="E407"/>
    </row>
    <row r="408" spans="1:5" s="3" customFormat="1" x14ac:dyDescent="0.3">
      <c r="A408" s="63">
        <v>44779</v>
      </c>
      <c r="B408" s="37" t="s">
        <v>621</v>
      </c>
      <c r="C408" s="68">
        <v>4200</v>
      </c>
      <c r="E408"/>
    </row>
    <row r="409" spans="1:5" s="3" customFormat="1" x14ac:dyDescent="0.3">
      <c r="A409" s="63">
        <v>44780</v>
      </c>
      <c r="B409" s="37" t="s">
        <v>622</v>
      </c>
      <c r="C409" s="68">
        <v>8250</v>
      </c>
      <c r="E409"/>
    </row>
    <row r="410" spans="1:5" s="3" customFormat="1" x14ac:dyDescent="0.3">
      <c r="A410" s="63">
        <v>44780</v>
      </c>
      <c r="B410" s="37" t="s">
        <v>623</v>
      </c>
      <c r="C410" s="68">
        <v>900</v>
      </c>
      <c r="E410"/>
    </row>
    <row r="411" spans="1:5" s="3" customFormat="1" x14ac:dyDescent="0.3">
      <c r="A411" s="63">
        <v>44780</v>
      </c>
      <c r="B411" s="37" t="s">
        <v>624</v>
      </c>
      <c r="C411" s="68">
        <v>26142</v>
      </c>
      <c r="E411"/>
    </row>
    <row r="412" spans="1:5" s="3" customFormat="1" x14ac:dyDescent="0.3">
      <c r="A412" s="63">
        <v>44780</v>
      </c>
      <c r="B412" s="37" t="s">
        <v>625</v>
      </c>
      <c r="C412" s="68">
        <v>3150</v>
      </c>
      <c r="E412"/>
    </row>
    <row r="413" spans="1:5" s="3" customFormat="1" x14ac:dyDescent="0.3">
      <c r="A413" s="63">
        <v>44780</v>
      </c>
      <c r="B413" s="37" t="s">
        <v>626</v>
      </c>
      <c r="C413" s="68">
        <v>40580</v>
      </c>
      <c r="E413"/>
    </row>
    <row r="414" spans="1:5" s="3" customFormat="1" x14ac:dyDescent="0.3">
      <c r="A414" s="63">
        <v>44780</v>
      </c>
      <c r="B414" s="37" t="s">
        <v>626</v>
      </c>
      <c r="C414" s="68">
        <v>1380</v>
      </c>
      <c r="E414"/>
    </row>
    <row r="415" spans="1:5" s="3" customFormat="1" x14ac:dyDescent="0.3">
      <c r="A415" s="63">
        <v>44781</v>
      </c>
      <c r="B415" s="37" t="s">
        <v>627</v>
      </c>
      <c r="C415" s="68">
        <v>10000</v>
      </c>
      <c r="E415"/>
    </row>
    <row r="416" spans="1:5" s="3" customFormat="1" x14ac:dyDescent="0.3">
      <c r="A416" s="63">
        <v>44781</v>
      </c>
      <c r="B416" s="37" t="s">
        <v>627</v>
      </c>
      <c r="C416" s="68">
        <v>5800</v>
      </c>
      <c r="E416"/>
    </row>
    <row r="417" spans="1:5" s="3" customFormat="1" x14ac:dyDescent="0.3">
      <c r="A417" s="63">
        <v>44781</v>
      </c>
      <c r="B417" s="37" t="s">
        <v>628</v>
      </c>
      <c r="C417" s="68">
        <v>2400</v>
      </c>
      <c r="E417"/>
    </row>
    <row r="418" spans="1:5" s="3" customFormat="1" x14ac:dyDescent="0.3">
      <c r="A418" s="63">
        <v>44781</v>
      </c>
      <c r="B418" s="72" t="s">
        <v>47</v>
      </c>
      <c r="C418" s="68">
        <v>12870</v>
      </c>
      <c r="E418"/>
    </row>
    <row r="419" spans="1:5" s="3" customFormat="1" x14ac:dyDescent="0.3">
      <c r="A419" s="63">
        <v>44781</v>
      </c>
      <c r="B419" s="37" t="s">
        <v>629</v>
      </c>
      <c r="C419" s="68">
        <v>2000</v>
      </c>
      <c r="E419"/>
    </row>
    <row r="420" spans="1:5" s="3" customFormat="1" x14ac:dyDescent="0.3">
      <c r="A420" s="63">
        <v>44783</v>
      </c>
      <c r="B420" s="37" t="s">
        <v>636</v>
      </c>
      <c r="C420" s="68">
        <v>31000</v>
      </c>
      <c r="E420"/>
    </row>
    <row r="421" spans="1:5" s="3" customFormat="1" x14ac:dyDescent="0.3">
      <c r="A421" s="63">
        <v>44783</v>
      </c>
      <c r="B421" s="37" t="s">
        <v>637</v>
      </c>
      <c r="C421" s="68">
        <v>1400</v>
      </c>
      <c r="E421"/>
    </row>
    <row r="422" spans="1:5" s="3" customFormat="1" x14ac:dyDescent="0.3">
      <c r="A422" s="63">
        <v>44784</v>
      </c>
      <c r="B422" s="6" t="s">
        <v>21</v>
      </c>
      <c r="C422" s="3">
        <v>32340</v>
      </c>
      <c r="E422"/>
    </row>
    <row r="423" spans="1:5" s="3" customFormat="1" x14ac:dyDescent="0.3">
      <c r="A423" s="63">
        <v>44784</v>
      </c>
      <c r="B423" s="37" t="s">
        <v>645</v>
      </c>
      <c r="C423" s="68">
        <v>133370</v>
      </c>
      <c r="E423"/>
    </row>
    <row r="424" spans="1:5" s="3" customFormat="1" x14ac:dyDescent="0.3">
      <c r="A424" s="63">
        <v>44786</v>
      </c>
      <c r="B424" s="37" t="s">
        <v>649</v>
      </c>
      <c r="C424" s="68">
        <v>17230</v>
      </c>
      <c r="E424"/>
    </row>
    <row r="425" spans="1:5" s="3" customFormat="1" x14ac:dyDescent="0.3">
      <c r="A425" s="25">
        <v>44790</v>
      </c>
      <c r="B425" s="102" t="s">
        <v>666</v>
      </c>
      <c r="C425" s="3">
        <v>59800</v>
      </c>
      <c r="E425"/>
    </row>
    <row r="426" spans="1:5" s="3" customFormat="1" x14ac:dyDescent="0.3">
      <c r="A426" s="25"/>
      <c r="B426" s="10"/>
      <c r="C426" s="3">
        <v>-13209</v>
      </c>
      <c r="E426"/>
    </row>
    <row r="428" spans="1:5" s="3" customFormat="1" x14ac:dyDescent="0.3">
      <c r="A428" s="101"/>
      <c r="B428"/>
      <c r="C428" s="3">
        <f>SUM(C405:C427)</f>
        <v>1052203</v>
      </c>
      <c r="E428"/>
    </row>
    <row r="432" spans="1:5" s="3" customFormat="1" x14ac:dyDescent="0.3">
      <c r="A432" s="5" t="s">
        <v>68</v>
      </c>
      <c r="B432"/>
      <c r="E432"/>
    </row>
    <row r="433" spans="1:5" s="3" customFormat="1" x14ac:dyDescent="0.3">
      <c r="A433" s="2">
        <v>44774</v>
      </c>
      <c r="B433" s="10" t="s">
        <v>609</v>
      </c>
      <c r="C433" s="3">
        <v>6000</v>
      </c>
      <c r="E433"/>
    </row>
    <row r="434" spans="1:5" s="3" customFormat="1" x14ac:dyDescent="0.3">
      <c r="A434" s="2">
        <v>44774</v>
      </c>
      <c r="B434" s="10" t="s">
        <v>610</v>
      </c>
      <c r="C434" s="3">
        <v>1000</v>
      </c>
      <c r="E434"/>
    </row>
    <row r="435" spans="1:5" s="3" customFormat="1" x14ac:dyDescent="0.3">
      <c r="A435" s="2">
        <v>44774</v>
      </c>
      <c r="B435" s="10" t="s">
        <v>611</v>
      </c>
      <c r="C435" s="3">
        <v>150000</v>
      </c>
      <c r="E435"/>
    </row>
    <row r="436" spans="1:5" s="3" customFormat="1" x14ac:dyDescent="0.3">
      <c r="A436" s="2">
        <v>44774</v>
      </c>
      <c r="B436" s="10" t="s">
        <v>612</v>
      </c>
      <c r="C436" s="3">
        <v>26800</v>
      </c>
      <c r="E436"/>
    </row>
    <row r="437" spans="1:5" s="3" customFormat="1" x14ac:dyDescent="0.3">
      <c r="A437" s="2">
        <v>44775</v>
      </c>
      <c r="B437" s="10" t="s">
        <v>613</v>
      </c>
      <c r="C437" s="3">
        <v>61550</v>
      </c>
      <c r="E437"/>
    </row>
    <row r="438" spans="1:5" s="3" customFormat="1" x14ac:dyDescent="0.3">
      <c r="A438" s="25">
        <v>44775</v>
      </c>
      <c r="B438" s="10" t="s">
        <v>610</v>
      </c>
      <c r="C438" s="3">
        <v>1000</v>
      </c>
      <c r="E438"/>
    </row>
    <row r="439" spans="1:5" s="3" customFormat="1" x14ac:dyDescent="0.3">
      <c r="A439" s="2">
        <v>44776</v>
      </c>
      <c r="B439" s="10" t="s">
        <v>104</v>
      </c>
      <c r="C439" s="3">
        <v>8400</v>
      </c>
      <c r="E439"/>
    </row>
    <row r="440" spans="1:5" s="3" customFormat="1" x14ac:dyDescent="0.3">
      <c r="A440" s="2">
        <v>44776</v>
      </c>
      <c r="B440" s="10" t="s">
        <v>615</v>
      </c>
      <c r="C440" s="3">
        <v>5250</v>
      </c>
      <c r="E440"/>
    </row>
    <row r="441" spans="1:5" s="3" customFormat="1" x14ac:dyDescent="0.3">
      <c r="A441" s="2">
        <v>44776</v>
      </c>
      <c r="B441" s="10" t="s">
        <v>616</v>
      </c>
      <c r="C441" s="3">
        <v>39186</v>
      </c>
      <c r="E441"/>
    </row>
    <row r="442" spans="1:5" s="3" customFormat="1" x14ac:dyDescent="0.3">
      <c r="A442" s="2">
        <v>44777</v>
      </c>
      <c r="B442" s="10" t="s">
        <v>609</v>
      </c>
      <c r="C442" s="3">
        <v>6000</v>
      </c>
      <c r="E442"/>
    </row>
    <row r="443" spans="1:5" s="3" customFormat="1" x14ac:dyDescent="0.3">
      <c r="A443" s="2"/>
      <c r="B443" s="10"/>
      <c r="E443"/>
    </row>
    <row r="444" spans="1:5" s="3" customFormat="1" x14ac:dyDescent="0.3">
      <c r="A444" s="2"/>
      <c r="B444"/>
      <c r="E444"/>
    </row>
    <row r="445" spans="1:5" s="3" customFormat="1" x14ac:dyDescent="0.3">
      <c r="A445" s="2"/>
      <c r="B445"/>
      <c r="E445"/>
    </row>
    <row r="447" spans="1:5" s="3" customFormat="1" x14ac:dyDescent="0.3">
      <c r="A447" s="101"/>
      <c r="B447"/>
      <c r="C447" s="3">
        <f>SUM(C433:C446)</f>
        <v>305186</v>
      </c>
      <c r="E447"/>
    </row>
    <row r="448" spans="1:5" s="3" customFormat="1" x14ac:dyDescent="0.3">
      <c r="A448" s="101"/>
      <c r="B448"/>
      <c r="C448" s="3">
        <f>300000-C447</f>
        <v>-5186</v>
      </c>
      <c r="E448"/>
    </row>
    <row r="452" spans="1:5" s="3" customFormat="1" x14ac:dyDescent="0.3">
      <c r="A452" s="36" t="s">
        <v>205</v>
      </c>
      <c r="B452"/>
      <c r="E452"/>
    </row>
    <row r="453" spans="1:5" s="3" customFormat="1" x14ac:dyDescent="0.3">
      <c r="A453" s="2">
        <v>44683</v>
      </c>
      <c r="B453" s="10" t="s">
        <v>206</v>
      </c>
      <c r="C453" s="3">
        <v>220000</v>
      </c>
      <c r="E453"/>
    </row>
    <row r="454" spans="1:5" s="3" customFormat="1" x14ac:dyDescent="0.3">
      <c r="A454" s="2">
        <v>44690</v>
      </c>
      <c r="B454" s="10" t="s">
        <v>485</v>
      </c>
      <c r="C454" s="3">
        <v>40000</v>
      </c>
      <c r="E454"/>
    </row>
    <row r="455" spans="1:5" s="3" customFormat="1" x14ac:dyDescent="0.3">
      <c r="A455" s="2">
        <v>44713</v>
      </c>
      <c r="B455" s="10" t="s">
        <v>355</v>
      </c>
      <c r="C455" s="3">
        <v>220000</v>
      </c>
      <c r="E455"/>
    </row>
    <row r="456" spans="1:5" s="3" customFormat="1" x14ac:dyDescent="0.3">
      <c r="A456" s="2">
        <v>44713</v>
      </c>
      <c r="B456" s="10" t="s">
        <v>484</v>
      </c>
      <c r="C456" s="3">
        <v>40000</v>
      </c>
      <c r="E456"/>
    </row>
    <row r="457" spans="1:5" x14ac:dyDescent="0.3">
      <c r="A457" s="2">
        <v>44743</v>
      </c>
      <c r="B457" s="10" t="s">
        <v>509</v>
      </c>
      <c r="C457" s="3">
        <v>40000</v>
      </c>
    </row>
    <row r="458" spans="1:5" x14ac:dyDescent="0.3">
      <c r="A458" s="2">
        <v>44743</v>
      </c>
      <c r="B458" s="10" t="s">
        <v>482</v>
      </c>
      <c r="C458" s="3">
        <v>140000</v>
      </c>
    </row>
    <row r="459" spans="1:5" x14ac:dyDescent="0.3">
      <c r="A459" s="2">
        <v>44749</v>
      </c>
      <c r="B459" s="10" t="s">
        <v>510</v>
      </c>
      <c r="C459" s="3">
        <v>-100000</v>
      </c>
    </row>
    <row r="460" spans="1:5" x14ac:dyDescent="0.3">
      <c r="A460" s="2">
        <v>44773</v>
      </c>
      <c r="B460" s="10" t="s">
        <v>602</v>
      </c>
      <c r="C460" s="3">
        <v>40000</v>
      </c>
    </row>
    <row r="462" spans="1:5" s="3" customFormat="1" x14ac:dyDescent="0.3">
      <c r="A462" s="101"/>
      <c r="B462"/>
      <c r="C462" s="3">
        <f>SUM(C453:C461)</f>
        <v>640000</v>
      </c>
      <c r="E462"/>
    </row>
    <row r="464" spans="1:5" s="3" customFormat="1" x14ac:dyDescent="0.3">
      <c r="A464" s="101"/>
      <c r="B464"/>
      <c r="E464"/>
    </row>
    <row r="465" spans="1:5" s="3" customFormat="1" x14ac:dyDescent="0.3">
      <c r="A465" s="101"/>
      <c r="B465"/>
      <c r="E465"/>
    </row>
    <row r="466" spans="1:5" s="3" customFormat="1" x14ac:dyDescent="0.3">
      <c r="A466" s="36" t="s">
        <v>273</v>
      </c>
      <c r="B466"/>
      <c r="E466"/>
    </row>
    <row r="467" spans="1:5" s="3" customFormat="1" x14ac:dyDescent="0.3">
      <c r="A467" s="2"/>
      <c r="B467" s="15" t="s">
        <v>412</v>
      </c>
      <c r="C467" s="3">
        <v>20000</v>
      </c>
      <c r="E467"/>
    </row>
    <row r="468" spans="1:5" s="3" customFormat="1" x14ac:dyDescent="0.3">
      <c r="A468" s="2"/>
      <c r="B468" s="6" t="s">
        <v>40</v>
      </c>
      <c r="C468" s="3">
        <v>10000</v>
      </c>
      <c r="E468"/>
    </row>
    <row r="469" spans="1:5" x14ac:dyDescent="0.3">
      <c r="A469" s="2">
        <v>44774</v>
      </c>
      <c r="B469" s="10" t="s">
        <v>609</v>
      </c>
      <c r="C469" s="3">
        <v>6000</v>
      </c>
    </row>
    <row r="470" spans="1:5" x14ac:dyDescent="0.3">
      <c r="A470" s="2">
        <v>44774</v>
      </c>
      <c r="B470" s="10" t="s">
        <v>610</v>
      </c>
      <c r="C470" s="3">
        <v>1000</v>
      </c>
    </row>
    <row r="471" spans="1:5" x14ac:dyDescent="0.3">
      <c r="A471" s="25">
        <v>44775</v>
      </c>
      <c r="B471" s="10" t="s">
        <v>610</v>
      </c>
      <c r="C471" s="3">
        <v>1000</v>
      </c>
    </row>
    <row r="472" spans="1:5" x14ac:dyDescent="0.3">
      <c r="A472" s="2">
        <v>44777</v>
      </c>
      <c r="B472" s="10" t="s">
        <v>609</v>
      </c>
      <c r="C472" s="3">
        <v>6000</v>
      </c>
    </row>
    <row r="473" spans="1:5" x14ac:dyDescent="0.3">
      <c r="A473" s="2">
        <v>44777</v>
      </c>
      <c r="B473" s="10" t="s">
        <v>617</v>
      </c>
      <c r="C473" s="3">
        <v>1400</v>
      </c>
    </row>
    <row r="474" spans="1:5" x14ac:dyDescent="0.3">
      <c r="A474" s="63">
        <v>44781</v>
      </c>
      <c r="B474" s="37" t="s">
        <v>632</v>
      </c>
      <c r="C474" s="68">
        <v>2400</v>
      </c>
    </row>
    <row r="475" spans="1:5" x14ac:dyDescent="0.3">
      <c r="A475" s="63">
        <v>44783</v>
      </c>
      <c r="B475" s="37" t="s">
        <v>637</v>
      </c>
      <c r="C475" s="68">
        <v>1400</v>
      </c>
    </row>
    <row r="476" spans="1:5" x14ac:dyDescent="0.3">
      <c r="A476" s="2">
        <v>44784</v>
      </c>
      <c r="B476" s="10" t="s">
        <v>641</v>
      </c>
      <c r="C476" s="3">
        <v>32800</v>
      </c>
    </row>
    <row r="477" spans="1:5" x14ac:dyDescent="0.3">
      <c r="A477" s="2">
        <v>44786</v>
      </c>
      <c r="B477" s="10" t="s">
        <v>653</v>
      </c>
      <c r="C477" s="3">
        <v>3000</v>
      </c>
    </row>
    <row r="478" spans="1:5" x14ac:dyDescent="0.3">
      <c r="A478" s="2">
        <v>44787</v>
      </c>
      <c r="B478" s="10" t="s">
        <v>658</v>
      </c>
      <c r="C478" s="3">
        <v>10500</v>
      </c>
    </row>
    <row r="479" spans="1:5" x14ac:dyDescent="0.3">
      <c r="A479" s="2">
        <v>44787</v>
      </c>
      <c r="B479" s="10" t="s">
        <v>658</v>
      </c>
      <c r="C479" s="3">
        <v>600</v>
      </c>
    </row>
    <row r="480" spans="1:5" x14ac:dyDescent="0.3">
      <c r="A480" s="2">
        <v>44788</v>
      </c>
      <c r="B480" s="10" t="s">
        <v>660</v>
      </c>
      <c r="C480" s="3">
        <v>1000</v>
      </c>
    </row>
    <row r="481" spans="1:5" x14ac:dyDescent="0.3">
      <c r="A481" s="2">
        <v>44789</v>
      </c>
      <c r="B481" s="10" t="s">
        <v>665</v>
      </c>
      <c r="C481" s="3">
        <v>25800</v>
      </c>
    </row>
    <row r="482" spans="1:5" x14ac:dyDescent="0.3">
      <c r="A482" s="2">
        <v>44794</v>
      </c>
      <c r="B482" s="10" t="s">
        <v>674</v>
      </c>
      <c r="C482" s="3">
        <v>12300</v>
      </c>
    </row>
    <row r="483" spans="1:5" x14ac:dyDescent="0.3">
      <c r="A483" s="2">
        <v>44799</v>
      </c>
      <c r="B483" s="10" t="s">
        <v>687</v>
      </c>
      <c r="C483" s="3">
        <v>6000</v>
      </c>
    </row>
    <row r="484" spans="1:5" x14ac:dyDescent="0.3">
      <c r="A484" s="2"/>
      <c r="B484" s="10"/>
    </row>
    <row r="485" spans="1:5" x14ac:dyDescent="0.3">
      <c r="A485" s="2"/>
      <c r="B485" s="10"/>
    </row>
    <row r="486" spans="1:5" s="3" customFormat="1" x14ac:dyDescent="0.3">
      <c r="A486" s="2"/>
      <c r="B486" s="6" t="s">
        <v>21</v>
      </c>
      <c r="C486" s="3">
        <v>40000</v>
      </c>
      <c r="E486"/>
    </row>
    <row r="487" spans="1:5" s="3" customFormat="1" x14ac:dyDescent="0.3">
      <c r="A487" s="2"/>
      <c r="B487" s="15" t="s">
        <v>461</v>
      </c>
      <c r="C487" s="3">
        <v>30000</v>
      </c>
      <c r="E487"/>
    </row>
    <row r="488" spans="1:5" s="3" customFormat="1" x14ac:dyDescent="0.3">
      <c r="A488" s="2"/>
      <c r="B488" s="15" t="s">
        <v>462</v>
      </c>
      <c r="C488" s="3">
        <v>70000</v>
      </c>
      <c r="E488"/>
    </row>
    <row r="489" spans="1:5" s="3" customFormat="1" x14ac:dyDescent="0.3">
      <c r="A489" s="101"/>
      <c r="B489" s="10"/>
      <c r="E489"/>
    </row>
    <row r="490" spans="1:5" s="3" customFormat="1" x14ac:dyDescent="0.3">
      <c r="A490" s="101"/>
      <c r="B490"/>
      <c r="C490" s="3">
        <f>SUM(C467:C489)</f>
        <v>281200</v>
      </c>
      <c r="E490"/>
    </row>
    <row r="491" spans="1:5" s="3" customFormat="1" x14ac:dyDescent="0.3">
      <c r="A491" s="101"/>
      <c r="B491"/>
      <c r="C491" s="3">
        <f>250000-C490</f>
        <v>-31200</v>
      </c>
      <c r="E491"/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"/>
  <sheetViews>
    <sheetView topLeftCell="A124" zoomScale="85" zoomScaleNormal="85" workbookViewId="0">
      <selection activeCell="A134" sqref="A134:C145"/>
    </sheetView>
  </sheetViews>
  <sheetFormatPr defaultColWidth="9" defaultRowHeight="16.5" x14ac:dyDescent="0.3"/>
  <cols>
    <col min="1" max="1" width="12.625" style="114" customWidth="1"/>
    <col min="2" max="2" width="50.625" customWidth="1"/>
    <col min="3" max="4" width="15.625" style="3" customWidth="1"/>
    <col min="5" max="5" width="30.625" customWidth="1"/>
    <col min="6" max="6" width="10.625" bestFit="1" customWidth="1"/>
  </cols>
  <sheetData>
    <row r="1" spans="1:4" s="9" customFormat="1" ht="30" customHeight="1" x14ac:dyDescent="0.3">
      <c r="A1" s="7" t="s">
        <v>9</v>
      </c>
      <c r="B1" s="125">
        <f>C76</f>
        <v>-1055577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44805</v>
      </c>
      <c r="B4" t="s">
        <v>12</v>
      </c>
      <c r="C4" s="3">
        <v>2816335</v>
      </c>
    </row>
    <row r="5" spans="1:4" x14ac:dyDescent="0.3">
      <c r="A5" s="2">
        <v>44805</v>
      </c>
      <c r="B5" s="10" t="s">
        <v>713</v>
      </c>
      <c r="C5" s="3">
        <v>-800000</v>
      </c>
    </row>
    <row r="6" spans="1:4" x14ac:dyDescent="0.3">
      <c r="A6" s="2">
        <v>44805</v>
      </c>
      <c r="B6" s="10" t="s">
        <v>701</v>
      </c>
      <c r="C6" s="3">
        <v>3642000</v>
      </c>
    </row>
    <row r="7" spans="1:4" x14ac:dyDescent="0.3">
      <c r="A7" s="2">
        <v>44806</v>
      </c>
      <c r="B7" t="s">
        <v>40</v>
      </c>
      <c r="C7" s="3">
        <v>-10000</v>
      </c>
    </row>
    <row r="8" spans="1:4" x14ac:dyDescent="0.3">
      <c r="A8" s="2">
        <v>44806</v>
      </c>
      <c r="B8" s="10" t="s">
        <v>702</v>
      </c>
      <c r="C8" s="3">
        <v>-40000</v>
      </c>
    </row>
    <row r="9" spans="1:4" x14ac:dyDescent="0.3">
      <c r="A9" s="2">
        <v>44806</v>
      </c>
      <c r="B9" s="4" t="s">
        <v>29</v>
      </c>
      <c r="C9" s="3">
        <v>-400000</v>
      </c>
    </row>
    <row r="10" spans="1:4" x14ac:dyDescent="0.3">
      <c r="A10" s="2">
        <v>44809</v>
      </c>
      <c r="B10" s="10" t="s">
        <v>714</v>
      </c>
      <c r="C10" s="3">
        <v>-30000</v>
      </c>
    </row>
    <row r="11" spans="1:4" x14ac:dyDescent="0.3">
      <c r="A11" s="2">
        <v>44809</v>
      </c>
      <c r="B11" s="10" t="s">
        <v>715</v>
      </c>
      <c r="C11" s="3">
        <v>200000</v>
      </c>
    </row>
    <row r="12" spans="1:4" x14ac:dyDescent="0.3">
      <c r="A12" s="2">
        <v>44809</v>
      </c>
      <c r="B12" s="10" t="s">
        <v>716</v>
      </c>
      <c r="C12" s="3">
        <v>295000</v>
      </c>
    </row>
    <row r="13" spans="1:4" x14ac:dyDescent="0.3">
      <c r="A13" s="2">
        <v>44810</v>
      </c>
      <c r="B13" t="s">
        <v>59</v>
      </c>
      <c r="C13" s="3">
        <v>-17810</v>
      </c>
    </row>
    <row r="14" spans="1:4" x14ac:dyDescent="0.3">
      <c r="A14" s="2">
        <v>44810</v>
      </c>
      <c r="B14" s="10" t="s">
        <v>717</v>
      </c>
      <c r="C14" s="3">
        <v>-120000</v>
      </c>
    </row>
    <row r="15" spans="1:4" x14ac:dyDescent="0.3">
      <c r="A15" s="2">
        <v>44811</v>
      </c>
      <c r="B15" s="10" t="s">
        <v>718</v>
      </c>
      <c r="C15" s="3">
        <v>109610</v>
      </c>
    </row>
    <row r="16" spans="1:4" x14ac:dyDescent="0.3">
      <c r="A16" s="2">
        <v>44811</v>
      </c>
      <c r="B16" s="10" t="s">
        <v>719</v>
      </c>
      <c r="C16" s="3">
        <v>-109610</v>
      </c>
    </row>
    <row r="17" spans="1:3" x14ac:dyDescent="0.3">
      <c r="A17" s="2">
        <v>44812</v>
      </c>
      <c r="B17" s="10" t="s">
        <v>720</v>
      </c>
      <c r="C17" s="3">
        <v>255730</v>
      </c>
    </row>
    <row r="18" spans="1:3" x14ac:dyDescent="0.3">
      <c r="A18" s="2">
        <v>44812</v>
      </c>
      <c r="B18" s="10" t="s">
        <v>719</v>
      </c>
      <c r="C18" s="3">
        <v>-255730</v>
      </c>
    </row>
    <row r="19" spans="1:3" x14ac:dyDescent="0.3">
      <c r="A19" s="2">
        <v>44812</v>
      </c>
      <c r="B19" t="s">
        <v>74</v>
      </c>
      <c r="C19" s="3">
        <v>-1500000</v>
      </c>
    </row>
    <row r="20" spans="1:3" x14ac:dyDescent="0.3">
      <c r="A20" s="2">
        <v>44817</v>
      </c>
      <c r="B20" t="s">
        <v>28</v>
      </c>
      <c r="C20" s="3">
        <v>-377898</v>
      </c>
    </row>
    <row r="21" spans="1:3" x14ac:dyDescent="0.3">
      <c r="A21" s="2">
        <v>44817</v>
      </c>
      <c r="B21" t="s">
        <v>14</v>
      </c>
      <c r="C21" s="3">
        <v>-10000</v>
      </c>
    </row>
    <row r="22" spans="1:3" x14ac:dyDescent="0.3">
      <c r="A22" s="2">
        <v>44817</v>
      </c>
      <c r="B22" t="s">
        <v>27</v>
      </c>
      <c r="C22" s="3">
        <v>-30000</v>
      </c>
    </row>
    <row r="23" spans="1:3" x14ac:dyDescent="0.3">
      <c r="A23" s="2">
        <v>44817</v>
      </c>
      <c r="B23" t="s">
        <v>30</v>
      </c>
      <c r="C23" s="3">
        <v>-55650</v>
      </c>
    </row>
    <row r="24" spans="1:3" x14ac:dyDescent="0.3">
      <c r="A24" s="2">
        <v>44817</v>
      </c>
      <c r="B24" t="s">
        <v>75</v>
      </c>
      <c r="C24" s="3">
        <v>-65970</v>
      </c>
    </row>
    <row r="25" spans="1:3" x14ac:dyDescent="0.3">
      <c r="A25" s="2">
        <v>44817</v>
      </c>
      <c r="B25" s="10" t="s">
        <v>412</v>
      </c>
      <c r="C25" s="3">
        <v>-20000</v>
      </c>
    </row>
    <row r="26" spans="1:3" x14ac:dyDescent="0.3">
      <c r="A26" s="2">
        <v>44817</v>
      </c>
      <c r="B26" t="s">
        <v>26</v>
      </c>
      <c r="C26" s="3">
        <v>-1052203</v>
      </c>
    </row>
    <row r="27" spans="1:3" x14ac:dyDescent="0.3">
      <c r="A27" s="2">
        <v>44818</v>
      </c>
      <c r="B27" s="10" t="s">
        <v>750</v>
      </c>
      <c r="C27" s="3">
        <v>-7000</v>
      </c>
    </row>
    <row r="28" spans="1:3" x14ac:dyDescent="0.3">
      <c r="A28" s="2">
        <v>44819</v>
      </c>
      <c r="B28" s="10" t="s">
        <v>751</v>
      </c>
      <c r="C28" s="3">
        <v>-199000</v>
      </c>
    </row>
    <row r="29" spans="1:3" x14ac:dyDescent="0.3">
      <c r="A29" s="2">
        <v>44819</v>
      </c>
      <c r="B29" s="10" t="s">
        <v>758</v>
      </c>
      <c r="C29" s="3">
        <v>-30000</v>
      </c>
    </row>
    <row r="30" spans="1:3" x14ac:dyDescent="0.3">
      <c r="A30" s="2">
        <v>44821</v>
      </c>
      <c r="B30" s="10" t="s">
        <v>759</v>
      </c>
      <c r="C30" s="3">
        <v>791</v>
      </c>
    </row>
    <row r="31" spans="1:3" x14ac:dyDescent="0.3">
      <c r="A31" s="2">
        <v>44823</v>
      </c>
      <c r="B31" t="s">
        <v>77</v>
      </c>
      <c r="C31" s="3">
        <v>-57806</v>
      </c>
    </row>
    <row r="32" spans="1:3" x14ac:dyDescent="0.3">
      <c r="A32" s="2">
        <v>44824</v>
      </c>
      <c r="B32" s="10" t="s">
        <v>106</v>
      </c>
      <c r="C32" s="3">
        <v>840000</v>
      </c>
    </row>
    <row r="33" spans="1:4" x14ac:dyDescent="0.3">
      <c r="A33" s="2">
        <v>44825</v>
      </c>
      <c r="B33" t="s">
        <v>76</v>
      </c>
      <c r="C33" s="3">
        <v>-58523</v>
      </c>
    </row>
    <row r="34" spans="1:4" x14ac:dyDescent="0.3">
      <c r="A34" s="2">
        <v>44825</v>
      </c>
      <c r="B34" s="10" t="s">
        <v>772</v>
      </c>
      <c r="C34" s="3">
        <v>427880</v>
      </c>
    </row>
    <row r="35" spans="1:4" x14ac:dyDescent="0.3">
      <c r="A35" s="2">
        <v>44830</v>
      </c>
      <c r="B35" s="10" t="s">
        <v>777</v>
      </c>
      <c r="C35" s="3">
        <v>-30000</v>
      </c>
    </row>
    <row r="36" spans="1:4" x14ac:dyDescent="0.3">
      <c r="A36" s="2">
        <v>44831</v>
      </c>
      <c r="B36" s="10" t="s">
        <v>784</v>
      </c>
      <c r="C36" s="3">
        <v>8870</v>
      </c>
    </row>
    <row r="37" spans="1:4" x14ac:dyDescent="0.3">
      <c r="A37" s="2">
        <v>44832</v>
      </c>
      <c r="B37" s="10" t="s">
        <v>784</v>
      </c>
      <c r="C37" s="3">
        <v>-8870</v>
      </c>
    </row>
    <row r="38" spans="1:4" x14ac:dyDescent="0.3">
      <c r="A38" s="2">
        <v>44830</v>
      </c>
      <c r="B38" s="10" t="s">
        <v>685</v>
      </c>
      <c r="C38" s="3">
        <v>-105000</v>
      </c>
    </row>
    <row r="39" spans="1:4" x14ac:dyDescent="0.3">
      <c r="A39" s="2">
        <v>44833</v>
      </c>
      <c r="B39" s="10" t="s">
        <v>786</v>
      </c>
      <c r="C39" s="3">
        <v>-30000</v>
      </c>
    </row>
    <row r="40" spans="1:4" x14ac:dyDescent="0.3">
      <c r="A40" s="2">
        <v>44834</v>
      </c>
      <c r="B40" s="10" t="s">
        <v>207</v>
      </c>
      <c r="C40" s="3">
        <v>-800000</v>
      </c>
    </row>
    <row r="41" spans="1:4" x14ac:dyDescent="0.3">
      <c r="A41" s="2">
        <v>44834</v>
      </c>
      <c r="B41" s="10" t="s">
        <v>790</v>
      </c>
      <c r="C41" s="3">
        <v>-630000</v>
      </c>
    </row>
    <row r="42" spans="1:4" x14ac:dyDescent="0.3">
      <c r="A42" s="2">
        <v>44834</v>
      </c>
      <c r="B42" s="10" t="s">
        <v>791</v>
      </c>
      <c r="C42" s="3">
        <v>-115094</v>
      </c>
    </row>
    <row r="43" spans="1:4" x14ac:dyDescent="0.3">
      <c r="A43" s="2"/>
      <c r="B43" s="10"/>
    </row>
    <row r="44" spans="1:4" x14ac:dyDescent="0.3">
      <c r="A44" s="2"/>
      <c r="B44" s="10"/>
    </row>
    <row r="45" spans="1:4" x14ac:dyDescent="0.3">
      <c r="A45" s="2"/>
      <c r="B45" s="10"/>
    </row>
    <row r="46" spans="1:4" x14ac:dyDescent="0.3">
      <c r="A46" s="113" t="s">
        <v>361</v>
      </c>
      <c r="D46" s="3">
        <f>SUM(D47:D54)</f>
        <v>-1024000</v>
      </c>
    </row>
    <row r="47" spans="1:4" x14ac:dyDescent="0.3">
      <c r="B47" t="s">
        <v>62</v>
      </c>
      <c r="D47" s="3">
        <v>-204000</v>
      </c>
    </row>
    <row r="48" spans="1:4" x14ac:dyDescent="0.3">
      <c r="B48" t="s">
        <v>56</v>
      </c>
      <c r="C48" s="3">
        <v>-140000</v>
      </c>
      <c r="D48" s="3">
        <v>-140000</v>
      </c>
    </row>
    <row r="49" spans="1:5" x14ac:dyDescent="0.3">
      <c r="B49" s="10" t="s">
        <v>685</v>
      </c>
      <c r="D49" s="3">
        <v>-140000</v>
      </c>
    </row>
    <row r="50" spans="1:5" x14ac:dyDescent="0.3">
      <c r="B50" t="s">
        <v>58</v>
      </c>
      <c r="D50" s="3">
        <v>-150000</v>
      </c>
    </row>
    <row r="51" spans="1:5" x14ac:dyDescent="0.3">
      <c r="B51" t="s">
        <v>61</v>
      </c>
      <c r="D51" s="3">
        <v>-140000</v>
      </c>
    </row>
    <row r="52" spans="1:5" x14ac:dyDescent="0.3">
      <c r="B52" s="10" t="s">
        <v>476</v>
      </c>
      <c r="D52" s="3">
        <v>-90000</v>
      </c>
    </row>
    <row r="53" spans="1:5" x14ac:dyDescent="0.3">
      <c r="B53" s="10" t="s">
        <v>711</v>
      </c>
      <c r="D53" s="3">
        <v>-110000</v>
      </c>
    </row>
    <row r="54" spans="1:5" x14ac:dyDescent="0.3">
      <c r="B54" s="10" t="s">
        <v>712</v>
      </c>
      <c r="D54" s="3">
        <v>-50000</v>
      </c>
    </row>
    <row r="55" spans="1:5" x14ac:dyDescent="0.3">
      <c r="A55" s="118"/>
      <c r="B55" s="10"/>
    </row>
    <row r="56" spans="1:5" x14ac:dyDescent="0.3">
      <c r="A56" s="118"/>
      <c r="B56" s="10" t="s">
        <v>771</v>
      </c>
      <c r="C56" s="3">
        <v>-227880</v>
      </c>
    </row>
    <row r="57" spans="1:5" x14ac:dyDescent="0.3">
      <c r="A57" s="117"/>
      <c r="B57" s="10"/>
    </row>
    <row r="58" spans="1:5" x14ac:dyDescent="0.3">
      <c r="A58" s="117"/>
      <c r="B58" s="4" t="s">
        <v>29</v>
      </c>
      <c r="C58" s="3">
        <f>C317</f>
        <v>-302279</v>
      </c>
    </row>
    <row r="59" spans="1:5" x14ac:dyDescent="0.3">
      <c r="B59" s="10"/>
    </row>
    <row r="60" spans="1:5" x14ac:dyDescent="0.3">
      <c r="A60" s="113" t="s">
        <v>358</v>
      </c>
      <c r="D60" s="3">
        <f>SUM(D61:D65)</f>
        <v>-1766000</v>
      </c>
    </row>
    <row r="61" spans="1:5" x14ac:dyDescent="0.3">
      <c r="B61" t="s">
        <v>74</v>
      </c>
      <c r="D61" s="3">
        <v>-1050000</v>
      </c>
    </row>
    <row r="62" spans="1:5" x14ac:dyDescent="0.3">
      <c r="B62" s="10" t="s">
        <v>207</v>
      </c>
      <c r="D62" s="3">
        <v>-520000</v>
      </c>
      <c r="E62" s="14">
        <v>189000</v>
      </c>
    </row>
    <row r="63" spans="1:5" x14ac:dyDescent="0.3">
      <c r="B63" t="s">
        <v>75</v>
      </c>
      <c r="D63" s="3">
        <v>-70000</v>
      </c>
      <c r="E63" s="14">
        <f>(71000000-189000)/(12*35-1)</f>
        <v>169000</v>
      </c>
    </row>
    <row r="64" spans="1:5" x14ac:dyDescent="0.3">
      <c r="B64" t="s">
        <v>77</v>
      </c>
      <c r="D64" s="3">
        <v>-63000</v>
      </c>
    </row>
    <row r="65" spans="1:5" x14ac:dyDescent="0.3">
      <c r="B65" t="s">
        <v>76</v>
      </c>
      <c r="D65" s="3">
        <v>-63000</v>
      </c>
    </row>
    <row r="67" spans="1:5" x14ac:dyDescent="0.3">
      <c r="A67" s="114" t="s">
        <v>35</v>
      </c>
    </row>
    <row r="68" spans="1:5" x14ac:dyDescent="0.3">
      <c r="B68" t="s">
        <v>31</v>
      </c>
      <c r="D68" s="3">
        <v>-99000</v>
      </c>
      <c r="E68" s="10" t="s">
        <v>132</v>
      </c>
    </row>
    <row r="69" spans="1:5" x14ac:dyDescent="0.3">
      <c r="B69" t="s">
        <v>71</v>
      </c>
      <c r="D69" s="3">
        <v>-238590</v>
      </c>
      <c r="E69" s="10" t="s">
        <v>132</v>
      </c>
    </row>
    <row r="70" spans="1:5" x14ac:dyDescent="0.3">
      <c r="A70" s="114" t="s">
        <v>15</v>
      </c>
    </row>
    <row r="71" spans="1:5" x14ac:dyDescent="0.3">
      <c r="B71" s="10" t="s">
        <v>106</v>
      </c>
      <c r="D71" s="3">
        <v>840000</v>
      </c>
    </row>
    <row r="73" spans="1:5" x14ac:dyDescent="0.3">
      <c r="A73" s="114" t="s">
        <v>11</v>
      </c>
      <c r="C73" s="3">
        <f>SUM(C4:C45)</f>
        <v>1630052</v>
      </c>
    </row>
    <row r="74" spans="1:5" x14ac:dyDescent="0.3">
      <c r="A74" s="114" t="s">
        <v>13</v>
      </c>
      <c r="C74" s="3">
        <f>SUM(C46:C72)</f>
        <v>-670159</v>
      </c>
    </row>
    <row r="75" spans="1:5" x14ac:dyDescent="0.3">
      <c r="A75" s="114" t="s">
        <v>16</v>
      </c>
      <c r="C75" s="3">
        <f>C267+C333</f>
        <v>2015470</v>
      </c>
    </row>
    <row r="76" spans="1:5" x14ac:dyDescent="0.3">
      <c r="A76" s="114" t="s">
        <v>9</v>
      </c>
      <c r="C76" s="3">
        <f>C73+C74-C75</f>
        <v>-1055577</v>
      </c>
    </row>
    <row r="79" spans="1:5" ht="17.25" thickBot="1" x14ac:dyDescent="0.35"/>
    <row r="80" spans="1:5" x14ac:dyDescent="0.3">
      <c r="A80" s="73" t="s">
        <v>336</v>
      </c>
      <c r="B80" s="74"/>
      <c r="C80" s="104"/>
      <c r="D80" s="76"/>
    </row>
    <row r="81" spans="1:4" x14ac:dyDescent="0.3">
      <c r="A81" s="105" t="s">
        <v>341</v>
      </c>
      <c r="B81" s="78" t="s">
        <v>326</v>
      </c>
      <c r="C81" s="79">
        <f>C96</f>
        <v>700000</v>
      </c>
      <c r="D81" s="80"/>
    </row>
    <row r="82" spans="1:4" x14ac:dyDescent="0.3">
      <c r="A82" s="85"/>
      <c r="B82" s="78" t="s">
        <v>324</v>
      </c>
      <c r="C82" s="79">
        <f>C134</f>
        <v>880000</v>
      </c>
      <c r="D82" s="80"/>
    </row>
    <row r="83" spans="1:4" x14ac:dyDescent="0.3">
      <c r="A83" s="85"/>
      <c r="B83" s="78" t="s">
        <v>327</v>
      </c>
      <c r="C83" s="79">
        <f>D160</f>
        <v>1803000</v>
      </c>
      <c r="D83" s="80"/>
    </row>
    <row r="84" spans="1:4" x14ac:dyDescent="0.3">
      <c r="A84" s="85"/>
      <c r="B84" s="78" t="s">
        <v>320</v>
      </c>
      <c r="C84" s="79">
        <f>D172</f>
        <v>1004000</v>
      </c>
      <c r="D84" s="80"/>
    </row>
    <row r="85" spans="1:4" x14ac:dyDescent="0.3">
      <c r="A85" s="85"/>
      <c r="B85" s="78" t="s">
        <v>322</v>
      </c>
      <c r="C85" s="79">
        <v>200000</v>
      </c>
      <c r="D85" s="80"/>
    </row>
    <row r="86" spans="1:4" x14ac:dyDescent="0.3">
      <c r="A86" s="85"/>
      <c r="B86" s="78" t="s">
        <v>273</v>
      </c>
      <c r="C86" s="79">
        <v>250000</v>
      </c>
      <c r="D86" s="80"/>
    </row>
    <row r="87" spans="1:4" x14ac:dyDescent="0.3">
      <c r="A87" s="105" t="s">
        <v>342</v>
      </c>
      <c r="B87" s="78" t="s">
        <v>326</v>
      </c>
      <c r="C87" s="79">
        <f>-C130</f>
        <v>-642081</v>
      </c>
      <c r="D87" s="80">
        <f t="shared" ref="D87:D91" si="0">C81+C87</f>
        <v>57919</v>
      </c>
    </row>
    <row r="88" spans="1:4" x14ac:dyDescent="0.3">
      <c r="A88" s="105"/>
      <c r="B88" s="78" t="s">
        <v>324</v>
      </c>
      <c r="C88" s="79">
        <f>-C156</f>
        <v>-704190</v>
      </c>
      <c r="D88" s="80">
        <f t="shared" si="0"/>
        <v>175810</v>
      </c>
    </row>
    <row r="89" spans="1:4" x14ac:dyDescent="0.3">
      <c r="A89" s="105"/>
      <c r="B89" s="78" t="s">
        <v>327</v>
      </c>
      <c r="C89" s="79">
        <f>-C168</f>
        <v>-1802857</v>
      </c>
      <c r="D89" s="80">
        <f t="shared" si="0"/>
        <v>143</v>
      </c>
    </row>
    <row r="90" spans="1:4" x14ac:dyDescent="0.3">
      <c r="A90" s="105"/>
      <c r="B90" s="78" t="s">
        <v>320</v>
      </c>
      <c r="C90" s="79">
        <f>-C185</f>
        <v>-959000</v>
      </c>
      <c r="D90" s="80">
        <f t="shared" si="0"/>
        <v>45000</v>
      </c>
    </row>
    <row r="91" spans="1:4" x14ac:dyDescent="0.3">
      <c r="A91" s="105"/>
      <c r="B91" s="78" t="s">
        <v>321</v>
      </c>
      <c r="C91" s="79">
        <f>-C202</f>
        <v>-295078</v>
      </c>
      <c r="D91" s="80">
        <f t="shared" si="0"/>
        <v>-95078</v>
      </c>
    </row>
    <row r="92" spans="1:4" x14ac:dyDescent="0.3">
      <c r="A92" s="105"/>
      <c r="B92" s="78" t="s">
        <v>273</v>
      </c>
      <c r="C92" s="79">
        <v>-300000</v>
      </c>
      <c r="D92" s="80"/>
    </row>
    <row r="93" spans="1:4" x14ac:dyDescent="0.3">
      <c r="A93" s="85"/>
      <c r="B93" s="78" t="s">
        <v>238</v>
      </c>
      <c r="C93" s="79">
        <f>-C216</f>
        <v>-68700</v>
      </c>
      <c r="D93" s="80">
        <f>C93</f>
        <v>-68700</v>
      </c>
    </row>
    <row r="94" spans="1:4" s="112" customFormat="1" ht="35.1" customHeight="1" x14ac:dyDescent="0.3">
      <c r="A94" s="108"/>
      <c r="B94" s="109" t="s">
        <v>465</v>
      </c>
      <c r="C94" s="110">
        <f>SUM(C81:C93)</f>
        <v>65094</v>
      </c>
      <c r="D94" s="111">
        <f>SUM(D87:D93)</f>
        <v>115094</v>
      </c>
    </row>
    <row r="95" spans="1:4" ht="17.25" thickBot="1" x14ac:dyDescent="0.35">
      <c r="A95" s="106"/>
      <c r="B95" s="107"/>
      <c r="C95" s="95"/>
      <c r="D95" s="96"/>
    </row>
    <row r="96" spans="1:4" x14ac:dyDescent="0.3">
      <c r="A96" s="73" t="s">
        <v>323</v>
      </c>
      <c r="B96" s="74"/>
      <c r="C96" s="75">
        <v>700000</v>
      </c>
      <c r="D96" s="76"/>
    </row>
    <row r="97" spans="1:5" s="3" customFormat="1" x14ac:dyDescent="0.3">
      <c r="A97" s="2">
        <v>44805</v>
      </c>
      <c r="B97" s="10" t="s">
        <v>705</v>
      </c>
      <c r="C97" s="3">
        <v>35050</v>
      </c>
      <c r="D97" s="80"/>
      <c r="E97"/>
    </row>
    <row r="98" spans="1:5" s="3" customFormat="1" x14ac:dyDescent="0.3">
      <c r="A98" s="25">
        <v>44805</v>
      </c>
      <c r="B98" s="10" t="s">
        <v>706</v>
      </c>
      <c r="C98" s="3">
        <v>21100</v>
      </c>
      <c r="D98" s="80"/>
      <c r="E98"/>
    </row>
    <row r="99" spans="1:5" s="3" customFormat="1" x14ac:dyDescent="0.3">
      <c r="A99" s="2">
        <v>44809</v>
      </c>
      <c r="B99" s="10" t="s">
        <v>714</v>
      </c>
      <c r="C99" s="3">
        <v>30000</v>
      </c>
      <c r="D99" s="80"/>
      <c r="E99"/>
    </row>
    <row r="100" spans="1:5" s="3" customFormat="1" x14ac:dyDescent="0.3">
      <c r="A100" s="2">
        <v>44806</v>
      </c>
      <c r="B100" s="10" t="s">
        <v>723</v>
      </c>
      <c r="C100" s="3">
        <v>53497</v>
      </c>
      <c r="D100" s="80"/>
      <c r="E100"/>
    </row>
    <row r="101" spans="1:5" s="3" customFormat="1" x14ac:dyDescent="0.3">
      <c r="A101" s="2">
        <v>44807</v>
      </c>
      <c r="B101" s="10" t="s">
        <v>724</v>
      </c>
      <c r="C101" s="3">
        <v>13200</v>
      </c>
      <c r="D101" s="80"/>
      <c r="E101"/>
    </row>
    <row r="102" spans="1:5" s="3" customFormat="1" x14ac:dyDescent="0.3">
      <c r="A102" s="2">
        <v>44807</v>
      </c>
      <c r="B102" s="10" t="s">
        <v>725</v>
      </c>
      <c r="C102" s="3">
        <v>23781</v>
      </c>
      <c r="D102" s="80"/>
      <c r="E102"/>
    </row>
    <row r="103" spans="1:5" s="3" customFormat="1" x14ac:dyDescent="0.3">
      <c r="A103" s="2">
        <v>44807</v>
      </c>
      <c r="B103" s="10" t="s">
        <v>726</v>
      </c>
      <c r="C103" s="3">
        <v>2550</v>
      </c>
      <c r="D103" s="80"/>
      <c r="E103"/>
    </row>
    <row r="104" spans="1:5" s="3" customFormat="1" x14ac:dyDescent="0.3">
      <c r="A104" s="2">
        <v>44807</v>
      </c>
      <c r="B104" s="10" t="s">
        <v>727</v>
      </c>
      <c r="C104" s="3">
        <v>35272</v>
      </c>
      <c r="D104" s="80"/>
      <c r="E104"/>
    </row>
    <row r="105" spans="1:5" s="3" customFormat="1" x14ac:dyDescent="0.3">
      <c r="A105" s="2">
        <v>44808</v>
      </c>
      <c r="B105" s="10" t="s">
        <v>729</v>
      </c>
      <c r="C105" s="3">
        <v>11070</v>
      </c>
      <c r="D105" s="80"/>
      <c r="E105"/>
    </row>
    <row r="106" spans="1:5" s="3" customFormat="1" x14ac:dyDescent="0.3">
      <c r="A106" s="2">
        <v>44808</v>
      </c>
      <c r="B106" s="10" t="s">
        <v>730</v>
      </c>
      <c r="C106" s="3">
        <v>40880</v>
      </c>
      <c r="D106" s="80"/>
      <c r="E106"/>
    </row>
    <row r="107" spans="1:5" s="3" customFormat="1" x14ac:dyDescent="0.3">
      <c r="A107" s="2">
        <v>44811</v>
      </c>
      <c r="B107" s="10" t="s">
        <v>743</v>
      </c>
      <c r="C107" s="3">
        <v>337</v>
      </c>
      <c r="D107" s="80"/>
      <c r="E107"/>
    </row>
    <row r="108" spans="1:5" s="3" customFormat="1" x14ac:dyDescent="0.3">
      <c r="A108" s="2">
        <v>44811</v>
      </c>
      <c r="B108" s="10" t="s">
        <v>723</v>
      </c>
      <c r="C108" s="3">
        <v>30835</v>
      </c>
      <c r="D108" s="80"/>
      <c r="E108"/>
    </row>
    <row r="109" spans="1:5" s="3" customFormat="1" x14ac:dyDescent="0.3">
      <c r="A109" s="2">
        <v>44813</v>
      </c>
      <c r="B109" s="10" t="s">
        <v>744</v>
      </c>
      <c r="C109" s="3">
        <v>2590</v>
      </c>
      <c r="D109" s="80"/>
      <c r="E109"/>
    </row>
    <row r="110" spans="1:5" s="3" customFormat="1" x14ac:dyDescent="0.3">
      <c r="A110" s="2">
        <v>44814</v>
      </c>
      <c r="B110" s="10" t="s">
        <v>743</v>
      </c>
      <c r="C110" s="3">
        <v>383</v>
      </c>
      <c r="D110" s="80"/>
      <c r="E110"/>
    </row>
    <row r="111" spans="1:5" s="3" customFormat="1" x14ac:dyDescent="0.3">
      <c r="A111" s="2">
        <v>44817</v>
      </c>
      <c r="B111" s="10" t="s">
        <v>748</v>
      </c>
      <c r="C111" s="3">
        <v>40373</v>
      </c>
      <c r="D111" s="80"/>
      <c r="E111"/>
    </row>
    <row r="112" spans="1:5" s="3" customFormat="1" x14ac:dyDescent="0.3">
      <c r="A112" s="2">
        <v>44819</v>
      </c>
      <c r="B112" s="10" t="s">
        <v>754</v>
      </c>
      <c r="C112" s="3">
        <v>2710</v>
      </c>
      <c r="D112" s="80"/>
      <c r="E112"/>
    </row>
    <row r="113" spans="1:5" s="3" customFormat="1" x14ac:dyDescent="0.3">
      <c r="A113" s="2">
        <v>44819</v>
      </c>
      <c r="B113" s="10" t="s">
        <v>758</v>
      </c>
      <c r="C113" s="3">
        <v>30000</v>
      </c>
      <c r="D113" s="80"/>
      <c r="E113"/>
    </row>
    <row r="114" spans="1:5" s="3" customFormat="1" x14ac:dyDescent="0.3">
      <c r="A114" s="2">
        <v>44820</v>
      </c>
      <c r="B114" s="10" t="s">
        <v>760</v>
      </c>
      <c r="C114" s="3">
        <v>31380</v>
      </c>
      <c r="D114" s="80"/>
      <c r="E114"/>
    </row>
    <row r="115" spans="1:5" s="3" customFormat="1" x14ac:dyDescent="0.3">
      <c r="A115" s="2">
        <v>44820</v>
      </c>
      <c r="B115" s="10" t="s">
        <v>761</v>
      </c>
      <c r="C115" s="3">
        <v>41300</v>
      </c>
      <c r="D115" s="80"/>
      <c r="E115"/>
    </row>
    <row r="116" spans="1:5" s="3" customFormat="1" x14ac:dyDescent="0.3">
      <c r="A116" s="2">
        <v>44820</v>
      </c>
      <c r="B116" s="10" t="s">
        <v>762</v>
      </c>
      <c r="C116" s="3">
        <v>33231</v>
      </c>
      <c r="D116" s="80"/>
      <c r="E116"/>
    </row>
    <row r="117" spans="1:5" s="3" customFormat="1" x14ac:dyDescent="0.3">
      <c r="A117" s="2">
        <v>44821</v>
      </c>
      <c r="B117" s="10" t="s">
        <v>763</v>
      </c>
      <c r="C117" s="3">
        <v>36950</v>
      </c>
      <c r="D117" s="80"/>
      <c r="E117"/>
    </row>
    <row r="118" spans="1:5" s="3" customFormat="1" x14ac:dyDescent="0.3">
      <c r="A118" s="2">
        <v>44821</v>
      </c>
      <c r="B118" s="10" t="s">
        <v>764</v>
      </c>
      <c r="C118" s="3">
        <v>5330</v>
      </c>
      <c r="D118" s="80"/>
      <c r="E118"/>
    </row>
    <row r="119" spans="1:5" s="3" customFormat="1" x14ac:dyDescent="0.3">
      <c r="A119" s="2">
        <v>44824</v>
      </c>
      <c r="B119" s="10" t="s">
        <v>769</v>
      </c>
      <c r="C119" s="3">
        <v>21900</v>
      </c>
      <c r="D119" s="80"/>
      <c r="E119"/>
    </row>
    <row r="120" spans="1:5" s="3" customFormat="1" x14ac:dyDescent="0.3">
      <c r="A120" s="2">
        <v>44825</v>
      </c>
      <c r="B120" s="10" t="s">
        <v>775</v>
      </c>
      <c r="C120" s="3">
        <v>28000</v>
      </c>
      <c r="D120" s="80"/>
      <c r="E120"/>
    </row>
    <row r="121" spans="1:5" s="3" customFormat="1" x14ac:dyDescent="0.3">
      <c r="A121" s="2">
        <v>44825</v>
      </c>
      <c r="B121" s="10" t="s">
        <v>774</v>
      </c>
      <c r="C121" s="3">
        <v>23782</v>
      </c>
      <c r="D121" s="80"/>
      <c r="E121"/>
    </row>
    <row r="122" spans="1:5" s="3" customFormat="1" x14ac:dyDescent="0.3">
      <c r="A122" s="2">
        <v>44826</v>
      </c>
      <c r="B122" s="10" t="s">
        <v>776</v>
      </c>
      <c r="C122" s="3">
        <v>2000</v>
      </c>
      <c r="D122" s="80"/>
      <c r="E122"/>
    </row>
    <row r="123" spans="1:5" s="3" customFormat="1" x14ac:dyDescent="0.3">
      <c r="A123" s="2">
        <v>44830</v>
      </c>
      <c r="B123" s="10" t="s">
        <v>714</v>
      </c>
      <c r="C123" s="3">
        <v>30000</v>
      </c>
      <c r="D123" s="80"/>
      <c r="E123"/>
    </row>
    <row r="124" spans="1:5" s="3" customFormat="1" x14ac:dyDescent="0.3">
      <c r="A124" s="2">
        <v>44832</v>
      </c>
      <c r="B124" s="10" t="s">
        <v>785</v>
      </c>
      <c r="C124" s="3">
        <v>1023</v>
      </c>
      <c r="D124" s="80"/>
      <c r="E124"/>
    </row>
    <row r="125" spans="1:5" s="3" customFormat="1" x14ac:dyDescent="0.3">
      <c r="A125" s="2">
        <v>44832</v>
      </c>
      <c r="B125" s="10" t="s">
        <v>785</v>
      </c>
      <c r="C125" s="3">
        <v>657</v>
      </c>
      <c r="D125" s="80"/>
      <c r="E125"/>
    </row>
    <row r="126" spans="1:5" s="3" customFormat="1" x14ac:dyDescent="0.3">
      <c r="A126" s="2">
        <v>44833</v>
      </c>
      <c r="B126" s="10" t="s">
        <v>789</v>
      </c>
      <c r="C126" s="3">
        <v>12900</v>
      </c>
      <c r="D126" s="80"/>
      <c r="E126"/>
    </row>
    <row r="127" spans="1:5" s="3" customFormat="1" x14ac:dyDescent="0.3">
      <c r="A127" s="2"/>
      <c r="B127" s="10"/>
      <c r="D127" s="80"/>
      <c r="E127"/>
    </row>
    <row r="128" spans="1:5" s="3" customFormat="1" x14ac:dyDescent="0.3">
      <c r="A128" s="2"/>
      <c r="B128" s="10"/>
      <c r="D128" s="80"/>
      <c r="E128"/>
    </row>
    <row r="129" spans="1:5" s="3" customFormat="1" x14ac:dyDescent="0.3">
      <c r="A129" s="77"/>
      <c r="B129" s="84"/>
      <c r="C129" s="79"/>
      <c r="D129" s="80"/>
      <c r="E129"/>
    </row>
    <row r="130" spans="1:5" s="3" customFormat="1" x14ac:dyDescent="0.3">
      <c r="A130" s="85"/>
      <c r="B130" s="84"/>
      <c r="C130" s="79">
        <f>SUM(C97:C129)</f>
        <v>642081</v>
      </c>
      <c r="D130" s="80"/>
      <c r="E130"/>
    </row>
    <row r="131" spans="1:5" s="3" customFormat="1" x14ac:dyDescent="0.3">
      <c r="A131" s="85"/>
      <c r="B131" s="78" t="s">
        <v>335</v>
      </c>
      <c r="C131" s="79">
        <f>C96-C130</f>
        <v>57919</v>
      </c>
      <c r="D131" s="80"/>
      <c r="E131"/>
    </row>
    <row r="132" spans="1:5" s="3" customFormat="1" x14ac:dyDescent="0.3">
      <c r="A132" s="85"/>
      <c r="B132" s="84"/>
      <c r="C132" s="79"/>
      <c r="D132" s="80"/>
      <c r="E132"/>
    </row>
    <row r="133" spans="1:5" s="3" customFormat="1" x14ac:dyDescent="0.3">
      <c r="A133" s="85"/>
      <c r="B133" s="84"/>
      <c r="C133" s="79"/>
      <c r="D133" s="80"/>
      <c r="E133"/>
    </row>
    <row r="134" spans="1:5" s="3" customFormat="1" x14ac:dyDescent="0.3">
      <c r="A134" s="86" t="s">
        <v>325</v>
      </c>
      <c r="B134" s="84"/>
      <c r="C134" s="87">
        <v>880000</v>
      </c>
      <c r="D134" s="80"/>
      <c r="E134"/>
    </row>
    <row r="135" spans="1:5" s="3" customFormat="1" x14ac:dyDescent="0.3">
      <c r="A135" s="88">
        <v>44806</v>
      </c>
      <c r="B135" s="78" t="s">
        <v>483</v>
      </c>
      <c r="C135" s="79">
        <v>40000</v>
      </c>
      <c r="D135" s="80"/>
      <c r="E135"/>
    </row>
    <row r="136" spans="1:5" s="3" customFormat="1" x14ac:dyDescent="0.3">
      <c r="A136" s="88"/>
      <c r="B136" s="84" t="s">
        <v>59</v>
      </c>
      <c r="C136" s="79">
        <v>17810</v>
      </c>
      <c r="D136" s="80"/>
      <c r="E136"/>
    </row>
    <row r="137" spans="1:5" s="3" customFormat="1" x14ac:dyDescent="0.3">
      <c r="A137" s="77"/>
      <c r="B137" s="78" t="s">
        <v>37</v>
      </c>
      <c r="C137" s="79">
        <v>20680</v>
      </c>
      <c r="D137" s="80"/>
      <c r="E137"/>
    </row>
    <row r="138" spans="1:5" s="3" customFormat="1" x14ac:dyDescent="0.3">
      <c r="A138" s="77"/>
      <c r="B138" s="78" t="s">
        <v>271</v>
      </c>
      <c r="C138" s="79">
        <v>12800</v>
      </c>
      <c r="D138" s="80"/>
      <c r="E138"/>
    </row>
    <row r="139" spans="1:5" s="3" customFormat="1" x14ac:dyDescent="0.3">
      <c r="A139" s="77"/>
      <c r="B139" s="78" t="s">
        <v>47</v>
      </c>
      <c r="C139" s="79">
        <v>12270</v>
      </c>
      <c r="D139" s="80"/>
      <c r="E139"/>
    </row>
    <row r="140" spans="1:5" s="3" customFormat="1" x14ac:dyDescent="0.3">
      <c r="A140" s="77"/>
      <c r="B140" s="78" t="s">
        <v>14</v>
      </c>
      <c r="C140" s="79">
        <v>10000</v>
      </c>
      <c r="D140" s="80"/>
      <c r="E140" s="10"/>
    </row>
    <row r="141" spans="1:5" s="3" customFormat="1" x14ac:dyDescent="0.3">
      <c r="A141" s="77"/>
      <c r="B141" s="84" t="s">
        <v>27</v>
      </c>
      <c r="C141" s="79">
        <v>30000</v>
      </c>
      <c r="D141" s="80"/>
      <c r="E141" s="10"/>
    </row>
    <row r="142" spans="1:5" s="3" customFormat="1" x14ac:dyDescent="0.3">
      <c r="A142" s="77"/>
      <c r="B142" s="78" t="s">
        <v>354</v>
      </c>
      <c r="C142" s="79">
        <v>55650</v>
      </c>
      <c r="D142" s="80"/>
      <c r="E142" s="10"/>
    </row>
    <row r="143" spans="1:5" s="3" customFormat="1" x14ac:dyDescent="0.3">
      <c r="A143" s="77"/>
      <c r="B143" s="84" t="s">
        <v>25</v>
      </c>
      <c r="C143" s="79">
        <v>199000</v>
      </c>
      <c r="D143" s="80"/>
      <c r="E143" s="10"/>
    </row>
    <row r="144" spans="1:5" s="3" customFormat="1" x14ac:dyDescent="0.3">
      <c r="A144" s="77"/>
      <c r="B144" s="84" t="s">
        <v>87</v>
      </c>
      <c r="C144" s="79">
        <v>121990</v>
      </c>
      <c r="D144" s="80"/>
      <c r="E144" s="10"/>
    </row>
    <row r="145" spans="1:5" s="3" customFormat="1" x14ac:dyDescent="0.3">
      <c r="A145" s="77"/>
      <c r="B145" s="78" t="s">
        <v>703</v>
      </c>
      <c r="C145" s="3">
        <v>179480</v>
      </c>
      <c r="D145" s="80"/>
      <c r="E145" s="10"/>
    </row>
    <row r="146" spans="1:5" s="3" customFormat="1" x14ac:dyDescent="0.3">
      <c r="A146" s="63">
        <v>44808</v>
      </c>
      <c r="B146" s="37" t="s">
        <v>731</v>
      </c>
      <c r="C146" s="68">
        <v>198910</v>
      </c>
      <c r="D146" s="80"/>
      <c r="E146" s="10"/>
    </row>
    <row r="147" spans="1:5" s="3" customFormat="1" x14ac:dyDescent="0.3">
      <c r="A147" s="2">
        <v>44809</v>
      </c>
      <c r="B147" s="97" t="s">
        <v>737</v>
      </c>
      <c r="C147" s="3">
        <v>-200000</v>
      </c>
      <c r="D147" s="80"/>
      <c r="E147" s="10"/>
    </row>
    <row r="148" spans="1:5" s="3" customFormat="1" x14ac:dyDescent="0.3">
      <c r="A148" s="2">
        <v>44809</v>
      </c>
      <c r="B148" s="10" t="s">
        <v>738</v>
      </c>
      <c r="C148" s="3">
        <v>600</v>
      </c>
      <c r="D148" s="80"/>
      <c r="E148" s="10"/>
    </row>
    <row r="149" spans="1:5" s="3" customFormat="1" x14ac:dyDescent="0.3">
      <c r="A149" s="2">
        <v>44809</v>
      </c>
      <c r="B149" s="10" t="s">
        <v>739</v>
      </c>
      <c r="C149" s="3">
        <v>1000</v>
      </c>
      <c r="D149" s="80"/>
      <c r="E149" s="10"/>
    </row>
    <row r="150" spans="1:5" s="3" customFormat="1" x14ac:dyDescent="0.3">
      <c r="A150" s="2">
        <v>44809</v>
      </c>
      <c r="B150" s="10" t="s">
        <v>740</v>
      </c>
      <c r="C150" s="3">
        <v>3000</v>
      </c>
      <c r="D150" s="80"/>
      <c r="E150" s="10"/>
    </row>
    <row r="151" spans="1:5" s="3" customFormat="1" x14ac:dyDescent="0.3">
      <c r="A151" s="2">
        <v>44818</v>
      </c>
      <c r="B151" s="10" t="s">
        <v>752</v>
      </c>
      <c r="C151" s="3">
        <v>1000</v>
      </c>
      <c r="D151" s="80"/>
      <c r="E151" s="10"/>
    </row>
    <row r="152" spans="1:5" s="3" customFormat="1" x14ac:dyDescent="0.3">
      <c r="A152" s="2"/>
      <c r="B152" s="10"/>
      <c r="D152" s="80"/>
      <c r="E152" s="10"/>
    </row>
    <row r="153" spans="1:5" s="3" customFormat="1" x14ac:dyDescent="0.3">
      <c r="A153" s="2"/>
      <c r="B153" s="10"/>
      <c r="D153" s="80"/>
      <c r="E153" s="10"/>
    </row>
    <row r="154" spans="1:5" s="3" customFormat="1" x14ac:dyDescent="0.3">
      <c r="A154" s="2"/>
      <c r="B154" s="10"/>
      <c r="D154" s="80"/>
      <c r="E154" s="10"/>
    </row>
    <row r="155" spans="1:5" s="3" customFormat="1" x14ac:dyDescent="0.3">
      <c r="A155" s="77"/>
      <c r="B155" s="78"/>
      <c r="C155" s="79"/>
      <c r="D155" s="80"/>
      <c r="E155" s="10"/>
    </row>
    <row r="156" spans="1:5" s="3" customFormat="1" x14ac:dyDescent="0.3">
      <c r="A156" s="85"/>
      <c r="B156" s="84"/>
      <c r="C156" s="79">
        <f>SUM(C135:C155)</f>
        <v>704190</v>
      </c>
      <c r="D156" s="80"/>
      <c r="E156"/>
    </row>
    <row r="157" spans="1:5" s="3" customFormat="1" x14ac:dyDescent="0.3">
      <c r="A157" s="85"/>
      <c r="B157" s="78" t="s">
        <v>335</v>
      </c>
      <c r="C157" s="79">
        <f>C134-C156</f>
        <v>175810</v>
      </c>
      <c r="D157" s="80"/>
      <c r="E157"/>
    </row>
    <row r="158" spans="1:5" s="3" customFormat="1" x14ac:dyDescent="0.3">
      <c r="A158" s="85"/>
      <c r="B158" s="84"/>
      <c r="C158" s="79"/>
      <c r="D158" s="80"/>
      <c r="E158"/>
    </row>
    <row r="159" spans="1:5" s="3" customFormat="1" x14ac:dyDescent="0.3">
      <c r="A159" s="85"/>
      <c r="B159" s="84"/>
      <c r="C159" s="79"/>
      <c r="D159" s="80"/>
      <c r="E159"/>
    </row>
    <row r="160" spans="1:5" s="3" customFormat="1" x14ac:dyDescent="0.3">
      <c r="A160" s="86" t="s">
        <v>327</v>
      </c>
      <c r="B160" s="84"/>
      <c r="C160" s="87">
        <f>D160</f>
        <v>1803000</v>
      </c>
      <c r="D160" s="89">
        <f>SUM(D161:D166)</f>
        <v>1803000</v>
      </c>
      <c r="E160"/>
    </row>
    <row r="161" spans="1:5" s="3" customFormat="1" x14ac:dyDescent="0.3">
      <c r="A161" s="77"/>
      <c r="B161" s="115" t="s">
        <v>755</v>
      </c>
      <c r="C161" s="116">
        <v>218000</v>
      </c>
      <c r="D161" s="80">
        <v>147000</v>
      </c>
      <c r="E161"/>
    </row>
    <row r="162" spans="1:5" s="3" customFormat="1" x14ac:dyDescent="0.3">
      <c r="A162" s="77"/>
      <c r="B162" s="115" t="s">
        <v>756</v>
      </c>
      <c r="C162" s="116">
        <v>390482</v>
      </c>
      <c r="D162" s="80">
        <v>410000</v>
      </c>
      <c r="E162"/>
    </row>
    <row r="163" spans="1:5" s="3" customFormat="1" x14ac:dyDescent="0.3">
      <c r="A163" s="77"/>
      <c r="B163" s="115" t="s">
        <v>315</v>
      </c>
      <c r="C163" s="116">
        <v>1012076</v>
      </c>
      <c r="D163" s="80">
        <v>1050000</v>
      </c>
      <c r="E163"/>
    </row>
    <row r="164" spans="1:5" s="3" customFormat="1" x14ac:dyDescent="0.3">
      <c r="A164" s="88"/>
      <c r="B164" s="84" t="s">
        <v>75</v>
      </c>
      <c r="C164" s="3">
        <v>65970</v>
      </c>
      <c r="D164" s="80">
        <v>70000</v>
      </c>
      <c r="E164"/>
    </row>
    <row r="165" spans="1:5" s="3" customFormat="1" x14ac:dyDescent="0.3">
      <c r="A165" s="88"/>
      <c r="B165" s="84" t="s">
        <v>77</v>
      </c>
      <c r="C165" s="3">
        <v>57806</v>
      </c>
      <c r="D165" s="80">
        <v>63000</v>
      </c>
      <c r="E165"/>
    </row>
    <row r="166" spans="1:5" s="3" customFormat="1" x14ac:dyDescent="0.3">
      <c r="A166" s="88"/>
      <c r="B166" s="84" t="s">
        <v>76</v>
      </c>
      <c r="C166" s="3">
        <v>58523</v>
      </c>
      <c r="D166" s="80">
        <v>63000</v>
      </c>
      <c r="E166"/>
    </row>
    <row r="167" spans="1:5" s="3" customFormat="1" x14ac:dyDescent="0.3">
      <c r="A167" s="77"/>
      <c r="B167" s="78"/>
      <c r="C167" s="79"/>
      <c r="D167" s="80"/>
      <c r="E167"/>
    </row>
    <row r="168" spans="1:5" s="3" customFormat="1" x14ac:dyDescent="0.3">
      <c r="A168" s="85"/>
      <c r="B168" s="84"/>
      <c r="C168" s="79">
        <f>SUM(C161:C167)</f>
        <v>1802857</v>
      </c>
      <c r="D168" s="80"/>
      <c r="E168"/>
    </row>
    <row r="169" spans="1:5" s="3" customFormat="1" x14ac:dyDescent="0.3">
      <c r="A169" s="85"/>
      <c r="B169" s="78" t="s">
        <v>335</v>
      </c>
      <c r="C169" s="79">
        <f>C160-C168</f>
        <v>143</v>
      </c>
      <c r="D169" s="80"/>
      <c r="E169"/>
    </row>
    <row r="170" spans="1:5" s="3" customFormat="1" x14ac:dyDescent="0.3">
      <c r="A170" s="85"/>
      <c r="B170" s="84"/>
      <c r="C170" s="79"/>
      <c r="D170" s="80"/>
      <c r="E170"/>
    </row>
    <row r="171" spans="1:5" s="3" customFormat="1" x14ac:dyDescent="0.3">
      <c r="A171" s="85"/>
      <c r="B171" s="84"/>
      <c r="C171" s="79"/>
      <c r="D171" s="80"/>
      <c r="E171"/>
    </row>
    <row r="172" spans="1:5" s="3" customFormat="1" x14ac:dyDescent="0.3">
      <c r="A172" s="86" t="s">
        <v>320</v>
      </c>
      <c r="B172" s="84"/>
      <c r="C172" s="87">
        <f>D172</f>
        <v>1004000</v>
      </c>
      <c r="D172" s="89">
        <f>SUM(D173:D180)</f>
        <v>1004000</v>
      </c>
      <c r="E172"/>
    </row>
    <row r="173" spans="1:5" s="3" customFormat="1" x14ac:dyDescent="0.3">
      <c r="A173" s="77">
        <v>44805</v>
      </c>
      <c r="B173" s="78" t="s">
        <v>599</v>
      </c>
      <c r="C173" s="79">
        <v>60000</v>
      </c>
      <c r="D173" s="80">
        <v>70000</v>
      </c>
      <c r="E173"/>
    </row>
    <row r="174" spans="1:5" s="3" customFormat="1" x14ac:dyDescent="0.3">
      <c r="A174" s="77"/>
      <c r="B174" s="84" t="s">
        <v>58</v>
      </c>
      <c r="C174" s="79">
        <v>150000</v>
      </c>
      <c r="D174" s="80">
        <v>150000</v>
      </c>
      <c r="E174"/>
    </row>
    <row r="175" spans="1:5" s="3" customFormat="1" x14ac:dyDescent="0.3">
      <c r="A175" s="77"/>
      <c r="B175" s="84" t="s">
        <v>56</v>
      </c>
      <c r="C175" s="79">
        <v>140000</v>
      </c>
      <c r="D175" s="80">
        <v>140000</v>
      </c>
      <c r="E175"/>
    </row>
    <row r="176" spans="1:5" s="3" customFormat="1" x14ac:dyDescent="0.3">
      <c r="A176" s="77"/>
      <c r="B176" s="78" t="s">
        <v>480</v>
      </c>
      <c r="C176" s="79">
        <v>105000</v>
      </c>
      <c r="D176" s="80">
        <v>140000</v>
      </c>
      <c r="E176"/>
    </row>
    <row r="177" spans="1:5" s="3" customFormat="1" x14ac:dyDescent="0.3">
      <c r="A177" s="77"/>
      <c r="B177" s="84" t="s">
        <v>61</v>
      </c>
      <c r="C177" s="79">
        <v>140000</v>
      </c>
      <c r="D177" s="80">
        <v>140000</v>
      </c>
      <c r="E177"/>
    </row>
    <row r="178" spans="1:5" s="3" customFormat="1" x14ac:dyDescent="0.3">
      <c r="A178" s="77"/>
      <c r="B178" s="78" t="s">
        <v>220</v>
      </c>
      <c r="C178" s="79">
        <v>204000</v>
      </c>
      <c r="D178" s="79">
        <v>204000</v>
      </c>
      <c r="E178"/>
    </row>
    <row r="179" spans="1:5" s="3" customFormat="1" x14ac:dyDescent="0.3">
      <c r="A179" s="77"/>
      <c r="B179" s="97" t="s">
        <v>711</v>
      </c>
      <c r="C179" s="79">
        <v>110000</v>
      </c>
      <c r="D179" s="80">
        <v>110000</v>
      </c>
      <c r="E179"/>
    </row>
    <row r="180" spans="1:5" s="3" customFormat="1" x14ac:dyDescent="0.3">
      <c r="A180" s="77"/>
      <c r="B180" s="97" t="s">
        <v>712</v>
      </c>
      <c r="C180" s="79">
        <v>50000</v>
      </c>
      <c r="D180" s="80">
        <v>50000</v>
      </c>
      <c r="E180"/>
    </row>
    <row r="181" spans="1:5" s="3" customFormat="1" x14ac:dyDescent="0.3">
      <c r="A181" s="77"/>
      <c r="B181" s="97"/>
      <c r="C181" s="79"/>
      <c r="D181" s="80"/>
      <c r="E181"/>
    </row>
    <row r="182" spans="1:5" s="3" customFormat="1" x14ac:dyDescent="0.3">
      <c r="A182" s="77"/>
      <c r="B182" s="97"/>
      <c r="C182" s="79"/>
      <c r="D182" s="80"/>
      <c r="E182"/>
    </row>
    <row r="183" spans="1:5" s="3" customFormat="1" x14ac:dyDescent="0.3">
      <c r="A183" s="77"/>
      <c r="B183" s="97"/>
      <c r="C183" s="79"/>
      <c r="D183" s="80"/>
      <c r="E183"/>
    </row>
    <row r="184" spans="1:5" s="3" customFormat="1" x14ac:dyDescent="0.3">
      <c r="A184" s="77"/>
      <c r="B184" s="78"/>
      <c r="C184" s="79"/>
      <c r="D184" s="80"/>
      <c r="E184"/>
    </row>
    <row r="185" spans="1:5" s="3" customFormat="1" x14ac:dyDescent="0.3">
      <c r="A185" s="85"/>
      <c r="B185" s="84"/>
      <c r="C185" s="79">
        <f>SUM(C173:C184)</f>
        <v>959000</v>
      </c>
      <c r="D185" s="80"/>
      <c r="E185"/>
    </row>
    <row r="186" spans="1:5" s="3" customFormat="1" x14ac:dyDescent="0.3">
      <c r="A186" s="85"/>
      <c r="B186" s="84"/>
      <c r="C186" s="79">
        <f>C172-C185</f>
        <v>45000</v>
      </c>
      <c r="D186" s="80"/>
      <c r="E186"/>
    </row>
    <row r="187" spans="1:5" s="3" customFormat="1" x14ac:dyDescent="0.3">
      <c r="A187" s="85"/>
      <c r="B187" s="84"/>
      <c r="C187" s="79"/>
      <c r="D187" s="80"/>
      <c r="E187"/>
    </row>
    <row r="188" spans="1:5" s="3" customFormat="1" x14ac:dyDescent="0.3">
      <c r="A188" s="86" t="s">
        <v>322</v>
      </c>
      <c r="B188" s="84"/>
      <c r="C188" s="87">
        <v>200000</v>
      </c>
      <c r="D188" s="80"/>
      <c r="E188"/>
    </row>
    <row r="189" spans="1:5" s="3" customFormat="1" x14ac:dyDescent="0.3">
      <c r="A189" s="63">
        <v>44809</v>
      </c>
      <c r="B189" s="37" t="s">
        <v>733</v>
      </c>
      <c r="C189" s="68">
        <v>17820</v>
      </c>
      <c r="D189" s="80"/>
      <c r="E189"/>
    </row>
    <row r="190" spans="1:5" s="3" customFormat="1" x14ac:dyDescent="0.3">
      <c r="A190" s="2">
        <v>44807</v>
      </c>
      <c r="B190" s="10" t="s">
        <v>728</v>
      </c>
      <c r="C190" s="3">
        <v>8400</v>
      </c>
      <c r="D190" s="80"/>
      <c r="E190"/>
    </row>
    <row r="191" spans="1:5" s="3" customFormat="1" x14ac:dyDescent="0.3">
      <c r="A191" s="2">
        <v>44808</v>
      </c>
      <c r="B191" s="10" t="s">
        <v>741</v>
      </c>
      <c r="C191" s="3">
        <v>20000</v>
      </c>
      <c r="D191" s="80"/>
      <c r="E191"/>
    </row>
    <row r="192" spans="1:5" s="3" customFormat="1" x14ac:dyDescent="0.3">
      <c r="A192" s="2">
        <v>44810</v>
      </c>
      <c r="B192" s="10" t="s">
        <v>742</v>
      </c>
      <c r="C192" s="3">
        <v>1000</v>
      </c>
      <c r="D192" s="80"/>
      <c r="E192"/>
    </row>
    <row r="193" spans="1:5" s="3" customFormat="1" x14ac:dyDescent="0.3">
      <c r="A193" s="2">
        <v>44810</v>
      </c>
      <c r="B193" s="10" t="s">
        <v>742</v>
      </c>
      <c r="C193" s="3">
        <v>3300</v>
      </c>
      <c r="D193" s="80"/>
      <c r="E193"/>
    </row>
    <row r="194" spans="1:5" s="3" customFormat="1" x14ac:dyDescent="0.3">
      <c r="A194" s="2">
        <v>44817</v>
      </c>
      <c r="B194" s="10" t="s">
        <v>747</v>
      </c>
      <c r="C194" s="3">
        <v>18400</v>
      </c>
      <c r="D194" s="80"/>
      <c r="E194"/>
    </row>
    <row r="195" spans="1:5" s="3" customFormat="1" x14ac:dyDescent="0.3">
      <c r="A195" s="32">
        <v>44818</v>
      </c>
      <c r="B195" s="31" t="s">
        <v>757</v>
      </c>
      <c r="C195" s="33">
        <v>40030</v>
      </c>
      <c r="D195" s="80"/>
      <c r="E195"/>
    </row>
    <row r="196" spans="1:5" s="3" customFormat="1" x14ac:dyDescent="0.3">
      <c r="A196" s="2">
        <v>44822</v>
      </c>
      <c r="B196" s="10" t="s">
        <v>765</v>
      </c>
      <c r="C196" s="3">
        <v>81328</v>
      </c>
      <c r="D196" s="80"/>
      <c r="E196"/>
    </row>
    <row r="197" spans="1:5" s="3" customFormat="1" x14ac:dyDescent="0.3">
      <c r="A197" s="2">
        <v>44823</v>
      </c>
      <c r="B197" s="10" t="s">
        <v>767</v>
      </c>
      <c r="C197" s="3">
        <v>3000</v>
      </c>
      <c r="D197" s="80"/>
      <c r="E197"/>
    </row>
    <row r="198" spans="1:5" s="3" customFormat="1" x14ac:dyDescent="0.3">
      <c r="A198" s="2">
        <v>44827</v>
      </c>
      <c r="B198" s="10" t="s">
        <v>49</v>
      </c>
      <c r="C198" s="3">
        <v>76800</v>
      </c>
      <c r="D198" s="80"/>
      <c r="E198"/>
    </row>
    <row r="199" spans="1:5" s="3" customFormat="1" x14ac:dyDescent="0.3">
      <c r="A199" s="2">
        <v>44833</v>
      </c>
      <c r="B199" s="10" t="s">
        <v>787</v>
      </c>
      <c r="C199" s="3">
        <v>25000</v>
      </c>
      <c r="D199" s="80"/>
      <c r="E199"/>
    </row>
    <row r="200" spans="1:5" s="3" customFormat="1" x14ac:dyDescent="0.3">
      <c r="A200" s="2"/>
      <c r="B200" s="10"/>
      <c r="D200" s="80"/>
      <c r="E200"/>
    </row>
    <row r="201" spans="1:5" s="3" customFormat="1" x14ac:dyDescent="0.3">
      <c r="A201" s="2"/>
      <c r="B201" s="10"/>
      <c r="D201" s="80"/>
      <c r="E201"/>
    </row>
    <row r="202" spans="1:5" s="3" customFormat="1" x14ac:dyDescent="0.3">
      <c r="A202" s="85"/>
      <c r="B202" s="84"/>
      <c r="C202" s="79">
        <f>SUM(C189:C201)</f>
        <v>295078</v>
      </c>
      <c r="D202" s="80"/>
      <c r="E202"/>
    </row>
    <row r="203" spans="1:5" s="3" customFormat="1" x14ac:dyDescent="0.3">
      <c r="A203" s="85"/>
      <c r="B203" s="78" t="s">
        <v>335</v>
      </c>
      <c r="C203" s="79">
        <f>C188-C202</f>
        <v>-95078</v>
      </c>
      <c r="D203" s="80"/>
      <c r="E203"/>
    </row>
    <row r="204" spans="1:5" s="3" customFormat="1" x14ac:dyDescent="0.3">
      <c r="A204" s="85"/>
      <c r="B204" s="84"/>
      <c r="C204" s="79"/>
      <c r="D204" s="80"/>
      <c r="E204"/>
    </row>
    <row r="205" spans="1:5" s="3" customFormat="1" x14ac:dyDescent="0.3">
      <c r="A205" s="85"/>
      <c r="B205" s="84"/>
      <c r="C205" s="79"/>
      <c r="D205" s="80"/>
      <c r="E205"/>
    </row>
    <row r="206" spans="1:5" s="3" customFormat="1" x14ac:dyDescent="0.3">
      <c r="A206" s="85"/>
      <c r="B206" s="84"/>
      <c r="C206" s="79"/>
      <c r="D206" s="80"/>
      <c r="E206"/>
    </row>
    <row r="207" spans="1:5" s="3" customFormat="1" x14ac:dyDescent="0.3">
      <c r="A207" s="86" t="s">
        <v>340</v>
      </c>
      <c r="B207" s="84"/>
      <c r="C207" s="87">
        <v>0</v>
      </c>
      <c r="D207" s="80"/>
      <c r="E207"/>
    </row>
    <row r="208" spans="1:5" s="3" customFormat="1" x14ac:dyDescent="0.3">
      <c r="A208" s="2">
        <v>44805</v>
      </c>
      <c r="B208" s="10" t="s">
        <v>704</v>
      </c>
      <c r="D208" s="3">
        <v>22900</v>
      </c>
      <c r="E208"/>
    </row>
    <row r="209" spans="1:5" s="3" customFormat="1" x14ac:dyDescent="0.3">
      <c r="A209" s="2">
        <v>44805</v>
      </c>
      <c r="B209" s="10" t="s">
        <v>704</v>
      </c>
      <c r="C209" s="3">
        <v>22900</v>
      </c>
      <c r="D209" s="80"/>
      <c r="E209"/>
    </row>
    <row r="210" spans="1:5" s="3" customFormat="1" x14ac:dyDescent="0.3">
      <c r="A210" s="2">
        <v>44805</v>
      </c>
      <c r="B210" s="10" t="s">
        <v>704</v>
      </c>
      <c r="C210" s="3">
        <v>22900</v>
      </c>
      <c r="D210" s="80"/>
      <c r="E210"/>
    </row>
    <row r="211" spans="1:5" s="3" customFormat="1" x14ac:dyDescent="0.3">
      <c r="A211" s="2">
        <v>44805</v>
      </c>
      <c r="B211" s="10" t="s">
        <v>704</v>
      </c>
      <c r="C211" s="3">
        <v>22900</v>
      </c>
      <c r="D211" s="80"/>
      <c r="E211"/>
    </row>
    <row r="212" spans="1:5" s="3" customFormat="1" x14ac:dyDescent="0.3">
      <c r="A212" s="2"/>
      <c r="B212" s="31"/>
      <c r="D212" s="80"/>
      <c r="E212"/>
    </row>
    <row r="213" spans="1:5" s="3" customFormat="1" x14ac:dyDescent="0.3">
      <c r="A213" s="77"/>
      <c r="B213" s="78"/>
      <c r="C213" s="79"/>
      <c r="D213" s="80"/>
      <c r="E213"/>
    </row>
    <row r="214" spans="1:5" s="3" customFormat="1" x14ac:dyDescent="0.3">
      <c r="A214" s="2"/>
      <c r="B214" s="10"/>
      <c r="D214" s="80"/>
      <c r="E214"/>
    </row>
    <row r="215" spans="1:5" s="3" customFormat="1" x14ac:dyDescent="0.3">
      <c r="A215" s="85"/>
      <c r="B215" s="84"/>
      <c r="C215" s="79"/>
      <c r="D215" s="80"/>
      <c r="E215"/>
    </row>
    <row r="216" spans="1:5" s="3" customFormat="1" x14ac:dyDescent="0.3">
      <c r="A216" s="85"/>
      <c r="B216" s="84"/>
      <c r="C216" s="79">
        <f>SUM(C208:C215)</f>
        <v>68700</v>
      </c>
      <c r="D216" s="80"/>
      <c r="E216"/>
    </row>
    <row r="217" spans="1:5" s="3" customFormat="1" x14ac:dyDescent="0.3">
      <c r="A217" s="85"/>
      <c r="B217" s="78" t="s">
        <v>335</v>
      </c>
      <c r="C217" s="79">
        <f>C207-C216</f>
        <v>-68700</v>
      </c>
      <c r="D217" s="80"/>
      <c r="E217"/>
    </row>
    <row r="218" spans="1:5" s="3" customFormat="1" x14ac:dyDescent="0.3">
      <c r="A218" s="85"/>
      <c r="B218" s="78"/>
      <c r="C218" s="79"/>
      <c r="D218" s="80"/>
      <c r="E218"/>
    </row>
    <row r="219" spans="1:5" s="3" customFormat="1" x14ac:dyDescent="0.3">
      <c r="A219" s="85"/>
      <c r="B219" s="78"/>
      <c r="C219" s="79"/>
      <c r="D219" s="80"/>
      <c r="E219"/>
    </row>
    <row r="220" spans="1:5" s="3" customFormat="1" x14ac:dyDescent="0.3">
      <c r="A220" s="85"/>
      <c r="B220" s="78"/>
      <c r="C220" s="79"/>
      <c r="D220" s="80"/>
      <c r="E220"/>
    </row>
    <row r="221" spans="1:5" s="3" customFormat="1" x14ac:dyDescent="0.3">
      <c r="A221" s="86" t="s">
        <v>684</v>
      </c>
      <c r="B221" s="84"/>
      <c r="C221" s="87"/>
      <c r="D221" s="80"/>
      <c r="E221"/>
    </row>
    <row r="222" spans="1:5" s="3" customFormat="1" x14ac:dyDescent="0.3">
      <c r="A222" s="2"/>
      <c r="B222" s="31" t="s">
        <v>396</v>
      </c>
      <c r="C222" s="3">
        <v>150000</v>
      </c>
      <c r="D222" s="80"/>
      <c r="E222"/>
    </row>
    <row r="223" spans="1:5" s="3" customFormat="1" x14ac:dyDescent="0.3">
      <c r="A223" s="77"/>
      <c r="B223" s="78" t="s">
        <v>558</v>
      </c>
      <c r="C223" s="79">
        <v>110000</v>
      </c>
      <c r="D223" s="80"/>
      <c r="E223"/>
    </row>
    <row r="224" spans="1:5" s="3" customFormat="1" x14ac:dyDescent="0.3">
      <c r="A224" s="77"/>
      <c r="B224" s="97" t="s">
        <v>220</v>
      </c>
      <c r="C224" s="79">
        <v>204000</v>
      </c>
      <c r="D224" s="80"/>
      <c r="E224"/>
    </row>
    <row r="225" spans="1:5" s="3" customFormat="1" x14ac:dyDescent="0.3">
      <c r="A225" s="77"/>
      <c r="B225" s="84" t="s">
        <v>61</v>
      </c>
      <c r="C225" s="79">
        <v>140000</v>
      </c>
      <c r="D225" s="80"/>
      <c r="E225"/>
    </row>
    <row r="226" spans="1:5" s="3" customFormat="1" x14ac:dyDescent="0.3">
      <c r="A226" s="77"/>
      <c r="B226" s="97" t="s">
        <v>712</v>
      </c>
      <c r="C226" s="79">
        <v>50000</v>
      </c>
      <c r="D226" s="80"/>
      <c r="E226"/>
    </row>
    <row r="227" spans="1:5" s="3" customFormat="1" x14ac:dyDescent="0.3">
      <c r="A227" s="77"/>
      <c r="B227" s="97" t="s">
        <v>775</v>
      </c>
      <c r="C227" s="79">
        <v>28000</v>
      </c>
      <c r="D227" s="80"/>
      <c r="E227"/>
    </row>
    <row r="228" spans="1:5" s="3" customFormat="1" x14ac:dyDescent="0.3">
      <c r="A228" s="85"/>
      <c r="B228" s="84"/>
      <c r="C228" s="79"/>
      <c r="D228" s="80"/>
      <c r="E228"/>
    </row>
    <row r="229" spans="1:5" s="3" customFormat="1" x14ac:dyDescent="0.3">
      <c r="A229" s="85"/>
      <c r="B229" s="84"/>
      <c r="C229" s="79"/>
      <c r="D229" s="80"/>
      <c r="E229"/>
    </row>
    <row r="230" spans="1:5" s="3" customFormat="1" x14ac:dyDescent="0.3">
      <c r="A230" s="85"/>
      <c r="B230" s="78" t="s">
        <v>335</v>
      </c>
      <c r="C230" s="79">
        <v>118000</v>
      </c>
      <c r="D230" s="80"/>
      <c r="E230"/>
    </row>
    <row r="231" spans="1:5" x14ac:dyDescent="0.3">
      <c r="A231" s="85"/>
      <c r="B231" s="84"/>
      <c r="C231" s="79"/>
      <c r="D231" s="80"/>
    </row>
    <row r="232" spans="1:5" x14ac:dyDescent="0.3">
      <c r="A232" s="85"/>
      <c r="B232" s="84"/>
      <c r="C232" s="79"/>
      <c r="D232" s="80"/>
    </row>
    <row r="233" spans="1:5" x14ac:dyDescent="0.3">
      <c r="A233" s="85"/>
      <c r="B233" s="84"/>
      <c r="C233" s="79"/>
      <c r="D233" s="80"/>
    </row>
    <row r="234" spans="1:5" x14ac:dyDescent="0.3">
      <c r="A234" s="86" t="s">
        <v>388</v>
      </c>
      <c r="B234" s="84"/>
      <c r="C234" s="87">
        <v>0</v>
      </c>
      <c r="D234" s="80"/>
    </row>
    <row r="235" spans="1:5" x14ac:dyDescent="0.3">
      <c r="A235" s="32">
        <v>44814</v>
      </c>
      <c r="B235" s="31" t="s">
        <v>736</v>
      </c>
      <c r="C235" s="33">
        <v>198020</v>
      </c>
      <c r="D235" s="80"/>
    </row>
    <row r="236" spans="1:5" x14ac:dyDescent="0.3">
      <c r="A236" s="2"/>
      <c r="B236" s="10"/>
      <c r="C236" s="3">
        <v>-200000</v>
      </c>
      <c r="D236" s="80"/>
    </row>
    <row r="237" spans="1:5" s="3" customFormat="1" x14ac:dyDescent="0.3">
      <c r="A237" s="2">
        <v>44829</v>
      </c>
      <c r="B237" s="10" t="s">
        <v>164</v>
      </c>
      <c r="C237" s="3">
        <v>3400</v>
      </c>
      <c r="D237" s="80"/>
      <c r="E237"/>
    </row>
    <row r="238" spans="1:5" s="3" customFormat="1" x14ac:dyDescent="0.3">
      <c r="A238" s="77"/>
      <c r="B238" s="78"/>
      <c r="C238" s="79"/>
      <c r="D238" s="80"/>
      <c r="E238"/>
    </row>
    <row r="239" spans="1:5" s="3" customFormat="1" ht="17.25" thickBot="1" x14ac:dyDescent="0.35">
      <c r="A239" s="93"/>
      <c r="B239" s="94"/>
      <c r="C239" s="95">
        <f>SUM(C234:C238)</f>
        <v>1420</v>
      </c>
      <c r="D239" s="96"/>
      <c r="E239"/>
    </row>
    <row r="240" spans="1:5" s="3" customFormat="1" x14ac:dyDescent="0.3">
      <c r="A240" s="114"/>
      <c r="B240"/>
      <c r="E240"/>
    </row>
    <row r="243" spans="1:5" s="3" customFormat="1" x14ac:dyDescent="0.3">
      <c r="A243" s="5" t="s">
        <v>38</v>
      </c>
      <c r="B243"/>
      <c r="E243"/>
    </row>
    <row r="244" spans="1:5" s="3" customFormat="1" x14ac:dyDescent="0.3">
      <c r="A244" s="114"/>
      <c r="B244" s="10" t="s">
        <v>213</v>
      </c>
      <c r="C244" s="3">
        <v>300</v>
      </c>
      <c r="E244"/>
    </row>
    <row r="245" spans="1:5" s="3" customFormat="1" x14ac:dyDescent="0.3">
      <c r="A245" s="32">
        <v>44814</v>
      </c>
      <c r="B245" s="31" t="s">
        <v>735</v>
      </c>
      <c r="C245" s="33">
        <v>198020</v>
      </c>
      <c r="E245"/>
    </row>
    <row r="246" spans="1:5" s="3" customFormat="1" x14ac:dyDescent="0.3">
      <c r="A246" s="32">
        <v>44818</v>
      </c>
      <c r="B246" s="31" t="s">
        <v>757</v>
      </c>
      <c r="C246" s="33">
        <v>40030</v>
      </c>
      <c r="E246"/>
    </row>
    <row r="247" spans="1:5" s="3" customFormat="1" x14ac:dyDescent="0.3">
      <c r="A247" s="2">
        <v>44819</v>
      </c>
      <c r="B247" s="6" t="s">
        <v>87</v>
      </c>
      <c r="C247" s="3">
        <v>91990</v>
      </c>
      <c r="E247"/>
    </row>
    <row r="248" spans="1:5" s="3" customFormat="1" x14ac:dyDescent="0.3">
      <c r="A248" s="32">
        <v>44831</v>
      </c>
      <c r="B248" s="31" t="s">
        <v>797</v>
      </c>
      <c r="C248" s="33">
        <v>16000</v>
      </c>
      <c r="D248" s="33"/>
      <c r="E248" s="35"/>
    </row>
    <row r="249" spans="1:5" s="3" customFormat="1" x14ac:dyDescent="0.3">
      <c r="A249" s="32">
        <v>44831</v>
      </c>
      <c r="B249" s="31" t="s">
        <v>797</v>
      </c>
      <c r="C249" s="33">
        <v>97440</v>
      </c>
      <c r="D249" s="33"/>
      <c r="E249" s="35"/>
    </row>
    <row r="250" spans="1:5" s="3" customFormat="1" x14ac:dyDescent="0.3">
      <c r="A250" s="32">
        <v>44831</v>
      </c>
      <c r="B250" s="31" t="s">
        <v>797</v>
      </c>
      <c r="C250" s="33">
        <v>9000</v>
      </c>
      <c r="D250" s="33"/>
      <c r="E250" s="35"/>
    </row>
    <row r="251" spans="1:5" s="3" customFormat="1" x14ac:dyDescent="0.3">
      <c r="A251" s="32">
        <v>44831</v>
      </c>
      <c r="B251" s="31" t="s">
        <v>797</v>
      </c>
      <c r="C251" s="33">
        <v>97440</v>
      </c>
      <c r="D251" s="33"/>
      <c r="E251" s="35"/>
    </row>
    <row r="252" spans="1:5" s="3" customFormat="1" x14ac:dyDescent="0.3">
      <c r="A252" s="32"/>
      <c r="B252" s="35"/>
      <c r="C252" s="33"/>
      <c r="D252" s="33"/>
      <c r="E252" s="35"/>
    </row>
    <row r="253" spans="1:5" x14ac:dyDescent="0.3">
      <c r="A253" s="2"/>
      <c r="B253" s="31"/>
    </row>
    <row r="254" spans="1:5" s="3" customFormat="1" x14ac:dyDescent="0.3">
      <c r="A254" s="32"/>
      <c r="B254" s="15" t="s">
        <v>200</v>
      </c>
      <c r="C254" s="33">
        <v>41660</v>
      </c>
      <c r="E254"/>
    </row>
    <row r="255" spans="1:5" s="3" customFormat="1" x14ac:dyDescent="0.3">
      <c r="A255" s="32"/>
      <c r="B255" s="15" t="s">
        <v>201</v>
      </c>
      <c r="C255" s="33">
        <v>37800</v>
      </c>
      <c r="E255"/>
    </row>
    <row r="256" spans="1:5" s="3" customFormat="1" x14ac:dyDescent="0.3">
      <c r="A256" s="32"/>
      <c r="B256" s="31" t="s">
        <v>798</v>
      </c>
      <c r="C256" s="33">
        <v>27000</v>
      </c>
      <c r="E256"/>
    </row>
    <row r="257" spans="1:5" s="3" customFormat="1" x14ac:dyDescent="0.3">
      <c r="A257" s="32"/>
      <c r="B257" s="31"/>
      <c r="C257" s="33">
        <v>-4000</v>
      </c>
      <c r="E257"/>
    </row>
    <row r="258" spans="1:5" s="3" customFormat="1" x14ac:dyDescent="0.3">
      <c r="A258" s="32"/>
      <c r="B258" s="31"/>
      <c r="C258" s="33"/>
      <c r="E258"/>
    </row>
    <row r="259" spans="1:5" s="3" customFormat="1" x14ac:dyDescent="0.3">
      <c r="A259" s="32"/>
      <c r="B259" s="31"/>
      <c r="C259" s="33"/>
      <c r="E259"/>
    </row>
    <row r="260" spans="1:5" s="3" customFormat="1" x14ac:dyDescent="0.3">
      <c r="A260" s="32"/>
      <c r="B260" s="31"/>
      <c r="C260" s="33"/>
      <c r="E260"/>
    </row>
    <row r="261" spans="1:5" s="3" customFormat="1" x14ac:dyDescent="0.3">
      <c r="A261" s="32"/>
      <c r="B261" s="31"/>
      <c r="C261" s="33"/>
      <c r="E261"/>
    </row>
    <row r="262" spans="1:5" s="3" customFormat="1" x14ac:dyDescent="0.3">
      <c r="A262" s="32"/>
      <c r="B262" s="31"/>
      <c r="C262" s="33"/>
      <c r="E262"/>
    </row>
    <row r="263" spans="1:5" s="3" customFormat="1" x14ac:dyDescent="0.3">
      <c r="A263" s="32"/>
      <c r="B263" s="31"/>
      <c r="C263" s="33"/>
      <c r="E263"/>
    </row>
    <row r="264" spans="1:5" s="3" customFormat="1" x14ac:dyDescent="0.3">
      <c r="A264" s="32"/>
      <c r="B264" s="31"/>
      <c r="C264" s="33"/>
      <c r="E264"/>
    </row>
    <row r="265" spans="1:5" s="3" customFormat="1" x14ac:dyDescent="0.3">
      <c r="A265" s="34"/>
      <c r="B265" s="35"/>
      <c r="C265" s="33"/>
      <c r="E265"/>
    </row>
    <row r="266" spans="1:5" s="3" customFormat="1" x14ac:dyDescent="0.3">
      <c r="A266" s="34"/>
      <c r="B266" s="35"/>
      <c r="C266" s="33"/>
      <c r="E266"/>
    </row>
    <row r="267" spans="1:5" s="3" customFormat="1" x14ac:dyDescent="0.3">
      <c r="A267" s="114"/>
      <c r="B267"/>
      <c r="C267" s="3">
        <f>SUM(C244:C266)</f>
        <v>652680</v>
      </c>
      <c r="E267"/>
    </row>
    <row r="271" spans="1:5" s="3" customFormat="1" x14ac:dyDescent="0.3">
      <c r="A271" s="5" t="s">
        <v>33</v>
      </c>
      <c r="B271"/>
      <c r="E271"/>
    </row>
    <row r="272" spans="1:5" s="3" customFormat="1" x14ac:dyDescent="0.3">
      <c r="A272" s="2">
        <v>44809</v>
      </c>
      <c r="B272" s="10" t="s">
        <v>738</v>
      </c>
      <c r="C272" s="3">
        <v>600</v>
      </c>
      <c r="E272"/>
    </row>
    <row r="273" spans="1:5" s="3" customFormat="1" x14ac:dyDescent="0.3">
      <c r="A273" s="2">
        <v>44809</v>
      </c>
      <c r="B273" s="10" t="s">
        <v>739</v>
      </c>
      <c r="C273" s="3">
        <v>1000</v>
      </c>
      <c r="E273"/>
    </row>
    <row r="274" spans="1:5" s="3" customFormat="1" x14ac:dyDescent="0.3">
      <c r="A274" s="2">
        <v>44810</v>
      </c>
      <c r="B274" s="10" t="s">
        <v>742</v>
      </c>
      <c r="C274" s="3">
        <v>1000</v>
      </c>
      <c r="E274"/>
    </row>
    <row r="275" spans="1:5" s="3" customFormat="1" x14ac:dyDescent="0.3">
      <c r="A275" s="2">
        <v>44810</v>
      </c>
      <c r="B275" s="10" t="s">
        <v>742</v>
      </c>
      <c r="C275" s="3">
        <v>3300</v>
      </c>
      <c r="E275"/>
    </row>
    <row r="276" spans="1:5" s="3" customFormat="1" x14ac:dyDescent="0.3">
      <c r="A276" s="2">
        <v>44811</v>
      </c>
      <c r="B276" s="10" t="s">
        <v>743</v>
      </c>
      <c r="C276" s="3">
        <v>337</v>
      </c>
      <c r="E276"/>
    </row>
    <row r="277" spans="1:5" s="3" customFormat="1" x14ac:dyDescent="0.3">
      <c r="A277" s="2">
        <v>44811</v>
      </c>
      <c r="B277" s="10" t="s">
        <v>723</v>
      </c>
      <c r="C277" s="3">
        <v>30835</v>
      </c>
      <c r="E277"/>
    </row>
    <row r="278" spans="1:5" s="3" customFormat="1" x14ac:dyDescent="0.3">
      <c r="A278" s="2">
        <v>44813</v>
      </c>
      <c r="B278" s="10" t="s">
        <v>744</v>
      </c>
      <c r="C278" s="3">
        <v>2590</v>
      </c>
      <c r="E278"/>
    </row>
    <row r="279" spans="1:5" s="3" customFormat="1" x14ac:dyDescent="0.3">
      <c r="A279" s="2">
        <v>44814</v>
      </c>
      <c r="B279" s="10" t="s">
        <v>743</v>
      </c>
      <c r="C279" s="3">
        <v>383</v>
      </c>
      <c r="E279"/>
    </row>
    <row r="280" spans="1:5" s="3" customFormat="1" x14ac:dyDescent="0.3">
      <c r="A280" s="2">
        <v>44814</v>
      </c>
      <c r="B280" s="10" t="s">
        <v>745</v>
      </c>
      <c r="C280" s="3">
        <v>5050</v>
      </c>
      <c r="E280"/>
    </row>
    <row r="281" spans="1:5" s="3" customFormat="1" x14ac:dyDescent="0.3">
      <c r="A281" s="2">
        <v>44814</v>
      </c>
      <c r="B281" s="10" t="s">
        <v>746</v>
      </c>
      <c r="C281" s="3">
        <v>18900</v>
      </c>
      <c r="E281"/>
    </row>
    <row r="282" spans="1:5" s="3" customFormat="1" x14ac:dyDescent="0.3">
      <c r="A282" s="2">
        <v>44817</v>
      </c>
      <c r="B282" s="10" t="s">
        <v>747</v>
      </c>
      <c r="C282" s="3">
        <v>18400</v>
      </c>
      <c r="E282"/>
    </row>
    <row r="283" spans="1:5" s="3" customFormat="1" x14ac:dyDescent="0.3">
      <c r="A283" s="2">
        <v>44817</v>
      </c>
      <c r="B283" s="10" t="s">
        <v>748</v>
      </c>
      <c r="C283" s="3">
        <v>40373</v>
      </c>
      <c r="E283"/>
    </row>
    <row r="284" spans="1:5" s="3" customFormat="1" x14ac:dyDescent="0.3">
      <c r="A284" s="2">
        <v>44818</v>
      </c>
      <c r="B284" s="10" t="s">
        <v>752</v>
      </c>
      <c r="C284" s="3">
        <v>1000</v>
      </c>
      <c r="E284"/>
    </row>
    <row r="285" spans="1:5" s="3" customFormat="1" x14ac:dyDescent="0.3">
      <c r="A285" s="2">
        <v>44819</v>
      </c>
      <c r="B285" s="10" t="s">
        <v>753</v>
      </c>
      <c r="C285" s="3">
        <v>3000</v>
      </c>
      <c r="E285"/>
    </row>
    <row r="286" spans="1:5" s="3" customFormat="1" x14ac:dyDescent="0.3">
      <c r="A286" s="2">
        <v>44819</v>
      </c>
      <c r="B286" s="10" t="s">
        <v>754</v>
      </c>
      <c r="C286" s="3">
        <v>2710</v>
      </c>
      <c r="E286"/>
    </row>
    <row r="287" spans="1:5" s="3" customFormat="1" x14ac:dyDescent="0.3">
      <c r="A287" s="2">
        <v>44820</v>
      </c>
      <c r="B287" s="10" t="s">
        <v>760</v>
      </c>
      <c r="C287" s="3">
        <v>31380</v>
      </c>
      <c r="E287"/>
    </row>
    <row r="288" spans="1:5" s="3" customFormat="1" x14ac:dyDescent="0.3">
      <c r="A288" s="2">
        <v>44820</v>
      </c>
      <c r="B288" s="10" t="s">
        <v>761</v>
      </c>
      <c r="C288" s="3">
        <v>41300</v>
      </c>
      <c r="E288"/>
    </row>
    <row r="289" spans="1:5" s="3" customFormat="1" x14ac:dyDescent="0.3">
      <c r="A289" s="2">
        <v>44820</v>
      </c>
      <c r="B289" s="10" t="s">
        <v>762</v>
      </c>
      <c r="C289" s="3">
        <v>33231</v>
      </c>
      <c r="E289"/>
    </row>
    <row r="290" spans="1:5" s="3" customFormat="1" x14ac:dyDescent="0.3">
      <c r="A290" s="2">
        <v>44821</v>
      </c>
      <c r="B290" s="10" t="s">
        <v>763</v>
      </c>
      <c r="C290" s="3">
        <v>36950</v>
      </c>
      <c r="E290"/>
    </row>
    <row r="291" spans="1:5" s="3" customFormat="1" x14ac:dyDescent="0.3">
      <c r="A291" s="2">
        <v>44821</v>
      </c>
      <c r="B291" s="10" t="s">
        <v>764</v>
      </c>
      <c r="C291" s="3">
        <v>5330</v>
      </c>
      <c r="E291"/>
    </row>
    <row r="292" spans="1:5" s="3" customFormat="1" x14ac:dyDescent="0.3">
      <c r="A292" s="2">
        <v>44822</v>
      </c>
      <c r="B292" s="10" t="s">
        <v>765</v>
      </c>
      <c r="C292" s="3">
        <v>81328</v>
      </c>
      <c r="E292"/>
    </row>
    <row r="293" spans="1:5" s="3" customFormat="1" x14ac:dyDescent="0.3">
      <c r="A293" s="2">
        <v>44823</v>
      </c>
      <c r="B293" s="10" t="s">
        <v>766</v>
      </c>
      <c r="C293" s="3">
        <v>3620</v>
      </c>
      <c r="E293"/>
    </row>
    <row r="294" spans="1:5" s="3" customFormat="1" x14ac:dyDescent="0.3">
      <c r="A294" s="2">
        <v>44823</v>
      </c>
      <c r="B294" s="10" t="s">
        <v>767</v>
      </c>
      <c r="C294" s="3">
        <v>3000</v>
      </c>
      <c r="E294"/>
    </row>
    <row r="295" spans="1:5" s="3" customFormat="1" x14ac:dyDescent="0.3">
      <c r="A295" s="2">
        <v>44823</v>
      </c>
      <c r="B295" s="10" t="s">
        <v>768</v>
      </c>
      <c r="C295" s="3">
        <v>2980</v>
      </c>
      <c r="E295"/>
    </row>
    <row r="296" spans="1:5" s="3" customFormat="1" x14ac:dyDescent="0.3">
      <c r="A296" s="2">
        <v>44824</v>
      </c>
      <c r="B296" s="10" t="s">
        <v>769</v>
      </c>
      <c r="C296" s="3">
        <v>21900</v>
      </c>
      <c r="E296"/>
    </row>
    <row r="297" spans="1:5" s="3" customFormat="1" x14ac:dyDescent="0.3">
      <c r="A297" s="2">
        <v>44825</v>
      </c>
      <c r="B297" s="10" t="s">
        <v>770</v>
      </c>
      <c r="C297" s="3">
        <v>3620</v>
      </c>
      <c r="E297"/>
    </row>
    <row r="298" spans="1:5" s="3" customFormat="1" x14ac:dyDescent="0.3">
      <c r="A298" s="2">
        <v>44825</v>
      </c>
      <c r="B298" s="10" t="s">
        <v>773</v>
      </c>
      <c r="C298" s="3">
        <v>1100</v>
      </c>
      <c r="E298"/>
    </row>
    <row r="299" spans="1:5" s="3" customFormat="1" x14ac:dyDescent="0.3">
      <c r="A299" s="2">
        <v>44825</v>
      </c>
      <c r="B299" s="10" t="s">
        <v>774</v>
      </c>
      <c r="C299" s="3">
        <v>23782</v>
      </c>
      <c r="E299"/>
    </row>
    <row r="300" spans="1:5" s="3" customFormat="1" x14ac:dyDescent="0.3">
      <c r="A300" s="2">
        <v>44828</v>
      </c>
      <c r="B300" s="10" t="s">
        <v>779</v>
      </c>
      <c r="C300" s="3">
        <v>6050</v>
      </c>
      <c r="E300"/>
    </row>
    <row r="301" spans="1:5" s="3" customFormat="1" x14ac:dyDescent="0.3">
      <c r="A301" s="2">
        <v>44828</v>
      </c>
      <c r="B301" s="10" t="s">
        <v>780</v>
      </c>
      <c r="C301" s="3">
        <v>900</v>
      </c>
      <c r="E301"/>
    </row>
    <row r="302" spans="1:5" s="3" customFormat="1" x14ac:dyDescent="0.3">
      <c r="A302" s="2">
        <v>44828</v>
      </c>
      <c r="B302" s="10" t="s">
        <v>781</v>
      </c>
      <c r="C302" s="3">
        <v>35580</v>
      </c>
      <c r="E302"/>
    </row>
    <row r="303" spans="1:5" s="3" customFormat="1" x14ac:dyDescent="0.3">
      <c r="A303" s="2">
        <v>44829</v>
      </c>
      <c r="B303" s="10" t="s">
        <v>782</v>
      </c>
      <c r="C303" s="3">
        <v>3400</v>
      </c>
      <c r="E303"/>
    </row>
    <row r="304" spans="1:5" s="3" customFormat="1" x14ac:dyDescent="0.3">
      <c r="A304" s="2">
        <v>44829</v>
      </c>
      <c r="B304" s="10" t="s">
        <v>783</v>
      </c>
      <c r="C304" s="3">
        <v>25340</v>
      </c>
      <c r="E304"/>
    </row>
    <row r="305" spans="1:5" s="3" customFormat="1" x14ac:dyDescent="0.3">
      <c r="A305" s="25">
        <v>44830</v>
      </c>
      <c r="B305" s="15" t="s">
        <v>121</v>
      </c>
      <c r="C305" s="3">
        <v>179480</v>
      </c>
      <c r="E305"/>
    </row>
    <row r="306" spans="1:5" s="3" customFormat="1" x14ac:dyDescent="0.3">
      <c r="A306" s="2">
        <v>44832</v>
      </c>
      <c r="B306" s="10" t="s">
        <v>785</v>
      </c>
      <c r="C306" s="3">
        <v>1023</v>
      </c>
      <c r="E306"/>
    </row>
    <row r="307" spans="1:5" s="3" customFormat="1" x14ac:dyDescent="0.3">
      <c r="A307" s="2">
        <v>44832</v>
      </c>
      <c r="B307" s="10" t="s">
        <v>785</v>
      </c>
      <c r="C307" s="3">
        <v>657</v>
      </c>
      <c r="E307"/>
    </row>
    <row r="308" spans="1:5" s="3" customFormat="1" x14ac:dyDescent="0.3">
      <c r="A308" s="2">
        <v>44832</v>
      </c>
      <c r="B308" s="10" t="s">
        <v>788</v>
      </c>
      <c r="C308" s="3">
        <v>4470</v>
      </c>
      <c r="E308"/>
    </row>
    <row r="309" spans="1:5" s="3" customFormat="1" x14ac:dyDescent="0.3">
      <c r="A309" s="2">
        <v>44833</v>
      </c>
      <c r="B309" s="10" t="s">
        <v>789</v>
      </c>
      <c r="C309" s="3">
        <v>12900</v>
      </c>
      <c r="E309"/>
    </row>
    <row r="310" spans="1:5" s="3" customFormat="1" x14ac:dyDescent="0.3">
      <c r="A310" s="2"/>
      <c r="B310" s="10"/>
      <c r="E310"/>
    </row>
    <row r="311" spans="1:5" s="3" customFormat="1" x14ac:dyDescent="0.3">
      <c r="A311" s="2"/>
      <c r="B311" s="10"/>
      <c r="E311"/>
    </row>
    <row r="312" spans="1:5" s="3" customFormat="1" x14ac:dyDescent="0.3">
      <c r="A312" s="2">
        <v>44819</v>
      </c>
      <c r="B312" s="6" t="s">
        <v>48</v>
      </c>
      <c r="C312" s="3">
        <v>30000</v>
      </c>
      <c r="E312"/>
    </row>
    <row r="313" spans="1:5" s="3" customFormat="1" x14ac:dyDescent="0.3">
      <c r="A313" s="2">
        <v>44819</v>
      </c>
      <c r="B313" s="6" t="s">
        <v>37</v>
      </c>
      <c r="C313" s="3">
        <v>20680</v>
      </c>
      <c r="E313"/>
    </row>
    <row r="314" spans="1:5" s="3" customFormat="1" x14ac:dyDescent="0.3">
      <c r="A314" s="2">
        <v>44817</v>
      </c>
      <c r="B314" s="15" t="s">
        <v>263</v>
      </c>
      <c r="C314" s="3">
        <v>12800</v>
      </c>
      <c r="E314"/>
    </row>
    <row r="315" spans="1:5" x14ac:dyDescent="0.3">
      <c r="E315" s="10"/>
    </row>
    <row r="316" spans="1:5" x14ac:dyDescent="0.3">
      <c r="C316" s="3">
        <f>SUM(C272:C315)</f>
        <v>752279</v>
      </c>
    </row>
    <row r="317" spans="1:5" x14ac:dyDescent="0.3">
      <c r="C317" s="3">
        <f>450000-C316</f>
        <v>-302279</v>
      </c>
    </row>
    <row r="320" spans="1:5" x14ac:dyDescent="0.3">
      <c r="A320" s="5" t="s">
        <v>26</v>
      </c>
    </row>
    <row r="321" spans="1:5" s="3" customFormat="1" x14ac:dyDescent="0.3">
      <c r="A321" s="2">
        <v>44805</v>
      </c>
      <c r="B321" s="10" t="s">
        <v>708</v>
      </c>
      <c r="C321" s="3">
        <v>60000</v>
      </c>
      <c r="E321"/>
    </row>
    <row r="322" spans="1:5" s="3" customFormat="1" x14ac:dyDescent="0.3">
      <c r="A322" s="25">
        <v>44805</v>
      </c>
      <c r="B322" s="102" t="s">
        <v>709</v>
      </c>
      <c r="C322" s="3">
        <v>90000</v>
      </c>
      <c r="E322"/>
    </row>
    <row r="323" spans="1:5" s="3" customFormat="1" x14ac:dyDescent="0.3">
      <c r="A323" s="2">
        <v>44805</v>
      </c>
      <c r="B323" s="102" t="s">
        <v>710</v>
      </c>
      <c r="C323" s="3">
        <v>90000</v>
      </c>
      <c r="E323"/>
    </row>
    <row r="324" spans="1:5" s="3" customFormat="1" x14ac:dyDescent="0.3">
      <c r="A324" s="63">
        <v>44808</v>
      </c>
      <c r="B324" s="37" t="s">
        <v>731</v>
      </c>
      <c r="C324" s="68">
        <v>198910</v>
      </c>
      <c r="E324"/>
    </row>
    <row r="325" spans="1:5" s="3" customFormat="1" x14ac:dyDescent="0.3">
      <c r="A325" s="63">
        <v>44809</v>
      </c>
      <c r="B325" s="37" t="s">
        <v>732</v>
      </c>
      <c r="C325" s="68">
        <v>150000</v>
      </c>
      <c r="E325"/>
    </row>
    <row r="326" spans="1:5" s="3" customFormat="1" x14ac:dyDescent="0.3">
      <c r="A326" s="63">
        <v>44809</v>
      </c>
      <c r="B326" s="37" t="s">
        <v>733</v>
      </c>
      <c r="C326" s="68">
        <v>17820</v>
      </c>
      <c r="E326"/>
    </row>
    <row r="327" spans="1:5" s="3" customFormat="1" x14ac:dyDescent="0.3">
      <c r="A327" s="63">
        <v>44809</v>
      </c>
      <c r="B327" s="37" t="s">
        <v>734</v>
      </c>
      <c r="C327" s="68">
        <v>4100</v>
      </c>
      <c r="E327"/>
    </row>
    <row r="328" spans="1:5" s="3" customFormat="1" x14ac:dyDescent="0.3">
      <c r="A328" s="63">
        <v>44811</v>
      </c>
      <c r="B328" s="72" t="s">
        <v>47</v>
      </c>
      <c r="C328" s="68">
        <v>12270</v>
      </c>
      <c r="E328"/>
    </row>
    <row r="329" spans="1:5" s="3" customFormat="1" x14ac:dyDescent="0.3">
      <c r="A329" s="63">
        <v>44817</v>
      </c>
      <c r="B329" s="6" t="s">
        <v>21</v>
      </c>
      <c r="C329" s="3">
        <v>32890</v>
      </c>
      <c r="E329"/>
    </row>
    <row r="330" spans="1:5" s="3" customFormat="1" x14ac:dyDescent="0.3">
      <c r="A330" s="63">
        <v>44827</v>
      </c>
      <c r="B330" s="37" t="s">
        <v>778</v>
      </c>
      <c r="C330" s="68">
        <v>76800</v>
      </c>
      <c r="E330"/>
    </row>
    <row r="331" spans="1:5" s="3" customFormat="1" x14ac:dyDescent="0.3">
      <c r="A331" s="63">
        <v>44834</v>
      </c>
      <c r="B331" s="37" t="s">
        <v>792</v>
      </c>
      <c r="C331" s="68">
        <v>630000</v>
      </c>
      <c r="E331"/>
    </row>
    <row r="333" spans="1:5" s="3" customFormat="1" x14ac:dyDescent="0.3">
      <c r="A333" s="114"/>
      <c r="B333"/>
      <c r="C333" s="3">
        <f>SUM(C321:C332)</f>
        <v>1362790</v>
      </c>
      <c r="E333"/>
    </row>
    <row r="337" spans="1:5" s="3" customFormat="1" x14ac:dyDescent="0.3">
      <c r="A337" s="5" t="s">
        <v>68</v>
      </c>
      <c r="B337"/>
      <c r="E337"/>
    </row>
    <row r="338" spans="1:5" s="3" customFormat="1" x14ac:dyDescent="0.3">
      <c r="A338" s="2">
        <v>44805</v>
      </c>
      <c r="B338" s="10" t="s">
        <v>704</v>
      </c>
      <c r="D338" s="3">
        <v>22900</v>
      </c>
      <c r="E338"/>
    </row>
    <row r="339" spans="1:5" s="3" customFormat="1" x14ac:dyDescent="0.3">
      <c r="A339" s="2">
        <v>44805</v>
      </c>
      <c r="B339" s="10" t="s">
        <v>704</v>
      </c>
      <c r="C339" s="3">
        <v>22900</v>
      </c>
      <c r="E339"/>
    </row>
    <row r="340" spans="1:5" s="3" customFormat="1" x14ac:dyDescent="0.3">
      <c r="A340" s="2">
        <v>44805</v>
      </c>
      <c r="B340" s="10" t="s">
        <v>704</v>
      </c>
      <c r="C340" s="3">
        <v>22900</v>
      </c>
      <c r="E340"/>
    </row>
    <row r="341" spans="1:5" s="3" customFormat="1" x14ac:dyDescent="0.3">
      <c r="A341" s="2">
        <v>44805</v>
      </c>
      <c r="B341" s="10" t="s">
        <v>704</v>
      </c>
      <c r="C341" s="3">
        <v>22900</v>
      </c>
      <c r="E341"/>
    </row>
    <row r="342" spans="1:5" s="3" customFormat="1" x14ac:dyDescent="0.3">
      <c r="A342" s="2">
        <v>44805</v>
      </c>
      <c r="B342" s="10" t="s">
        <v>705</v>
      </c>
      <c r="C342" s="3">
        <v>35050</v>
      </c>
      <c r="E342"/>
    </row>
    <row r="343" spans="1:5" s="3" customFormat="1" x14ac:dyDescent="0.3">
      <c r="A343" s="25">
        <v>44805</v>
      </c>
      <c r="B343" s="10" t="s">
        <v>706</v>
      </c>
      <c r="C343" s="3">
        <v>21100</v>
      </c>
      <c r="E343"/>
    </row>
    <row r="344" spans="1:5" s="3" customFormat="1" x14ac:dyDescent="0.3">
      <c r="A344" s="2">
        <v>44806</v>
      </c>
      <c r="B344" s="10" t="s">
        <v>721</v>
      </c>
      <c r="C344" s="3">
        <v>2000</v>
      </c>
      <c r="E344"/>
    </row>
    <row r="345" spans="1:5" s="3" customFormat="1" x14ac:dyDescent="0.3">
      <c r="A345" s="2">
        <v>44806</v>
      </c>
      <c r="B345" s="10" t="s">
        <v>722</v>
      </c>
      <c r="C345" s="3">
        <v>730</v>
      </c>
      <c r="E345"/>
    </row>
    <row r="346" spans="1:5" s="3" customFormat="1" x14ac:dyDescent="0.3">
      <c r="A346" s="2">
        <v>44806</v>
      </c>
      <c r="B346" s="10" t="s">
        <v>723</v>
      </c>
      <c r="C346" s="3">
        <v>53497</v>
      </c>
      <c r="E346"/>
    </row>
    <row r="347" spans="1:5" s="3" customFormat="1" x14ac:dyDescent="0.3">
      <c r="A347" s="2">
        <v>44807</v>
      </c>
      <c r="B347" s="10" t="s">
        <v>724</v>
      </c>
      <c r="C347" s="3">
        <v>13200</v>
      </c>
      <c r="E347"/>
    </row>
    <row r="348" spans="1:5" s="3" customFormat="1" x14ac:dyDescent="0.3">
      <c r="A348" s="2">
        <v>44807</v>
      </c>
      <c r="B348" s="10" t="s">
        <v>725</v>
      </c>
      <c r="C348" s="3">
        <v>23781</v>
      </c>
      <c r="E348"/>
    </row>
    <row r="349" spans="1:5" s="3" customFormat="1" x14ac:dyDescent="0.3">
      <c r="A349" s="2">
        <v>44807</v>
      </c>
      <c r="B349" s="10" t="s">
        <v>726</v>
      </c>
      <c r="C349" s="3">
        <v>2550</v>
      </c>
      <c r="E349"/>
    </row>
    <row r="350" spans="1:5" s="3" customFormat="1" x14ac:dyDescent="0.3">
      <c r="A350" s="2">
        <v>44807</v>
      </c>
      <c r="B350" s="10" t="s">
        <v>727</v>
      </c>
      <c r="C350" s="3">
        <v>35272</v>
      </c>
      <c r="E350"/>
    </row>
    <row r="351" spans="1:5" s="3" customFormat="1" x14ac:dyDescent="0.3">
      <c r="A351" s="2">
        <v>44807</v>
      </c>
      <c r="B351" s="10" t="s">
        <v>728</v>
      </c>
      <c r="C351" s="3">
        <v>8400</v>
      </c>
      <c r="E351"/>
    </row>
    <row r="352" spans="1:5" s="3" customFormat="1" x14ac:dyDescent="0.3">
      <c r="A352" s="2">
        <v>44808</v>
      </c>
      <c r="B352" s="10" t="s">
        <v>729</v>
      </c>
      <c r="C352" s="3">
        <v>11070</v>
      </c>
      <c r="E352"/>
    </row>
    <row r="353" spans="1:5" s="3" customFormat="1" x14ac:dyDescent="0.3">
      <c r="A353" s="2">
        <v>44808</v>
      </c>
      <c r="B353" s="10" t="s">
        <v>730</v>
      </c>
      <c r="C353" s="3">
        <v>40880</v>
      </c>
      <c r="E353"/>
    </row>
    <row r="354" spans="1:5" s="3" customFormat="1" x14ac:dyDescent="0.3">
      <c r="A354" s="2"/>
      <c r="B354"/>
      <c r="E354"/>
    </row>
    <row r="356" spans="1:5" s="3" customFormat="1" x14ac:dyDescent="0.3">
      <c r="A356" s="114"/>
      <c r="B356"/>
      <c r="C356" s="3">
        <f>SUM(C338:C355)</f>
        <v>316230</v>
      </c>
      <c r="E356"/>
    </row>
    <row r="357" spans="1:5" s="3" customFormat="1" x14ac:dyDescent="0.3">
      <c r="A357" s="114"/>
      <c r="B357"/>
      <c r="C357" s="3">
        <f>300000-C356</f>
        <v>-16230</v>
      </c>
      <c r="E357"/>
    </row>
    <row r="361" spans="1:5" s="3" customFormat="1" x14ac:dyDescent="0.3">
      <c r="A361" s="36" t="s">
        <v>205</v>
      </c>
      <c r="B361"/>
      <c r="E361"/>
    </row>
    <row r="362" spans="1:5" s="3" customFormat="1" x14ac:dyDescent="0.3">
      <c r="A362" s="2">
        <v>44683</v>
      </c>
      <c r="B362" s="10" t="s">
        <v>206</v>
      </c>
      <c r="C362" s="3">
        <v>220000</v>
      </c>
      <c r="E362"/>
    </row>
    <row r="363" spans="1:5" s="3" customFormat="1" x14ac:dyDescent="0.3">
      <c r="A363" s="2">
        <v>44690</v>
      </c>
      <c r="B363" s="10" t="s">
        <v>485</v>
      </c>
      <c r="C363" s="3">
        <v>40000</v>
      </c>
      <c r="E363"/>
    </row>
    <row r="364" spans="1:5" s="3" customFormat="1" x14ac:dyDescent="0.3">
      <c r="A364" s="2">
        <v>44713</v>
      </c>
      <c r="B364" s="10" t="s">
        <v>355</v>
      </c>
      <c r="C364" s="3">
        <v>220000</v>
      </c>
      <c r="E364"/>
    </row>
    <row r="365" spans="1:5" s="3" customFormat="1" x14ac:dyDescent="0.3">
      <c r="A365" s="2">
        <v>44713</v>
      </c>
      <c r="B365" s="10" t="s">
        <v>484</v>
      </c>
      <c r="C365" s="3">
        <v>40000</v>
      </c>
      <c r="E365"/>
    </row>
    <row r="366" spans="1:5" x14ac:dyDescent="0.3">
      <c r="A366" s="2">
        <v>44743</v>
      </c>
      <c r="B366" s="10" t="s">
        <v>509</v>
      </c>
      <c r="C366" s="3">
        <v>40000</v>
      </c>
    </row>
    <row r="367" spans="1:5" x14ac:dyDescent="0.3">
      <c r="A367" s="2">
        <v>44743</v>
      </c>
      <c r="B367" s="10" t="s">
        <v>482</v>
      </c>
      <c r="C367" s="3">
        <v>140000</v>
      </c>
    </row>
    <row r="368" spans="1:5" x14ac:dyDescent="0.3">
      <c r="A368" s="2">
        <v>44749</v>
      </c>
      <c r="B368" s="10" t="s">
        <v>510</v>
      </c>
      <c r="C368" s="3">
        <v>-100000</v>
      </c>
    </row>
    <row r="369" spans="1:5" x14ac:dyDescent="0.3">
      <c r="A369" s="2">
        <v>44773</v>
      </c>
      <c r="B369" s="10" t="s">
        <v>602</v>
      </c>
      <c r="C369" s="3">
        <v>40000</v>
      </c>
    </row>
    <row r="370" spans="1:5" x14ac:dyDescent="0.3">
      <c r="A370" s="2">
        <v>44806</v>
      </c>
      <c r="B370" s="10" t="s">
        <v>707</v>
      </c>
      <c r="C370" s="3">
        <v>40000</v>
      </c>
    </row>
    <row r="371" spans="1:5" x14ac:dyDescent="0.3">
      <c r="A371" s="2">
        <v>44809</v>
      </c>
      <c r="B371" s="10" t="s">
        <v>749</v>
      </c>
      <c r="C371" s="3">
        <v>-200000</v>
      </c>
    </row>
    <row r="372" spans="1:5" x14ac:dyDescent="0.3">
      <c r="A372" s="2">
        <v>44831</v>
      </c>
      <c r="B372" s="10" t="s">
        <v>784</v>
      </c>
      <c r="C372" s="3">
        <v>8870</v>
      </c>
    </row>
    <row r="373" spans="1:5" x14ac:dyDescent="0.3">
      <c r="A373" s="2"/>
      <c r="B373" s="10"/>
    </row>
    <row r="374" spans="1:5" s="3" customFormat="1" x14ac:dyDescent="0.3">
      <c r="A374" s="114"/>
      <c r="B374"/>
      <c r="C374" s="3">
        <f>SUM(C362:C373)</f>
        <v>488870</v>
      </c>
      <c r="E374"/>
    </row>
    <row r="376" spans="1:5" s="3" customFormat="1" x14ac:dyDescent="0.3">
      <c r="A376" s="114"/>
      <c r="B376"/>
      <c r="E376"/>
    </row>
    <row r="377" spans="1:5" s="3" customFormat="1" x14ac:dyDescent="0.3">
      <c r="A377" s="114"/>
      <c r="B377"/>
      <c r="E377"/>
    </row>
    <row r="378" spans="1:5" s="3" customFormat="1" x14ac:dyDescent="0.3">
      <c r="A378" s="36" t="s">
        <v>273</v>
      </c>
      <c r="B378"/>
      <c r="E378"/>
    </row>
    <row r="379" spans="1:5" s="3" customFormat="1" x14ac:dyDescent="0.3">
      <c r="A379" s="2"/>
      <c r="B379" s="15" t="s">
        <v>412</v>
      </c>
      <c r="C379" s="3">
        <v>20000</v>
      </c>
      <c r="E379"/>
    </row>
    <row r="380" spans="1:5" s="3" customFormat="1" x14ac:dyDescent="0.3">
      <c r="A380" s="2"/>
      <c r="B380" s="6" t="s">
        <v>40</v>
      </c>
      <c r="C380" s="3">
        <v>10000</v>
      </c>
      <c r="E380"/>
    </row>
    <row r="381" spans="1:5" x14ac:dyDescent="0.3">
      <c r="A381" s="25">
        <v>44805</v>
      </c>
      <c r="B381" s="102" t="s">
        <v>709</v>
      </c>
      <c r="C381" s="3">
        <v>90000</v>
      </c>
    </row>
    <row r="382" spans="1:5" x14ac:dyDescent="0.3">
      <c r="A382" s="2">
        <v>44805</v>
      </c>
      <c r="B382" s="102" t="s">
        <v>710</v>
      </c>
      <c r="C382" s="3">
        <v>90000</v>
      </c>
    </row>
    <row r="383" spans="1:5" x14ac:dyDescent="0.3">
      <c r="A383" s="63">
        <v>44809</v>
      </c>
      <c r="B383" s="37" t="s">
        <v>732</v>
      </c>
      <c r="C383" s="68">
        <v>150000</v>
      </c>
    </row>
    <row r="384" spans="1:5" x14ac:dyDescent="0.3">
      <c r="A384" s="63">
        <v>44809</v>
      </c>
      <c r="B384" s="37" t="s">
        <v>734</v>
      </c>
      <c r="C384" s="68">
        <v>4100</v>
      </c>
    </row>
    <row r="385" spans="1:5" x14ac:dyDescent="0.3">
      <c r="A385" s="2">
        <v>44814</v>
      </c>
      <c r="B385" s="10" t="s">
        <v>745</v>
      </c>
      <c r="C385" s="3">
        <v>5050</v>
      </c>
    </row>
    <row r="386" spans="1:5" x14ac:dyDescent="0.3">
      <c r="A386" s="2">
        <v>44819</v>
      </c>
      <c r="B386" s="10" t="s">
        <v>753</v>
      </c>
      <c r="C386" s="3">
        <v>3000</v>
      </c>
    </row>
    <row r="387" spans="1:5" x14ac:dyDescent="0.3">
      <c r="A387" s="2">
        <v>44823</v>
      </c>
      <c r="B387" s="10" t="s">
        <v>766</v>
      </c>
      <c r="C387" s="3">
        <v>3620</v>
      </c>
    </row>
    <row r="388" spans="1:5" x14ac:dyDescent="0.3">
      <c r="A388" s="2">
        <v>44823</v>
      </c>
      <c r="B388" s="10" t="s">
        <v>768</v>
      </c>
      <c r="C388" s="3">
        <v>2980</v>
      </c>
    </row>
    <row r="389" spans="1:5" x14ac:dyDescent="0.3">
      <c r="A389" s="2">
        <v>44825</v>
      </c>
      <c r="B389" s="10" t="s">
        <v>770</v>
      </c>
      <c r="C389" s="3">
        <v>3620</v>
      </c>
    </row>
    <row r="390" spans="1:5" x14ac:dyDescent="0.3">
      <c r="A390" s="2">
        <v>44825</v>
      </c>
      <c r="B390" s="10" t="s">
        <v>773</v>
      </c>
      <c r="C390" s="3">
        <v>1100</v>
      </c>
    </row>
    <row r="391" spans="1:5" x14ac:dyDescent="0.3">
      <c r="A391" s="2">
        <v>44832</v>
      </c>
      <c r="B391" s="10" t="s">
        <v>788</v>
      </c>
      <c r="C391" s="3">
        <v>4470</v>
      </c>
    </row>
    <row r="392" spans="1:5" x14ac:dyDescent="0.3">
      <c r="A392" s="63"/>
      <c r="B392" s="37"/>
      <c r="C392" s="68"/>
    </row>
    <row r="393" spans="1:5" x14ac:dyDescent="0.3">
      <c r="A393" s="2"/>
      <c r="B393" s="10"/>
    </row>
    <row r="394" spans="1:5" s="3" customFormat="1" x14ac:dyDescent="0.3">
      <c r="A394" s="63">
        <v>44816</v>
      </c>
      <c r="B394" s="6" t="s">
        <v>21</v>
      </c>
      <c r="C394" s="3">
        <v>32890</v>
      </c>
      <c r="E394"/>
    </row>
    <row r="395" spans="1:5" s="3" customFormat="1" x14ac:dyDescent="0.3">
      <c r="A395" s="2"/>
      <c r="B395" s="15" t="s">
        <v>461</v>
      </c>
      <c r="C395" s="3">
        <v>30000</v>
      </c>
      <c r="E395"/>
    </row>
    <row r="396" spans="1:5" s="3" customFormat="1" x14ac:dyDescent="0.3">
      <c r="A396" s="2"/>
      <c r="B396" s="15" t="s">
        <v>462</v>
      </c>
      <c r="C396" s="3">
        <v>70000</v>
      </c>
      <c r="E396"/>
    </row>
    <row r="397" spans="1:5" s="3" customFormat="1" x14ac:dyDescent="0.3">
      <c r="A397" s="114"/>
      <c r="B397" s="10"/>
      <c r="E397"/>
    </row>
    <row r="398" spans="1:5" s="3" customFormat="1" x14ac:dyDescent="0.3">
      <c r="A398" s="114"/>
      <c r="B398"/>
      <c r="C398" s="3">
        <f>SUM(C379:C397)</f>
        <v>520830</v>
      </c>
      <c r="E398"/>
    </row>
    <row r="399" spans="1:5" s="3" customFormat="1" x14ac:dyDescent="0.3">
      <c r="A399" s="114"/>
      <c r="B399"/>
      <c r="C399" s="3">
        <f>300000-C398</f>
        <v>-220830</v>
      </c>
      <c r="E399"/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"/>
  <sheetViews>
    <sheetView tabSelected="1" zoomScale="85" zoomScaleNormal="85" workbookViewId="0">
      <selection activeCell="D169" sqref="D169"/>
    </sheetView>
  </sheetViews>
  <sheetFormatPr defaultColWidth="9" defaultRowHeight="16.5" x14ac:dyDescent="0.3"/>
  <cols>
    <col min="1" max="1" width="12.625" style="120" customWidth="1"/>
    <col min="2" max="2" width="50.625" customWidth="1"/>
    <col min="3" max="4" width="15.625" style="3" customWidth="1"/>
    <col min="5" max="5" width="30.625" customWidth="1"/>
    <col min="6" max="6" width="10.625" bestFit="1" customWidth="1"/>
  </cols>
  <sheetData>
    <row r="1" spans="1:4" s="9" customFormat="1" ht="30" customHeight="1" x14ac:dyDescent="0.3">
      <c r="A1" s="7" t="s">
        <v>9</v>
      </c>
      <c r="B1" s="125">
        <f>C69</f>
        <v>481533</v>
      </c>
      <c r="C1" s="126"/>
      <c r="D1" s="8"/>
    </row>
    <row r="3" spans="1:4" x14ac:dyDescent="0.3">
      <c r="A3" s="5" t="s">
        <v>11</v>
      </c>
    </row>
    <row r="4" spans="1:4" x14ac:dyDescent="0.3">
      <c r="A4" s="2">
        <v>44835</v>
      </c>
      <c r="B4" t="s">
        <v>12</v>
      </c>
      <c r="C4" s="3">
        <v>1910052</v>
      </c>
    </row>
    <row r="5" spans="1:4" x14ac:dyDescent="0.3">
      <c r="A5" s="2">
        <v>44835</v>
      </c>
      <c r="B5" s="10" t="s">
        <v>793</v>
      </c>
      <c r="C5" s="3">
        <v>4365000</v>
      </c>
    </row>
    <row r="6" spans="1:4" x14ac:dyDescent="0.3">
      <c r="A6" s="2">
        <v>44838</v>
      </c>
      <c r="B6" t="s">
        <v>40</v>
      </c>
      <c r="C6" s="3">
        <v>-10000</v>
      </c>
    </row>
    <row r="7" spans="1:4" x14ac:dyDescent="0.3">
      <c r="A7" s="2">
        <v>44838</v>
      </c>
      <c r="B7" s="10" t="s">
        <v>794</v>
      </c>
      <c r="C7" s="3">
        <v>-40000</v>
      </c>
    </row>
    <row r="8" spans="1:4" x14ac:dyDescent="0.3">
      <c r="A8" s="2">
        <v>44838</v>
      </c>
      <c r="B8" s="4" t="s">
        <v>29</v>
      </c>
      <c r="C8" s="3">
        <v>-310000</v>
      </c>
    </row>
    <row r="9" spans="1:4" x14ac:dyDescent="0.3">
      <c r="A9" s="2">
        <v>44838</v>
      </c>
      <c r="B9" s="10" t="s">
        <v>717</v>
      </c>
      <c r="C9" s="3">
        <v>-150000</v>
      </c>
    </row>
    <row r="10" spans="1:4" x14ac:dyDescent="0.3">
      <c r="A10" s="2">
        <v>44840</v>
      </c>
      <c r="B10" t="s">
        <v>59</v>
      </c>
      <c r="C10" s="3">
        <v>-17800</v>
      </c>
    </row>
    <row r="11" spans="1:4" x14ac:dyDescent="0.3">
      <c r="A11" s="2">
        <v>44841</v>
      </c>
      <c r="B11" s="10" t="s">
        <v>821</v>
      </c>
      <c r="C11" s="3">
        <v>255730</v>
      </c>
    </row>
    <row r="12" spans="1:4" x14ac:dyDescent="0.3">
      <c r="A12" s="2">
        <v>44841</v>
      </c>
      <c r="B12" s="10" t="s">
        <v>822</v>
      </c>
      <c r="C12" s="3">
        <v>-255730</v>
      </c>
    </row>
    <row r="13" spans="1:4" x14ac:dyDescent="0.3">
      <c r="A13" s="2">
        <v>44842</v>
      </c>
      <c r="B13" s="10" t="s">
        <v>823</v>
      </c>
      <c r="C13" s="3">
        <v>-30000</v>
      </c>
    </row>
    <row r="14" spans="1:4" x14ac:dyDescent="0.3">
      <c r="A14" s="2">
        <v>44845</v>
      </c>
      <c r="B14" t="s">
        <v>14</v>
      </c>
      <c r="C14" s="3">
        <v>-10000</v>
      </c>
    </row>
    <row r="15" spans="1:4" x14ac:dyDescent="0.3">
      <c r="A15" s="2">
        <v>44845</v>
      </c>
      <c r="B15" t="s">
        <v>27</v>
      </c>
      <c r="C15" s="3">
        <v>-30000</v>
      </c>
    </row>
    <row r="16" spans="1:4" x14ac:dyDescent="0.3">
      <c r="A16" s="2">
        <v>44845</v>
      </c>
      <c r="B16" t="s">
        <v>30</v>
      </c>
      <c r="C16" s="3">
        <v>-55650</v>
      </c>
    </row>
    <row r="17" spans="1:3" x14ac:dyDescent="0.3">
      <c r="A17" s="2">
        <v>44845</v>
      </c>
      <c r="B17" t="s">
        <v>75</v>
      </c>
      <c r="C17" s="3">
        <v>-65519</v>
      </c>
    </row>
    <row r="18" spans="1:3" x14ac:dyDescent="0.3">
      <c r="A18" s="2">
        <v>44845</v>
      </c>
      <c r="B18" s="10" t="s">
        <v>824</v>
      </c>
      <c r="C18" s="3">
        <v>900000</v>
      </c>
    </row>
    <row r="19" spans="1:3" x14ac:dyDescent="0.3">
      <c r="A19" s="2">
        <v>44845</v>
      </c>
      <c r="B19" t="s">
        <v>26</v>
      </c>
      <c r="C19" s="3">
        <v>-721721</v>
      </c>
    </row>
    <row r="20" spans="1:3" x14ac:dyDescent="0.3">
      <c r="A20" s="2">
        <v>44845</v>
      </c>
      <c r="B20" t="s">
        <v>28</v>
      </c>
      <c r="C20" s="3">
        <v>-644140</v>
      </c>
    </row>
    <row r="21" spans="1:3" x14ac:dyDescent="0.3">
      <c r="A21" s="2">
        <v>44846</v>
      </c>
      <c r="B21" t="s">
        <v>74</v>
      </c>
      <c r="C21" s="3">
        <v>-1500000</v>
      </c>
    </row>
    <row r="22" spans="1:3" x14ac:dyDescent="0.3">
      <c r="A22" s="2">
        <v>44846</v>
      </c>
      <c r="B22" s="10" t="s">
        <v>825</v>
      </c>
      <c r="C22" s="3">
        <v>-20000</v>
      </c>
    </row>
    <row r="23" spans="1:3" x14ac:dyDescent="0.3">
      <c r="A23" s="2">
        <v>44846</v>
      </c>
      <c r="B23" s="10" t="s">
        <v>846</v>
      </c>
      <c r="C23" s="3">
        <v>1000</v>
      </c>
    </row>
    <row r="24" spans="1:3" x14ac:dyDescent="0.3">
      <c r="A24" s="2">
        <v>44846</v>
      </c>
      <c r="B24" s="10" t="s">
        <v>847</v>
      </c>
      <c r="C24" s="3">
        <v>-300000</v>
      </c>
    </row>
    <row r="25" spans="1:3" x14ac:dyDescent="0.3">
      <c r="A25" s="2">
        <v>44851</v>
      </c>
      <c r="B25" s="10" t="s">
        <v>799</v>
      </c>
      <c r="C25" s="3">
        <v>-199000</v>
      </c>
    </row>
    <row r="26" spans="1:3" x14ac:dyDescent="0.3">
      <c r="A26" s="2">
        <v>44852</v>
      </c>
      <c r="B26" t="s">
        <v>56</v>
      </c>
      <c r="C26" s="3">
        <v>-140000</v>
      </c>
    </row>
    <row r="27" spans="1:3" x14ac:dyDescent="0.3">
      <c r="A27" s="2">
        <v>44853</v>
      </c>
      <c r="B27" t="s">
        <v>77</v>
      </c>
      <c r="C27" s="3">
        <v>-57390</v>
      </c>
    </row>
    <row r="28" spans="1:3" x14ac:dyDescent="0.3">
      <c r="A28" s="2">
        <v>44854</v>
      </c>
      <c r="B28" s="10" t="s">
        <v>106</v>
      </c>
      <c r="C28" s="3">
        <v>840000</v>
      </c>
    </row>
    <row r="29" spans="1:3" x14ac:dyDescent="0.3">
      <c r="A29" s="2">
        <v>44855</v>
      </c>
      <c r="B29" t="s">
        <v>76</v>
      </c>
      <c r="C29" s="3">
        <v>-58084</v>
      </c>
    </row>
    <row r="30" spans="1:3" x14ac:dyDescent="0.3">
      <c r="A30" s="2">
        <v>44855</v>
      </c>
      <c r="B30" s="10" t="s">
        <v>867</v>
      </c>
      <c r="C30" s="3">
        <v>-20000</v>
      </c>
    </row>
    <row r="31" spans="1:3" x14ac:dyDescent="0.3">
      <c r="A31" s="2">
        <v>44855</v>
      </c>
      <c r="B31" s="10" t="s">
        <v>865</v>
      </c>
      <c r="C31" s="3">
        <v>-30000</v>
      </c>
    </row>
    <row r="32" spans="1:3" x14ac:dyDescent="0.3">
      <c r="A32" s="2">
        <v>44859</v>
      </c>
      <c r="B32" s="10" t="s">
        <v>866</v>
      </c>
      <c r="C32" s="3">
        <v>96600</v>
      </c>
    </row>
    <row r="33" spans="1:5" x14ac:dyDescent="0.3">
      <c r="A33" s="2">
        <v>44859</v>
      </c>
      <c r="B33" s="10" t="s">
        <v>867</v>
      </c>
      <c r="C33" s="3">
        <v>-96600</v>
      </c>
    </row>
    <row r="34" spans="1:5" x14ac:dyDescent="0.3">
      <c r="A34" s="2">
        <v>44861</v>
      </c>
      <c r="B34" s="10" t="s">
        <v>898</v>
      </c>
      <c r="C34" s="3">
        <v>285000</v>
      </c>
    </row>
    <row r="35" spans="1:5" x14ac:dyDescent="0.3">
      <c r="A35" s="2">
        <v>44861</v>
      </c>
      <c r="B35" s="10" t="s">
        <v>897</v>
      </c>
      <c r="C35" s="3">
        <v>-55400</v>
      </c>
    </row>
    <row r="36" spans="1:5" x14ac:dyDescent="0.3">
      <c r="A36" s="2"/>
      <c r="B36" s="10"/>
    </row>
    <row r="37" spans="1:5" s="3" customFormat="1" x14ac:dyDescent="0.3">
      <c r="A37" s="2"/>
      <c r="B37" s="10" t="s">
        <v>815</v>
      </c>
      <c r="C37" s="3">
        <v>-600000</v>
      </c>
      <c r="E37"/>
    </row>
    <row r="38" spans="1:5" s="3" customFormat="1" x14ac:dyDescent="0.3">
      <c r="A38" s="2"/>
      <c r="B38"/>
      <c r="E38"/>
    </row>
    <row r="39" spans="1:5" x14ac:dyDescent="0.3">
      <c r="A39" s="2"/>
      <c r="B39" s="10" t="s">
        <v>207</v>
      </c>
      <c r="C39" s="3">
        <v>-800000</v>
      </c>
    </row>
    <row r="40" spans="1:5" x14ac:dyDescent="0.3">
      <c r="A40" s="2"/>
      <c r="B40" s="10"/>
    </row>
    <row r="41" spans="1:5" x14ac:dyDescent="0.3">
      <c r="A41" s="119" t="s">
        <v>361</v>
      </c>
      <c r="D41" s="3">
        <f>SUM(D42:D49)</f>
        <v>-1024000</v>
      </c>
    </row>
    <row r="42" spans="1:5" x14ac:dyDescent="0.3">
      <c r="B42" t="s">
        <v>62</v>
      </c>
      <c r="D42" s="3">
        <v>-204000</v>
      </c>
    </row>
    <row r="43" spans="1:5" x14ac:dyDescent="0.3">
      <c r="B43" t="s">
        <v>56</v>
      </c>
      <c r="D43" s="3">
        <v>-140000</v>
      </c>
    </row>
    <row r="44" spans="1:5" x14ac:dyDescent="0.3">
      <c r="B44" s="10" t="s">
        <v>685</v>
      </c>
      <c r="D44" s="3">
        <v>-140000</v>
      </c>
    </row>
    <row r="45" spans="1:5" x14ac:dyDescent="0.3">
      <c r="B45" t="s">
        <v>58</v>
      </c>
      <c r="D45" s="3">
        <v>-150000</v>
      </c>
    </row>
    <row r="46" spans="1:5" x14ac:dyDescent="0.3">
      <c r="B46" t="s">
        <v>61</v>
      </c>
      <c r="D46" s="3">
        <v>-140000</v>
      </c>
    </row>
    <row r="47" spans="1:5" x14ac:dyDescent="0.3">
      <c r="B47" s="10" t="s">
        <v>476</v>
      </c>
      <c r="D47" s="3">
        <v>-90000</v>
      </c>
    </row>
    <row r="48" spans="1:5" x14ac:dyDescent="0.3">
      <c r="B48" s="10" t="s">
        <v>711</v>
      </c>
      <c r="D48" s="3">
        <v>-110000</v>
      </c>
    </row>
    <row r="49" spans="1:5" x14ac:dyDescent="0.3">
      <c r="B49" s="10" t="s">
        <v>712</v>
      </c>
      <c r="D49" s="3">
        <v>-50000</v>
      </c>
    </row>
    <row r="50" spans="1:5" x14ac:dyDescent="0.3">
      <c r="B50" s="10"/>
    </row>
    <row r="51" spans="1:5" x14ac:dyDescent="0.3">
      <c r="B51" s="4" t="s">
        <v>29</v>
      </c>
      <c r="C51" s="3">
        <f>C333</f>
        <v>-414122</v>
      </c>
    </row>
    <row r="52" spans="1:5" x14ac:dyDescent="0.3">
      <c r="B52" s="10"/>
    </row>
    <row r="53" spans="1:5" x14ac:dyDescent="0.3">
      <c r="A53" s="119" t="s">
        <v>358</v>
      </c>
      <c r="D53" s="3">
        <f>SUM(D54:D58)</f>
        <v>-1766000</v>
      </c>
    </row>
    <row r="54" spans="1:5" x14ac:dyDescent="0.3">
      <c r="B54" t="s">
        <v>74</v>
      </c>
      <c r="D54" s="3">
        <v>-1050000</v>
      </c>
    </row>
    <row r="55" spans="1:5" x14ac:dyDescent="0.3">
      <c r="B55" s="10" t="s">
        <v>207</v>
      </c>
      <c r="D55" s="3">
        <v>-520000</v>
      </c>
      <c r="E55" s="14"/>
    </row>
    <row r="56" spans="1:5" x14ac:dyDescent="0.3">
      <c r="B56" t="s">
        <v>75</v>
      </c>
      <c r="D56" s="3">
        <v>-70000</v>
      </c>
      <c r="E56" s="14"/>
    </row>
    <row r="57" spans="1:5" x14ac:dyDescent="0.3">
      <c r="B57" t="s">
        <v>77</v>
      </c>
      <c r="D57" s="3">
        <v>-63000</v>
      </c>
    </row>
    <row r="58" spans="1:5" x14ac:dyDescent="0.3">
      <c r="B58" t="s">
        <v>76</v>
      </c>
      <c r="D58" s="3">
        <v>-63000</v>
      </c>
    </row>
    <row r="60" spans="1:5" x14ac:dyDescent="0.3">
      <c r="A60" s="120" t="s">
        <v>35</v>
      </c>
    </row>
    <row r="61" spans="1:5" x14ac:dyDescent="0.3">
      <c r="B61" t="s">
        <v>31</v>
      </c>
      <c r="D61" s="3">
        <v>-99000</v>
      </c>
      <c r="E61" s="10" t="s">
        <v>132</v>
      </c>
    </row>
    <row r="62" spans="1:5" x14ac:dyDescent="0.3">
      <c r="B62" t="s">
        <v>71</v>
      </c>
      <c r="D62" s="3">
        <v>-238590</v>
      </c>
      <c r="E62" s="10" t="s">
        <v>132</v>
      </c>
    </row>
    <row r="63" spans="1:5" x14ac:dyDescent="0.3">
      <c r="A63" s="120" t="s">
        <v>15</v>
      </c>
    </row>
    <row r="64" spans="1:5" x14ac:dyDescent="0.3">
      <c r="B64" s="10" t="s">
        <v>106</v>
      </c>
      <c r="D64" s="3">
        <v>840000</v>
      </c>
    </row>
    <row r="66" spans="1:4" x14ac:dyDescent="0.3">
      <c r="A66" s="120" t="s">
        <v>11</v>
      </c>
      <c r="C66" s="3">
        <f>SUM(C4:C36)</f>
        <v>3836348</v>
      </c>
    </row>
    <row r="67" spans="1:4" x14ac:dyDescent="0.3">
      <c r="A67" s="120" t="s">
        <v>13</v>
      </c>
      <c r="C67" s="3">
        <f>SUM(C37:C65)</f>
        <v>-1814122</v>
      </c>
    </row>
    <row r="68" spans="1:4" x14ac:dyDescent="0.3">
      <c r="A68" s="120" t="s">
        <v>16</v>
      </c>
      <c r="C68" s="3">
        <f>C276+C355</f>
        <v>1540693</v>
      </c>
    </row>
    <row r="69" spans="1:4" x14ac:dyDescent="0.3">
      <c r="A69" s="120" t="s">
        <v>9</v>
      </c>
      <c r="C69" s="3">
        <f>C66+C67-C68</f>
        <v>481533</v>
      </c>
    </row>
    <row r="72" spans="1:4" ht="17.25" thickBot="1" x14ac:dyDescent="0.35"/>
    <row r="73" spans="1:4" x14ac:dyDescent="0.3">
      <c r="A73" s="73" t="s">
        <v>336</v>
      </c>
      <c r="B73" s="74"/>
      <c r="C73" s="104"/>
      <c r="D73" s="76"/>
    </row>
    <row r="74" spans="1:4" x14ac:dyDescent="0.3">
      <c r="A74" s="105" t="s">
        <v>341</v>
      </c>
      <c r="B74" s="78" t="s">
        <v>326</v>
      </c>
      <c r="C74" s="79">
        <f>C87</f>
        <v>700000</v>
      </c>
      <c r="D74" s="80"/>
    </row>
    <row r="75" spans="1:4" x14ac:dyDescent="0.3">
      <c r="A75" s="85"/>
      <c r="B75" s="78" t="s">
        <v>324</v>
      </c>
      <c r="C75" s="79">
        <f>D139</f>
        <v>789000</v>
      </c>
      <c r="D75" s="80"/>
    </row>
    <row r="76" spans="1:4" x14ac:dyDescent="0.3">
      <c r="A76" s="85"/>
      <c r="B76" s="78" t="s">
        <v>327</v>
      </c>
      <c r="C76" s="79">
        <f>D168</f>
        <v>1866000</v>
      </c>
      <c r="D76" s="80"/>
    </row>
    <row r="77" spans="1:4" x14ac:dyDescent="0.3">
      <c r="A77" s="85"/>
      <c r="B77" s="78" t="s">
        <v>320</v>
      </c>
      <c r="C77" s="79">
        <f>D180</f>
        <v>350000</v>
      </c>
      <c r="D77" s="80"/>
    </row>
    <row r="78" spans="1:4" x14ac:dyDescent="0.3">
      <c r="A78" s="85"/>
      <c r="B78" s="78" t="s">
        <v>322</v>
      </c>
      <c r="C78" s="79">
        <v>200000</v>
      </c>
      <c r="D78" s="80"/>
    </row>
    <row r="79" spans="1:4" x14ac:dyDescent="0.3">
      <c r="A79" s="105" t="s">
        <v>342</v>
      </c>
      <c r="B79" s="78" t="s">
        <v>326</v>
      </c>
      <c r="C79" s="79">
        <f>-C135</f>
        <v>-856315</v>
      </c>
      <c r="D79" s="80">
        <f>C74+C79</f>
        <v>-156315</v>
      </c>
    </row>
    <row r="80" spans="1:4" x14ac:dyDescent="0.3">
      <c r="A80" s="105"/>
      <c r="B80" s="78" t="s">
        <v>324</v>
      </c>
      <c r="C80" s="79">
        <f>-C164</f>
        <v>-701920</v>
      </c>
      <c r="D80" s="80">
        <f>C75+C80</f>
        <v>87080</v>
      </c>
    </row>
    <row r="81" spans="1:5" x14ac:dyDescent="0.3">
      <c r="A81" s="105"/>
      <c r="B81" s="78" t="s">
        <v>327</v>
      </c>
      <c r="C81" s="79">
        <f>-C176</f>
        <v>-1842742</v>
      </c>
      <c r="D81" s="80">
        <f>C76+C81</f>
        <v>23258</v>
      </c>
    </row>
    <row r="82" spans="1:5" x14ac:dyDescent="0.3">
      <c r="A82" s="105"/>
      <c r="B82" s="78" t="s">
        <v>320</v>
      </c>
      <c r="C82" s="79">
        <f>-C193</f>
        <v>-200000</v>
      </c>
      <c r="D82" s="80">
        <f>C77+C82</f>
        <v>150000</v>
      </c>
    </row>
    <row r="83" spans="1:5" x14ac:dyDescent="0.3">
      <c r="A83" s="105"/>
      <c r="B83" s="78" t="s">
        <v>321</v>
      </c>
      <c r="C83" s="79">
        <f>-C219</f>
        <v>-122300</v>
      </c>
      <c r="D83" s="80">
        <f>C78+C83</f>
        <v>77700</v>
      </c>
    </row>
    <row r="84" spans="1:5" x14ac:dyDescent="0.3">
      <c r="A84" s="85"/>
      <c r="B84" s="78" t="s">
        <v>238</v>
      </c>
      <c r="C84" s="79">
        <f>-C239</f>
        <v>-502083</v>
      </c>
      <c r="D84" s="80">
        <f>C84</f>
        <v>-502083</v>
      </c>
    </row>
    <row r="85" spans="1:5" s="112" customFormat="1" ht="35.1" customHeight="1" x14ac:dyDescent="0.3">
      <c r="A85" s="108"/>
      <c r="B85" s="109" t="s">
        <v>465</v>
      </c>
      <c r="C85" s="110">
        <f>SUM(C74:C84)</f>
        <v>-320360</v>
      </c>
      <c r="D85" s="111">
        <f>SUM(D79:D84)</f>
        <v>-320360</v>
      </c>
    </row>
    <row r="86" spans="1:5" ht="17.25" thickBot="1" x14ac:dyDescent="0.35">
      <c r="A86" s="106"/>
      <c r="B86" s="107"/>
      <c r="C86" s="95"/>
      <c r="D86" s="96"/>
    </row>
    <row r="87" spans="1:5" x14ac:dyDescent="0.3">
      <c r="A87" s="73" t="s">
        <v>323</v>
      </c>
      <c r="B87" s="74"/>
      <c r="C87" s="75">
        <v>700000</v>
      </c>
      <c r="D87" s="76"/>
    </row>
    <row r="88" spans="1:5" s="3" customFormat="1" x14ac:dyDescent="0.3">
      <c r="A88" s="77">
        <v>44835</v>
      </c>
      <c r="B88" s="78" t="s">
        <v>802</v>
      </c>
      <c r="C88" s="79">
        <v>4300</v>
      </c>
      <c r="D88" s="80"/>
      <c r="E88"/>
    </row>
    <row r="89" spans="1:5" s="3" customFormat="1" x14ac:dyDescent="0.3">
      <c r="A89" s="77">
        <v>44835</v>
      </c>
      <c r="B89" s="78" t="s">
        <v>803</v>
      </c>
      <c r="C89" s="79">
        <v>26300</v>
      </c>
      <c r="D89" s="80"/>
      <c r="E89"/>
    </row>
    <row r="90" spans="1:5" s="3" customFormat="1" x14ac:dyDescent="0.3">
      <c r="A90" s="77">
        <v>44836</v>
      </c>
      <c r="B90" s="78" t="s">
        <v>806</v>
      </c>
      <c r="C90" s="79">
        <v>28460</v>
      </c>
      <c r="D90" s="80"/>
      <c r="E90"/>
    </row>
    <row r="91" spans="1:5" s="3" customFormat="1" x14ac:dyDescent="0.3">
      <c r="A91" s="77">
        <v>44836</v>
      </c>
      <c r="B91" s="78" t="s">
        <v>806</v>
      </c>
      <c r="C91" s="79">
        <v>8790</v>
      </c>
      <c r="D91" s="80"/>
      <c r="E91"/>
    </row>
    <row r="92" spans="1:5" s="3" customFormat="1" x14ac:dyDescent="0.3">
      <c r="A92" s="77">
        <v>44836</v>
      </c>
      <c r="B92" s="78" t="s">
        <v>807</v>
      </c>
      <c r="C92" s="79">
        <v>4600</v>
      </c>
      <c r="D92" s="80"/>
      <c r="E92"/>
    </row>
    <row r="93" spans="1:5" s="3" customFormat="1" x14ac:dyDescent="0.3">
      <c r="A93" s="77">
        <v>44836</v>
      </c>
      <c r="B93" s="78" t="s">
        <v>810</v>
      </c>
      <c r="C93" s="79">
        <v>36700</v>
      </c>
      <c r="D93" s="80"/>
      <c r="E93"/>
    </row>
    <row r="94" spans="1:5" s="3" customFormat="1" x14ac:dyDescent="0.3">
      <c r="A94" s="77">
        <v>44837</v>
      </c>
      <c r="B94" s="78" t="s">
        <v>810</v>
      </c>
      <c r="C94" s="79">
        <v>36223</v>
      </c>
      <c r="D94" s="80"/>
      <c r="E94"/>
    </row>
    <row r="95" spans="1:5" s="3" customFormat="1" x14ac:dyDescent="0.3">
      <c r="A95" s="2">
        <v>44837</v>
      </c>
      <c r="B95" s="10" t="s">
        <v>813</v>
      </c>
      <c r="C95" s="3">
        <v>5800</v>
      </c>
      <c r="D95" s="80"/>
      <c r="E95"/>
    </row>
    <row r="96" spans="1:5" s="3" customFormat="1" x14ac:dyDescent="0.3">
      <c r="A96" s="2">
        <v>44839</v>
      </c>
      <c r="B96" s="10" t="s">
        <v>816</v>
      </c>
      <c r="C96" s="3">
        <v>40500</v>
      </c>
      <c r="D96" s="80"/>
      <c r="E96"/>
    </row>
    <row r="97" spans="1:5" s="3" customFormat="1" x14ac:dyDescent="0.3">
      <c r="A97" s="2">
        <v>44840</v>
      </c>
      <c r="B97" s="10" t="s">
        <v>817</v>
      </c>
      <c r="C97" s="3">
        <v>23100</v>
      </c>
      <c r="D97" s="80"/>
      <c r="E97"/>
    </row>
    <row r="98" spans="1:5" s="3" customFormat="1" x14ac:dyDescent="0.3">
      <c r="A98" s="2">
        <v>44840</v>
      </c>
      <c r="B98" s="10" t="s">
        <v>820</v>
      </c>
      <c r="C98" s="3">
        <v>11960</v>
      </c>
      <c r="D98" s="80"/>
      <c r="E98"/>
    </row>
    <row r="99" spans="1:5" s="3" customFormat="1" x14ac:dyDescent="0.3">
      <c r="A99" s="2">
        <v>44842</v>
      </c>
      <c r="B99" s="10" t="s">
        <v>823</v>
      </c>
      <c r="C99" s="3">
        <v>30000</v>
      </c>
      <c r="D99" s="80"/>
      <c r="E99"/>
    </row>
    <row r="100" spans="1:5" s="3" customFormat="1" x14ac:dyDescent="0.3">
      <c r="A100" s="2">
        <v>44840</v>
      </c>
      <c r="B100" s="10" t="s">
        <v>826</v>
      </c>
      <c r="C100" s="3">
        <v>4850</v>
      </c>
      <c r="D100" s="80"/>
      <c r="E100"/>
    </row>
    <row r="101" spans="1:5" s="3" customFormat="1" x14ac:dyDescent="0.3">
      <c r="A101" s="77">
        <v>44843</v>
      </c>
      <c r="B101" s="78" t="s">
        <v>828</v>
      </c>
      <c r="C101" s="79">
        <v>13100</v>
      </c>
      <c r="D101" s="80"/>
      <c r="E101"/>
    </row>
    <row r="102" spans="1:5" s="3" customFormat="1" x14ac:dyDescent="0.3">
      <c r="A102" s="2">
        <v>44841</v>
      </c>
      <c r="B102" s="10" t="s">
        <v>829</v>
      </c>
      <c r="C102" s="3">
        <v>5680</v>
      </c>
      <c r="D102" s="80"/>
      <c r="E102"/>
    </row>
    <row r="103" spans="1:5" s="3" customFormat="1" x14ac:dyDescent="0.3">
      <c r="A103" s="2">
        <v>44841</v>
      </c>
      <c r="B103" s="10" t="s">
        <v>830</v>
      </c>
      <c r="C103" s="3">
        <v>34640</v>
      </c>
      <c r="D103" s="80"/>
      <c r="E103"/>
    </row>
    <row r="104" spans="1:5" s="3" customFormat="1" x14ac:dyDescent="0.3">
      <c r="A104" s="2">
        <v>44845</v>
      </c>
      <c r="B104" s="10" t="s">
        <v>835</v>
      </c>
      <c r="C104" s="3">
        <v>7100</v>
      </c>
      <c r="D104" s="80"/>
      <c r="E104"/>
    </row>
    <row r="105" spans="1:5" s="3" customFormat="1" x14ac:dyDescent="0.3">
      <c r="A105" s="2">
        <v>44845</v>
      </c>
      <c r="B105" s="10" t="s">
        <v>839</v>
      </c>
      <c r="C105" s="3">
        <v>26590</v>
      </c>
      <c r="D105" s="80"/>
      <c r="E105"/>
    </row>
    <row r="106" spans="1:5" s="3" customFormat="1" x14ac:dyDescent="0.3">
      <c r="A106" s="2">
        <v>44839</v>
      </c>
      <c r="B106" s="10" t="s">
        <v>844</v>
      </c>
      <c r="C106" s="3">
        <v>7500</v>
      </c>
      <c r="D106" s="80"/>
      <c r="E106"/>
    </row>
    <row r="107" spans="1:5" s="3" customFormat="1" x14ac:dyDescent="0.3">
      <c r="A107" s="2">
        <v>44848</v>
      </c>
      <c r="B107" s="10" t="s">
        <v>848</v>
      </c>
      <c r="C107" s="3">
        <v>6800</v>
      </c>
      <c r="D107" s="80"/>
      <c r="E107"/>
    </row>
    <row r="108" spans="1:5" s="3" customFormat="1" x14ac:dyDescent="0.3">
      <c r="A108" s="2">
        <v>44849</v>
      </c>
      <c r="B108" s="10" t="s">
        <v>851</v>
      </c>
      <c r="C108" s="3">
        <v>2650</v>
      </c>
      <c r="D108" s="80"/>
      <c r="E108"/>
    </row>
    <row r="109" spans="1:5" s="3" customFormat="1" x14ac:dyDescent="0.3">
      <c r="A109" s="2">
        <v>44849</v>
      </c>
      <c r="B109" s="10" t="s">
        <v>852</v>
      </c>
      <c r="C109" s="3">
        <v>29800</v>
      </c>
      <c r="D109" s="80"/>
      <c r="E109"/>
    </row>
    <row r="110" spans="1:5" s="3" customFormat="1" x14ac:dyDescent="0.3">
      <c r="A110" s="2">
        <v>44850</v>
      </c>
      <c r="B110" s="10" t="s">
        <v>853</v>
      </c>
      <c r="C110" s="3">
        <v>26740</v>
      </c>
      <c r="D110" s="80"/>
      <c r="E110"/>
    </row>
    <row r="111" spans="1:5" s="3" customFormat="1" x14ac:dyDescent="0.3">
      <c r="A111" s="2">
        <v>44850</v>
      </c>
      <c r="B111" s="10" t="s">
        <v>853</v>
      </c>
      <c r="C111" s="3">
        <v>5200</v>
      </c>
      <c r="D111" s="80"/>
      <c r="E111"/>
    </row>
    <row r="112" spans="1:5" s="3" customFormat="1" x14ac:dyDescent="0.3">
      <c r="A112" s="2">
        <v>44851</v>
      </c>
      <c r="B112" s="10" t="s">
        <v>856</v>
      </c>
      <c r="C112" s="3">
        <v>12500</v>
      </c>
      <c r="D112" s="80"/>
      <c r="E112"/>
    </row>
    <row r="113" spans="1:5" s="3" customFormat="1" x14ac:dyDescent="0.3">
      <c r="A113" s="2">
        <v>44851</v>
      </c>
      <c r="B113" s="10" t="s">
        <v>857</v>
      </c>
      <c r="C113" s="3">
        <v>2500</v>
      </c>
      <c r="D113" s="80"/>
      <c r="E113"/>
    </row>
    <row r="114" spans="1:5" s="3" customFormat="1" x14ac:dyDescent="0.3">
      <c r="A114" s="2">
        <v>44853</v>
      </c>
      <c r="B114" s="10" t="s">
        <v>858</v>
      </c>
      <c r="C114" s="3">
        <v>24400</v>
      </c>
      <c r="D114" s="80"/>
      <c r="E114"/>
    </row>
    <row r="115" spans="1:5" s="3" customFormat="1" x14ac:dyDescent="0.3">
      <c r="A115" s="2">
        <v>44853</v>
      </c>
      <c r="B115" s="10" t="s">
        <v>862</v>
      </c>
      <c r="C115" s="3">
        <v>9800</v>
      </c>
      <c r="D115" s="80"/>
      <c r="E115"/>
    </row>
    <row r="116" spans="1:5" s="3" customFormat="1" x14ac:dyDescent="0.3">
      <c r="A116" s="2">
        <v>44853</v>
      </c>
      <c r="B116" s="10" t="s">
        <v>864</v>
      </c>
      <c r="C116" s="3">
        <v>28300</v>
      </c>
      <c r="D116" s="80"/>
      <c r="E116"/>
    </row>
    <row r="117" spans="1:5" s="3" customFormat="1" x14ac:dyDescent="0.3">
      <c r="A117" s="2">
        <v>44855</v>
      </c>
      <c r="B117" s="10" t="s">
        <v>865</v>
      </c>
      <c r="C117" s="3">
        <v>30000</v>
      </c>
      <c r="D117" s="80"/>
      <c r="E117"/>
    </row>
    <row r="118" spans="1:5" s="3" customFormat="1" x14ac:dyDescent="0.3">
      <c r="A118" s="2">
        <v>44857</v>
      </c>
      <c r="B118" s="10" t="s">
        <v>875</v>
      </c>
      <c r="C118" s="3">
        <v>8600</v>
      </c>
      <c r="D118" s="80"/>
      <c r="E118"/>
    </row>
    <row r="119" spans="1:5" s="3" customFormat="1" x14ac:dyDescent="0.3">
      <c r="A119" s="2">
        <v>44858</v>
      </c>
      <c r="B119" s="10" t="s">
        <v>877</v>
      </c>
      <c r="C119" s="3">
        <v>33620</v>
      </c>
      <c r="D119" s="80"/>
      <c r="E119"/>
    </row>
    <row r="120" spans="1:5" s="3" customFormat="1" x14ac:dyDescent="0.3">
      <c r="A120" s="2">
        <v>44859</v>
      </c>
      <c r="B120" s="10" t="s">
        <v>878</v>
      </c>
      <c r="C120" s="3">
        <v>25300</v>
      </c>
      <c r="D120" s="80"/>
      <c r="E120"/>
    </row>
    <row r="121" spans="1:5" s="3" customFormat="1" x14ac:dyDescent="0.3">
      <c r="A121" s="2">
        <v>44859</v>
      </c>
      <c r="B121" s="10" t="s">
        <v>879</v>
      </c>
      <c r="C121" s="3">
        <v>15500</v>
      </c>
      <c r="D121" s="80"/>
      <c r="E121"/>
    </row>
    <row r="122" spans="1:5" s="3" customFormat="1" x14ac:dyDescent="0.3">
      <c r="A122" s="2">
        <v>44859</v>
      </c>
      <c r="B122" s="10" t="s">
        <v>879</v>
      </c>
      <c r="C122" s="3">
        <v>3000</v>
      </c>
      <c r="D122" s="80"/>
      <c r="E122"/>
    </row>
    <row r="123" spans="1:5" s="3" customFormat="1" x14ac:dyDescent="0.3">
      <c r="A123" s="2">
        <v>44860</v>
      </c>
      <c r="B123" s="10" t="s">
        <v>880</v>
      </c>
      <c r="C123" s="3">
        <v>10650</v>
      </c>
      <c r="D123" s="80"/>
      <c r="E123"/>
    </row>
    <row r="124" spans="1:5" s="3" customFormat="1" x14ac:dyDescent="0.3">
      <c r="A124" s="2">
        <v>44860</v>
      </c>
      <c r="B124" s="10" t="s">
        <v>881</v>
      </c>
      <c r="C124" s="3">
        <v>191682</v>
      </c>
      <c r="D124" s="80"/>
      <c r="E124"/>
    </row>
    <row r="125" spans="1:5" s="3" customFormat="1" x14ac:dyDescent="0.3">
      <c r="A125" s="2">
        <v>44860</v>
      </c>
      <c r="B125" s="10" t="s">
        <v>882</v>
      </c>
      <c r="C125" s="3">
        <v>2400</v>
      </c>
      <c r="D125" s="80"/>
      <c r="E125"/>
    </row>
    <row r="126" spans="1:5" s="3" customFormat="1" x14ac:dyDescent="0.3">
      <c r="A126" s="77">
        <v>44861</v>
      </c>
      <c r="B126" s="78" t="s">
        <v>899</v>
      </c>
      <c r="C126" s="79">
        <v>3080</v>
      </c>
      <c r="D126" s="80"/>
      <c r="E126"/>
    </row>
    <row r="127" spans="1:5" s="3" customFormat="1" x14ac:dyDescent="0.3">
      <c r="A127" s="2">
        <v>44861</v>
      </c>
      <c r="B127" s="10" t="s">
        <v>902</v>
      </c>
      <c r="C127" s="3">
        <v>27600</v>
      </c>
      <c r="D127" s="80"/>
      <c r="E127"/>
    </row>
    <row r="128" spans="1:5" s="3" customFormat="1" x14ac:dyDescent="0.3">
      <c r="A128" s="77"/>
      <c r="B128" s="78"/>
      <c r="C128" s="79"/>
      <c r="D128" s="80"/>
      <c r="E128"/>
    </row>
    <row r="129" spans="1:5" s="3" customFormat="1" x14ac:dyDescent="0.3">
      <c r="A129" s="77"/>
      <c r="B129" s="78"/>
      <c r="C129" s="79"/>
      <c r="D129" s="80"/>
      <c r="E129"/>
    </row>
    <row r="130" spans="1:5" s="3" customFormat="1" x14ac:dyDescent="0.3">
      <c r="A130" s="77"/>
      <c r="B130" s="78"/>
      <c r="C130" s="79"/>
      <c r="D130" s="80"/>
      <c r="E130"/>
    </row>
    <row r="131" spans="1:5" s="3" customFormat="1" x14ac:dyDescent="0.3">
      <c r="A131" s="77"/>
      <c r="B131" s="78"/>
      <c r="C131" s="79"/>
      <c r="D131" s="80"/>
      <c r="E131"/>
    </row>
    <row r="132" spans="1:5" s="3" customFormat="1" x14ac:dyDescent="0.3">
      <c r="A132" s="77"/>
      <c r="B132" s="78"/>
      <c r="C132" s="79"/>
      <c r="D132" s="80"/>
      <c r="E132"/>
    </row>
    <row r="133" spans="1:5" s="3" customFormat="1" x14ac:dyDescent="0.3">
      <c r="A133" s="77"/>
      <c r="B133" s="78"/>
      <c r="C133" s="79"/>
      <c r="D133" s="80"/>
      <c r="E133"/>
    </row>
    <row r="134" spans="1:5" s="3" customFormat="1" x14ac:dyDescent="0.3">
      <c r="A134" s="77"/>
      <c r="B134" s="84"/>
      <c r="C134" s="79"/>
      <c r="D134" s="80"/>
      <c r="E134"/>
    </row>
    <row r="135" spans="1:5" s="3" customFormat="1" x14ac:dyDescent="0.3">
      <c r="A135" s="85"/>
      <c r="B135" s="84"/>
      <c r="C135" s="79">
        <f>SUM(C88:C134)</f>
        <v>856315</v>
      </c>
      <c r="D135" s="80"/>
      <c r="E135"/>
    </row>
    <row r="136" spans="1:5" s="3" customFormat="1" x14ac:dyDescent="0.3">
      <c r="A136" s="85"/>
      <c r="B136" s="78" t="s">
        <v>335</v>
      </c>
      <c r="C136" s="79">
        <f>C87-C135</f>
        <v>-156315</v>
      </c>
      <c r="D136" s="80"/>
      <c r="E136"/>
    </row>
    <row r="137" spans="1:5" s="3" customFormat="1" x14ac:dyDescent="0.3">
      <c r="A137" s="85"/>
      <c r="B137" s="84"/>
      <c r="C137" s="79"/>
      <c r="D137" s="80"/>
      <c r="E137"/>
    </row>
    <row r="138" spans="1:5" s="3" customFormat="1" x14ac:dyDescent="0.3">
      <c r="A138" s="85"/>
      <c r="B138" s="84"/>
      <c r="C138" s="79"/>
      <c r="D138" s="80"/>
      <c r="E138"/>
    </row>
    <row r="139" spans="1:5" s="3" customFormat="1" x14ac:dyDescent="0.3">
      <c r="A139" s="86" t="s">
        <v>325</v>
      </c>
      <c r="B139" s="84"/>
      <c r="C139" s="87">
        <f>D139</f>
        <v>789000</v>
      </c>
      <c r="D139" s="80">
        <f>SUM(D140:D163)</f>
        <v>789000</v>
      </c>
      <c r="E139"/>
    </row>
    <row r="140" spans="1:5" s="3" customFormat="1" x14ac:dyDescent="0.3">
      <c r="A140" s="88">
        <v>44806</v>
      </c>
      <c r="B140" s="78" t="s">
        <v>483</v>
      </c>
      <c r="C140" s="79">
        <v>40000</v>
      </c>
      <c r="D140" s="80">
        <v>40000</v>
      </c>
      <c r="E140"/>
    </row>
    <row r="141" spans="1:5" s="3" customFormat="1" x14ac:dyDescent="0.3">
      <c r="A141" s="88"/>
      <c r="B141" s="84" t="s">
        <v>59</v>
      </c>
      <c r="C141" s="79">
        <v>17810</v>
      </c>
      <c r="D141" s="80">
        <v>18000</v>
      </c>
      <c r="E141"/>
    </row>
    <row r="142" spans="1:5" s="3" customFormat="1" x14ac:dyDescent="0.3">
      <c r="A142" s="77"/>
      <c r="B142" s="78" t="s">
        <v>37</v>
      </c>
      <c r="C142" s="79">
        <v>20680</v>
      </c>
      <c r="D142" s="80">
        <v>22000</v>
      </c>
      <c r="E142"/>
    </row>
    <row r="143" spans="1:5" s="3" customFormat="1" x14ac:dyDescent="0.3">
      <c r="A143" s="77"/>
      <c r="B143" s="78" t="s">
        <v>271</v>
      </c>
      <c r="C143" s="79">
        <v>12800</v>
      </c>
      <c r="D143" s="80">
        <v>15000</v>
      </c>
      <c r="E143"/>
    </row>
    <row r="144" spans="1:5" s="3" customFormat="1" x14ac:dyDescent="0.3">
      <c r="A144" s="77"/>
      <c r="B144" s="78" t="s">
        <v>47</v>
      </c>
      <c r="C144" s="79">
        <v>6260</v>
      </c>
      <c r="D144" s="80">
        <v>15000</v>
      </c>
      <c r="E144"/>
    </row>
    <row r="145" spans="1:5" s="3" customFormat="1" x14ac:dyDescent="0.3">
      <c r="A145" s="77"/>
      <c r="B145" s="78" t="s">
        <v>14</v>
      </c>
      <c r="C145" s="79">
        <v>10000</v>
      </c>
      <c r="D145" s="80">
        <v>10000</v>
      </c>
      <c r="E145"/>
    </row>
    <row r="146" spans="1:5" s="3" customFormat="1" x14ac:dyDescent="0.3">
      <c r="A146" s="77"/>
      <c r="B146" s="84" t="s">
        <v>27</v>
      </c>
      <c r="C146" s="79">
        <v>30000</v>
      </c>
      <c r="D146" s="80">
        <v>30000</v>
      </c>
      <c r="E146"/>
    </row>
    <row r="147" spans="1:5" s="3" customFormat="1" x14ac:dyDescent="0.3">
      <c r="A147" s="77"/>
      <c r="B147" s="78" t="s">
        <v>354</v>
      </c>
      <c r="C147" s="79">
        <v>55650</v>
      </c>
      <c r="D147" s="80">
        <v>60000</v>
      </c>
      <c r="E147"/>
    </row>
    <row r="148" spans="1:5" s="3" customFormat="1" x14ac:dyDescent="0.3">
      <c r="A148" s="77"/>
      <c r="B148" s="84" t="s">
        <v>25</v>
      </c>
      <c r="C148" s="79">
        <v>199000</v>
      </c>
      <c r="D148" s="80">
        <v>199000</v>
      </c>
      <c r="E148"/>
    </row>
    <row r="149" spans="1:5" s="3" customFormat="1" x14ac:dyDescent="0.3">
      <c r="A149" s="77"/>
      <c r="B149" s="84" t="s">
        <v>87</v>
      </c>
      <c r="C149" s="79">
        <v>121990</v>
      </c>
      <c r="D149" s="80">
        <v>130000</v>
      </c>
      <c r="E149"/>
    </row>
    <row r="150" spans="1:5" s="3" customFormat="1" x14ac:dyDescent="0.3">
      <c r="A150" s="77"/>
      <c r="B150" s="78" t="s">
        <v>703</v>
      </c>
      <c r="C150" s="3">
        <v>127770</v>
      </c>
      <c r="D150" s="80">
        <v>250000</v>
      </c>
      <c r="E150"/>
    </row>
    <row r="151" spans="1:5" s="3" customFormat="1" x14ac:dyDescent="0.3">
      <c r="A151" s="77">
        <v>44837</v>
      </c>
      <c r="B151" s="78" t="s">
        <v>811</v>
      </c>
      <c r="C151" s="79">
        <v>46060</v>
      </c>
      <c r="D151" s="80"/>
      <c r="E151"/>
    </row>
    <row r="152" spans="1:5" s="3" customFormat="1" x14ac:dyDescent="0.3">
      <c r="A152" s="2">
        <v>44840</v>
      </c>
      <c r="B152" s="10" t="s">
        <v>818</v>
      </c>
      <c r="C152" s="3">
        <v>1000</v>
      </c>
      <c r="D152" s="80"/>
      <c r="E152"/>
    </row>
    <row r="153" spans="1:5" s="3" customFormat="1" x14ac:dyDescent="0.3">
      <c r="A153" s="2">
        <v>44845</v>
      </c>
      <c r="B153" s="10" t="s">
        <v>834</v>
      </c>
      <c r="C153" s="3">
        <v>2000</v>
      </c>
      <c r="D153" s="80"/>
      <c r="E153" s="10"/>
    </row>
    <row r="154" spans="1:5" s="3" customFormat="1" x14ac:dyDescent="0.3">
      <c r="A154" s="2">
        <v>44844</v>
      </c>
      <c r="B154" s="10" t="s">
        <v>845</v>
      </c>
      <c r="C154" s="3">
        <v>10900</v>
      </c>
      <c r="D154" s="80"/>
      <c r="E154" s="10"/>
    </row>
    <row r="155" spans="1:5" s="3" customFormat="1" x14ac:dyDescent="0.3">
      <c r="A155" s="2"/>
      <c r="B155" s="10"/>
      <c r="D155" s="80"/>
      <c r="E155" s="10"/>
    </row>
    <row r="156" spans="1:5" s="3" customFormat="1" x14ac:dyDescent="0.3">
      <c r="A156" s="2"/>
      <c r="B156" s="10"/>
      <c r="D156" s="80"/>
      <c r="E156" s="10"/>
    </row>
    <row r="157" spans="1:5" s="3" customFormat="1" x14ac:dyDescent="0.3">
      <c r="A157" s="2"/>
      <c r="B157" s="10"/>
      <c r="D157" s="80"/>
      <c r="E157" s="10"/>
    </row>
    <row r="158" spans="1:5" s="3" customFormat="1" x14ac:dyDescent="0.3">
      <c r="A158" s="2"/>
      <c r="B158" s="10"/>
      <c r="D158" s="80"/>
      <c r="E158" s="10"/>
    </row>
    <row r="159" spans="1:5" s="3" customFormat="1" x14ac:dyDescent="0.3">
      <c r="A159" s="2"/>
      <c r="B159" s="10"/>
      <c r="D159" s="80"/>
      <c r="E159" s="10"/>
    </row>
    <row r="160" spans="1:5" s="3" customFormat="1" x14ac:dyDescent="0.3">
      <c r="A160" s="2"/>
      <c r="B160" s="10"/>
      <c r="D160" s="80"/>
      <c r="E160" s="10"/>
    </row>
    <row r="161" spans="1:5" s="3" customFormat="1" x14ac:dyDescent="0.3">
      <c r="A161" s="2"/>
      <c r="B161" s="10"/>
      <c r="D161" s="80"/>
      <c r="E161" s="10"/>
    </row>
    <row r="162" spans="1:5" s="3" customFormat="1" x14ac:dyDescent="0.3">
      <c r="A162" s="2"/>
      <c r="B162" s="10"/>
      <c r="D162" s="80"/>
      <c r="E162" s="10"/>
    </row>
    <row r="163" spans="1:5" s="3" customFormat="1" x14ac:dyDescent="0.3">
      <c r="A163" s="77"/>
      <c r="B163" s="78"/>
      <c r="C163" s="79"/>
      <c r="D163" s="80"/>
      <c r="E163" s="10"/>
    </row>
    <row r="164" spans="1:5" s="3" customFormat="1" x14ac:dyDescent="0.3">
      <c r="A164" s="85"/>
      <c r="B164" s="84"/>
      <c r="C164" s="79">
        <f>SUM(C140:C163)</f>
        <v>701920</v>
      </c>
      <c r="D164" s="80"/>
      <c r="E164"/>
    </row>
    <row r="165" spans="1:5" s="3" customFormat="1" x14ac:dyDescent="0.3">
      <c r="A165" s="85"/>
      <c r="B165" s="78" t="s">
        <v>335</v>
      </c>
      <c r="C165" s="79">
        <f>C139-C164</f>
        <v>87080</v>
      </c>
      <c r="D165" s="80"/>
      <c r="E165"/>
    </row>
    <row r="166" spans="1:5" s="3" customFormat="1" x14ac:dyDescent="0.3">
      <c r="A166" s="85"/>
      <c r="B166" s="84"/>
      <c r="C166" s="79"/>
      <c r="D166" s="80"/>
      <c r="E166"/>
    </row>
    <row r="167" spans="1:5" s="3" customFormat="1" x14ac:dyDescent="0.3">
      <c r="A167" s="85"/>
      <c r="B167" s="84"/>
      <c r="C167" s="79"/>
      <c r="D167" s="80"/>
      <c r="E167"/>
    </row>
    <row r="168" spans="1:5" s="3" customFormat="1" x14ac:dyDescent="0.3">
      <c r="A168" s="86" t="s">
        <v>327</v>
      </c>
      <c r="B168" s="84"/>
      <c r="C168" s="87">
        <f>D168</f>
        <v>1866000</v>
      </c>
      <c r="D168" s="89">
        <f>SUM(D169:D174)</f>
        <v>1866000</v>
      </c>
      <c r="E168"/>
    </row>
    <row r="169" spans="1:5" s="3" customFormat="1" x14ac:dyDescent="0.3">
      <c r="A169" s="77"/>
      <c r="B169" s="123" t="s">
        <v>895</v>
      </c>
      <c r="C169" s="124">
        <v>217000</v>
      </c>
      <c r="D169" s="80">
        <v>210000</v>
      </c>
      <c r="E169"/>
    </row>
    <row r="170" spans="1:5" s="3" customFormat="1" x14ac:dyDescent="0.3">
      <c r="A170" s="77"/>
      <c r="B170" s="123" t="s">
        <v>894</v>
      </c>
      <c r="C170" s="124">
        <v>382806</v>
      </c>
      <c r="D170" s="80">
        <v>410000</v>
      </c>
      <c r="E170"/>
    </row>
    <row r="171" spans="1:5" s="3" customFormat="1" x14ac:dyDescent="0.3">
      <c r="A171" s="77"/>
      <c r="B171" s="123" t="s">
        <v>896</v>
      </c>
      <c r="C171" s="124">
        <v>1061943</v>
      </c>
      <c r="D171" s="80">
        <v>1050000</v>
      </c>
      <c r="E171"/>
    </row>
    <row r="172" spans="1:5" s="3" customFormat="1" x14ac:dyDescent="0.3">
      <c r="A172" s="88"/>
      <c r="B172" s="84" t="s">
        <v>75</v>
      </c>
      <c r="C172" s="79">
        <v>65519</v>
      </c>
      <c r="D172" s="80">
        <v>70000</v>
      </c>
      <c r="E172"/>
    </row>
    <row r="173" spans="1:5" s="3" customFormat="1" x14ac:dyDescent="0.3">
      <c r="A173" s="88"/>
      <c r="B173" s="84" t="s">
        <v>77</v>
      </c>
      <c r="C173" s="79">
        <v>57390</v>
      </c>
      <c r="D173" s="80">
        <v>63000</v>
      </c>
      <c r="E173"/>
    </row>
    <row r="174" spans="1:5" s="3" customFormat="1" x14ac:dyDescent="0.3">
      <c r="A174" s="88"/>
      <c r="B174" s="84" t="s">
        <v>76</v>
      </c>
      <c r="C174" s="79">
        <v>58084</v>
      </c>
      <c r="D174" s="80">
        <v>63000</v>
      </c>
      <c r="E174"/>
    </row>
    <row r="175" spans="1:5" s="3" customFormat="1" x14ac:dyDescent="0.3">
      <c r="A175" s="77"/>
      <c r="B175" s="78"/>
      <c r="C175" s="79"/>
      <c r="D175" s="80"/>
      <c r="E175"/>
    </row>
    <row r="176" spans="1:5" s="3" customFormat="1" x14ac:dyDescent="0.3">
      <c r="A176" s="85"/>
      <c r="B176" s="84"/>
      <c r="C176" s="79">
        <f>SUM(C169:C175)</f>
        <v>1842742</v>
      </c>
      <c r="D176" s="80"/>
      <c r="E176"/>
    </row>
    <row r="177" spans="1:5" s="3" customFormat="1" x14ac:dyDescent="0.3">
      <c r="A177" s="85"/>
      <c r="B177" s="78" t="s">
        <v>335</v>
      </c>
      <c r="C177" s="79">
        <f>C168-C176</f>
        <v>23258</v>
      </c>
      <c r="D177" s="80"/>
      <c r="E177"/>
    </row>
    <row r="178" spans="1:5" s="3" customFormat="1" x14ac:dyDescent="0.3">
      <c r="A178" s="85"/>
      <c r="B178" s="84"/>
      <c r="C178" s="79"/>
      <c r="D178" s="80"/>
      <c r="E178"/>
    </row>
    <row r="179" spans="1:5" s="3" customFormat="1" x14ac:dyDescent="0.3">
      <c r="A179" s="85"/>
      <c r="B179" s="84"/>
      <c r="C179" s="79"/>
      <c r="D179" s="80"/>
      <c r="E179"/>
    </row>
    <row r="180" spans="1:5" s="3" customFormat="1" x14ac:dyDescent="0.3">
      <c r="A180" s="86" t="s">
        <v>320</v>
      </c>
      <c r="B180" s="84"/>
      <c r="C180" s="87">
        <f>D180</f>
        <v>350000</v>
      </c>
      <c r="D180" s="89">
        <f>SUM(D181:D192)</f>
        <v>350000</v>
      </c>
      <c r="E180"/>
    </row>
    <row r="181" spans="1:5" s="3" customFormat="1" x14ac:dyDescent="0.3">
      <c r="A181" s="77">
        <v>44805</v>
      </c>
      <c r="B181" s="78" t="s">
        <v>599</v>
      </c>
      <c r="C181" s="79">
        <v>60000</v>
      </c>
      <c r="D181" s="80">
        <v>70000</v>
      </c>
      <c r="E181"/>
    </row>
    <row r="182" spans="1:5" s="3" customFormat="1" x14ac:dyDescent="0.3">
      <c r="A182" s="77"/>
      <c r="B182" s="123" t="s">
        <v>886</v>
      </c>
      <c r="C182" s="79"/>
      <c r="D182" s="80"/>
      <c r="E182" s="10"/>
    </row>
    <row r="183" spans="1:5" s="3" customFormat="1" x14ac:dyDescent="0.3">
      <c r="A183" s="77"/>
      <c r="B183" s="84" t="s">
        <v>56</v>
      </c>
      <c r="C183" s="79">
        <v>140000</v>
      </c>
      <c r="D183" s="80">
        <v>140000</v>
      </c>
      <c r="E183"/>
    </row>
    <row r="184" spans="1:5" s="3" customFormat="1" x14ac:dyDescent="0.3">
      <c r="A184" s="77"/>
      <c r="B184" s="123" t="s">
        <v>891</v>
      </c>
      <c r="C184" s="79"/>
      <c r="D184" s="80">
        <v>140000</v>
      </c>
      <c r="E184" s="10"/>
    </row>
    <row r="185" spans="1:5" s="3" customFormat="1" x14ac:dyDescent="0.3">
      <c r="A185" s="77"/>
      <c r="B185" s="123" t="s">
        <v>888</v>
      </c>
      <c r="C185" s="79"/>
      <c r="D185" s="80"/>
      <c r="E185" s="10"/>
    </row>
    <row r="186" spans="1:5" s="3" customFormat="1" x14ac:dyDescent="0.3">
      <c r="A186" s="77"/>
      <c r="B186" s="123" t="s">
        <v>889</v>
      </c>
      <c r="C186" s="79"/>
      <c r="D186" s="80"/>
      <c r="E186" s="10"/>
    </row>
    <row r="187" spans="1:5" s="3" customFormat="1" x14ac:dyDescent="0.3">
      <c r="A187" s="77"/>
      <c r="B187" s="123" t="s">
        <v>890</v>
      </c>
      <c r="C187" s="79"/>
      <c r="D187" s="80"/>
      <c r="E187" s="10"/>
    </row>
    <row r="188" spans="1:5" s="3" customFormat="1" x14ac:dyDescent="0.3">
      <c r="A188" s="77"/>
      <c r="B188" s="97" t="s">
        <v>712</v>
      </c>
      <c r="C188" s="79"/>
      <c r="D188" s="80"/>
      <c r="E188"/>
    </row>
    <row r="189" spans="1:5" s="3" customFormat="1" x14ac:dyDescent="0.3">
      <c r="A189" s="77"/>
      <c r="B189" s="97"/>
      <c r="C189" s="79"/>
      <c r="D189" s="80"/>
      <c r="E189"/>
    </row>
    <row r="190" spans="1:5" s="3" customFormat="1" x14ac:dyDescent="0.3">
      <c r="A190" s="77"/>
      <c r="B190" s="97"/>
      <c r="C190" s="79"/>
      <c r="D190" s="80"/>
      <c r="E190"/>
    </row>
    <row r="191" spans="1:5" s="3" customFormat="1" x14ac:dyDescent="0.3">
      <c r="A191" s="77"/>
      <c r="B191" s="97"/>
      <c r="C191" s="79"/>
      <c r="D191" s="80"/>
      <c r="E191"/>
    </row>
    <row r="192" spans="1:5" s="3" customFormat="1" x14ac:dyDescent="0.3">
      <c r="A192" s="77"/>
      <c r="B192" s="78"/>
      <c r="C192" s="79"/>
      <c r="D192" s="80"/>
      <c r="E192"/>
    </row>
    <row r="193" spans="1:5" s="3" customFormat="1" x14ac:dyDescent="0.3">
      <c r="A193" s="85"/>
      <c r="B193" s="84"/>
      <c r="C193" s="79">
        <f>SUM(C181:C192)</f>
        <v>200000</v>
      </c>
      <c r="D193" s="80"/>
      <c r="E193"/>
    </row>
    <row r="194" spans="1:5" s="3" customFormat="1" x14ac:dyDescent="0.3">
      <c r="A194" s="85"/>
      <c r="B194" s="84"/>
      <c r="C194" s="79">
        <f>C180-C193</f>
        <v>150000</v>
      </c>
      <c r="D194" s="80"/>
      <c r="E194"/>
    </row>
    <row r="195" spans="1:5" s="3" customFormat="1" x14ac:dyDescent="0.3">
      <c r="A195" s="85"/>
      <c r="B195" s="84"/>
      <c r="C195" s="79"/>
      <c r="D195" s="80"/>
      <c r="E195"/>
    </row>
    <row r="196" spans="1:5" s="3" customFormat="1" x14ac:dyDescent="0.3">
      <c r="A196" s="86" t="s">
        <v>322</v>
      </c>
      <c r="B196" s="84"/>
      <c r="C196" s="87">
        <v>200000</v>
      </c>
      <c r="D196" s="80"/>
      <c r="E196"/>
    </row>
    <row r="197" spans="1:5" s="3" customFormat="1" x14ac:dyDescent="0.3">
      <c r="A197" s="77">
        <v>44835</v>
      </c>
      <c r="B197" s="78" t="s">
        <v>801</v>
      </c>
      <c r="C197" s="79">
        <v>1300</v>
      </c>
      <c r="D197" s="80"/>
      <c r="E197"/>
    </row>
    <row r="198" spans="1:5" s="3" customFormat="1" x14ac:dyDescent="0.3">
      <c r="A198" s="77">
        <v>44835</v>
      </c>
      <c r="B198" s="78" t="s">
        <v>801</v>
      </c>
      <c r="C198" s="79">
        <v>4200</v>
      </c>
      <c r="D198" s="80"/>
      <c r="E198"/>
    </row>
    <row r="199" spans="1:5" s="3" customFormat="1" x14ac:dyDescent="0.3">
      <c r="A199" s="77">
        <v>44835</v>
      </c>
      <c r="B199" s="78" t="s">
        <v>804</v>
      </c>
      <c r="C199" s="79">
        <v>19000</v>
      </c>
      <c r="D199" s="80"/>
      <c r="E199"/>
    </row>
    <row r="200" spans="1:5" s="3" customFormat="1" x14ac:dyDescent="0.3">
      <c r="A200" s="77">
        <v>44836</v>
      </c>
      <c r="B200" s="78" t="s">
        <v>809</v>
      </c>
      <c r="C200" s="79">
        <v>21900</v>
      </c>
      <c r="D200" s="80"/>
      <c r="E200"/>
    </row>
    <row r="201" spans="1:5" s="3" customFormat="1" x14ac:dyDescent="0.3">
      <c r="A201" s="77">
        <v>44837</v>
      </c>
      <c r="B201" s="122" t="s">
        <v>801</v>
      </c>
      <c r="C201" s="79">
        <v>4200</v>
      </c>
      <c r="D201" s="80"/>
      <c r="E201"/>
    </row>
    <row r="202" spans="1:5" s="3" customFormat="1" x14ac:dyDescent="0.3">
      <c r="A202" s="77">
        <v>44837</v>
      </c>
      <c r="B202" s="78" t="s">
        <v>801</v>
      </c>
      <c r="C202" s="79">
        <v>1300</v>
      </c>
      <c r="D202" s="80"/>
      <c r="E202"/>
    </row>
    <row r="203" spans="1:5" s="3" customFormat="1" x14ac:dyDescent="0.3">
      <c r="A203" s="25">
        <v>44840</v>
      </c>
      <c r="B203" s="37" t="s">
        <v>819</v>
      </c>
      <c r="C203" s="68">
        <v>10000</v>
      </c>
      <c r="D203" s="80"/>
      <c r="E203"/>
    </row>
    <row r="204" spans="1:5" s="3" customFormat="1" x14ac:dyDescent="0.3">
      <c r="A204" s="25">
        <v>44840</v>
      </c>
      <c r="B204" s="37" t="s">
        <v>819</v>
      </c>
      <c r="C204" s="68">
        <v>5500</v>
      </c>
      <c r="D204" s="80"/>
      <c r="E204"/>
    </row>
    <row r="205" spans="1:5" s="3" customFormat="1" x14ac:dyDescent="0.3">
      <c r="A205" s="2">
        <v>44842</v>
      </c>
      <c r="B205" s="10" t="s">
        <v>831</v>
      </c>
      <c r="C205" s="3">
        <v>5500</v>
      </c>
      <c r="D205" s="80"/>
      <c r="E205"/>
    </row>
    <row r="206" spans="1:5" s="3" customFormat="1" x14ac:dyDescent="0.3">
      <c r="A206" s="2">
        <v>44845</v>
      </c>
      <c r="B206" s="10" t="s">
        <v>838</v>
      </c>
      <c r="C206" s="3">
        <v>3300</v>
      </c>
      <c r="D206" s="80"/>
      <c r="E206"/>
    </row>
    <row r="207" spans="1:5" s="3" customFormat="1" x14ac:dyDescent="0.3">
      <c r="A207" s="2">
        <v>44845</v>
      </c>
      <c r="B207" s="10" t="s">
        <v>838</v>
      </c>
      <c r="C207" s="3">
        <v>1000</v>
      </c>
      <c r="D207" s="80"/>
      <c r="E207"/>
    </row>
    <row r="208" spans="1:5" s="3" customFormat="1" x14ac:dyDescent="0.3">
      <c r="A208" s="77">
        <v>44841</v>
      </c>
      <c r="B208" s="78" t="s">
        <v>841</v>
      </c>
      <c r="C208" s="79">
        <v>10000</v>
      </c>
      <c r="D208" s="80"/>
      <c r="E208"/>
    </row>
    <row r="209" spans="1:5" s="3" customFormat="1" x14ac:dyDescent="0.3">
      <c r="A209" s="77">
        <v>44843</v>
      </c>
      <c r="B209" s="97" t="s">
        <v>842</v>
      </c>
      <c r="C209" s="79">
        <v>6300</v>
      </c>
      <c r="D209" s="80"/>
      <c r="E209"/>
    </row>
    <row r="210" spans="1:5" s="3" customFormat="1" x14ac:dyDescent="0.3">
      <c r="A210" s="77">
        <v>44843</v>
      </c>
      <c r="B210" s="97" t="s">
        <v>843</v>
      </c>
      <c r="C210" s="79">
        <v>6300</v>
      </c>
      <c r="D210" s="80"/>
      <c r="E210"/>
    </row>
    <row r="211" spans="1:5" s="3" customFormat="1" x14ac:dyDescent="0.3">
      <c r="A211" s="2">
        <v>44849</v>
      </c>
      <c r="B211" s="10" t="s">
        <v>849</v>
      </c>
      <c r="C211" s="3">
        <v>5500</v>
      </c>
      <c r="D211" s="80"/>
      <c r="E211"/>
    </row>
    <row r="212" spans="1:5" s="3" customFormat="1" x14ac:dyDescent="0.3">
      <c r="A212" s="2">
        <v>44850</v>
      </c>
      <c r="B212" s="10" t="s">
        <v>854</v>
      </c>
      <c r="C212" s="3">
        <v>17000</v>
      </c>
      <c r="D212" s="80"/>
      <c r="E212"/>
    </row>
    <row r="213" spans="1:5" s="3" customFormat="1" x14ac:dyDescent="0.3">
      <c r="A213" s="77"/>
      <c r="B213" s="78"/>
      <c r="C213" s="79"/>
      <c r="D213" s="80"/>
      <c r="E213"/>
    </row>
    <row r="214" spans="1:5" s="3" customFormat="1" x14ac:dyDescent="0.3">
      <c r="A214" s="77"/>
      <c r="B214" s="78"/>
      <c r="C214" s="79"/>
      <c r="D214" s="80"/>
      <c r="E214"/>
    </row>
    <row r="215" spans="1:5" s="3" customFormat="1" x14ac:dyDescent="0.3">
      <c r="A215" s="77"/>
      <c r="B215" s="78"/>
      <c r="C215" s="79"/>
      <c r="D215" s="80"/>
      <c r="E215"/>
    </row>
    <row r="216" spans="1:5" s="3" customFormat="1" x14ac:dyDescent="0.3">
      <c r="A216" s="77"/>
      <c r="B216" s="78"/>
      <c r="C216" s="79"/>
      <c r="D216" s="80"/>
      <c r="E216"/>
    </row>
    <row r="217" spans="1:5" s="3" customFormat="1" x14ac:dyDescent="0.3">
      <c r="A217" s="77"/>
      <c r="B217" s="78"/>
      <c r="C217" s="79"/>
      <c r="D217" s="80"/>
      <c r="E217"/>
    </row>
    <row r="218" spans="1:5" s="3" customFormat="1" x14ac:dyDescent="0.3">
      <c r="A218" s="77"/>
      <c r="B218" s="78"/>
      <c r="C218" s="79"/>
      <c r="D218" s="80"/>
      <c r="E218"/>
    </row>
    <row r="219" spans="1:5" s="3" customFormat="1" x14ac:dyDescent="0.3">
      <c r="A219" s="85"/>
      <c r="B219" s="84"/>
      <c r="C219" s="79">
        <f>SUM(C197:C218)</f>
        <v>122300</v>
      </c>
      <c r="D219" s="80"/>
      <c r="E219"/>
    </row>
    <row r="220" spans="1:5" s="3" customFormat="1" x14ac:dyDescent="0.3">
      <c r="A220" s="85"/>
      <c r="B220" s="78" t="s">
        <v>335</v>
      </c>
      <c r="C220" s="79">
        <f>C196-C219</f>
        <v>77700</v>
      </c>
      <c r="D220" s="80"/>
      <c r="E220"/>
    </row>
    <row r="221" spans="1:5" s="3" customFormat="1" x14ac:dyDescent="0.3">
      <c r="A221" s="85"/>
      <c r="B221" s="84"/>
      <c r="C221" s="79"/>
      <c r="D221" s="80"/>
      <c r="E221"/>
    </row>
    <row r="222" spans="1:5" s="3" customFormat="1" x14ac:dyDescent="0.3">
      <c r="A222" s="85"/>
      <c r="B222" s="84"/>
      <c r="C222" s="79"/>
      <c r="D222" s="80"/>
      <c r="E222"/>
    </row>
    <row r="223" spans="1:5" s="3" customFormat="1" x14ac:dyDescent="0.3">
      <c r="A223" s="85"/>
      <c r="B223" s="84"/>
      <c r="C223" s="79"/>
      <c r="D223" s="80"/>
      <c r="E223"/>
    </row>
    <row r="224" spans="1:5" s="3" customFormat="1" x14ac:dyDescent="0.3">
      <c r="A224" s="86" t="s">
        <v>340</v>
      </c>
      <c r="B224" s="84"/>
      <c r="C224" s="87">
        <v>0</v>
      </c>
      <c r="D224" s="80"/>
      <c r="E224"/>
    </row>
    <row r="225" spans="1:5" s="3" customFormat="1" x14ac:dyDescent="0.3">
      <c r="A225" s="2">
        <v>44843</v>
      </c>
      <c r="B225" s="10" t="s">
        <v>832</v>
      </c>
      <c r="C225" s="3">
        <v>6000</v>
      </c>
      <c r="D225" s="80"/>
      <c r="E225"/>
    </row>
    <row r="226" spans="1:5" s="3" customFormat="1" x14ac:dyDescent="0.3">
      <c r="A226" s="2">
        <v>44843</v>
      </c>
      <c r="B226" s="10" t="s">
        <v>871</v>
      </c>
      <c r="C226" s="3">
        <v>46053</v>
      </c>
      <c r="D226" s="80"/>
      <c r="E226"/>
    </row>
    <row r="227" spans="1:5" s="3" customFormat="1" x14ac:dyDescent="0.3">
      <c r="A227" s="2">
        <v>44859</v>
      </c>
      <c r="B227" s="10" t="s">
        <v>884</v>
      </c>
      <c r="C227" s="3">
        <v>30000</v>
      </c>
      <c r="D227" s="80"/>
      <c r="E227"/>
    </row>
    <row r="228" spans="1:5" s="3" customFormat="1" x14ac:dyDescent="0.3">
      <c r="A228" s="2">
        <v>44851</v>
      </c>
      <c r="B228" s="10" t="s">
        <v>859</v>
      </c>
      <c r="C228" s="3">
        <v>60130</v>
      </c>
      <c r="D228" s="80"/>
      <c r="E228"/>
    </row>
    <row r="229" spans="1:5" s="3" customFormat="1" x14ac:dyDescent="0.3">
      <c r="A229" s="63">
        <v>44856</v>
      </c>
      <c r="B229" s="37" t="s">
        <v>868</v>
      </c>
      <c r="C229" s="68">
        <v>125000</v>
      </c>
      <c r="D229" s="80"/>
      <c r="E229"/>
    </row>
    <row r="230" spans="1:5" s="3" customFormat="1" x14ac:dyDescent="0.3">
      <c r="A230" s="63">
        <v>44856</v>
      </c>
      <c r="B230" s="37" t="s">
        <v>869</v>
      </c>
      <c r="C230" s="68">
        <v>40000</v>
      </c>
      <c r="D230" s="80"/>
      <c r="E230"/>
    </row>
    <row r="231" spans="1:5" s="3" customFormat="1" x14ac:dyDescent="0.3">
      <c r="A231" s="63">
        <v>44856</v>
      </c>
      <c r="B231" s="37" t="s">
        <v>870</v>
      </c>
      <c r="C231" s="68">
        <v>122000</v>
      </c>
      <c r="D231" s="80"/>
      <c r="E231"/>
    </row>
    <row r="232" spans="1:5" s="3" customFormat="1" x14ac:dyDescent="0.3">
      <c r="A232" s="2">
        <v>44856</v>
      </c>
      <c r="B232" s="10" t="s">
        <v>872</v>
      </c>
      <c r="C232" s="3">
        <v>4000</v>
      </c>
      <c r="D232" s="80"/>
      <c r="E232"/>
    </row>
    <row r="233" spans="1:5" s="3" customFormat="1" x14ac:dyDescent="0.3">
      <c r="A233" s="2">
        <v>44856</v>
      </c>
      <c r="B233" s="10" t="s">
        <v>872</v>
      </c>
      <c r="C233" s="3">
        <v>2500</v>
      </c>
      <c r="D233" s="80"/>
      <c r="E233"/>
    </row>
    <row r="234" spans="1:5" s="3" customFormat="1" x14ac:dyDescent="0.3">
      <c r="A234" s="2">
        <v>44857</v>
      </c>
      <c r="B234" s="10" t="s">
        <v>873</v>
      </c>
      <c r="C234" s="3">
        <v>2500</v>
      </c>
      <c r="D234" s="80"/>
      <c r="E234"/>
    </row>
    <row r="235" spans="1:5" s="3" customFormat="1" x14ac:dyDescent="0.3">
      <c r="A235" s="2">
        <v>44857</v>
      </c>
      <c r="B235" s="10" t="s">
        <v>873</v>
      </c>
      <c r="C235" s="3">
        <v>3500</v>
      </c>
      <c r="D235" s="80"/>
      <c r="E235"/>
    </row>
    <row r="236" spans="1:5" s="3" customFormat="1" x14ac:dyDescent="0.3">
      <c r="A236" s="2">
        <v>44857</v>
      </c>
      <c r="B236" s="10" t="s">
        <v>874</v>
      </c>
      <c r="C236" s="3">
        <v>5000</v>
      </c>
      <c r="D236" s="80"/>
      <c r="E236"/>
    </row>
    <row r="237" spans="1:5" s="3" customFormat="1" x14ac:dyDescent="0.3">
      <c r="A237" s="2">
        <v>44861</v>
      </c>
      <c r="B237" s="10" t="s">
        <v>885</v>
      </c>
      <c r="C237" s="3">
        <v>55400</v>
      </c>
      <c r="D237" s="80"/>
      <c r="E237"/>
    </row>
    <row r="238" spans="1:5" s="3" customFormat="1" x14ac:dyDescent="0.3">
      <c r="A238" s="85"/>
      <c r="B238" s="84"/>
      <c r="C238" s="79"/>
      <c r="D238" s="80"/>
      <c r="E238"/>
    </row>
    <row r="239" spans="1:5" s="3" customFormat="1" x14ac:dyDescent="0.3">
      <c r="A239" s="85"/>
      <c r="B239" s="84"/>
      <c r="C239" s="79">
        <f>SUM(C225:C238)</f>
        <v>502083</v>
      </c>
      <c r="D239" s="80"/>
      <c r="E239"/>
    </row>
    <row r="240" spans="1:5" s="3" customFormat="1" x14ac:dyDescent="0.3">
      <c r="A240" s="85"/>
      <c r="B240" s="78" t="s">
        <v>335</v>
      </c>
      <c r="C240" s="79">
        <f>C224-C239</f>
        <v>-502083</v>
      </c>
      <c r="D240" s="80"/>
      <c r="E240"/>
    </row>
    <row r="241" spans="1:5" s="3" customFormat="1" x14ac:dyDescent="0.3">
      <c r="A241" s="85"/>
      <c r="B241" s="78"/>
      <c r="C241" s="79"/>
      <c r="D241" s="80"/>
      <c r="E241"/>
    </row>
    <row r="242" spans="1:5" s="3" customFormat="1" x14ac:dyDescent="0.3">
      <c r="A242" s="85"/>
      <c r="B242" s="78"/>
      <c r="C242" s="79"/>
      <c r="D242" s="80"/>
      <c r="E242"/>
    </row>
    <row r="243" spans="1:5" s="3" customFormat="1" x14ac:dyDescent="0.3">
      <c r="A243" s="85"/>
      <c r="B243" s="78"/>
      <c r="C243" s="79"/>
      <c r="D243" s="80"/>
      <c r="E243"/>
    </row>
    <row r="244" spans="1:5" s="3" customFormat="1" x14ac:dyDescent="0.3">
      <c r="A244" s="86" t="s">
        <v>684</v>
      </c>
      <c r="B244" s="84"/>
      <c r="C244" s="87"/>
      <c r="D244" s="80"/>
      <c r="E244"/>
    </row>
    <row r="245" spans="1:5" s="3" customFormat="1" x14ac:dyDescent="0.3">
      <c r="A245" s="77"/>
      <c r="B245" s="97" t="s">
        <v>396</v>
      </c>
      <c r="C245" s="79">
        <v>150000</v>
      </c>
      <c r="D245" s="80"/>
      <c r="E245"/>
    </row>
    <row r="246" spans="1:5" s="3" customFormat="1" x14ac:dyDescent="0.3">
      <c r="A246" s="77"/>
      <c r="B246" s="78" t="s">
        <v>558</v>
      </c>
      <c r="C246" s="79">
        <v>110000</v>
      </c>
      <c r="D246" s="80"/>
      <c r="E246"/>
    </row>
    <row r="247" spans="1:5" s="3" customFormat="1" x14ac:dyDescent="0.3">
      <c r="A247" s="77"/>
      <c r="B247" s="97" t="s">
        <v>220</v>
      </c>
      <c r="C247" s="79">
        <v>60000</v>
      </c>
      <c r="D247" s="80"/>
      <c r="E247"/>
    </row>
    <row r="248" spans="1:5" s="3" customFormat="1" x14ac:dyDescent="0.3">
      <c r="A248" s="77"/>
      <c r="B248" s="84" t="s">
        <v>61</v>
      </c>
      <c r="C248" s="79">
        <v>140000</v>
      </c>
      <c r="D248" s="80"/>
      <c r="E248"/>
    </row>
    <row r="249" spans="1:5" s="3" customFormat="1" x14ac:dyDescent="0.3">
      <c r="A249" s="77"/>
      <c r="B249" s="97" t="s">
        <v>887</v>
      </c>
      <c r="C249" s="79">
        <v>160000</v>
      </c>
      <c r="D249" s="80"/>
      <c r="E249"/>
    </row>
    <row r="250" spans="1:5" s="3" customFormat="1" x14ac:dyDescent="0.3">
      <c r="A250" s="85"/>
      <c r="B250" s="97" t="s">
        <v>892</v>
      </c>
      <c r="C250" s="79">
        <v>20800</v>
      </c>
      <c r="D250" s="80"/>
      <c r="E250"/>
    </row>
    <row r="251" spans="1:5" s="3" customFormat="1" x14ac:dyDescent="0.3">
      <c r="A251" s="85"/>
      <c r="B251" s="84"/>
      <c r="C251" s="79"/>
      <c r="D251" s="80"/>
      <c r="E251"/>
    </row>
    <row r="252" spans="1:5" s="3" customFormat="1" x14ac:dyDescent="0.3">
      <c r="A252" s="85"/>
      <c r="B252" s="78" t="s">
        <v>800</v>
      </c>
      <c r="C252" s="79">
        <f>SUM(C245:C251)</f>
        <v>640800</v>
      </c>
      <c r="D252" s="80"/>
      <c r="E252"/>
    </row>
    <row r="253" spans="1:5" x14ac:dyDescent="0.3">
      <c r="A253" s="85"/>
      <c r="B253" s="97" t="s">
        <v>893</v>
      </c>
      <c r="C253" s="79">
        <v>1300000</v>
      </c>
      <c r="D253" s="80"/>
    </row>
    <row r="254" spans="1:5" x14ac:dyDescent="0.3">
      <c r="A254" s="85"/>
      <c r="B254" s="84"/>
      <c r="C254" s="79"/>
      <c r="D254" s="80"/>
    </row>
    <row r="255" spans="1:5" x14ac:dyDescent="0.3">
      <c r="A255" s="85"/>
      <c r="B255" s="84"/>
      <c r="C255" s="79"/>
      <c r="D255" s="80"/>
    </row>
    <row r="256" spans="1:5" x14ac:dyDescent="0.3">
      <c r="A256" s="86" t="s">
        <v>388</v>
      </c>
      <c r="B256" s="84"/>
      <c r="C256" s="87">
        <v>0</v>
      </c>
      <c r="D256" s="80"/>
    </row>
    <row r="257" spans="1:5" x14ac:dyDescent="0.3">
      <c r="A257" s="2">
        <v>44849</v>
      </c>
      <c r="B257" s="10" t="s">
        <v>850</v>
      </c>
      <c r="C257" s="3">
        <v>3400</v>
      </c>
      <c r="D257" s="80"/>
    </row>
    <row r="258" spans="1:5" x14ac:dyDescent="0.3">
      <c r="A258" s="2">
        <v>44853</v>
      </c>
      <c r="B258" s="10" t="s">
        <v>863</v>
      </c>
      <c r="C258" s="3">
        <v>1500</v>
      </c>
      <c r="D258" s="80"/>
    </row>
    <row r="259" spans="1:5" s="3" customFormat="1" x14ac:dyDescent="0.3">
      <c r="A259" s="2">
        <v>44855</v>
      </c>
      <c r="B259" s="10" t="s">
        <v>867</v>
      </c>
      <c r="C259" s="3">
        <v>20000</v>
      </c>
      <c r="D259" s="80"/>
      <c r="E259"/>
    </row>
    <row r="260" spans="1:5" s="3" customFormat="1" x14ac:dyDescent="0.3">
      <c r="A260" s="77"/>
      <c r="B260" s="78"/>
      <c r="C260" s="79"/>
      <c r="D260" s="80"/>
      <c r="E260"/>
    </row>
    <row r="261" spans="1:5" s="3" customFormat="1" ht="17.25" thickBot="1" x14ac:dyDescent="0.35">
      <c r="A261" s="93"/>
      <c r="B261" s="94"/>
      <c r="C261" s="95">
        <f>SUM(C256:C260)</f>
        <v>24900</v>
      </c>
      <c r="D261" s="96"/>
      <c r="E261"/>
    </row>
    <row r="262" spans="1:5" s="3" customFormat="1" x14ac:dyDescent="0.3">
      <c r="A262" s="120"/>
      <c r="B262"/>
      <c r="E262"/>
    </row>
    <row r="265" spans="1:5" s="3" customFormat="1" x14ac:dyDescent="0.3">
      <c r="A265" s="5" t="s">
        <v>38</v>
      </c>
      <c r="B265"/>
      <c r="E265"/>
    </row>
    <row r="266" spans="1:5" s="3" customFormat="1" x14ac:dyDescent="0.3">
      <c r="A266" s="120"/>
      <c r="B266" s="10" t="s">
        <v>213</v>
      </c>
      <c r="C266" s="3">
        <v>300</v>
      </c>
      <c r="E266"/>
    </row>
    <row r="267" spans="1:5" s="3" customFormat="1" x14ac:dyDescent="0.3">
      <c r="A267" s="2">
        <v>44843</v>
      </c>
      <c r="B267" s="10" t="s">
        <v>840</v>
      </c>
      <c r="C267" s="3">
        <v>46053</v>
      </c>
      <c r="E267"/>
    </row>
    <row r="268" spans="1:5" s="3" customFormat="1" x14ac:dyDescent="0.3">
      <c r="A268" s="32">
        <v>44851</v>
      </c>
      <c r="B268" s="6" t="s">
        <v>87</v>
      </c>
      <c r="C268" s="3">
        <v>91990</v>
      </c>
      <c r="E268"/>
    </row>
    <row r="269" spans="1:5" s="3" customFormat="1" x14ac:dyDescent="0.3">
      <c r="A269" s="32">
        <v>44859</v>
      </c>
      <c r="B269" s="15" t="s">
        <v>121</v>
      </c>
      <c r="C269" s="33">
        <v>127770</v>
      </c>
      <c r="E269"/>
    </row>
    <row r="270" spans="1:5" s="3" customFormat="1" x14ac:dyDescent="0.3">
      <c r="A270" s="32"/>
      <c r="B270" s="35"/>
      <c r="C270" s="33"/>
      <c r="E270"/>
    </row>
    <row r="271" spans="1:5" s="3" customFormat="1" x14ac:dyDescent="0.3">
      <c r="A271" s="32"/>
      <c r="B271" s="35"/>
      <c r="C271" s="33"/>
      <c r="E271"/>
    </row>
    <row r="272" spans="1:5" s="3" customFormat="1" x14ac:dyDescent="0.3">
      <c r="A272" s="32"/>
      <c r="B272" s="31"/>
      <c r="C272" s="33"/>
      <c r="E272"/>
    </row>
    <row r="273" spans="1:5" s="3" customFormat="1" x14ac:dyDescent="0.3">
      <c r="A273" s="32"/>
      <c r="B273" s="15" t="s">
        <v>200</v>
      </c>
      <c r="C273" s="33">
        <v>30000</v>
      </c>
      <c r="E273"/>
    </row>
    <row r="274" spans="1:5" s="3" customFormat="1" x14ac:dyDescent="0.3">
      <c r="A274" s="32"/>
      <c r="B274" s="15" t="s">
        <v>201</v>
      </c>
      <c r="C274" s="33">
        <v>70000</v>
      </c>
      <c r="E274"/>
    </row>
    <row r="275" spans="1:5" s="3" customFormat="1" x14ac:dyDescent="0.3">
      <c r="A275" s="34"/>
      <c r="B275" s="35"/>
      <c r="C275" s="33"/>
      <c r="E275"/>
    </row>
    <row r="276" spans="1:5" s="3" customFormat="1" x14ac:dyDescent="0.3">
      <c r="A276" s="120"/>
      <c r="B276"/>
      <c r="C276" s="3">
        <f>SUM(C266:C275)</f>
        <v>366113</v>
      </c>
      <c r="E276"/>
    </row>
    <row r="280" spans="1:5" s="3" customFormat="1" x14ac:dyDescent="0.3">
      <c r="A280" s="5" t="s">
        <v>33</v>
      </c>
      <c r="B280"/>
      <c r="E280"/>
    </row>
    <row r="281" spans="1:5" s="3" customFormat="1" x14ac:dyDescent="0.3">
      <c r="A281" s="2">
        <v>44840</v>
      </c>
      <c r="B281" s="10" t="s">
        <v>820</v>
      </c>
      <c r="C281" s="3">
        <v>11960</v>
      </c>
      <c r="E281"/>
    </row>
    <row r="282" spans="1:5" s="3" customFormat="1" x14ac:dyDescent="0.3">
      <c r="A282" s="2">
        <v>44841</v>
      </c>
      <c r="B282" s="10" t="s">
        <v>829</v>
      </c>
      <c r="C282" s="3">
        <v>5680</v>
      </c>
      <c r="E282"/>
    </row>
    <row r="283" spans="1:5" s="3" customFormat="1" x14ac:dyDescent="0.3">
      <c r="A283" s="2">
        <v>44841</v>
      </c>
      <c r="B283" s="10" t="s">
        <v>830</v>
      </c>
      <c r="C283" s="3">
        <v>34640</v>
      </c>
      <c r="E283"/>
    </row>
    <row r="284" spans="1:5" s="3" customFormat="1" x14ac:dyDescent="0.3">
      <c r="A284" s="2">
        <v>44842</v>
      </c>
      <c r="B284" s="10" t="s">
        <v>831</v>
      </c>
      <c r="C284" s="3">
        <v>5500</v>
      </c>
      <c r="E284"/>
    </row>
    <row r="285" spans="1:5" s="3" customFormat="1" x14ac:dyDescent="0.3">
      <c r="A285" s="2">
        <v>44843</v>
      </c>
      <c r="B285" s="10" t="s">
        <v>832</v>
      </c>
      <c r="C285" s="3">
        <v>6000</v>
      </c>
      <c r="E285"/>
    </row>
    <row r="286" spans="1:5" s="3" customFormat="1" x14ac:dyDescent="0.3">
      <c r="A286" s="2">
        <v>44844</v>
      </c>
      <c r="B286" s="10" t="s">
        <v>833</v>
      </c>
      <c r="D286" s="3">
        <v>9000</v>
      </c>
      <c r="E286"/>
    </row>
    <row r="287" spans="1:5" s="3" customFormat="1" x14ac:dyDescent="0.3">
      <c r="A287" s="2">
        <v>44845</v>
      </c>
      <c r="B287" s="10" t="s">
        <v>834</v>
      </c>
      <c r="C287" s="3">
        <v>2000</v>
      </c>
      <c r="E287"/>
    </row>
    <row r="288" spans="1:5" s="3" customFormat="1" x14ac:dyDescent="0.3">
      <c r="A288" s="2">
        <v>44845</v>
      </c>
      <c r="B288" s="10" t="s">
        <v>835</v>
      </c>
      <c r="C288" s="3">
        <v>7100</v>
      </c>
      <c r="E288"/>
    </row>
    <row r="289" spans="1:5" s="3" customFormat="1" x14ac:dyDescent="0.3">
      <c r="A289" s="2">
        <v>44845</v>
      </c>
      <c r="B289" s="10" t="s">
        <v>836</v>
      </c>
      <c r="C289" s="3">
        <v>56500</v>
      </c>
      <c r="E289"/>
    </row>
    <row r="290" spans="1:5" s="3" customFormat="1" x14ac:dyDescent="0.3">
      <c r="A290" s="2">
        <v>44845</v>
      </c>
      <c r="B290" s="10" t="s">
        <v>837</v>
      </c>
      <c r="C290" s="3">
        <v>24100</v>
      </c>
      <c r="E290"/>
    </row>
    <row r="291" spans="1:5" s="3" customFormat="1" x14ac:dyDescent="0.3">
      <c r="A291" s="2">
        <v>44845</v>
      </c>
      <c r="B291" s="10" t="s">
        <v>838</v>
      </c>
      <c r="C291" s="3">
        <v>3300</v>
      </c>
      <c r="E291"/>
    </row>
    <row r="292" spans="1:5" s="3" customFormat="1" x14ac:dyDescent="0.3">
      <c r="A292" s="2">
        <v>44845</v>
      </c>
      <c r="B292" s="10" t="s">
        <v>838</v>
      </c>
      <c r="C292" s="3">
        <v>1000</v>
      </c>
      <c r="E292"/>
    </row>
    <row r="293" spans="1:5" s="3" customFormat="1" x14ac:dyDescent="0.3">
      <c r="A293" s="2">
        <v>44845</v>
      </c>
      <c r="B293" s="10" t="s">
        <v>839</v>
      </c>
      <c r="C293" s="3">
        <v>26590</v>
      </c>
      <c r="E293"/>
    </row>
    <row r="294" spans="1:5" s="3" customFormat="1" x14ac:dyDescent="0.3">
      <c r="A294" s="2">
        <v>44848</v>
      </c>
      <c r="B294" s="10" t="s">
        <v>848</v>
      </c>
      <c r="C294" s="3">
        <v>6800</v>
      </c>
      <c r="E294"/>
    </row>
    <row r="295" spans="1:5" s="3" customFormat="1" x14ac:dyDescent="0.3">
      <c r="A295" s="2">
        <v>44849</v>
      </c>
      <c r="B295" s="10" t="s">
        <v>849</v>
      </c>
      <c r="C295" s="3">
        <v>5500</v>
      </c>
      <c r="E295"/>
    </row>
    <row r="296" spans="1:5" s="3" customFormat="1" x14ac:dyDescent="0.3">
      <c r="A296" s="2">
        <v>44849</v>
      </c>
      <c r="B296" s="10" t="s">
        <v>850</v>
      </c>
      <c r="C296" s="3">
        <v>3400</v>
      </c>
      <c r="E296"/>
    </row>
    <row r="297" spans="1:5" s="3" customFormat="1" x14ac:dyDescent="0.3">
      <c r="A297" s="2">
        <v>44849</v>
      </c>
      <c r="B297" s="10" t="s">
        <v>851</v>
      </c>
      <c r="C297" s="3">
        <v>2650</v>
      </c>
      <c r="E297"/>
    </row>
    <row r="298" spans="1:5" s="3" customFormat="1" x14ac:dyDescent="0.3">
      <c r="A298" s="2">
        <v>44849</v>
      </c>
      <c r="B298" s="10" t="s">
        <v>852</v>
      </c>
      <c r="C298" s="3">
        <v>29800</v>
      </c>
      <c r="E298"/>
    </row>
    <row r="299" spans="1:5" s="3" customFormat="1" x14ac:dyDescent="0.3">
      <c r="A299" s="2">
        <v>44850</v>
      </c>
      <c r="B299" s="10" t="s">
        <v>853</v>
      </c>
      <c r="C299" s="3">
        <v>26740</v>
      </c>
      <c r="E299"/>
    </row>
    <row r="300" spans="1:5" s="3" customFormat="1" x14ac:dyDescent="0.3">
      <c r="A300" s="2">
        <v>44850</v>
      </c>
      <c r="B300" s="10" t="s">
        <v>853</v>
      </c>
      <c r="C300" s="3">
        <v>5200</v>
      </c>
      <c r="E300"/>
    </row>
    <row r="301" spans="1:5" s="3" customFormat="1" x14ac:dyDescent="0.3">
      <c r="A301" s="2">
        <v>44850</v>
      </c>
      <c r="B301" s="10" t="s">
        <v>854</v>
      </c>
      <c r="D301" s="3">
        <v>9100</v>
      </c>
      <c r="E301"/>
    </row>
    <row r="302" spans="1:5" s="3" customFormat="1" x14ac:dyDescent="0.3">
      <c r="A302" s="2">
        <v>44850</v>
      </c>
      <c r="B302" s="10" t="s">
        <v>854</v>
      </c>
      <c r="C302" s="3">
        <v>17000</v>
      </c>
      <c r="E302"/>
    </row>
    <row r="303" spans="1:5" s="3" customFormat="1" x14ac:dyDescent="0.3">
      <c r="A303" s="2">
        <v>44851</v>
      </c>
      <c r="B303" s="10" t="s">
        <v>855</v>
      </c>
      <c r="C303" s="3">
        <v>60130</v>
      </c>
      <c r="E303"/>
    </row>
    <row r="304" spans="1:5" s="3" customFormat="1" x14ac:dyDescent="0.3">
      <c r="A304" s="2">
        <v>44851</v>
      </c>
      <c r="B304" s="10" t="s">
        <v>856</v>
      </c>
      <c r="C304" s="3">
        <v>12500</v>
      </c>
      <c r="E304"/>
    </row>
    <row r="305" spans="1:5" s="3" customFormat="1" x14ac:dyDescent="0.3">
      <c r="A305" s="2">
        <v>44851</v>
      </c>
      <c r="B305" s="10" t="s">
        <v>857</v>
      </c>
      <c r="C305" s="3">
        <v>2500</v>
      </c>
      <c r="E305"/>
    </row>
    <row r="306" spans="1:5" s="3" customFormat="1" x14ac:dyDescent="0.3">
      <c r="A306" s="2">
        <v>44853</v>
      </c>
      <c r="B306" s="10" t="s">
        <v>858</v>
      </c>
      <c r="C306" s="3">
        <v>24400</v>
      </c>
      <c r="E306"/>
    </row>
    <row r="307" spans="1:5" s="3" customFormat="1" x14ac:dyDescent="0.3">
      <c r="A307" s="2">
        <v>44853</v>
      </c>
      <c r="B307" s="10" t="s">
        <v>862</v>
      </c>
      <c r="C307" s="3">
        <v>9800</v>
      </c>
      <c r="E307"/>
    </row>
    <row r="308" spans="1:5" s="3" customFormat="1" x14ac:dyDescent="0.3">
      <c r="A308" s="2">
        <v>44853</v>
      </c>
      <c r="B308" s="10" t="s">
        <v>863</v>
      </c>
      <c r="C308" s="3">
        <v>1500</v>
      </c>
      <c r="E308"/>
    </row>
    <row r="309" spans="1:5" s="3" customFormat="1" x14ac:dyDescent="0.3">
      <c r="A309" s="2">
        <v>44853</v>
      </c>
      <c r="B309" s="10" t="s">
        <v>864</v>
      </c>
      <c r="C309" s="3">
        <v>28300</v>
      </c>
      <c r="E309"/>
    </row>
    <row r="310" spans="1:5" s="3" customFormat="1" x14ac:dyDescent="0.3">
      <c r="A310" s="2">
        <v>44856</v>
      </c>
      <c r="B310" s="10" t="s">
        <v>872</v>
      </c>
      <c r="C310" s="3">
        <v>4000</v>
      </c>
      <c r="E310"/>
    </row>
    <row r="311" spans="1:5" s="3" customFormat="1" x14ac:dyDescent="0.3">
      <c r="A311" s="2">
        <v>44856</v>
      </c>
      <c r="B311" s="10" t="s">
        <v>872</v>
      </c>
      <c r="C311" s="3">
        <v>2500</v>
      </c>
      <c r="E311"/>
    </row>
    <row r="312" spans="1:5" s="3" customFormat="1" x14ac:dyDescent="0.3">
      <c r="A312" s="2">
        <v>44857</v>
      </c>
      <c r="B312" s="10" t="s">
        <v>873</v>
      </c>
      <c r="C312" s="3">
        <v>3500</v>
      </c>
      <c r="E312"/>
    </row>
    <row r="313" spans="1:5" s="3" customFormat="1" x14ac:dyDescent="0.3">
      <c r="A313" s="2">
        <v>44857</v>
      </c>
      <c r="B313" s="10" t="s">
        <v>874</v>
      </c>
      <c r="C313" s="3">
        <v>5000</v>
      </c>
      <c r="E313"/>
    </row>
    <row r="314" spans="1:5" s="3" customFormat="1" x14ac:dyDescent="0.3">
      <c r="A314" s="2">
        <v>44857</v>
      </c>
      <c r="B314" s="10" t="s">
        <v>875</v>
      </c>
      <c r="C314" s="3">
        <v>8600</v>
      </c>
      <c r="E314"/>
    </row>
    <row r="315" spans="1:5" s="3" customFormat="1" x14ac:dyDescent="0.3">
      <c r="A315" s="2">
        <v>44858</v>
      </c>
      <c r="B315" s="10" t="s">
        <v>876</v>
      </c>
      <c r="C315" s="3">
        <v>1000</v>
      </c>
      <c r="E315"/>
    </row>
    <row r="316" spans="1:5" s="3" customFormat="1" x14ac:dyDescent="0.3">
      <c r="A316" s="2">
        <v>44858</v>
      </c>
      <c r="B316" s="10" t="s">
        <v>877</v>
      </c>
      <c r="C316" s="3">
        <v>33620</v>
      </c>
      <c r="E316"/>
    </row>
    <row r="317" spans="1:5" s="3" customFormat="1" x14ac:dyDescent="0.3">
      <c r="A317" s="2">
        <v>44859</v>
      </c>
      <c r="B317" s="10" t="s">
        <v>878</v>
      </c>
      <c r="C317" s="3">
        <v>25300</v>
      </c>
      <c r="E317"/>
    </row>
    <row r="318" spans="1:5" s="3" customFormat="1" x14ac:dyDescent="0.3">
      <c r="A318" s="2">
        <v>44859</v>
      </c>
      <c r="B318" s="10" t="s">
        <v>879</v>
      </c>
      <c r="C318" s="3">
        <v>15500</v>
      </c>
      <c r="E318"/>
    </row>
    <row r="319" spans="1:5" s="3" customFormat="1" x14ac:dyDescent="0.3">
      <c r="A319" s="2">
        <v>44859</v>
      </c>
      <c r="B319" s="10" t="s">
        <v>879</v>
      </c>
      <c r="C319" s="3">
        <v>3000</v>
      </c>
      <c r="E319"/>
    </row>
    <row r="320" spans="1:5" s="3" customFormat="1" x14ac:dyDescent="0.3">
      <c r="A320" s="2">
        <v>44860</v>
      </c>
      <c r="B320" s="10" t="s">
        <v>880</v>
      </c>
      <c r="C320" s="3">
        <v>10650</v>
      </c>
      <c r="E320"/>
    </row>
    <row r="321" spans="1:5" s="3" customFormat="1" x14ac:dyDescent="0.3">
      <c r="A321" s="2">
        <v>44860</v>
      </c>
      <c r="B321" s="10" t="s">
        <v>881</v>
      </c>
      <c r="C321" s="3">
        <v>191682</v>
      </c>
      <c r="E321"/>
    </row>
    <row r="322" spans="1:5" s="3" customFormat="1" x14ac:dyDescent="0.3">
      <c r="A322" s="2">
        <v>44860</v>
      </c>
      <c r="B322" s="10" t="s">
        <v>882</v>
      </c>
      <c r="C322" s="3">
        <v>2400</v>
      </c>
      <c r="E322"/>
    </row>
    <row r="323" spans="1:5" s="3" customFormat="1" x14ac:dyDescent="0.3">
      <c r="A323" s="2">
        <v>44859</v>
      </c>
      <c r="B323" s="10" t="s">
        <v>883</v>
      </c>
      <c r="C323" s="3">
        <v>24000</v>
      </c>
      <c r="E323"/>
    </row>
    <row r="324" spans="1:5" s="3" customFormat="1" x14ac:dyDescent="0.3">
      <c r="A324" s="2">
        <v>44861</v>
      </c>
      <c r="B324" s="10" t="s">
        <v>901</v>
      </c>
      <c r="C324" s="3">
        <v>21700</v>
      </c>
      <c r="E324"/>
    </row>
    <row r="325" spans="1:5" s="3" customFormat="1" x14ac:dyDescent="0.3">
      <c r="A325" s="2">
        <v>44861</v>
      </c>
      <c r="B325" s="10" t="s">
        <v>902</v>
      </c>
      <c r="C325" s="3">
        <v>27600</v>
      </c>
      <c r="E325"/>
    </row>
    <row r="326" spans="1:5" s="3" customFormat="1" x14ac:dyDescent="0.3">
      <c r="A326" s="2"/>
      <c r="B326" s="10"/>
      <c r="E326"/>
    </row>
    <row r="327" spans="1:5" s="3" customFormat="1" x14ac:dyDescent="0.3">
      <c r="A327" s="2"/>
      <c r="B327" s="10"/>
      <c r="E327"/>
    </row>
    <row r="328" spans="1:5" s="3" customFormat="1" x14ac:dyDescent="0.3">
      <c r="A328" s="2"/>
      <c r="B328" s="6" t="s">
        <v>48</v>
      </c>
      <c r="C328" s="3">
        <v>30000</v>
      </c>
      <c r="E328"/>
    </row>
    <row r="329" spans="1:5" s="3" customFormat="1" x14ac:dyDescent="0.3">
      <c r="A329" s="2"/>
      <c r="B329" s="6" t="s">
        <v>37</v>
      </c>
      <c r="C329" s="3">
        <v>20680</v>
      </c>
      <c r="E329"/>
    </row>
    <row r="330" spans="1:5" s="3" customFormat="1" x14ac:dyDescent="0.3">
      <c r="A330" s="2"/>
      <c r="B330" s="15" t="s">
        <v>263</v>
      </c>
      <c r="C330" s="3">
        <v>12800</v>
      </c>
      <c r="E330"/>
    </row>
    <row r="331" spans="1:5" x14ac:dyDescent="0.3">
      <c r="E331" s="10"/>
    </row>
    <row r="332" spans="1:5" x14ac:dyDescent="0.3">
      <c r="C332" s="3">
        <f>SUM(C281:C331)</f>
        <v>864122</v>
      </c>
    </row>
    <row r="333" spans="1:5" x14ac:dyDescent="0.3">
      <c r="C333" s="3">
        <f>450000-C332</f>
        <v>-414122</v>
      </c>
    </row>
    <row r="336" spans="1:5" x14ac:dyDescent="0.3">
      <c r="A336" s="5" t="s">
        <v>26</v>
      </c>
    </row>
    <row r="337" spans="1:5" s="3" customFormat="1" x14ac:dyDescent="0.3">
      <c r="A337" s="2">
        <v>44805</v>
      </c>
      <c r="B337" s="10" t="s">
        <v>796</v>
      </c>
      <c r="C337" s="3">
        <v>60000</v>
      </c>
      <c r="E337"/>
    </row>
    <row r="338" spans="1:5" s="3" customFormat="1" x14ac:dyDescent="0.3">
      <c r="A338" s="25">
        <v>44834</v>
      </c>
      <c r="B338" s="37" t="s">
        <v>792</v>
      </c>
      <c r="C338" s="68">
        <v>630000</v>
      </c>
      <c r="E338"/>
    </row>
    <row r="339" spans="1:5" s="3" customFormat="1" x14ac:dyDescent="0.3">
      <c r="A339" s="25">
        <v>44840</v>
      </c>
      <c r="B339" s="37" t="s">
        <v>819</v>
      </c>
      <c r="C339" s="68">
        <v>10000</v>
      </c>
      <c r="E339"/>
    </row>
    <row r="340" spans="1:5" s="3" customFormat="1" x14ac:dyDescent="0.3">
      <c r="A340" s="25">
        <v>44840</v>
      </c>
      <c r="B340" s="37" t="s">
        <v>819</v>
      </c>
      <c r="C340" s="68">
        <v>5500</v>
      </c>
      <c r="E340"/>
    </row>
    <row r="341" spans="1:5" s="3" customFormat="1" x14ac:dyDescent="0.3">
      <c r="A341" s="25">
        <v>44840</v>
      </c>
      <c r="B341" s="72" t="s">
        <v>47</v>
      </c>
      <c r="C341" s="68">
        <v>6260</v>
      </c>
      <c r="E341"/>
    </row>
    <row r="342" spans="1:5" s="3" customFormat="1" x14ac:dyDescent="0.3">
      <c r="A342" s="25">
        <v>44845</v>
      </c>
      <c r="B342" s="6" t="s">
        <v>21</v>
      </c>
      <c r="C342" s="68">
        <v>40520</v>
      </c>
      <c r="E342"/>
    </row>
    <row r="343" spans="1:5" s="3" customFormat="1" x14ac:dyDescent="0.3">
      <c r="A343" s="25">
        <v>44845</v>
      </c>
      <c r="B343" s="37" t="s">
        <v>827</v>
      </c>
      <c r="C343" s="68">
        <v>29000</v>
      </c>
      <c r="E343"/>
    </row>
    <row r="344" spans="1:5" s="3" customFormat="1" x14ac:dyDescent="0.3">
      <c r="A344" s="2">
        <v>44853</v>
      </c>
      <c r="B344" s="102" t="s">
        <v>861</v>
      </c>
      <c r="C344" s="3">
        <v>42880</v>
      </c>
      <c r="E344"/>
    </row>
    <row r="345" spans="1:5" s="3" customFormat="1" x14ac:dyDescent="0.3">
      <c r="A345" s="63">
        <v>44854</v>
      </c>
      <c r="B345" s="37" t="s">
        <v>311</v>
      </c>
      <c r="C345" s="68">
        <v>59800</v>
      </c>
      <c r="E345"/>
    </row>
    <row r="346" spans="1:5" s="3" customFormat="1" x14ac:dyDescent="0.3">
      <c r="A346" s="63">
        <v>44856</v>
      </c>
      <c r="B346" s="37" t="s">
        <v>868</v>
      </c>
      <c r="C346" s="68">
        <v>125000</v>
      </c>
      <c r="E346"/>
    </row>
    <row r="347" spans="1:5" s="3" customFormat="1" x14ac:dyDescent="0.3">
      <c r="A347" s="63">
        <v>44856</v>
      </c>
      <c r="B347" s="37" t="s">
        <v>869</v>
      </c>
      <c r="C347" s="68">
        <v>40000</v>
      </c>
      <c r="E347"/>
    </row>
    <row r="348" spans="1:5" s="3" customFormat="1" x14ac:dyDescent="0.3">
      <c r="A348" s="63">
        <v>44856</v>
      </c>
      <c r="B348" s="37" t="s">
        <v>870</v>
      </c>
      <c r="C348" s="68">
        <v>122000</v>
      </c>
      <c r="E348"/>
    </row>
    <row r="349" spans="1:5" s="3" customFormat="1" x14ac:dyDescent="0.3">
      <c r="A349" s="63"/>
      <c r="B349" s="37"/>
      <c r="C349" s="68"/>
      <c r="E349"/>
    </row>
    <row r="350" spans="1:5" s="3" customFormat="1" x14ac:dyDescent="0.3">
      <c r="A350" s="63"/>
      <c r="B350" s="37"/>
      <c r="C350" s="68"/>
      <c r="E350"/>
    </row>
    <row r="351" spans="1:5" s="3" customFormat="1" x14ac:dyDescent="0.3">
      <c r="A351" s="2">
        <v>44851</v>
      </c>
      <c r="B351" s="10" t="s">
        <v>507</v>
      </c>
      <c r="C351" s="3">
        <v>3620</v>
      </c>
      <c r="E351"/>
    </row>
    <row r="352" spans="1:5" s="3" customFormat="1" x14ac:dyDescent="0.3">
      <c r="A352" s="63"/>
      <c r="B352" s="37"/>
      <c r="C352" s="68"/>
      <c r="E352"/>
    </row>
    <row r="353" spans="1:5" s="3" customFormat="1" x14ac:dyDescent="0.3">
      <c r="A353" s="63"/>
      <c r="B353" s="37"/>
      <c r="C353" s="68"/>
      <c r="E353"/>
    </row>
    <row r="355" spans="1:5" s="3" customFormat="1" x14ac:dyDescent="0.3">
      <c r="A355" s="120"/>
      <c r="B355"/>
      <c r="C355" s="3">
        <f>SUM(C337:C354)</f>
        <v>1174580</v>
      </c>
      <c r="E355"/>
    </row>
    <row r="359" spans="1:5" s="3" customFormat="1" x14ac:dyDescent="0.3">
      <c r="A359" s="5" t="s">
        <v>68</v>
      </c>
      <c r="B359"/>
      <c r="E359"/>
    </row>
    <row r="360" spans="1:5" s="3" customFormat="1" x14ac:dyDescent="0.3">
      <c r="A360" s="2">
        <v>44835</v>
      </c>
      <c r="B360" s="10" t="s">
        <v>801</v>
      </c>
      <c r="C360" s="3">
        <v>1300</v>
      </c>
      <c r="E360"/>
    </row>
    <row r="361" spans="1:5" s="3" customFormat="1" x14ac:dyDescent="0.3">
      <c r="A361" s="2">
        <v>44835</v>
      </c>
      <c r="B361" s="10" t="s">
        <v>801</v>
      </c>
      <c r="C361" s="3">
        <v>4200</v>
      </c>
      <c r="E361"/>
    </row>
    <row r="362" spans="1:5" s="3" customFormat="1" x14ac:dyDescent="0.3">
      <c r="A362" s="2">
        <v>44835</v>
      </c>
      <c r="B362" s="10" t="s">
        <v>802</v>
      </c>
      <c r="C362" s="3">
        <v>4300</v>
      </c>
      <c r="E362"/>
    </row>
    <row r="363" spans="1:5" s="3" customFormat="1" x14ac:dyDescent="0.3">
      <c r="A363" s="2">
        <v>44835</v>
      </c>
      <c r="B363" s="10" t="s">
        <v>803</v>
      </c>
      <c r="C363" s="3">
        <v>26300</v>
      </c>
      <c r="E363"/>
    </row>
    <row r="364" spans="1:5" s="3" customFormat="1" x14ac:dyDescent="0.3">
      <c r="A364" s="2">
        <v>44835</v>
      </c>
      <c r="B364" s="10" t="s">
        <v>804</v>
      </c>
      <c r="C364" s="3">
        <v>19000</v>
      </c>
      <c r="E364"/>
    </row>
    <row r="365" spans="1:5" s="3" customFormat="1" x14ac:dyDescent="0.3">
      <c r="A365" s="25">
        <v>44836</v>
      </c>
      <c r="B365" s="10" t="s">
        <v>805</v>
      </c>
      <c r="C365" s="3">
        <v>25170</v>
      </c>
      <c r="E365"/>
    </row>
    <row r="366" spans="1:5" s="3" customFormat="1" x14ac:dyDescent="0.3">
      <c r="A366" s="2">
        <v>44836</v>
      </c>
      <c r="B366" s="10" t="s">
        <v>806</v>
      </c>
      <c r="C366" s="3">
        <v>28460</v>
      </c>
      <c r="E366"/>
    </row>
    <row r="367" spans="1:5" s="3" customFormat="1" x14ac:dyDescent="0.3">
      <c r="A367" s="2">
        <v>44836</v>
      </c>
      <c r="B367" s="10" t="s">
        <v>806</v>
      </c>
      <c r="C367" s="3">
        <v>8790</v>
      </c>
      <c r="E367"/>
    </row>
    <row r="368" spans="1:5" s="3" customFormat="1" x14ac:dyDescent="0.3">
      <c r="A368" s="2">
        <v>44836</v>
      </c>
      <c r="B368" s="10" t="s">
        <v>807</v>
      </c>
      <c r="C368" s="3">
        <v>4600</v>
      </c>
      <c r="E368"/>
    </row>
    <row r="369" spans="1:5" s="3" customFormat="1" x14ac:dyDescent="0.3">
      <c r="A369" s="2">
        <v>44836</v>
      </c>
      <c r="B369" s="10" t="s">
        <v>808</v>
      </c>
      <c r="C369" s="3">
        <v>2400</v>
      </c>
      <c r="E369"/>
    </row>
    <row r="370" spans="1:5" s="3" customFormat="1" x14ac:dyDescent="0.3">
      <c r="A370" s="2">
        <v>44836</v>
      </c>
      <c r="B370" s="10" t="s">
        <v>809</v>
      </c>
      <c r="C370" s="3">
        <v>21900</v>
      </c>
      <c r="E370"/>
    </row>
    <row r="371" spans="1:5" s="3" customFormat="1" x14ac:dyDescent="0.3">
      <c r="A371" s="2">
        <v>44836</v>
      </c>
      <c r="B371" s="10" t="s">
        <v>810</v>
      </c>
      <c r="C371" s="3">
        <v>36700</v>
      </c>
      <c r="E371"/>
    </row>
    <row r="372" spans="1:5" s="3" customFormat="1" x14ac:dyDescent="0.3">
      <c r="A372" s="2">
        <v>44837</v>
      </c>
      <c r="B372" s="121" t="s">
        <v>801</v>
      </c>
      <c r="C372" s="3">
        <v>4200</v>
      </c>
      <c r="E372"/>
    </row>
    <row r="373" spans="1:5" s="3" customFormat="1" x14ac:dyDescent="0.3">
      <c r="A373" s="2">
        <v>44837</v>
      </c>
      <c r="B373" s="10" t="s">
        <v>801</v>
      </c>
      <c r="C373" s="3">
        <v>1300</v>
      </c>
      <c r="E373"/>
    </row>
    <row r="374" spans="1:5" s="3" customFormat="1" x14ac:dyDescent="0.3">
      <c r="A374" s="2">
        <v>44837</v>
      </c>
      <c r="B374" s="10" t="s">
        <v>813</v>
      </c>
      <c r="C374" s="3">
        <v>5800</v>
      </c>
      <c r="E374"/>
    </row>
    <row r="375" spans="1:5" s="3" customFormat="1" x14ac:dyDescent="0.3">
      <c r="A375" s="2">
        <v>44837</v>
      </c>
      <c r="B375" s="10" t="s">
        <v>811</v>
      </c>
      <c r="C375" s="3">
        <v>46060</v>
      </c>
      <c r="E375"/>
    </row>
    <row r="376" spans="1:5" s="3" customFormat="1" x14ac:dyDescent="0.3">
      <c r="A376" s="2">
        <v>44837</v>
      </c>
      <c r="B376" s="10" t="s">
        <v>810</v>
      </c>
      <c r="C376" s="3">
        <v>36223</v>
      </c>
      <c r="E376"/>
    </row>
    <row r="377" spans="1:5" s="3" customFormat="1" x14ac:dyDescent="0.3">
      <c r="A377" s="2">
        <v>44838</v>
      </c>
      <c r="B377" s="10" t="s">
        <v>814</v>
      </c>
      <c r="C377" s="3">
        <v>1700</v>
      </c>
      <c r="E377"/>
    </row>
    <row r="378" spans="1:5" s="3" customFormat="1" x14ac:dyDescent="0.3">
      <c r="A378" s="2">
        <v>44838</v>
      </c>
      <c r="B378" s="10" t="s">
        <v>812</v>
      </c>
      <c r="C378" s="3">
        <v>5700</v>
      </c>
      <c r="E378"/>
    </row>
    <row r="379" spans="1:5" s="3" customFormat="1" x14ac:dyDescent="0.3">
      <c r="A379" s="2">
        <v>44839</v>
      </c>
      <c r="B379" s="10" t="s">
        <v>816</v>
      </c>
      <c r="C379" s="3">
        <v>40500</v>
      </c>
      <c r="E379"/>
    </row>
    <row r="380" spans="1:5" s="3" customFormat="1" x14ac:dyDescent="0.3">
      <c r="A380" s="2">
        <v>44840</v>
      </c>
      <c r="B380" s="10" t="s">
        <v>817</v>
      </c>
      <c r="C380" s="3">
        <v>23100</v>
      </c>
      <c r="E380"/>
    </row>
    <row r="381" spans="1:5" s="3" customFormat="1" x14ac:dyDescent="0.3">
      <c r="A381" s="2">
        <v>44840</v>
      </c>
      <c r="B381" s="10" t="s">
        <v>818</v>
      </c>
      <c r="C381" s="3">
        <v>1000</v>
      </c>
      <c r="E381"/>
    </row>
    <row r="382" spans="1:5" s="3" customFormat="1" x14ac:dyDescent="0.3">
      <c r="A382" s="2">
        <v>44840</v>
      </c>
      <c r="B382" s="10" t="s">
        <v>826</v>
      </c>
      <c r="C382" s="3">
        <v>4850</v>
      </c>
      <c r="E382"/>
    </row>
    <row r="383" spans="1:5" s="3" customFormat="1" x14ac:dyDescent="0.3">
      <c r="A383" s="2"/>
      <c r="B383" s="10"/>
      <c r="E383"/>
    </row>
    <row r="385" spans="1:5" s="3" customFormat="1" x14ac:dyDescent="0.3">
      <c r="A385" s="120"/>
      <c r="B385"/>
      <c r="C385" s="3">
        <f>SUM(C360:C384)</f>
        <v>353553</v>
      </c>
      <c r="E385"/>
    </row>
    <row r="386" spans="1:5" s="3" customFormat="1" x14ac:dyDescent="0.3">
      <c r="A386" s="120"/>
      <c r="B386"/>
      <c r="C386" s="3">
        <f>300000-C385</f>
        <v>-53553</v>
      </c>
      <c r="E386"/>
    </row>
    <row r="390" spans="1:5" s="3" customFormat="1" x14ac:dyDescent="0.3">
      <c r="A390" s="36" t="s">
        <v>205</v>
      </c>
      <c r="B390"/>
      <c r="E390"/>
    </row>
    <row r="391" spans="1:5" s="3" customFormat="1" x14ac:dyDescent="0.3">
      <c r="A391" s="2">
        <v>44838</v>
      </c>
      <c r="B391" s="10" t="s">
        <v>795</v>
      </c>
      <c r="C391" s="3">
        <v>488870</v>
      </c>
      <c r="E391"/>
    </row>
    <row r="392" spans="1:5" x14ac:dyDescent="0.3">
      <c r="A392" s="2">
        <v>44838</v>
      </c>
      <c r="B392" s="10" t="s">
        <v>794</v>
      </c>
      <c r="C392" s="3">
        <v>40000</v>
      </c>
    </row>
    <row r="393" spans="1:5" x14ac:dyDescent="0.3">
      <c r="A393" s="2"/>
      <c r="B393" s="10"/>
    </row>
    <row r="394" spans="1:5" x14ac:dyDescent="0.3">
      <c r="A394" s="2"/>
      <c r="B394" s="10"/>
    </row>
    <row r="395" spans="1:5" x14ac:dyDescent="0.3">
      <c r="A395" s="2"/>
      <c r="B395" s="10"/>
    </row>
    <row r="396" spans="1:5" x14ac:dyDescent="0.3">
      <c r="A396" s="2"/>
      <c r="B396" s="10"/>
    </row>
    <row r="397" spans="1:5" s="3" customFormat="1" x14ac:dyDescent="0.3">
      <c r="A397" s="120"/>
      <c r="B397"/>
      <c r="C397" s="3">
        <f>SUM(C391:C396)</f>
        <v>528870</v>
      </c>
      <c r="E397"/>
    </row>
    <row r="399" spans="1:5" s="3" customFormat="1" x14ac:dyDescent="0.3">
      <c r="A399" s="120"/>
      <c r="B399"/>
      <c r="E399"/>
    </row>
    <row r="400" spans="1:5" s="3" customFormat="1" x14ac:dyDescent="0.3">
      <c r="A400" s="120"/>
      <c r="B400"/>
      <c r="E400"/>
    </row>
    <row r="401" spans="1:5" s="3" customFormat="1" x14ac:dyDescent="0.3">
      <c r="A401" s="36" t="s">
        <v>273</v>
      </c>
      <c r="B401"/>
      <c r="E401"/>
    </row>
    <row r="402" spans="1:5" s="3" customFormat="1" x14ac:dyDescent="0.3">
      <c r="A402" s="2"/>
      <c r="B402" s="15" t="s">
        <v>412</v>
      </c>
      <c r="C402" s="3">
        <v>20000</v>
      </c>
      <c r="E402"/>
    </row>
    <row r="403" spans="1:5" s="3" customFormat="1" x14ac:dyDescent="0.3">
      <c r="A403" s="2"/>
      <c r="B403" s="6" t="s">
        <v>40</v>
      </c>
      <c r="C403" s="3">
        <v>10000</v>
      </c>
      <c r="E403"/>
    </row>
    <row r="404" spans="1:5" x14ac:dyDescent="0.3">
      <c r="A404" s="2">
        <v>44835</v>
      </c>
      <c r="B404" s="10" t="s">
        <v>804</v>
      </c>
      <c r="C404" s="3">
        <v>19000</v>
      </c>
    </row>
    <row r="405" spans="1:5" x14ac:dyDescent="0.3">
      <c r="A405" s="2">
        <v>44836</v>
      </c>
      <c r="B405" s="10" t="s">
        <v>808</v>
      </c>
      <c r="C405" s="3">
        <v>2400</v>
      </c>
    </row>
    <row r="406" spans="1:5" x14ac:dyDescent="0.3">
      <c r="A406" s="2">
        <v>44838</v>
      </c>
      <c r="B406" s="10" t="s">
        <v>812</v>
      </c>
      <c r="C406" s="3">
        <v>5700</v>
      </c>
    </row>
    <row r="407" spans="1:5" x14ac:dyDescent="0.3">
      <c r="A407" s="2">
        <v>44838</v>
      </c>
      <c r="B407" s="10" t="s">
        <v>814</v>
      </c>
      <c r="C407" s="3">
        <v>1700</v>
      </c>
    </row>
    <row r="408" spans="1:5" x14ac:dyDescent="0.3">
      <c r="A408" s="2">
        <v>44845</v>
      </c>
      <c r="B408" s="10" t="s">
        <v>836</v>
      </c>
      <c r="C408" s="3">
        <v>56500</v>
      </c>
    </row>
    <row r="409" spans="1:5" x14ac:dyDescent="0.3">
      <c r="A409" s="2">
        <v>44845</v>
      </c>
      <c r="B409" s="10" t="s">
        <v>837</v>
      </c>
      <c r="C409" s="3">
        <v>24100</v>
      </c>
    </row>
    <row r="410" spans="1:5" x14ac:dyDescent="0.3">
      <c r="A410" s="2">
        <v>44848</v>
      </c>
      <c r="B410" s="10" t="s">
        <v>814</v>
      </c>
      <c r="C410" s="3">
        <v>1400</v>
      </c>
    </row>
    <row r="411" spans="1:5" x14ac:dyDescent="0.3">
      <c r="A411" s="2">
        <v>44851</v>
      </c>
      <c r="B411" s="10" t="s">
        <v>507</v>
      </c>
      <c r="C411" s="3">
        <v>3620</v>
      </c>
    </row>
    <row r="412" spans="1:5" x14ac:dyDescent="0.3">
      <c r="A412" s="63">
        <v>44853</v>
      </c>
      <c r="B412" s="37" t="s">
        <v>860</v>
      </c>
      <c r="C412" s="68">
        <v>9000</v>
      </c>
    </row>
    <row r="413" spans="1:5" x14ac:dyDescent="0.3">
      <c r="A413" s="2">
        <v>44858</v>
      </c>
      <c r="B413" s="10" t="s">
        <v>876</v>
      </c>
      <c r="C413" s="3">
        <v>1000</v>
      </c>
    </row>
    <row r="414" spans="1:5" x14ac:dyDescent="0.3">
      <c r="A414" s="2">
        <v>44859</v>
      </c>
      <c r="B414" s="10" t="s">
        <v>883</v>
      </c>
      <c r="C414" s="3">
        <v>24000</v>
      </c>
    </row>
    <row r="415" spans="1:5" x14ac:dyDescent="0.3">
      <c r="A415" s="63">
        <v>44861</v>
      </c>
      <c r="B415" s="37" t="s">
        <v>900</v>
      </c>
      <c r="C415" s="68">
        <v>1500</v>
      </c>
    </row>
    <row r="416" spans="1:5" x14ac:dyDescent="0.3">
      <c r="A416" s="63"/>
      <c r="B416" s="37"/>
      <c r="C416" s="68"/>
    </row>
    <row r="417" spans="1:5" x14ac:dyDescent="0.3">
      <c r="A417" s="2"/>
      <c r="B417" s="10"/>
    </row>
    <row r="418" spans="1:5" s="3" customFormat="1" x14ac:dyDescent="0.3">
      <c r="A418" s="63">
        <v>44816</v>
      </c>
      <c r="B418" s="6" t="s">
        <v>21</v>
      </c>
      <c r="C418" s="68">
        <v>40520</v>
      </c>
      <c r="E418"/>
    </row>
    <row r="419" spans="1:5" s="3" customFormat="1" x14ac:dyDescent="0.3">
      <c r="A419" s="2"/>
      <c r="B419" s="15" t="s">
        <v>461</v>
      </c>
      <c r="C419" s="3">
        <v>30000</v>
      </c>
      <c r="E419"/>
    </row>
    <row r="420" spans="1:5" s="3" customFormat="1" x14ac:dyDescent="0.3">
      <c r="A420" s="2"/>
      <c r="B420" s="15" t="s">
        <v>462</v>
      </c>
      <c r="C420" s="3">
        <v>70000</v>
      </c>
      <c r="E420"/>
    </row>
    <row r="421" spans="1:5" s="3" customFormat="1" x14ac:dyDescent="0.3">
      <c r="A421" s="120"/>
      <c r="B421" s="10"/>
      <c r="E421"/>
    </row>
    <row r="422" spans="1:5" s="3" customFormat="1" x14ac:dyDescent="0.3">
      <c r="A422" s="120"/>
      <c r="B422"/>
      <c r="C422" s="3">
        <f>SUM(C402:C421)</f>
        <v>320440</v>
      </c>
      <c r="E422"/>
    </row>
    <row r="423" spans="1:5" s="3" customFormat="1" x14ac:dyDescent="0.3">
      <c r="A423" s="120"/>
      <c r="B423"/>
      <c r="C423" s="3">
        <f>280000-C422</f>
        <v>-40440</v>
      </c>
      <c r="E423"/>
    </row>
  </sheetData>
  <mergeCells count="1">
    <mergeCell ref="B1:C1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1"/>
  <sheetViews>
    <sheetView topLeftCell="C28" zoomScale="80" zoomScaleNormal="80" workbookViewId="0">
      <selection activeCell="H48" sqref="H48"/>
    </sheetView>
  </sheetViews>
  <sheetFormatPr defaultColWidth="9" defaultRowHeight="16.5" x14ac:dyDescent="0.3"/>
  <cols>
    <col min="1" max="1" width="12.625" style="1" customWidth="1"/>
    <col min="2" max="2" width="50.625" customWidth="1"/>
    <col min="3" max="4" width="15.625" style="3" customWidth="1"/>
    <col min="5" max="5" width="12.625" style="26" customWidth="1"/>
    <col min="6" max="6" width="12.625" style="14" customWidth="1"/>
    <col min="7" max="14" width="12.625" customWidth="1"/>
  </cols>
  <sheetData>
    <row r="1" spans="1:14" x14ac:dyDescent="0.3">
      <c r="A1" s="43" t="s">
        <v>325</v>
      </c>
      <c r="D1" s="3">
        <f>SUM(C2:C21)</f>
        <v>-888640</v>
      </c>
      <c r="E1" s="19" t="s">
        <v>183</v>
      </c>
      <c r="F1" s="14" t="s">
        <v>185</v>
      </c>
      <c r="G1" s="14" t="s">
        <v>466</v>
      </c>
      <c r="H1" s="14" t="s">
        <v>467</v>
      </c>
      <c r="I1" s="14" t="s">
        <v>468</v>
      </c>
      <c r="J1" s="14" t="s">
        <v>469</v>
      </c>
      <c r="K1" s="14" t="s">
        <v>470</v>
      </c>
      <c r="L1" s="14" t="s">
        <v>471</v>
      </c>
      <c r="M1" s="14" t="s">
        <v>472</v>
      </c>
      <c r="N1" s="14" t="s">
        <v>473</v>
      </c>
    </row>
    <row r="2" spans="1:14" x14ac:dyDescent="0.3">
      <c r="A2" s="11"/>
      <c r="B2" t="s">
        <v>59</v>
      </c>
      <c r="C2" s="3">
        <v>-18000</v>
      </c>
      <c r="E2" s="14"/>
    </row>
    <row r="3" spans="1:14" x14ac:dyDescent="0.3">
      <c r="B3" t="s">
        <v>87</v>
      </c>
      <c r="C3" s="3">
        <v>-91990</v>
      </c>
      <c r="E3" s="14"/>
    </row>
    <row r="4" spans="1:14" x14ac:dyDescent="0.3">
      <c r="B4" t="s">
        <v>48</v>
      </c>
      <c r="C4" s="3">
        <v>-30000</v>
      </c>
      <c r="E4" s="14"/>
    </row>
    <row r="5" spans="1:14" x14ac:dyDescent="0.3">
      <c r="B5" t="s">
        <v>30</v>
      </c>
      <c r="C5" s="3">
        <v>-55650</v>
      </c>
      <c r="E5" s="14"/>
    </row>
    <row r="6" spans="1:14" x14ac:dyDescent="0.3">
      <c r="B6" t="s">
        <v>25</v>
      </c>
      <c r="C6" s="3">
        <v>-199000</v>
      </c>
      <c r="E6" s="14"/>
    </row>
    <row r="7" spans="1:14" x14ac:dyDescent="0.3">
      <c r="A7" s="44"/>
      <c r="B7" s="10" t="s">
        <v>329</v>
      </c>
      <c r="C7" s="3">
        <v>-250000</v>
      </c>
      <c r="E7" s="14"/>
    </row>
    <row r="8" spans="1:14" x14ac:dyDescent="0.3">
      <c r="A8" s="44"/>
      <c r="B8" s="10" t="s">
        <v>330</v>
      </c>
      <c r="C8" s="3">
        <v>-50000</v>
      </c>
      <c r="E8" s="14"/>
    </row>
    <row r="9" spans="1:14" x14ac:dyDescent="0.3">
      <c r="A9" s="44"/>
      <c r="B9" s="10" t="s">
        <v>331</v>
      </c>
      <c r="C9" s="3">
        <v>-50000</v>
      </c>
      <c r="E9" s="14"/>
    </row>
    <row r="10" spans="1:14" x14ac:dyDescent="0.3">
      <c r="A10" s="44"/>
      <c r="B10" s="10" t="s">
        <v>332</v>
      </c>
      <c r="C10" s="3">
        <v>-22000</v>
      </c>
      <c r="E10" s="14"/>
    </row>
    <row r="11" spans="1:14" x14ac:dyDescent="0.3">
      <c r="A11" s="44"/>
      <c r="B11" s="10" t="s">
        <v>333</v>
      </c>
      <c r="C11" s="3">
        <v>-32000</v>
      </c>
      <c r="E11" s="14"/>
    </row>
    <row r="12" spans="1:14" x14ac:dyDescent="0.3">
      <c r="A12" s="44"/>
      <c r="B12" s="10" t="s">
        <v>334</v>
      </c>
      <c r="C12" s="3">
        <v>-40000</v>
      </c>
      <c r="E12" s="14"/>
    </row>
    <row r="13" spans="1:14" x14ac:dyDescent="0.3">
      <c r="A13" s="44"/>
      <c r="B13" s="10"/>
      <c r="E13" s="14"/>
    </row>
    <row r="14" spans="1:14" x14ac:dyDescent="0.3">
      <c r="A14" s="44"/>
      <c r="B14" s="10"/>
      <c r="E14" s="14"/>
    </row>
    <row r="15" spans="1:14" x14ac:dyDescent="0.3">
      <c r="A15" s="44"/>
      <c r="B15" s="10"/>
      <c r="E15" s="14"/>
    </row>
    <row r="16" spans="1:14" x14ac:dyDescent="0.3">
      <c r="A16" s="44"/>
      <c r="B16" s="10" t="s">
        <v>328</v>
      </c>
      <c r="C16" s="3">
        <v>-50000</v>
      </c>
      <c r="E16" s="14"/>
    </row>
    <row r="17" spans="1:5" x14ac:dyDescent="0.3">
      <c r="A17" s="44"/>
      <c r="E17" s="14"/>
    </row>
    <row r="18" spans="1:5" x14ac:dyDescent="0.3">
      <c r="A18" s="44"/>
      <c r="E18" s="14"/>
    </row>
    <row r="19" spans="1:5" x14ac:dyDescent="0.3">
      <c r="B19" s="10" t="s">
        <v>139</v>
      </c>
      <c r="E19" s="14"/>
    </row>
    <row r="20" spans="1:5" x14ac:dyDescent="0.3">
      <c r="B20" s="10" t="s">
        <v>138</v>
      </c>
      <c r="E20" s="14"/>
    </row>
    <row r="21" spans="1:5" x14ac:dyDescent="0.3">
      <c r="B21" s="10" t="s">
        <v>140</v>
      </c>
      <c r="E21" s="14"/>
    </row>
    <row r="22" spans="1:5" x14ac:dyDescent="0.3">
      <c r="E22" s="14"/>
    </row>
    <row r="23" spans="1:5" x14ac:dyDescent="0.3">
      <c r="A23" s="1" t="s">
        <v>32</v>
      </c>
      <c r="D23" s="3">
        <f>SUM(C24:C30)</f>
        <v>-860000</v>
      </c>
      <c r="E23" s="14"/>
    </row>
    <row r="24" spans="1:5" x14ac:dyDescent="0.3">
      <c r="B24" t="s">
        <v>62</v>
      </c>
      <c r="C24" s="3">
        <v>-210000</v>
      </c>
      <c r="E24" s="14"/>
    </row>
    <row r="25" spans="1:5" x14ac:dyDescent="0.3">
      <c r="B25" t="s">
        <v>56</v>
      </c>
      <c r="C25" s="3">
        <v>-140000</v>
      </c>
      <c r="E25" s="14"/>
    </row>
    <row r="26" spans="1:5" x14ac:dyDescent="0.3">
      <c r="B26" t="s">
        <v>57</v>
      </c>
      <c r="C26" s="3">
        <v>-140000</v>
      </c>
      <c r="E26" s="14">
        <v>220000</v>
      </c>
    </row>
    <row r="27" spans="1:5" x14ac:dyDescent="0.3">
      <c r="B27" t="s">
        <v>58</v>
      </c>
      <c r="C27" s="3">
        <v>-150000</v>
      </c>
      <c r="E27" s="14"/>
    </row>
    <row r="28" spans="1:5" x14ac:dyDescent="0.3">
      <c r="B28" t="s">
        <v>61</v>
      </c>
      <c r="C28" s="3">
        <v>-140000</v>
      </c>
      <c r="E28" s="14"/>
    </row>
    <row r="29" spans="1:5" x14ac:dyDescent="0.3">
      <c r="B29" t="s">
        <v>36</v>
      </c>
      <c r="E29" s="14"/>
    </row>
    <row r="30" spans="1:5" x14ac:dyDescent="0.3">
      <c r="B30" s="10" t="s">
        <v>102</v>
      </c>
      <c r="C30" s="3">
        <v>-80000</v>
      </c>
      <c r="E30" s="14"/>
    </row>
    <row r="31" spans="1:5" x14ac:dyDescent="0.3">
      <c r="E31" s="14"/>
    </row>
    <row r="32" spans="1:5" x14ac:dyDescent="0.3">
      <c r="A32" s="1" t="s">
        <v>51</v>
      </c>
      <c r="D32" s="3">
        <f>SUM(C33:C39)</f>
        <v>-1560000</v>
      </c>
      <c r="E32" s="14"/>
    </row>
    <row r="33" spans="1:14" x14ac:dyDescent="0.3">
      <c r="B33" t="s">
        <v>74</v>
      </c>
      <c r="C33" s="3">
        <v>-800000</v>
      </c>
      <c r="D33" s="3">
        <v>840000</v>
      </c>
      <c r="E33" s="14"/>
    </row>
    <row r="34" spans="1:14" x14ac:dyDescent="0.3">
      <c r="B34" t="s">
        <v>73</v>
      </c>
      <c r="C34" s="3">
        <v>-150000</v>
      </c>
      <c r="E34" s="14"/>
    </row>
    <row r="35" spans="1:14" x14ac:dyDescent="0.3">
      <c r="B35" s="10" t="s">
        <v>99</v>
      </c>
      <c r="C35" s="3">
        <v>-170000</v>
      </c>
      <c r="E35" s="14"/>
    </row>
    <row r="36" spans="1:14" x14ac:dyDescent="0.3">
      <c r="B36" s="10" t="s">
        <v>103</v>
      </c>
      <c r="C36" s="3">
        <v>-230000</v>
      </c>
      <c r="E36" s="14"/>
    </row>
    <row r="37" spans="1:14" x14ac:dyDescent="0.3">
      <c r="B37" s="10" t="s">
        <v>96</v>
      </c>
      <c r="C37" s="3">
        <v>-70000</v>
      </c>
      <c r="E37" s="14"/>
    </row>
    <row r="38" spans="1:14" x14ac:dyDescent="0.3">
      <c r="B38" s="10" t="s">
        <v>97</v>
      </c>
      <c r="C38" s="3">
        <v>-70000</v>
      </c>
      <c r="E38" s="14"/>
    </row>
    <row r="39" spans="1:14" x14ac:dyDescent="0.3">
      <c r="B39" s="10" t="s">
        <v>98</v>
      </c>
      <c r="C39" s="3">
        <v>-70000</v>
      </c>
      <c r="E39" s="14"/>
    </row>
    <row r="40" spans="1:14" x14ac:dyDescent="0.3">
      <c r="B40" s="10"/>
      <c r="E40" s="14"/>
    </row>
    <row r="41" spans="1:14" x14ac:dyDescent="0.3">
      <c r="A41" s="43" t="s">
        <v>326</v>
      </c>
      <c r="B41" s="10"/>
      <c r="D41" s="3">
        <v>-700000</v>
      </c>
      <c r="E41" s="10" t="s">
        <v>180</v>
      </c>
      <c r="F41" s="14">
        <v>21100</v>
      </c>
    </row>
    <row r="42" spans="1:14" x14ac:dyDescent="0.3">
      <c r="B42" s="10"/>
      <c r="E42" s="10" t="s">
        <v>184</v>
      </c>
      <c r="F42" s="14">
        <v>9900</v>
      </c>
    </row>
    <row r="43" spans="1:14" x14ac:dyDescent="0.3">
      <c r="A43" s="11" t="s">
        <v>107</v>
      </c>
      <c r="B43" s="10"/>
      <c r="D43" s="3">
        <f>SUM(C44:C46)</f>
        <v>-250000</v>
      </c>
      <c r="E43" s="10" t="s">
        <v>188</v>
      </c>
      <c r="F43" s="3">
        <v>63000</v>
      </c>
    </row>
    <row r="44" spans="1:14" x14ac:dyDescent="0.3">
      <c r="A44" s="11"/>
      <c r="B44" s="10" t="s">
        <v>240</v>
      </c>
      <c r="C44" s="3">
        <v>-60000</v>
      </c>
      <c r="E44" s="10" t="s">
        <v>190</v>
      </c>
      <c r="F44" s="3">
        <v>800</v>
      </c>
    </row>
    <row r="45" spans="1:14" x14ac:dyDescent="0.3">
      <c r="A45" s="11"/>
      <c r="B45" s="10" t="s">
        <v>108</v>
      </c>
      <c r="C45" s="3">
        <v>-40000</v>
      </c>
      <c r="E45" s="10" t="s">
        <v>191</v>
      </c>
      <c r="F45" s="3">
        <v>2400</v>
      </c>
    </row>
    <row r="46" spans="1:14" x14ac:dyDescent="0.3">
      <c r="B46" s="10" t="s">
        <v>109</v>
      </c>
      <c r="C46" s="3">
        <v>-150000</v>
      </c>
      <c r="E46" s="14"/>
    </row>
    <row r="47" spans="1:14" x14ac:dyDescent="0.3">
      <c r="E47" s="14"/>
    </row>
    <row r="48" spans="1:14" ht="50.1" customHeight="1" x14ac:dyDescent="0.3">
      <c r="A48" s="129" t="s">
        <v>54</v>
      </c>
      <c r="B48" s="129"/>
      <c r="C48" s="129"/>
      <c r="D48" s="3">
        <f>SUM(D1:D46)</f>
        <v>-3418640</v>
      </c>
      <c r="E48" s="28">
        <f>SUM(E2:E47)</f>
        <v>220000</v>
      </c>
      <c r="F48" s="14">
        <f>SUM(F2:F47)</f>
        <v>97200</v>
      </c>
      <c r="G48" s="3">
        <v>-94031.37</v>
      </c>
      <c r="H48" s="3">
        <v>32188</v>
      </c>
      <c r="I48" s="3"/>
      <c r="J48" s="3"/>
      <c r="K48" s="3"/>
      <c r="L48" s="3"/>
      <c r="M48" s="3"/>
      <c r="N48" s="3"/>
    </row>
    <row r="49" spans="1:6" s="13" customFormat="1" ht="5.0999999999999996" customHeight="1" x14ac:dyDescent="0.3">
      <c r="A49" s="12"/>
      <c r="C49" s="23"/>
      <c r="D49" s="23"/>
      <c r="E49" s="27"/>
      <c r="F49" s="18"/>
    </row>
    <row r="50" spans="1:6" ht="24.95" customHeight="1" x14ac:dyDescent="0.3">
      <c r="A50" s="127" t="s">
        <v>133</v>
      </c>
      <c r="B50" s="128"/>
      <c r="C50" s="128"/>
      <c r="D50" s="3">
        <f>D48*12</f>
        <v>-41023680</v>
      </c>
    </row>
    <row r="51" spans="1:6" ht="24.95" customHeight="1" x14ac:dyDescent="0.3">
      <c r="A51" s="127" t="s">
        <v>134</v>
      </c>
      <c r="B51" s="128"/>
      <c r="C51" s="128"/>
      <c r="D51" s="3">
        <v>35000000</v>
      </c>
    </row>
    <row r="52" spans="1:6" ht="24.95" customHeight="1" x14ac:dyDescent="0.3">
      <c r="A52" s="127" t="s">
        <v>135</v>
      </c>
      <c r="B52" s="128"/>
      <c r="C52" s="128"/>
      <c r="D52" s="3">
        <f>500000*8</f>
        <v>4000000</v>
      </c>
    </row>
    <row r="53" spans="1:6" ht="24.95" customHeight="1" x14ac:dyDescent="0.3">
      <c r="A53" s="127" t="s">
        <v>136</v>
      </c>
      <c r="B53" s="128"/>
      <c r="C53" s="128"/>
      <c r="D53" s="3">
        <f>400000*10</f>
        <v>4000000</v>
      </c>
    </row>
    <row r="54" spans="1:6" ht="24.95" customHeight="1" x14ac:dyDescent="0.3">
      <c r="A54" s="127" t="s">
        <v>137</v>
      </c>
      <c r="B54" s="128"/>
      <c r="C54" s="128"/>
      <c r="D54" s="3">
        <f>SUM(D50:D53)</f>
        <v>1976320</v>
      </c>
    </row>
    <row r="58" spans="1:6" x14ac:dyDescent="0.3">
      <c r="A58" s="5" t="s">
        <v>17</v>
      </c>
    </row>
    <row r="59" spans="1:6" x14ac:dyDescent="0.3">
      <c r="A59" s="2">
        <v>44652</v>
      </c>
      <c r="B59" t="s">
        <v>39</v>
      </c>
      <c r="C59" s="3">
        <v>24000</v>
      </c>
    </row>
    <row r="60" spans="1:6" x14ac:dyDescent="0.3">
      <c r="A60" s="2">
        <v>44652</v>
      </c>
      <c r="B60" t="s">
        <v>39</v>
      </c>
      <c r="C60" s="3">
        <v>2900</v>
      </c>
    </row>
    <row r="61" spans="1:6" x14ac:dyDescent="0.3">
      <c r="A61" s="2">
        <v>44652</v>
      </c>
      <c r="B61" t="s">
        <v>41</v>
      </c>
      <c r="C61" s="3">
        <v>158300</v>
      </c>
    </row>
    <row r="62" spans="1:6" x14ac:dyDescent="0.3">
      <c r="A62" s="2">
        <v>44654</v>
      </c>
      <c r="B62" t="s">
        <v>42</v>
      </c>
      <c r="C62" s="3">
        <v>50000</v>
      </c>
    </row>
    <row r="63" spans="1:6" x14ac:dyDescent="0.3">
      <c r="A63" s="2">
        <v>44652</v>
      </c>
      <c r="B63" t="s">
        <v>64</v>
      </c>
      <c r="C63" s="3">
        <v>23100</v>
      </c>
    </row>
    <row r="64" spans="1:6" x14ac:dyDescent="0.3">
      <c r="A64" s="2">
        <v>44653</v>
      </c>
      <c r="B64" t="s">
        <v>65</v>
      </c>
      <c r="C64" s="3">
        <v>2600</v>
      </c>
    </row>
    <row r="65" spans="1:3" x14ac:dyDescent="0.3">
      <c r="A65" s="2">
        <v>44653</v>
      </c>
      <c r="B65" t="s">
        <v>65</v>
      </c>
      <c r="C65" s="3">
        <v>4200</v>
      </c>
    </row>
    <row r="66" spans="1:3" x14ac:dyDescent="0.3">
      <c r="A66" s="2">
        <v>44653</v>
      </c>
      <c r="B66" t="s">
        <v>18</v>
      </c>
      <c r="C66" s="3">
        <v>2500</v>
      </c>
    </row>
    <row r="67" spans="1:3" x14ac:dyDescent="0.3">
      <c r="A67" s="2">
        <v>44653</v>
      </c>
      <c r="B67" t="s">
        <v>18</v>
      </c>
      <c r="C67" s="3">
        <v>1500</v>
      </c>
    </row>
    <row r="68" spans="1:3" x14ac:dyDescent="0.3">
      <c r="A68" s="2">
        <v>44653</v>
      </c>
      <c r="B68" t="s">
        <v>53</v>
      </c>
      <c r="C68" s="3">
        <v>3150</v>
      </c>
    </row>
    <row r="69" spans="1:3" x14ac:dyDescent="0.3">
      <c r="A69" s="2">
        <v>44653</v>
      </c>
      <c r="B69" t="s">
        <v>39</v>
      </c>
      <c r="C69" s="3">
        <v>4400</v>
      </c>
    </row>
    <row r="70" spans="1:3" x14ac:dyDescent="0.3">
      <c r="A70" s="2">
        <v>44654</v>
      </c>
      <c r="B70" t="s">
        <v>66</v>
      </c>
      <c r="C70" s="3">
        <v>15800</v>
      </c>
    </row>
    <row r="71" spans="1:3" x14ac:dyDescent="0.3">
      <c r="A71" s="2">
        <v>44654</v>
      </c>
      <c r="B71" t="s">
        <v>20</v>
      </c>
      <c r="C71" s="3">
        <v>22550</v>
      </c>
    </row>
    <row r="72" spans="1:3" x14ac:dyDescent="0.3">
      <c r="A72" s="2">
        <v>44654</v>
      </c>
      <c r="B72" t="s">
        <v>39</v>
      </c>
      <c r="C72" s="3">
        <v>2900</v>
      </c>
    </row>
    <row r="73" spans="1:3" x14ac:dyDescent="0.3">
      <c r="A73" s="2">
        <v>44654</v>
      </c>
      <c r="B73" t="s">
        <v>53</v>
      </c>
      <c r="C73" s="3">
        <v>1700</v>
      </c>
    </row>
    <row r="74" spans="1:3" x14ac:dyDescent="0.3">
      <c r="A74" s="2">
        <v>44664</v>
      </c>
      <c r="B74" t="s">
        <v>83</v>
      </c>
      <c r="C74" s="3">
        <v>31860</v>
      </c>
    </row>
    <row r="75" spans="1:3" x14ac:dyDescent="0.3">
      <c r="A75" s="2">
        <v>44665</v>
      </c>
      <c r="B75" t="s">
        <v>3</v>
      </c>
      <c r="C75" s="3">
        <v>11300</v>
      </c>
    </row>
    <row r="76" spans="1:3" x14ac:dyDescent="0.3">
      <c r="A76" s="2">
        <v>44665</v>
      </c>
      <c r="B76" t="s">
        <v>7</v>
      </c>
      <c r="C76" s="3">
        <v>246740</v>
      </c>
    </row>
    <row r="77" spans="1:3" x14ac:dyDescent="0.3">
      <c r="A77" s="2">
        <v>44651</v>
      </c>
      <c r="B77" t="s">
        <v>49</v>
      </c>
      <c r="C77" s="3">
        <v>63000</v>
      </c>
    </row>
    <row r="78" spans="1:3" x14ac:dyDescent="0.3">
      <c r="A78" s="2">
        <v>44658</v>
      </c>
      <c r="B78" t="s">
        <v>47</v>
      </c>
      <c r="C78" s="3">
        <v>56210</v>
      </c>
    </row>
    <row r="79" spans="1:3" x14ac:dyDescent="0.3">
      <c r="A79" s="2">
        <v>44664</v>
      </c>
      <c r="B79" s="10" t="s">
        <v>95</v>
      </c>
      <c r="C79" s="3">
        <v>3800</v>
      </c>
    </row>
    <row r="80" spans="1:3" x14ac:dyDescent="0.3">
      <c r="A80" s="2"/>
    </row>
    <row r="81" spans="1:3" x14ac:dyDescent="0.3">
      <c r="A81" s="2"/>
    </row>
    <row r="82" spans="1:3" x14ac:dyDescent="0.3">
      <c r="A82" s="2"/>
    </row>
    <row r="83" spans="1:3" x14ac:dyDescent="0.3">
      <c r="C83" s="3">
        <f>SUM(C59:C82)</f>
        <v>732510</v>
      </c>
    </row>
    <row r="87" spans="1:3" x14ac:dyDescent="0.3">
      <c r="A87" s="5" t="s">
        <v>55</v>
      </c>
    </row>
    <row r="88" spans="1:3" x14ac:dyDescent="0.3">
      <c r="A88" s="2">
        <v>44654</v>
      </c>
      <c r="B88" t="s">
        <v>67</v>
      </c>
      <c r="C88" s="3">
        <v>169100</v>
      </c>
    </row>
    <row r="89" spans="1:3" x14ac:dyDescent="0.3">
      <c r="A89" s="2">
        <v>44661</v>
      </c>
      <c r="B89" t="s">
        <v>94</v>
      </c>
      <c r="C89" s="3">
        <v>5000</v>
      </c>
    </row>
    <row r="90" spans="1:3" x14ac:dyDescent="0.3">
      <c r="A90" s="2">
        <v>44661</v>
      </c>
      <c r="B90" t="s">
        <v>81</v>
      </c>
      <c r="C90" s="3">
        <v>2850</v>
      </c>
    </row>
    <row r="91" spans="1:3" x14ac:dyDescent="0.3">
      <c r="A91" s="2">
        <v>44661</v>
      </c>
      <c r="B91" t="s">
        <v>84</v>
      </c>
      <c r="C91" s="3">
        <v>30000</v>
      </c>
    </row>
    <row r="92" spans="1:3" x14ac:dyDescent="0.3">
      <c r="A92" s="2">
        <v>44661</v>
      </c>
      <c r="B92" t="s">
        <v>86</v>
      </c>
      <c r="C92" s="3">
        <v>11650</v>
      </c>
    </row>
    <row r="93" spans="1:3" x14ac:dyDescent="0.3">
      <c r="A93" s="2">
        <v>44661</v>
      </c>
      <c r="B93" t="s">
        <v>93</v>
      </c>
      <c r="C93" s="3">
        <v>10000</v>
      </c>
    </row>
    <row r="94" spans="1:3" x14ac:dyDescent="0.3">
      <c r="A94" s="2">
        <v>44661</v>
      </c>
      <c r="B94" t="s">
        <v>92</v>
      </c>
      <c r="C94" s="3">
        <v>2400</v>
      </c>
    </row>
    <row r="95" spans="1:3" x14ac:dyDescent="0.3">
      <c r="A95" s="2">
        <v>44662</v>
      </c>
      <c r="B95" t="s">
        <v>86</v>
      </c>
      <c r="C95" s="3">
        <v>10510</v>
      </c>
    </row>
    <row r="96" spans="1:3" x14ac:dyDescent="0.3">
      <c r="A96" s="2">
        <v>44662</v>
      </c>
      <c r="B96" t="s">
        <v>82</v>
      </c>
      <c r="C96" s="3">
        <v>20000</v>
      </c>
    </row>
    <row r="97" spans="1:3" x14ac:dyDescent="0.3">
      <c r="A97" s="2">
        <v>44662</v>
      </c>
      <c r="B97" t="s">
        <v>8</v>
      </c>
      <c r="C97" s="3">
        <v>1000</v>
      </c>
    </row>
    <row r="98" spans="1:3" x14ac:dyDescent="0.3">
      <c r="A98" s="2">
        <v>44662</v>
      </c>
      <c r="B98" t="s">
        <v>24</v>
      </c>
      <c r="C98" s="3">
        <v>15000</v>
      </c>
    </row>
    <row r="99" spans="1:3" x14ac:dyDescent="0.3">
      <c r="A99" s="2">
        <v>44662</v>
      </c>
      <c r="B99" t="s">
        <v>79</v>
      </c>
      <c r="C99" s="3">
        <v>15000</v>
      </c>
    </row>
    <row r="100" spans="1:3" x14ac:dyDescent="0.3">
      <c r="A100" s="2">
        <v>44662</v>
      </c>
      <c r="B100" t="s">
        <v>78</v>
      </c>
      <c r="C100" s="3">
        <v>1000</v>
      </c>
    </row>
    <row r="101" spans="1:3" x14ac:dyDescent="0.3">
      <c r="A101" s="2">
        <v>44662</v>
      </c>
      <c r="B101" t="s">
        <v>2</v>
      </c>
      <c r="C101" s="3">
        <v>2000</v>
      </c>
    </row>
    <row r="102" spans="1:3" x14ac:dyDescent="0.3">
      <c r="A102" s="2">
        <v>44662</v>
      </c>
      <c r="B102" t="s">
        <v>91</v>
      </c>
      <c r="C102" s="3">
        <v>9500</v>
      </c>
    </row>
    <row r="103" spans="1:3" x14ac:dyDescent="0.3">
      <c r="A103" s="2">
        <v>44663</v>
      </c>
      <c r="B103" t="s">
        <v>72</v>
      </c>
      <c r="C103" s="3">
        <v>7000</v>
      </c>
    </row>
    <row r="104" spans="1:3" x14ac:dyDescent="0.3">
      <c r="A104" s="2">
        <v>44663</v>
      </c>
      <c r="B104" t="s">
        <v>5</v>
      </c>
      <c r="C104" s="3">
        <v>11250</v>
      </c>
    </row>
    <row r="105" spans="1:3" x14ac:dyDescent="0.3">
      <c r="A105" s="2">
        <v>44663</v>
      </c>
      <c r="B105" t="s">
        <v>92</v>
      </c>
      <c r="C105" s="3">
        <v>1900</v>
      </c>
    </row>
    <row r="106" spans="1:3" x14ac:dyDescent="0.3">
      <c r="A106" s="2">
        <v>44663</v>
      </c>
      <c r="B106" t="s">
        <v>4</v>
      </c>
      <c r="C106" s="3">
        <v>950</v>
      </c>
    </row>
    <row r="107" spans="1:3" x14ac:dyDescent="0.3">
      <c r="A107" s="2">
        <v>44663</v>
      </c>
      <c r="B107" t="s">
        <v>6</v>
      </c>
      <c r="C107" s="3">
        <v>70000</v>
      </c>
    </row>
    <row r="108" spans="1:3" x14ac:dyDescent="0.3">
      <c r="A108" s="2">
        <v>44661</v>
      </c>
      <c r="B108" t="s">
        <v>89</v>
      </c>
      <c r="C108" s="3">
        <v>117000</v>
      </c>
    </row>
    <row r="109" spans="1:3" x14ac:dyDescent="0.3">
      <c r="A109" s="2">
        <v>44662</v>
      </c>
      <c r="B109" t="s">
        <v>42</v>
      </c>
      <c r="C109" s="3">
        <v>25000</v>
      </c>
    </row>
    <row r="111" spans="1:3" x14ac:dyDescent="0.3">
      <c r="C111" s="3">
        <f>SUM(C88:C110)</f>
        <v>538110</v>
      </c>
    </row>
  </sheetData>
  <mergeCells count="6">
    <mergeCell ref="A54:C54"/>
    <mergeCell ref="A48:C48"/>
    <mergeCell ref="A50:C50"/>
    <mergeCell ref="A51:C51"/>
    <mergeCell ref="A52:C52"/>
    <mergeCell ref="A53:C53"/>
  </mergeCells>
  <phoneticPr fontId="8" type="noConversion"/>
  <pageMargins left="0.69999998807907104" right="0.69999998807907104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="80" zoomScaleNormal="80" workbookViewId="0">
      <selection activeCell="D6" sqref="D6"/>
    </sheetView>
  </sheetViews>
  <sheetFormatPr defaultRowHeight="16.5" x14ac:dyDescent="0.3"/>
  <cols>
    <col min="1" max="1" width="25.625" style="1" customWidth="1"/>
    <col min="2" max="2" width="20.625" style="14" customWidth="1"/>
    <col min="4" max="4" width="25.625" customWidth="1"/>
    <col min="5" max="6" width="15.625" style="1" customWidth="1"/>
  </cols>
  <sheetData>
    <row r="1" spans="1:6" x14ac:dyDescent="0.3">
      <c r="A1" s="11" t="s">
        <v>111</v>
      </c>
      <c r="D1" s="11" t="s">
        <v>115</v>
      </c>
      <c r="E1" s="11" t="s">
        <v>116</v>
      </c>
      <c r="F1" s="11" t="s">
        <v>122</v>
      </c>
    </row>
    <row r="2" spans="1:6" x14ac:dyDescent="0.3">
      <c r="A2" s="11" t="s">
        <v>110</v>
      </c>
      <c r="B2" s="14">
        <v>159000000</v>
      </c>
      <c r="D2" s="10" t="s">
        <v>117</v>
      </c>
      <c r="E2" s="16">
        <v>1.2409999999999999E-2</v>
      </c>
      <c r="F2" s="16">
        <v>2.2100000000000002E-3</v>
      </c>
    </row>
    <row r="3" spans="1:6" x14ac:dyDescent="0.3">
      <c r="A3" s="11" t="s">
        <v>112</v>
      </c>
      <c r="B3" s="14">
        <f>48000000+SUM(B6:B33)</f>
        <v>54000000</v>
      </c>
    </row>
    <row r="4" spans="1:6" x14ac:dyDescent="0.3">
      <c r="A4" s="11" t="s">
        <v>113</v>
      </c>
      <c r="B4" s="14">
        <f>B2-B3</f>
        <v>105000000</v>
      </c>
    </row>
    <row r="5" spans="1:6" x14ac:dyDescent="0.3">
      <c r="A5" s="11" t="s">
        <v>114</v>
      </c>
      <c r="D5" s="11" t="s">
        <v>123</v>
      </c>
      <c r="E5" s="11" t="s">
        <v>124</v>
      </c>
    </row>
    <row r="6" spans="1:6" x14ac:dyDescent="0.3">
      <c r="A6" s="2">
        <v>44666</v>
      </c>
      <c r="B6" s="14">
        <v>500000</v>
      </c>
      <c r="D6" s="17">
        <v>45205</v>
      </c>
      <c r="E6" s="14">
        <v>42000</v>
      </c>
    </row>
    <row r="7" spans="1:6" x14ac:dyDescent="0.3">
      <c r="A7" s="2">
        <v>44670</v>
      </c>
      <c r="B7" s="14">
        <v>5500000</v>
      </c>
    </row>
    <row r="8" spans="1:6" x14ac:dyDescent="0.3">
      <c r="D8" s="17"/>
    </row>
    <row r="34" spans="1:6" s="13" customFormat="1" ht="5.0999999999999996" customHeight="1" x14ac:dyDescent="0.3">
      <c r="A34" s="12"/>
      <c r="B34" s="18"/>
      <c r="E34" s="12"/>
      <c r="F34" s="12"/>
    </row>
    <row r="35" spans="1:6" x14ac:dyDescent="0.3">
      <c r="A35" s="11" t="s">
        <v>125</v>
      </c>
      <c r="D35" s="11" t="s">
        <v>115</v>
      </c>
      <c r="E35" s="11" t="s">
        <v>116</v>
      </c>
      <c r="F35" s="11" t="s">
        <v>122</v>
      </c>
    </row>
    <row r="36" spans="1:6" x14ac:dyDescent="0.3">
      <c r="A36" s="11" t="s">
        <v>113</v>
      </c>
      <c r="B36" s="14">
        <v>256000000</v>
      </c>
      <c r="D36" s="10" t="s">
        <v>126</v>
      </c>
      <c r="E36" s="16">
        <v>3.49E-2</v>
      </c>
      <c r="F36" s="16">
        <v>1.8700000000000001E-2</v>
      </c>
    </row>
    <row r="38" spans="1:6" x14ac:dyDescent="0.3">
      <c r="D38" s="19" t="s">
        <v>127</v>
      </c>
      <c r="E38" s="20">
        <f>B36*E36</f>
        <v>8934400</v>
      </c>
    </row>
    <row r="39" spans="1:6" x14ac:dyDescent="0.3">
      <c r="D39" s="19" t="s">
        <v>128</v>
      </c>
      <c r="E39" s="21">
        <f>E38/365*28</f>
        <v>685378.63013698626</v>
      </c>
    </row>
    <row r="40" spans="1:6" x14ac:dyDescent="0.3">
      <c r="D40" s="19" t="s">
        <v>129</v>
      </c>
      <c r="E40" s="21">
        <f>E38/365*30</f>
        <v>734334.24657534249</v>
      </c>
    </row>
    <row r="41" spans="1:6" x14ac:dyDescent="0.3">
      <c r="D41" s="19" t="s">
        <v>130</v>
      </c>
      <c r="E41" s="21">
        <f>E38/365*31</f>
        <v>758812.05479452049</v>
      </c>
    </row>
    <row r="48" spans="1:6" s="13" customFormat="1" ht="5.0999999999999996" customHeight="1" x14ac:dyDescent="0.3">
      <c r="A48" s="12"/>
      <c r="B48" s="18"/>
      <c r="E48" s="12"/>
      <c r="F48" s="12"/>
    </row>
    <row r="49" spans="1:6" x14ac:dyDescent="0.3">
      <c r="A49" s="24" t="s">
        <v>174</v>
      </c>
      <c r="D49" s="24" t="s">
        <v>115</v>
      </c>
      <c r="E49" s="24" t="s">
        <v>116</v>
      </c>
      <c r="F49" s="24" t="s">
        <v>122</v>
      </c>
    </row>
    <row r="50" spans="1:6" x14ac:dyDescent="0.3">
      <c r="A50" s="24" t="s">
        <v>113</v>
      </c>
      <c r="B50" s="14">
        <v>71000000</v>
      </c>
      <c r="D50" s="10" t="s">
        <v>175</v>
      </c>
      <c r="E50" s="16">
        <v>3.7089999999999998E-2</v>
      </c>
      <c r="F50" s="16"/>
    </row>
    <row r="52" spans="1:6" x14ac:dyDescent="0.3">
      <c r="D52" s="19" t="s">
        <v>127</v>
      </c>
      <c r="E52" s="20">
        <f>B50*E50</f>
        <v>2633390</v>
      </c>
    </row>
    <row r="53" spans="1:6" x14ac:dyDescent="0.3">
      <c r="D53" s="19" t="s">
        <v>128</v>
      </c>
      <c r="E53" s="21">
        <f>E52/365*28</f>
        <v>202013.47945205477</v>
      </c>
    </row>
    <row r="54" spans="1:6" x14ac:dyDescent="0.3">
      <c r="D54" s="19" t="s">
        <v>129</v>
      </c>
      <c r="E54" s="21">
        <f>E52/365*30</f>
        <v>216443.01369863012</v>
      </c>
    </row>
    <row r="55" spans="1:6" x14ac:dyDescent="0.3">
      <c r="D55" s="19" t="s">
        <v>130</v>
      </c>
      <c r="E55" s="21">
        <f>E52/365*31</f>
        <v>223657.78082191781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4월</vt:lpstr>
      <vt:lpstr>5월</vt:lpstr>
      <vt:lpstr>6월</vt:lpstr>
      <vt:lpstr>7월</vt:lpstr>
      <vt:lpstr>8월</vt:lpstr>
      <vt:lpstr>9월</vt:lpstr>
      <vt:lpstr>10월</vt:lpstr>
      <vt:lpstr>정리</vt:lpstr>
      <vt:lpstr>대출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SuperLab</dc:creator>
  <cp:lastModifiedBy>KOSTA</cp:lastModifiedBy>
  <cp:revision>7</cp:revision>
  <cp:lastPrinted>2022-05-12T09:16:50Z</cp:lastPrinted>
  <dcterms:created xsi:type="dcterms:W3CDTF">2022-04-08T22:57:56Z</dcterms:created>
  <dcterms:modified xsi:type="dcterms:W3CDTF">2022-10-28T00:27:14Z</dcterms:modified>
  <cp:version>0906.0100.01</cp:version>
</cp:coreProperties>
</file>