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0" yWindow="5940" windowWidth="20730" windowHeight="4830" tabRatio="892" activeTab="7"/>
  </bookViews>
  <sheets>
    <sheet name="Be" sheetId="2" r:id="rId1"/>
    <sheet name="C" sheetId="3" r:id="rId2"/>
    <sheet name="CU" sheetId="4" r:id="rId3"/>
    <sheet name="He" sheetId="5" r:id="rId4"/>
    <sheet name="Pb" sheetId="6" r:id="rId5"/>
    <sheet name="W" sheetId="7" r:id="rId6"/>
    <sheet name="C01_B4C" sheetId="8" r:id="rId7"/>
    <sheet name="Be12Ti" sheetId="9" r:id="rId8"/>
    <sheet name="FLiBe" sheetId="10" r:id="rId9"/>
    <sheet name="H2O液态" sheetId="11" r:id="rId10"/>
    <sheet name="H2O蒸汽" sheetId="12" r:id="rId11"/>
    <sheet name="H2Zr" sheetId="13" r:id="rId12"/>
    <sheet name="LI2TiO3" sheetId="14" r:id="rId13"/>
    <sheet name="Li4SiO4" sheetId="15" r:id="rId14"/>
    <sheet name="WC" sheetId="16" r:id="rId15"/>
    <sheet name="CLAM" sheetId="17" r:id="rId16"/>
    <sheet name="EUROFER97" sheetId="18" r:id="rId17"/>
    <sheet name="Glass" sheetId="19" r:id="rId18"/>
    <sheet name="Inconel718" sheetId="20" r:id="rId19"/>
    <sheet name="Nb3Sn" sheetId="21" r:id="rId20"/>
    <sheet name="SS316LN" sheetId="22" r:id="rId21"/>
    <sheet name="SS316Revised" sheetId="23" r:id="rId22"/>
    <sheet name="Ti_6Al_4V" sheetId="24" r:id="rId23"/>
    <sheet name="SiC" sheetId="25" r:id="rId24"/>
    <sheet name="LiPb" sheetId="26" r:id="rId25"/>
    <sheet name="Al2O3" sheetId="27" r:id="rId26"/>
  </sheets>
  <calcPr calcId="145621"/>
</workbook>
</file>

<file path=xl/calcChain.xml><?xml version="1.0" encoding="utf-8"?>
<calcChain xmlns="http://schemas.openxmlformats.org/spreadsheetml/2006/main">
  <c r="H5" i="27" l="1"/>
  <c r="E5" i="27"/>
  <c r="E4" i="27"/>
  <c r="F4" i="27" s="1"/>
  <c r="F1" i="27"/>
  <c r="E8" i="26"/>
  <c r="E7" i="26"/>
  <c r="E6" i="26"/>
  <c r="E5" i="26"/>
  <c r="E4" i="26"/>
  <c r="F4" i="26" s="1"/>
  <c r="F1" i="26"/>
  <c r="E7" i="25"/>
  <c r="E6" i="25"/>
  <c r="E5" i="25"/>
  <c r="F5" i="25"/>
  <c r="I5" i="25" s="1"/>
  <c r="E4" i="25"/>
  <c r="F4" i="25"/>
  <c r="I4" i="25"/>
  <c r="F1" i="25"/>
  <c r="F1" i="8"/>
  <c r="E4" i="8"/>
  <c r="E5" i="8"/>
  <c r="F4" i="8" s="1"/>
  <c r="H5" i="8"/>
  <c r="H6" i="8"/>
  <c r="E6" i="8"/>
  <c r="F6" i="8" s="1"/>
  <c r="I6" i="8" s="1"/>
  <c r="F1" i="2"/>
  <c r="E4" i="2"/>
  <c r="F4" i="2" s="1"/>
  <c r="F1" i="9"/>
  <c r="E4" i="9"/>
  <c r="F4" i="9" s="1"/>
  <c r="E5" i="9"/>
  <c r="H5" i="9"/>
  <c r="E6" i="9"/>
  <c r="F5" i="9" s="1"/>
  <c r="H6" i="9"/>
  <c r="H7" i="9" s="1"/>
  <c r="E7" i="9"/>
  <c r="E8" i="9"/>
  <c r="E9" i="9"/>
  <c r="F1" i="3"/>
  <c r="O4" i="3" s="1"/>
  <c r="E4" i="3"/>
  <c r="F4" i="3"/>
  <c r="M4" i="3" s="1"/>
  <c r="N4" i="3" s="1"/>
  <c r="F1" i="17"/>
  <c r="E4" i="17"/>
  <c r="F4" i="17"/>
  <c r="I4" i="17" s="1"/>
  <c r="E5" i="17"/>
  <c r="H5" i="17"/>
  <c r="H6" i="17"/>
  <c r="H7" i="17"/>
  <c r="E6" i="17"/>
  <c r="E7" i="17"/>
  <c r="E8" i="17"/>
  <c r="F8" i="17" s="1"/>
  <c r="E9" i="17"/>
  <c r="E10" i="17"/>
  <c r="E11" i="17"/>
  <c r="E12" i="17"/>
  <c r="F12" i="17"/>
  <c r="I12" i="17"/>
  <c r="E13" i="17"/>
  <c r="F13" i="17"/>
  <c r="I13" i="17" s="1"/>
  <c r="E14" i="17"/>
  <c r="E15" i="17"/>
  <c r="F14" i="17" s="1"/>
  <c r="E16" i="17"/>
  <c r="E17" i="17"/>
  <c r="E18" i="17"/>
  <c r="F18" i="17" s="1"/>
  <c r="I18" i="17" s="1"/>
  <c r="E19" i="17"/>
  <c r="E20" i="17"/>
  <c r="E21" i="17"/>
  <c r="F19" i="17"/>
  <c r="F21" i="17" s="1"/>
  <c r="E22" i="17"/>
  <c r="F22" i="17"/>
  <c r="I22" i="17" s="1"/>
  <c r="F1" i="4"/>
  <c r="E4" i="4"/>
  <c r="F5" i="4" s="1"/>
  <c r="E5" i="4"/>
  <c r="E3" i="18"/>
  <c r="F5" i="18" s="1"/>
  <c r="E4" i="18"/>
  <c r="H4" i="18"/>
  <c r="H5" i="18" s="1"/>
  <c r="E5" i="18"/>
  <c r="E6" i="18"/>
  <c r="E7" i="18"/>
  <c r="E8" i="18"/>
  <c r="E9" i="18"/>
  <c r="E10" i="18"/>
  <c r="E11" i="18"/>
  <c r="F11" i="18" s="1"/>
  <c r="I11" i="18" s="1"/>
  <c r="E12" i="18"/>
  <c r="F12" i="18"/>
  <c r="I12" i="18"/>
  <c r="E13" i="18"/>
  <c r="F16" i="18" s="1"/>
  <c r="E14" i="18"/>
  <c r="F14" i="18" s="1"/>
  <c r="F15" i="18"/>
  <c r="E15" i="18"/>
  <c r="E16" i="18"/>
  <c r="E17" i="18"/>
  <c r="F17" i="18"/>
  <c r="I17" i="18"/>
  <c r="E18" i="18"/>
  <c r="F20" i="18" s="1"/>
  <c r="E19" i="18"/>
  <c r="E20" i="18"/>
  <c r="E21" i="18"/>
  <c r="F21" i="18" s="1"/>
  <c r="I21" i="18" s="1"/>
  <c r="F1" i="10"/>
  <c r="E4" i="10"/>
  <c r="F4" i="10" s="1"/>
  <c r="E5" i="10"/>
  <c r="H5" i="10"/>
  <c r="E6" i="10"/>
  <c r="F6" i="10"/>
  <c r="I6" i="10"/>
  <c r="E7" i="10"/>
  <c r="F7" i="10"/>
  <c r="I7" i="10" s="1"/>
  <c r="F1" i="19"/>
  <c r="E4" i="19"/>
  <c r="F4" i="19" s="1"/>
  <c r="E5" i="19"/>
  <c r="H5" i="19"/>
  <c r="E6" i="19"/>
  <c r="E7" i="19"/>
  <c r="F7" i="19"/>
  <c r="I7" i="19" s="1"/>
  <c r="E8" i="19"/>
  <c r="E9" i="19"/>
  <c r="F8" i="19" s="1"/>
  <c r="E10" i="19"/>
  <c r="F10" i="19"/>
  <c r="I10" i="19" s="1"/>
  <c r="E11" i="19"/>
  <c r="F11" i="19"/>
  <c r="I11" i="19"/>
  <c r="F1" i="11"/>
  <c r="E4" i="11"/>
  <c r="F4" i="11" s="1"/>
  <c r="E5" i="11"/>
  <c r="H5" i="11"/>
  <c r="H6" i="11"/>
  <c r="E6" i="11"/>
  <c r="F6" i="11"/>
  <c r="I6" i="11" s="1"/>
  <c r="F1" i="12"/>
  <c r="E4" i="12"/>
  <c r="F4" i="12" s="1"/>
  <c r="E5" i="12"/>
  <c r="H5" i="12"/>
  <c r="H6" i="12" s="1"/>
  <c r="E6" i="12"/>
  <c r="F6" i="12"/>
  <c r="I6" i="12"/>
  <c r="F1" i="13"/>
  <c r="E4" i="13"/>
  <c r="F4" i="13" s="1"/>
  <c r="E5" i="13"/>
  <c r="H5" i="13"/>
  <c r="H6" i="13" s="1"/>
  <c r="E6" i="13"/>
  <c r="F6" i="13"/>
  <c r="I6" i="13"/>
  <c r="F1" i="5"/>
  <c r="E4" i="5"/>
  <c r="F4" i="5" s="1"/>
  <c r="E5" i="5"/>
  <c r="H5" i="5"/>
  <c r="F1" i="20"/>
  <c r="E4" i="20"/>
  <c r="E5" i="20"/>
  <c r="F4" i="20" s="1"/>
  <c r="H5" i="20"/>
  <c r="H9" i="20" s="1"/>
  <c r="M9" i="20" s="1"/>
  <c r="N9" i="20" s="1"/>
  <c r="O9" i="20" s="1"/>
  <c r="H20" i="20"/>
  <c r="E6" i="20"/>
  <c r="E7" i="20"/>
  <c r="E8" i="20"/>
  <c r="E9" i="20"/>
  <c r="F9" i="20" s="1"/>
  <c r="E10" i="20"/>
  <c r="E11" i="20"/>
  <c r="E12" i="20"/>
  <c r="E13" i="20"/>
  <c r="E14" i="20"/>
  <c r="E15" i="20"/>
  <c r="F13" i="20" s="1"/>
  <c r="H15" i="20"/>
  <c r="E16" i="20"/>
  <c r="E17" i="20"/>
  <c r="E18" i="20"/>
  <c r="F18" i="20"/>
  <c r="I18" i="20"/>
  <c r="H18" i="20"/>
  <c r="M18" i="20" s="1"/>
  <c r="N18" i="20" s="1"/>
  <c r="O18" i="20" s="1"/>
  <c r="E19" i="20"/>
  <c r="F19" i="20" s="1"/>
  <c r="E20" i="20"/>
  <c r="E21" i="20"/>
  <c r="E22" i="20"/>
  <c r="E23" i="20"/>
  <c r="E24" i="20"/>
  <c r="E25" i="20"/>
  <c r="E26" i="20"/>
  <c r="F26" i="20" s="1"/>
  <c r="E27" i="20"/>
  <c r="E28" i="20"/>
  <c r="E29" i="20"/>
  <c r="F29" i="20"/>
  <c r="I29" i="20" s="1"/>
  <c r="H29" i="20"/>
  <c r="M29" i="20"/>
  <c r="N29" i="20" s="1"/>
  <c r="O29" i="20" s="1"/>
  <c r="E30" i="20"/>
  <c r="F30" i="20" s="1"/>
  <c r="I30" i="20" s="1"/>
  <c r="E31" i="20"/>
  <c r="F31" i="20"/>
  <c r="I31" i="20"/>
  <c r="E32" i="20"/>
  <c r="F32" i="20"/>
  <c r="I32" i="20" s="1"/>
  <c r="E33" i="20"/>
  <c r="E34" i="20"/>
  <c r="F33" i="20" s="1"/>
  <c r="E35" i="20"/>
  <c r="F35" i="20" s="1"/>
  <c r="I35" i="20" s="1"/>
  <c r="E36" i="20"/>
  <c r="F36" i="20" s="1"/>
  <c r="E37" i="20"/>
  <c r="E38" i="20"/>
  <c r="F38" i="20"/>
  <c r="I38" i="20"/>
  <c r="E39" i="20"/>
  <c r="F39" i="20"/>
  <c r="I39" i="20" s="1"/>
  <c r="E40" i="20"/>
  <c r="E41" i="20"/>
  <c r="E42" i="20"/>
  <c r="H42" i="20"/>
  <c r="E43" i="20"/>
  <c r="F40" i="20" s="1"/>
  <c r="F1" i="14"/>
  <c r="E4" i="14"/>
  <c r="E5" i="14"/>
  <c r="H5" i="14"/>
  <c r="H7" i="14"/>
  <c r="E6" i="14"/>
  <c r="E7" i="14"/>
  <c r="F6" i="14" s="1"/>
  <c r="E8" i="14"/>
  <c r="E9" i="14"/>
  <c r="E10" i="14"/>
  <c r="E11" i="14"/>
  <c r="F11" i="14"/>
  <c r="I11" i="14"/>
  <c r="F1" i="15"/>
  <c r="E4" i="15"/>
  <c r="F4" i="15"/>
  <c r="I4" i="15" s="1"/>
  <c r="E5" i="15"/>
  <c r="H5" i="15"/>
  <c r="H6" i="15" s="1"/>
  <c r="H7" i="15" s="1"/>
  <c r="H8" i="15" s="1"/>
  <c r="H9" i="15" s="1"/>
  <c r="E6" i="15"/>
  <c r="F6" i="15" s="1"/>
  <c r="E7" i="15"/>
  <c r="E8" i="15"/>
  <c r="E9" i="15"/>
  <c r="F9" i="15"/>
  <c r="I9" i="15" s="1"/>
  <c r="F1" i="21"/>
  <c r="E4" i="21"/>
  <c r="E5" i="21"/>
  <c r="F4" i="21" s="1"/>
  <c r="H5" i="21"/>
  <c r="H14" i="21" s="1"/>
  <c r="M14" i="21" s="1"/>
  <c r="N14" i="21" s="1"/>
  <c r="O14" i="21" s="1"/>
  <c r="E6" i="21"/>
  <c r="F6" i="21"/>
  <c r="E7" i="21"/>
  <c r="F7" i="21"/>
  <c r="E8" i="21"/>
  <c r="F8" i="21"/>
  <c r="I8" i="21"/>
  <c r="E9" i="21"/>
  <c r="E10" i="21"/>
  <c r="E11" i="21"/>
  <c r="E12" i="21"/>
  <c r="E13" i="21"/>
  <c r="F9" i="21"/>
  <c r="I9" i="21" s="1"/>
  <c r="E14" i="21"/>
  <c r="E15" i="21"/>
  <c r="F14" i="21" s="1"/>
  <c r="H15" i="21"/>
  <c r="E16" i="21"/>
  <c r="E17" i="21"/>
  <c r="F1" i="6"/>
  <c r="E4" i="6"/>
  <c r="F6" i="6" s="1"/>
  <c r="E5" i="6"/>
  <c r="E6" i="6"/>
  <c r="F1" i="22"/>
  <c r="E4" i="22"/>
  <c r="F4" i="22" s="1"/>
  <c r="E5" i="22"/>
  <c r="F5" i="22" s="1"/>
  <c r="H5" i="22"/>
  <c r="E6" i="22"/>
  <c r="E7" i="22"/>
  <c r="E8" i="22"/>
  <c r="E9" i="22"/>
  <c r="E10" i="22"/>
  <c r="E11" i="22"/>
  <c r="E12" i="22"/>
  <c r="E13" i="22"/>
  <c r="E14" i="22"/>
  <c r="E15" i="22"/>
  <c r="F15" i="22" s="1"/>
  <c r="E16" i="22"/>
  <c r="E17" i="22"/>
  <c r="E18" i="22"/>
  <c r="E19" i="22"/>
  <c r="E20" i="22"/>
  <c r="E21" i="22"/>
  <c r="E22" i="22"/>
  <c r="F22" i="22" s="1"/>
  <c r="F23" i="22" s="1"/>
  <c r="E23" i="22"/>
  <c r="E24" i="22"/>
  <c r="F24" i="22" s="1"/>
  <c r="I24" i="22" s="1"/>
  <c r="E25" i="22"/>
  <c r="F25" i="22" s="1"/>
  <c r="I25" i="22" s="1"/>
  <c r="E26" i="22"/>
  <c r="E27" i="22"/>
  <c r="E28" i="22"/>
  <c r="E29" i="22"/>
  <c r="F29" i="22" s="1"/>
  <c r="I29" i="22" s="1"/>
  <c r="E30" i="22"/>
  <c r="F30" i="22"/>
  <c r="I30" i="22" s="1"/>
  <c r="E31" i="22"/>
  <c r="E32" i="22"/>
  <c r="E33" i="22"/>
  <c r="E34" i="22"/>
  <c r="E35" i="22"/>
  <c r="E36" i="22"/>
  <c r="E37" i="22"/>
  <c r="F36" i="22" s="1"/>
  <c r="I36" i="22" s="1"/>
  <c r="E38" i="22"/>
  <c r="F38" i="22"/>
  <c r="I38" i="22" s="1"/>
  <c r="E39" i="22"/>
  <c r="E40" i="22"/>
  <c r="F39" i="22"/>
  <c r="I39" i="22" s="1"/>
  <c r="E41" i="22"/>
  <c r="F41" i="22" s="1"/>
  <c r="I41" i="22" s="1"/>
  <c r="E42" i="22"/>
  <c r="F42" i="22" s="1"/>
  <c r="I42" i="22" s="1"/>
  <c r="E43" i="22"/>
  <c r="F43" i="22"/>
  <c r="I43" i="22"/>
  <c r="E44" i="22"/>
  <c r="F44" i="22" s="1"/>
  <c r="I44" i="22" s="1"/>
  <c r="E45" i="22"/>
  <c r="F45" i="22"/>
  <c r="I45" i="22" s="1"/>
  <c r="E46" i="22"/>
  <c r="F46" i="22" s="1"/>
  <c r="I46" i="22" s="1"/>
  <c r="E47" i="22"/>
  <c r="F47" i="22"/>
  <c r="I47" i="22" s="1"/>
  <c r="E48" i="22"/>
  <c r="F48" i="22" s="1"/>
  <c r="E49" i="22"/>
  <c r="E50" i="22"/>
  <c r="E51" i="22"/>
  <c r="E52" i="22"/>
  <c r="E53" i="22"/>
  <c r="E54" i="22"/>
  <c r="E55" i="22"/>
  <c r="E56" i="22"/>
  <c r="E57" i="22"/>
  <c r="E58" i="22"/>
  <c r="F1" i="23"/>
  <c r="E4" i="23"/>
  <c r="F4" i="23"/>
  <c r="I4" i="23" s="1"/>
  <c r="E5" i="23"/>
  <c r="F5" i="23"/>
  <c r="H5" i="23"/>
  <c r="E6" i="23"/>
  <c r="E7" i="23"/>
  <c r="E8" i="23"/>
  <c r="F6" i="23" s="1"/>
  <c r="E9" i="23"/>
  <c r="E10" i="23"/>
  <c r="E11" i="23"/>
  <c r="E12" i="23"/>
  <c r="E13" i="23"/>
  <c r="E14" i="23"/>
  <c r="F11" i="23" s="1"/>
  <c r="E15" i="23"/>
  <c r="F15" i="23" s="1"/>
  <c r="E16" i="23"/>
  <c r="E17" i="23"/>
  <c r="E18" i="23"/>
  <c r="E19" i="23"/>
  <c r="E20" i="23"/>
  <c r="E21" i="23"/>
  <c r="E22" i="23"/>
  <c r="E23" i="23"/>
  <c r="E24" i="23"/>
  <c r="F24" i="23"/>
  <c r="I24" i="23" s="1"/>
  <c r="E25" i="23"/>
  <c r="F25" i="23" s="1"/>
  <c r="I25" i="23" s="1"/>
  <c r="E26" i="23"/>
  <c r="E27" i="23"/>
  <c r="E28" i="23"/>
  <c r="E29" i="23"/>
  <c r="F29" i="23" s="1"/>
  <c r="I29" i="23" s="1"/>
  <c r="E30" i="23"/>
  <c r="F30" i="23"/>
  <c r="I30" i="23"/>
  <c r="E31" i="23"/>
  <c r="F31" i="23" s="1"/>
  <c r="E32" i="23"/>
  <c r="E33" i="23"/>
  <c r="E34" i="23"/>
  <c r="E35" i="23"/>
  <c r="E36" i="23"/>
  <c r="E37" i="23"/>
  <c r="F36" i="23" s="1"/>
  <c r="E38" i="23"/>
  <c r="F38" i="23" s="1"/>
  <c r="I38" i="23" s="1"/>
  <c r="E39" i="23"/>
  <c r="F39" i="23" s="1"/>
  <c r="E40" i="23"/>
  <c r="E41" i="23"/>
  <c r="F41" i="23"/>
  <c r="I41" i="23"/>
  <c r="E42" i="23"/>
  <c r="F42" i="23"/>
  <c r="I42" i="23" s="1"/>
  <c r="E43" i="23"/>
  <c r="F43" i="23" s="1"/>
  <c r="I43" i="23" s="1"/>
  <c r="E44" i="23"/>
  <c r="F44" i="23" s="1"/>
  <c r="I44" i="23" s="1"/>
  <c r="E45" i="23"/>
  <c r="F45" i="23" s="1"/>
  <c r="I45" i="23" s="1"/>
  <c r="E46" i="23"/>
  <c r="F46" i="23"/>
  <c r="I46" i="23"/>
  <c r="E47" i="23"/>
  <c r="F47" i="23" s="1"/>
  <c r="I47" i="23" s="1"/>
  <c r="E48" i="23"/>
  <c r="E49" i="23"/>
  <c r="E50" i="23"/>
  <c r="E51" i="23"/>
  <c r="F48" i="23" s="1"/>
  <c r="F49" i="23" s="1"/>
  <c r="F50" i="23" s="1"/>
  <c r="F51" i="23" s="1"/>
  <c r="E52" i="23"/>
  <c r="E53" i="23"/>
  <c r="E54" i="23"/>
  <c r="E55" i="23"/>
  <c r="F55" i="23" s="1"/>
  <c r="E56" i="23"/>
  <c r="E57" i="23"/>
  <c r="E58" i="23"/>
  <c r="F1" i="24"/>
  <c r="E4" i="24"/>
  <c r="F4" i="24"/>
  <c r="E5" i="24"/>
  <c r="F5" i="24"/>
  <c r="M5" i="24" s="1"/>
  <c r="N5" i="24" s="1"/>
  <c r="O5" i="24" s="1"/>
  <c r="I5" i="24"/>
  <c r="H5" i="24"/>
  <c r="E6" i="24"/>
  <c r="F6" i="24" s="1"/>
  <c r="H6" i="24"/>
  <c r="E7" i="24"/>
  <c r="E8" i="24"/>
  <c r="E9" i="24"/>
  <c r="E10" i="24"/>
  <c r="F10" i="24" s="1"/>
  <c r="E11" i="24"/>
  <c r="F11" i="24" s="1"/>
  <c r="E12" i="24"/>
  <c r="E13" i="24"/>
  <c r="F12" i="24"/>
  <c r="I12" i="24" s="1"/>
  <c r="E14" i="24"/>
  <c r="F14" i="24" s="1"/>
  <c r="E15" i="24"/>
  <c r="E16" i="24"/>
  <c r="E17" i="24"/>
  <c r="E18" i="24"/>
  <c r="F16" i="24"/>
  <c r="I16" i="24" s="1"/>
  <c r="E19" i="24"/>
  <c r="E20" i="24"/>
  <c r="F1" i="7"/>
  <c r="E4" i="7"/>
  <c r="E5" i="7"/>
  <c r="E6" i="7"/>
  <c r="E7" i="7"/>
  <c r="F7" i="7" s="1"/>
  <c r="F1" i="16"/>
  <c r="E4" i="16"/>
  <c r="F4" i="16"/>
  <c r="I4" i="16"/>
  <c r="E5" i="16"/>
  <c r="H5" i="16"/>
  <c r="H6" i="16" s="1"/>
  <c r="H7" i="16" s="1"/>
  <c r="H8" i="16" s="1"/>
  <c r="E6" i="16"/>
  <c r="F7" i="16" s="1"/>
  <c r="E7" i="16"/>
  <c r="E8" i="16"/>
  <c r="H8" i="17"/>
  <c r="H9" i="17"/>
  <c r="H10" i="17"/>
  <c r="H11" i="17" s="1"/>
  <c r="H20" i="24"/>
  <c r="H6" i="23"/>
  <c r="H7" i="23" s="1"/>
  <c r="I6" i="21"/>
  <c r="I7" i="21"/>
  <c r="F4" i="18"/>
  <c r="F5" i="6"/>
  <c r="F4" i="4"/>
  <c r="M4" i="4" s="1"/>
  <c r="N4" i="4" s="1"/>
  <c r="O4" i="4" s="1"/>
  <c r="H11" i="19"/>
  <c r="M11" i="19" s="1"/>
  <c r="N11" i="19" s="1"/>
  <c r="I4" i="4"/>
  <c r="J4" i="4"/>
  <c r="K4" i="4" s="1"/>
  <c r="L4" i="4" s="1"/>
  <c r="H6" i="14"/>
  <c r="M6" i="14" s="1"/>
  <c r="N6" i="14" s="1"/>
  <c r="P6" i="14" s="1"/>
  <c r="H8" i="14"/>
  <c r="F7" i="18"/>
  <c r="F8" i="18" s="1"/>
  <c r="F9" i="18" s="1"/>
  <c r="F10" i="18" s="1"/>
  <c r="I5" i="23"/>
  <c r="M5" i="23"/>
  <c r="N5" i="23" s="1"/>
  <c r="H25" i="20"/>
  <c r="H19" i="20"/>
  <c r="H11" i="20"/>
  <c r="F13" i="18"/>
  <c r="I13" i="18"/>
  <c r="F6" i="25"/>
  <c r="F7" i="25" s="1"/>
  <c r="F32" i="23"/>
  <c r="F33" i="23"/>
  <c r="F34" i="23" s="1"/>
  <c r="H7" i="19"/>
  <c r="M7" i="19"/>
  <c r="N7" i="19"/>
  <c r="H6" i="19"/>
  <c r="H9" i="19"/>
  <c r="H8" i="19"/>
  <c r="H10" i="19"/>
  <c r="M10" i="19"/>
  <c r="N10" i="19"/>
  <c r="H6" i="10"/>
  <c r="H7" i="10"/>
  <c r="I5" i="6"/>
  <c r="J5" i="6" s="1"/>
  <c r="K5" i="6" s="1"/>
  <c r="L5" i="6" s="1"/>
  <c r="M5" i="6"/>
  <c r="N5" i="6"/>
  <c r="O5" i="6"/>
  <c r="F4" i="6"/>
  <c r="H9" i="24"/>
  <c r="H13" i="24"/>
  <c r="H7" i="24"/>
  <c r="H10" i="24"/>
  <c r="H19" i="24"/>
  <c r="H8" i="24"/>
  <c r="H15" i="24"/>
  <c r="H12" i="24"/>
  <c r="M12" i="24" s="1"/>
  <c r="N12" i="24" s="1"/>
  <c r="O12" i="24" s="1"/>
  <c r="H11" i="24"/>
  <c r="H18" i="24"/>
  <c r="H16" i="24"/>
  <c r="H14" i="24"/>
  <c r="H6" i="22"/>
  <c r="H7" i="22" s="1"/>
  <c r="H8" i="22" s="1"/>
  <c r="H9" i="22" s="1"/>
  <c r="I19" i="17"/>
  <c r="H17" i="24"/>
  <c r="M4" i="23"/>
  <c r="N4" i="23" s="1"/>
  <c r="I4" i="24"/>
  <c r="M4" i="24"/>
  <c r="N4" i="24" s="1"/>
  <c r="O4" i="24" s="1"/>
  <c r="F6" i="7"/>
  <c r="I6" i="7" s="1"/>
  <c r="J6" i="7" s="1"/>
  <c r="K6" i="7" s="1"/>
  <c r="L6" i="7" s="1"/>
  <c r="F4" i="7"/>
  <c r="M4" i="7" s="1"/>
  <c r="N4" i="7" s="1"/>
  <c r="O4" i="7" s="1"/>
  <c r="F5" i="7"/>
  <c r="M5" i="7" s="1"/>
  <c r="N5" i="7" s="1"/>
  <c r="O5" i="7" s="1"/>
  <c r="F8" i="16"/>
  <c r="I8" i="16" s="1"/>
  <c r="I4" i="6"/>
  <c r="J4" i="6"/>
  <c r="K4" i="6"/>
  <c r="L4" i="6" s="1"/>
  <c r="M4" i="6"/>
  <c r="N4" i="6" s="1"/>
  <c r="O4" i="6" s="1"/>
  <c r="M7" i="10"/>
  <c r="N7" i="10" s="1"/>
  <c r="I5" i="7"/>
  <c r="J5" i="7" s="1"/>
  <c r="K5" i="7" s="1"/>
  <c r="L5" i="7" s="1"/>
  <c r="I4" i="7"/>
  <c r="J4" i="7"/>
  <c r="K4" i="7" s="1"/>
  <c r="L4" i="7" s="1"/>
  <c r="M6" i="7"/>
  <c r="N6" i="7" s="1"/>
  <c r="O6" i="7" s="1"/>
  <c r="M6" i="10"/>
  <c r="N6" i="10"/>
  <c r="I48" i="23"/>
  <c r="H11" i="14"/>
  <c r="M11" i="14"/>
  <c r="N11" i="14"/>
  <c r="P11" i="14"/>
  <c r="H10" i="14"/>
  <c r="H9" i="14"/>
  <c r="F4" i="14"/>
  <c r="F5" i="14" s="1"/>
  <c r="M5" i="14" s="1"/>
  <c r="N5" i="14" s="1"/>
  <c r="P5" i="14" s="1"/>
  <c r="I4" i="14"/>
  <c r="M4" i="9" l="1"/>
  <c r="N4" i="9" s="1"/>
  <c r="O4" i="9" s="1"/>
  <c r="I4" i="9"/>
  <c r="I4" i="22"/>
  <c r="M4" i="22"/>
  <c r="N4" i="22" s="1"/>
  <c r="O4" i="22" s="1"/>
  <c r="F40" i="22"/>
  <c r="F26" i="22"/>
  <c r="F27" i="22" s="1"/>
  <c r="F31" i="22"/>
  <c r="F32" i="22" s="1"/>
  <c r="F33" i="22" s="1"/>
  <c r="F34" i="22" s="1"/>
  <c r="F11" i="22"/>
  <c r="F12" i="22" s="1"/>
  <c r="F13" i="22" s="1"/>
  <c r="F55" i="22"/>
  <c r="F58" i="22" s="1"/>
  <c r="F52" i="22"/>
  <c r="F53" i="22" s="1"/>
  <c r="F54" i="22" s="1"/>
  <c r="F6" i="26"/>
  <c r="J4" i="26" s="1"/>
  <c r="K4" i="26" s="1"/>
  <c r="L4" i="26" s="1"/>
  <c r="M4" i="26" s="1"/>
  <c r="N4" i="26" s="1"/>
  <c r="I4" i="27"/>
  <c r="J4" i="27" s="1"/>
  <c r="K4" i="27" s="1"/>
  <c r="F5" i="27"/>
  <c r="L5" i="26"/>
  <c r="J4" i="25"/>
  <c r="K4" i="25" s="1"/>
  <c r="L4" i="25" s="1"/>
  <c r="F15" i="24"/>
  <c r="M14" i="24"/>
  <c r="N14" i="24" s="1"/>
  <c r="O14" i="24" s="1"/>
  <c r="I14" i="24"/>
  <c r="M6" i="24"/>
  <c r="N6" i="24" s="1"/>
  <c r="O6" i="24" s="1"/>
  <c r="I6" i="24"/>
  <c r="F7" i="24"/>
  <c r="F8" i="24" s="1"/>
  <c r="M8" i="24" s="1"/>
  <c r="N8" i="24" s="1"/>
  <c r="O8" i="24" s="1"/>
  <c r="F9" i="24"/>
  <c r="M9" i="24" s="1"/>
  <c r="N9" i="24" s="1"/>
  <c r="O9" i="24" s="1"/>
  <c r="J4" i="24"/>
  <c r="K4" i="24" s="1"/>
  <c r="M11" i="24"/>
  <c r="N11" i="24" s="1"/>
  <c r="O11" i="24" s="1"/>
  <c r="I11" i="24"/>
  <c r="I10" i="24"/>
  <c r="M10" i="24"/>
  <c r="N10" i="24" s="1"/>
  <c r="O10" i="24" s="1"/>
  <c r="M15" i="24"/>
  <c r="N15" i="24" s="1"/>
  <c r="O15" i="24" s="1"/>
  <c r="M7" i="24"/>
  <c r="N7" i="24" s="1"/>
  <c r="O7" i="24" s="1"/>
  <c r="F17" i="24"/>
  <c r="F13" i="24"/>
  <c r="M13" i="24" s="1"/>
  <c r="N13" i="24" s="1"/>
  <c r="O13" i="24" s="1"/>
  <c r="M16" i="24"/>
  <c r="N16" i="24" s="1"/>
  <c r="O16" i="24" s="1"/>
  <c r="F20" i="24"/>
  <c r="M20" i="24" s="1"/>
  <c r="N20" i="24" s="1"/>
  <c r="O20" i="24" s="1"/>
  <c r="M6" i="23"/>
  <c r="N6" i="23" s="1"/>
  <c r="O6" i="23" s="1"/>
  <c r="F7" i="23"/>
  <c r="I6" i="23"/>
  <c r="F10" i="23"/>
  <c r="F22" i="23"/>
  <c r="F52" i="23"/>
  <c r="F56" i="23"/>
  <c r="F57" i="23" s="1"/>
  <c r="F58" i="23"/>
  <c r="I55" i="23"/>
  <c r="O5" i="23"/>
  <c r="F14" i="23"/>
  <c r="I11" i="23"/>
  <c r="F37" i="23"/>
  <c r="I36" i="23"/>
  <c r="F21" i="23"/>
  <c r="I15" i="23"/>
  <c r="F12" i="23"/>
  <c r="F13" i="23" s="1"/>
  <c r="F26" i="23"/>
  <c r="F40" i="23"/>
  <c r="I39" i="23"/>
  <c r="F35" i="23"/>
  <c r="I31" i="23"/>
  <c r="F16" i="23"/>
  <c r="F17" i="23" s="1"/>
  <c r="F18" i="23" s="1"/>
  <c r="F19" i="23" s="1"/>
  <c r="F20" i="23" s="1"/>
  <c r="O4" i="23"/>
  <c r="H8" i="23"/>
  <c r="F28" i="22"/>
  <c r="I5" i="22"/>
  <c r="M5" i="22"/>
  <c r="N5" i="22" s="1"/>
  <c r="O5" i="22" s="1"/>
  <c r="F14" i="22"/>
  <c r="I26" i="22"/>
  <c r="F37" i="22"/>
  <c r="F16" i="22"/>
  <c r="F17" i="22" s="1"/>
  <c r="F18" i="22" s="1"/>
  <c r="F19" i="22" s="1"/>
  <c r="F20" i="22" s="1"/>
  <c r="F21" i="22"/>
  <c r="I15" i="22"/>
  <c r="I55" i="22"/>
  <c r="F56" i="22"/>
  <c r="F57" i="22" s="1"/>
  <c r="F6" i="22"/>
  <c r="F35" i="22"/>
  <c r="I48" i="22"/>
  <c r="F49" i="22"/>
  <c r="F50" i="22" s="1"/>
  <c r="F51" i="22" s="1"/>
  <c r="H10" i="22"/>
  <c r="I31" i="22"/>
  <c r="I22" i="22"/>
  <c r="M15" i="21"/>
  <c r="N15" i="21" s="1"/>
  <c r="O15" i="21" s="1"/>
  <c r="I14" i="21"/>
  <c r="F15" i="21"/>
  <c r="F16" i="21" s="1"/>
  <c r="F17" i="21"/>
  <c r="F5" i="21"/>
  <c r="M4" i="21"/>
  <c r="N4" i="21" s="1"/>
  <c r="O4" i="21" s="1"/>
  <c r="I4" i="21"/>
  <c r="H7" i="21"/>
  <c r="M7" i="21" s="1"/>
  <c r="N7" i="21" s="1"/>
  <c r="O7" i="21" s="1"/>
  <c r="H13" i="21"/>
  <c r="M13" i="21" s="1"/>
  <c r="N13" i="21" s="1"/>
  <c r="O13" i="21" s="1"/>
  <c r="F10" i="21"/>
  <c r="F11" i="21" s="1"/>
  <c r="F12" i="21" s="1"/>
  <c r="H16" i="21"/>
  <c r="M16" i="21" s="1"/>
  <c r="N16" i="21" s="1"/>
  <c r="O16" i="21" s="1"/>
  <c r="F13" i="21"/>
  <c r="H6" i="21"/>
  <c r="M6" i="21" s="1"/>
  <c r="N6" i="21" s="1"/>
  <c r="O6" i="21" s="1"/>
  <c r="H8" i="21"/>
  <c r="M8" i="21" s="1"/>
  <c r="N8" i="21" s="1"/>
  <c r="O8" i="21" s="1"/>
  <c r="H11" i="21"/>
  <c r="H12" i="21"/>
  <c r="M5" i="21"/>
  <c r="N5" i="21" s="1"/>
  <c r="O5" i="21" s="1"/>
  <c r="H10" i="21"/>
  <c r="M10" i="21" s="1"/>
  <c r="N10" i="21" s="1"/>
  <c r="O10" i="21" s="1"/>
  <c r="H9" i="21"/>
  <c r="M9" i="21" s="1"/>
  <c r="N9" i="21" s="1"/>
  <c r="O9" i="21" s="1"/>
  <c r="H17" i="21"/>
  <c r="M17" i="21" s="1"/>
  <c r="N17" i="21" s="1"/>
  <c r="O17" i="21" s="1"/>
  <c r="I33" i="20"/>
  <c r="F34" i="20"/>
  <c r="M4" i="20"/>
  <c r="N4" i="20" s="1"/>
  <c r="O4" i="20" s="1"/>
  <c r="F5" i="20"/>
  <c r="F6" i="20" s="1"/>
  <c r="F7" i="20" s="1"/>
  <c r="F8" i="20"/>
  <c r="I4" i="20"/>
  <c r="M19" i="20"/>
  <c r="N19" i="20" s="1"/>
  <c r="O19" i="20" s="1"/>
  <c r="F43" i="20"/>
  <c r="F41" i="20"/>
  <c r="F42" i="20" s="1"/>
  <c r="M42" i="20" s="1"/>
  <c r="N42" i="20" s="1"/>
  <c r="O42" i="20" s="1"/>
  <c r="I40" i="20"/>
  <c r="F10" i="20"/>
  <c r="F11" i="20" s="1"/>
  <c r="M11" i="20" s="1"/>
  <c r="N11" i="20" s="1"/>
  <c r="O11" i="20" s="1"/>
  <c r="I9" i="20"/>
  <c r="F12" i="20"/>
  <c r="M25" i="20"/>
  <c r="N25" i="20" s="1"/>
  <c r="O25" i="20" s="1"/>
  <c r="M15" i="20"/>
  <c r="N15" i="20" s="1"/>
  <c r="O15" i="20" s="1"/>
  <c r="M20" i="20"/>
  <c r="N20" i="20" s="1"/>
  <c r="O20" i="20" s="1"/>
  <c r="I19" i="20"/>
  <c r="F20" i="20"/>
  <c r="F21" i="20" s="1"/>
  <c r="F22" i="20" s="1"/>
  <c r="F23" i="20" s="1"/>
  <c r="F24" i="20" s="1"/>
  <c r="F25" i="20"/>
  <c r="I13" i="20"/>
  <c r="F14" i="20"/>
  <c r="F15" i="20" s="1"/>
  <c r="F16" i="20" s="1"/>
  <c r="F17" i="20"/>
  <c r="F37" i="20"/>
  <c r="I36" i="20"/>
  <c r="F27" i="20"/>
  <c r="F28" i="20"/>
  <c r="I26" i="20"/>
  <c r="H34" i="20"/>
  <c r="M34" i="20" s="1"/>
  <c r="N34" i="20" s="1"/>
  <c r="O34" i="20" s="1"/>
  <c r="H10" i="20"/>
  <c r="M10" i="20" s="1"/>
  <c r="N10" i="20" s="1"/>
  <c r="O10" i="20" s="1"/>
  <c r="H35" i="20"/>
  <c r="M35" i="20" s="1"/>
  <c r="N35" i="20" s="1"/>
  <c r="O35" i="20" s="1"/>
  <c r="H28" i="20"/>
  <c r="M28" i="20" s="1"/>
  <c r="N28" i="20" s="1"/>
  <c r="O28" i="20" s="1"/>
  <c r="H36" i="20"/>
  <c r="M36" i="20" s="1"/>
  <c r="N36" i="20" s="1"/>
  <c r="O36" i="20" s="1"/>
  <c r="H41" i="20"/>
  <c r="M41" i="20" s="1"/>
  <c r="N41" i="20" s="1"/>
  <c r="O41" i="20" s="1"/>
  <c r="H30" i="20"/>
  <c r="M30" i="20" s="1"/>
  <c r="N30" i="20" s="1"/>
  <c r="O30" i="20" s="1"/>
  <c r="H7" i="20"/>
  <c r="M7" i="20" s="1"/>
  <c r="N7" i="20" s="1"/>
  <c r="O7" i="20" s="1"/>
  <c r="H8" i="20"/>
  <c r="H13" i="20"/>
  <c r="M13" i="20" s="1"/>
  <c r="N13" i="20" s="1"/>
  <c r="O13" i="20" s="1"/>
  <c r="H21" i="20"/>
  <c r="M21" i="20" s="1"/>
  <c r="N21" i="20" s="1"/>
  <c r="O21" i="20" s="1"/>
  <c r="H32" i="20"/>
  <c r="M32" i="20" s="1"/>
  <c r="N32" i="20" s="1"/>
  <c r="O32" i="20" s="1"/>
  <c r="H22" i="20"/>
  <c r="M22" i="20" s="1"/>
  <c r="N22" i="20" s="1"/>
  <c r="O22" i="20" s="1"/>
  <c r="H12" i="20"/>
  <c r="M12" i="20" s="1"/>
  <c r="N12" i="20" s="1"/>
  <c r="O12" i="20" s="1"/>
  <c r="H23" i="20"/>
  <c r="M23" i="20" s="1"/>
  <c r="N23" i="20" s="1"/>
  <c r="O23" i="20" s="1"/>
  <c r="H17" i="20"/>
  <c r="H6" i="20"/>
  <c r="M6" i="20" s="1"/>
  <c r="N6" i="20" s="1"/>
  <c r="O6" i="20" s="1"/>
  <c r="M5" i="20"/>
  <c r="N5" i="20" s="1"/>
  <c r="O5" i="20" s="1"/>
  <c r="H40" i="20"/>
  <c r="M40" i="20" s="1"/>
  <c r="N40" i="20" s="1"/>
  <c r="O40" i="20" s="1"/>
  <c r="H14" i="20"/>
  <c r="M14" i="20" s="1"/>
  <c r="N14" i="20" s="1"/>
  <c r="O14" i="20" s="1"/>
  <c r="H31" i="20"/>
  <c r="M31" i="20" s="1"/>
  <c r="N31" i="20" s="1"/>
  <c r="O31" i="20" s="1"/>
  <c r="H37" i="20"/>
  <c r="M37" i="20" s="1"/>
  <c r="N37" i="20" s="1"/>
  <c r="O37" i="20" s="1"/>
  <c r="H27" i="20"/>
  <c r="H24" i="20"/>
  <c r="M24" i="20" s="1"/>
  <c r="N24" i="20" s="1"/>
  <c r="O24" i="20" s="1"/>
  <c r="H33" i="20"/>
  <c r="M33" i="20" s="1"/>
  <c r="N33" i="20" s="1"/>
  <c r="O33" i="20" s="1"/>
  <c r="H39" i="20"/>
  <c r="M39" i="20" s="1"/>
  <c r="N39" i="20" s="1"/>
  <c r="O39" i="20" s="1"/>
  <c r="H43" i="20"/>
  <c r="M43" i="20" s="1"/>
  <c r="N43" i="20" s="1"/>
  <c r="O43" i="20" s="1"/>
  <c r="H38" i="20"/>
  <c r="M38" i="20" s="1"/>
  <c r="N38" i="20" s="1"/>
  <c r="O38" i="20" s="1"/>
  <c r="H26" i="20"/>
  <c r="M26" i="20" s="1"/>
  <c r="N26" i="20" s="1"/>
  <c r="O26" i="20" s="1"/>
  <c r="H16" i="20"/>
  <c r="M16" i="20" s="1"/>
  <c r="N16" i="20" s="1"/>
  <c r="O16" i="20" s="1"/>
  <c r="F9" i="19"/>
  <c r="M8" i="19"/>
  <c r="N8" i="19" s="1"/>
  <c r="O8" i="19" s="1"/>
  <c r="I8" i="19"/>
  <c r="F6" i="19"/>
  <c r="M6" i="19" s="1"/>
  <c r="N6" i="19" s="1"/>
  <c r="O6" i="19" s="1"/>
  <c r="M4" i="19"/>
  <c r="N4" i="19" s="1"/>
  <c r="O4" i="19" s="1"/>
  <c r="F5" i="19"/>
  <c r="M5" i="19" s="1"/>
  <c r="N5" i="19" s="1"/>
  <c r="O5" i="19" s="1"/>
  <c r="I4" i="19"/>
  <c r="J4" i="19" s="1"/>
  <c r="K4" i="19" s="1"/>
  <c r="M9" i="19"/>
  <c r="N9" i="19" s="1"/>
  <c r="O9" i="19" s="1"/>
  <c r="O10" i="19"/>
  <c r="O11" i="19"/>
  <c r="O7" i="19"/>
  <c r="H6" i="18"/>
  <c r="M5" i="18"/>
  <c r="N5" i="18" s="1"/>
  <c r="O5" i="18" s="1"/>
  <c r="F6" i="18"/>
  <c r="F19" i="18"/>
  <c r="I7" i="18"/>
  <c r="F3" i="18"/>
  <c r="F18" i="18"/>
  <c r="I18" i="18" s="1"/>
  <c r="M4" i="18"/>
  <c r="N4" i="18" s="1"/>
  <c r="O4" i="18" s="1"/>
  <c r="H12" i="17"/>
  <c r="M8" i="17"/>
  <c r="N8" i="17" s="1"/>
  <c r="O8" i="17" s="1"/>
  <c r="F11" i="17"/>
  <c r="M11" i="17" s="1"/>
  <c r="N11" i="17" s="1"/>
  <c r="O11" i="17" s="1"/>
  <c r="F9" i="17"/>
  <c r="F10" i="17" s="1"/>
  <c r="I8" i="17"/>
  <c r="J4" i="17" s="1"/>
  <c r="K4" i="17" s="1"/>
  <c r="I14" i="17"/>
  <c r="F15" i="17"/>
  <c r="F16" i="17" s="1"/>
  <c r="F17" i="17" s="1"/>
  <c r="F7" i="17"/>
  <c r="M7" i="17" s="1"/>
  <c r="N7" i="17" s="1"/>
  <c r="O7" i="17" s="1"/>
  <c r="M4" i="17"/>
  <c r="N4" i="17" s="1"/>
  <c r="O4" i="17" s="1"/>
  <c r="F20" i="17"/>
  <c r="F5" i="17"/>
  <c r="M10" i="17"/>
  <c r="N10" i="17" s="1"/>
  <c r="O10" i="17" s="1"/>
  <c r="J4" i="16"/>
  <c r="K4" i="16" s="1"/>
  <c r="F5" i="16"/>
  <c r="F6" i="16"/>
  <c r="I6" i="15"/>
  <c r="J4" i="15" s="1"/>
  <c r="K4" i="15" s="1"/>
  <c r="F7" i="15"/>
  <c r="F8" i="15" s="1"/>
  <c r="F5" i="15"/>
  <c r="F10" i="14"/>
  <c r="M10" i="14" s="1"/>
  <c r="N10" i="14" s="1"/>
  <c r="P10" i="14" s="1"/>
  <c r="I6" i="14"/>
  <c r="J4" i="14" s="1"/>
  <c r="K4" i="14" s="1"/>
  <c r="F7" i="14"/>
  <c r="M4" i="14"/>
  <c r="N4" i="14" s="1"/>
  <c r="P4" i="14" s="1"/>
  <c r="O6" i="14"/>
  <c r="O11" i="14"/>
  <c r="O10" i="14"/>
  <c r="O5" i="14"/>
  <c r="F5" i="13"/>
  <c r="I4" i="13"/>
  <c r="F5" i="12"/>
  <c r="I4" i="12"/>
  <c r="J4" i="12" s="1"/>
  <c r="I4" i="11"/>
  <c r="F5" i="11"/>
  <c r="I5" i="11" s="1"/>
  <c r="I4" i="10"/>
  <c r="J4" i="10" s="1"/>
  <c r="K4" i="10" s="1"/>
  <c r="F5" i="10"/>
  <c r="M5" i="10" s="1"/>
  <c r="N5" i="10" s="1"/>
  <c r="O5" i="10" s="1"/>
  <c r="M4" i="10"/>
  <c r="N4" i="10" s="1"/>
  <c r="O4" i="10"/>
  <c r="O7" i="10"/>
  <c r="O6" i="10"/>
  <c r="M7" i="9"/>
  <c r="N7" i="9" s="1"/>
  <c r="O7" i="9" s="1"/>
  <c r="H8" i="9"/>
  <c r="F6" i="9"/>
  <c r="F7" i="9" s="1"/>
  <c r="F8" i="9" s="1"/>
  <c r="F9" i="9"/>
  <c r="I5" i="9"/>
  <c r="J4" i="9" s="1"/>
  <c r="K4" i="9" s="1"/>
  <c r="M5" i="9"/>
  <c r="N5" i="9" s="1"/>
  <c r="O5" i="9" s="1"/>
  <c r="M6" i="9"/>
  <c r="N6" i="9" s="1"/>
  <c r="O6" i="9" s="1"/>
  <c r="I4" i="8"/>
  <c r="J4" i="8" s="1"/>
  <c r="K4" i="8" s="1"/>
  <c r="F5" i="8"/>
  <c r="M7" i="7"/>
  <c r="N7" i="7" s="1"/>
  <c r="O7" i="7" s="1"/>
  <c r="I7" i="7"/>
  <c r="J7" i="7" s="1"/>
  <c r="K7" i="7" s="1"/>
  <c r="L7" i="7" s="1"/>
  <c r="M6" i="6"/>
  <c r="N6" i="6" s="1"/>
  <c r="O6" i="6" s="1"/>
  <c r="I6" i="6"/>
  <c r="J6" i="6" s="1"/>
  <c r="K6" i="6" s="1"/>
  <c r="L6" i="6" s="1"/>
  <c r="I4" i="5"/>
  <c r="J4" i="5" s="1"/>
  <c r="K4" i="5" s="1"/>
  <c r="L4" i="5" s="1"/>
  <c r="M4" i="5"/>
  <c r="N4" i="5" s="1"/>
  <c r="O4" i="5" s="1"/>
  <c r="F5" i="5"/>
  <c r="I5" i="4"/>
  <c r="J5" i="4" s="1"/>
  <c r="K5" i="4" s="1"/>
  <c r="L5" i="4" s="1"/>
  <c r="M5" i="4"/>
  <c r="N5" i="4" s="1"/>
  <c r="O5" i="4" s="1"/>
  <c r="I4" i="3"/>
  <c r="J4" i="3" s="1"/>
  <c r="K4" i="3" s="1"/>
  <c r="L4" i="3" s="1"/>
  <c r="M4" i="2"/>
  <c r="N4" i="2" s="1"/>
  <c r="O4" i="2" s="1"/>
  <c r="I4" i="2"/>
  <c r="J4" i="2" s="1"/>
  <c r="K4" i="2" s="1"/>
  <c r="L4" i="2" s="1"/>
  <c r="I11" i="22" l="1"/>
  <c r="I52" i="22"/>
  <c r="L4" i="27"/>
  <c r="M4" i="27" s="1"/>
  <c r="N4" i="27" s="1"/>
  <c r="K5" i="27"/>
  <c r="L5" i="27" s="1"/>
  <c r="M5" i="27" s="1"/>
  <c r="N5" i="27" s="1"/>
  <c r="L6" i="26"/>
  <c r="M5" i="26"/>
  <c r="N5" i="26" s="1"/>
  <c r="M4" i="25"/>
  <c r="N4" i="25" s="1"/>
  <c r="L5" i="25"/>
  <c r="F18" i="24"/>
  <c r="M17" i="24"/>
  <c r="N17" i="24" s="1"/>
  <c r="O17" i="24" s="1"/>
  <c r="K5" i="24"/>
  <c r="L4" i="24"/>
  <c r="F8" i="23"/>
  <c r="F9" i="23" s="1"/>
  <c r="M7" i="23"/>
  <c r="N7" i="23" s="1"/>
  <c r="O7" i="23" s="1"/>
  <c r="F23" i="23"/>
  <c r="I22" i="23"/>
  <c r="H9" i="23"/>
  <c r="I26" i="23"/>
  <c r="F27" i="23"/>
  <c r="F28" i="23"/>
  <c r="I52" i="23"/>
  <c r="F53" i="23"/>
  <c r="F54" i="23" s="1"/>
  <c r="H11" i="22"/>
  <c r="F7" i="22"/>
  <c r="F10" i="22"/>
  <c r="M10" i="22" s="1"/>
  <c r="N10" i="22" s="1"/>
  <c r="O10" i="22" s="1"/>
  <c r="I6" i="22"/>
  <c r="J4" i="22" s="1"/>
  <c r="K4" i="22" s="1"/>
  <c r="M6" i="22"/>
  <c r="N6" i="22" s="1"/>
  <c r="O6" i="22" s="1"/>
  <c r="M12" i="21"/>
  <c r="N12" i="21" s="1"/>
  <c r="O12" i="21" s="1"/>
  <c r="M11" i="21"/>
  <c r="N11" i="21" s="1"/>
  <c r="O11" i="21" s="1"/>
  <c r="J4" i="21"/>
  <c r="K4" i="21" s="1"/>
  <c r="M8" i="20"/>
  <c r="N8" i="20" s="1"/>
  <c r="O8" i="20" s="1"/>
  <c r="J4" i="20"/>
  <c r="K4" i="20" s="1"/>
  <c r="M17" i="20"/>
  <c r="N17" i="20" s="1"/>
  <c r="O17" i="20" s="1"/>
  <c r="M27" i="20"/>
  <c r="N27" i="20" s="1"/>
  <c r="O27" i="20" s="1"/>
  <c r="K5" i="19"/>
  <c r="L4" i="19"/>
  <c r="L5" i="19" s="1"/>
  <c r="H7" i="18"/>
  <c r="M6" i="18"/>
  <c r="N6" i="18" s="1"/>
  <c r="O6" i="18" s="1"/>
  <c r="M3" i="18"/>
  <c r="N3" i="18" s="1"/>
  <c r="O3" i="18" s="1"/>
  <c r="I3" i="18"/>
  <c r="J3" i="18" s="1"/>
  <c r="K3" i="18" s="1"/>
  <c r="K5" i="17"/>
  <c r="K6" i="17" s="1"/>
  <c r="K7" i="17" s="1"/>
  <c r="K8" i="17" s="1"/>
  <c r="K9" i="17" s="1"/>
  <c r="K10" i="17" s="1"/>
  <c r="K11" i="17" s="1"/>
  <c r="K12" i="17" s="1"/>
  <c r="K13" i="17" s="1"/>
  <c r="K14" i="17" s="1"/>
  <c r="K15" i="17" s="1"/>
  <c r="K16" i="17" s="1"/>
  <c r="K17" i="17" s="1"/>
  <c r="K18" i="17" s="1"/>
  <c r="K19" i="17" s="1"/>
  <c r="K20" i="17" s="1"/>
  <c r="K21" i="17" s="1"/>
  <c r="K22" i="17" s="1"/>
  <c r="L4" i="17"/>
  <c r="L5" i="17" s="1"/>
  <c r="L6" i="17" s="1"/>
  <c r="L7" i="17" s="1"/>
  <c r="L8" i="17" s="1"/>
  <c r="L9" i="17" s="1"/>
  <c r="L10" i="17" s="1"/>
  <c r="L11" i="17" s="1"/>
  <c r="L12" i="17" s="1"/>
  <c r="L13" i="17" s="1"/>
  <c r="L14" i="17" s="1"/>
  <c r="L15" i="17" s="1"/>
  <c r="L16" i="17" s="1"/>
  <c r="L17" i="17" s="1"/>
  <c r="L18" i="17" s="1"/>
  <c r="L19" i="17" s="1"/>
  <c r="L20" i="17" s="1"/>
  <c r="L21" i="17" s="1"/>
  <c r="L22" i="17" s="1"/>
  <c r="F6" i="17"/>
  <c r="M6" i="17" s="1"/>
  <c r="N6" i="17" s="1"/>
  <c r="O6" i="17" s="1"/>
  <c r="M5" i="17"/>
  <c r="N5" i="17" s="1"/>
  <c r="O5" i="17" s="1"/>
  <c r="M12" i="17"/>
  <c r="N12" i="17" s="1"/>
  <c r="O12" i="17" s="1"/>
  <c r="H13" i="17"/>
  <c r="M9" i="17"/>
  <c r="N9" i="17" s="1"/>
  <c r="O9" i="17" s="1"/>
  <c r="K5" i="16"/>
  <c r="L4" i="16"/>
  <c r="M4" i="16" s="1"/>
  <c r="N4" i="16" s="1"/>
  <c r="K5" i="15"/>
  <c r="L4" i="15"/>
  <c r="M4" i="15" s="1"/>
  <c r="N4" i="15" s="1"/>
  <c r="O4" i="14"/>
  <c r="L4" i="14"/>
  <c r="L5" i="14" s="1"/>
  <c r="K5" i="14"/>
  <c r="F8" i="14"/>
  <c r="M7" i="14"/>
  <c r="N7" i="14" s="1"/>
  <c r="J5" i="13"/>
  <c r="J6" i="13" s="1"/>
  <c r="J4" i="13"/>
  <c r="K4" i="13" s="1"/>
  <c r="J5" i="12"/>
  <c r="J6" i="12" s="1"/>
  <c r="K4" i="12"/>
  <c r="J4" i="11"/>
  <c r="L4" i="10"/>
  <c r="K5" i="10"/>
  <c r="H9" i="9"/>
  <c r="M8" i="9"/>
  <c r="N8" i="9" s="1"/>
  <c r="O8" i="9" s="1"/>
  <c r="K5" i="9"/>
  <c r="L4" i="9"/>
  <c r="K5" i="8"/>
  <c r="L4" i="8"/>
  <c r="M4" i="8" s="1"/>
  <c r="N4" i="8" s="1"/>
  <c r="I5" i="5"/>
  <c r="J5" i="5" s="1"/>
  <c r="K5" i="5" s="1"/>
  <c r="L5" i="5" s="1"/>
  <c r="M5" i="5"/>
  <c r="N5" i="5" s="1"/>
  <c r="O5" i="5" s="1"/>
  <c r="L7" i="26" l="1"/>
  <c r="M6" i="26"/>
  <c r="N6" i="26" s="1"/>
  <c r="L6" i="25"/>
  <c r="M5" i="25"/>
  <c r="N5" i="25" s="1"/>
  <c r="K9" i="24"/>
  <c r="L9" i="24" s="1"/>
  <c r="K10" i="24"/>
  <c r="L10" i="24" s="1"/>
  <c r="K11" i="24"/>
  <c r="L11" i="24" s="1"/>
  <c r="K20" i="24"/>
  <c r="L20" i="24" s="1"/>
  <c r="L5" i="24"/>
  <c r="K17" i="24"/>
  <c r="L17" i="24" s="1"/>
  <c r="K6" i="24"/>
  <c r="L6" i="24" s="1"/>
  <c r="K12" i="24"/>
  <c r="L12" i="24" s="1"/>
  <c r="K13" i="24"/>
  <c r="L13" i="24" s="1"/>
  <c r="K14" i="24"/>
  <c r="L14" i="24" s="1"/>
  <c r="K15" i="24"/>
  <c r="L15" i="24" s="1"/>
  <c r="K16" i="24"/>
  <c r="L16" i="24" s="1"/>
  <c r="K19" i="24"/>
  <c r="L19" i="24" s="1"/>
  <c r="K8" i="24"/>
  <c r="L8" i="24" s="1"/>
  <c r="K18" i="24"/>
  <c r="L18" i="24" s="1"/>
  <c r="K7" i="24"/>
  <c r="L7" i="24" s="1"/>
  <c r="M18" i="24"/>
  <c r="N18" i="24" s="1"/>
  <c r="O18" i="24" s="1"/>
  <c r="F19" i="24"/>
  <c r="M19" i="24" s="1"/>
  <c r="N19" i="24" s="1"/>
  <c r="O19" i="24" s="1"/>
  <c r="M9" i="23"/>
  <c r="N9" i="23" s="1"/>
  <c r="O9" i="23" s="1"/>
  <c r="H10" i="23"/>
  <c r="M8" i="23"/>
  <c r="N8" i="23" s="1"/>
  <c r="O8" i="23" s="1"/>
  <c r="J4" i="23"/>
  <c r="K4" i="23" s="1"/>
  <c r="K5" i="22"/>
  <c r="K6" i="22" s="1"/>
  <c r="K7" i="22" s="1"/>
  <c r="K8" i="22" s="1"/>
  <c r="K9" i="22" s="1"/>
  <c r="K10" i="22" s="1"/>
  <c r="K11" i="22" s="1"/>
  <c r="K12" i="22" s="1"/>
  <c r="K13" i="22" s="1"/>
  <c r="K14" i="22" s="1"/>
  <c r="K15" i="22" s="1"/>
  <c r="K16" i="22" s="1"/>
  <c r="K17" i="22" s="1"/>
  <c r="K18" i="22" s="1"/>
  <c r="K19" i="22" s="1"/>
  <c r="K20" i="22" s="1"/>
  <c r="K21" i="22" s="1"/>
  <c r="K22" i="22" s="1"/>
  <c r="K23" i="22" s="1"/>
  <c r="K24" i="22" s="1"/>
  <c r="K25" i="22" s="1"/>
  <c r="K26" i="22" s="1"/>
  <c r="K27" i="22" s="1"/>
  <c r="K28" i="22" s="1"/>
  <c r="K29" i="22" s="1"/>
  <c r="K30" i="22" s="1"/>
  <c r="K31" i="22" s="1"/>
  <c r="K32" i="22" s="1"/>
  <c r="K33" i="22" s="1"/>
  <c r="K34" i="22" s="1"/>
  <c r="K35" i="22" s="1"/>
  <c r="K36" i="22" s="1"/>
  <c r="K37" i="22" s="1"/>
  <c r="K38" i="22" s="1"/>
  <c r="K39" i="22" s="1"/>
  <c r="K40" i="22" s="1"/>
  <c r="K41" i="22" s="1"/>
  <c r="K42" i="22" s="1"/>
  <c r="K43" i="22" s="1"/>
  <c r="K44" i="22" s="1"/>
  <c r="K45" i="22" s="1"/>
  <c r="K46" i="22" s="1"/>
  <c r="K47" i="22" s="1"/>
  <c r="K48" i="22" s="1"/>
  <c r="K49" i="22" s="1"/>
  <c r="K50" i="22" s="1"/>
  <c r="K51" i="22" s="1"/>
  <c r="K52" i="22" s="1"/>
  <c r="K53" i="22" s="1"/>
  <c r="K54" i="22" s="1"/>
  <c r="K55" i="22" s="1"/>
  <c r="K56" i="22" s="1"/>
  <c r="K57" i="22" s="1"/>
  <c r="K58" i="22" s="1"/>
  <c r="L4" i="22"/>
  <c r="L5" i="22" s="1"/>
  <c r="L6" i="22" s="1"/>
  <c r="L7" i="22" s="1"/>
  <c r="L8" i="22" s="1"/>
  <c r="L9" i="22" s="1"/>
  <c r="L10" i="22" s="1"/>
  <c r="L11" i="22" s="1"/>
  <c r="L12" i="22" s="1"/>
  <c r="L13" i="22" s="1"/>
  <c r="L14" i="22" s="1"/>
  <c r="L15" i="22" s="1"/>
  <c r="L16" i="22" s="1"/>
  <c r="L17" i="22" s="1"/>
  <c r="L18" i="22" s="1"/>
  <c r="L19" i="22" s="1"/>
  <c r="L20" i="22" s="1"/>
  <c r="L21" i="22" s="1"/>
  <c r="L22" i="22" s="1"/>
  <c r="L23" i="22" s="1"/>
  <c r="L24" i="22" s="1"/>
  <c r="L25" i="22" s="1"/>
  <c r="L26" i="22" s="1"/>
  <c r="L27" i="22" s="1"/>
  <c r="L28" i="22" s="1"/>
  <c r="L29" i="22" s="1"/>
  <c r="L30" i="22" s="1"/>
  <c r="L31" i="22" s="1"/>
  <c r="L32" i="22" s="1"/>
  <c r="L33" i="22" s="1"/>
  <c r="L34" i="22" s="1"/>
  <c r="L35" i="22" s="1"/>
  <c r="L36" i="22" s="1"/>
  <c r="L37" i="22" s="1"/>
  <c r="L38" i="22" s="1"/>
  <c r="L39" i="22" s="1"/>
  <c r="L40" i="22" s="1"/>
  <c r="L41" i="22" s="1"/>
  <c r="L42" i="22" s="1"/>
  <c r="L43" i="22" s="1"/>
  <c r="L44" i="22" s="1"/>
  <c r="L45" i="22" s="1"/>
  <c r="L46" i="22" s="1"/>
  <c r="L47" i="22" s="1"/>
  <c r="L48" i="22" s="1"/>
  <c r="L49" i="22" s="1"/>
  <c r="L50" i="22" s="1"/>
  <c r="L51" i="22" s="1"/>
  <c r="L52" i="22" s="1"/>
  <c r="L53" i="22" s="1"/>
  <c r="L54" i="22" s="1"/>
  <c r="L55" i="22" s="1"/>
  <c r="L56" i="22" s="1"/>
  <c r="L57" i="22" s="1"/>
  <c r="L58" i="22" s="1"/>
  <c r="H12" i="22"/>
  <c r="M11" i="22"/>
  <c r="N11" i="22" s="1"/>
  <c r="O11" i="22" s="1"/>
  <c r="M7" i="22"/>
  <c r="N7" i="22" s="1"/>
  <c r="O7" i="22" s="1"/>
  <c r="F8" i="22"/>
  <c r="K5" i="21"/>
  <c r="L4" i="21"/>
  <c r="L5" i="21" s="1"/>
  <c r="K5" i="20"/>
  <c r="L4" i="20"/>
  <c r="L5" i="20" s="1"/>
  <c r="L10" i="19"/>
  <c r="L9" i="19"/>
  <c r="L11" i="19"/>
  <c r="L7" i="19"/>
  <c r="L6" i="19"/>
  <c r="L8" i="19"/>
  <c r="K8" i="19"/>
  <c r="K11" i="19"/>
  <c r="K10" i="19"/>
  <c r="K7" i="19"/>
  <c r="K9" i="19"/>
  <c r="K6" i="19"/>
  <c r="K4" i="18"/>
  <c r="L3" i="18"/>
  <c r="H8" i="18"/>
  <c r="M7" i="18"/>
  <c r="N7" i="18" s="1"/>
  <c r="O7" i="18" s="1"/>
  <c r="H14" i="17"/>
  <c r="M13" i="17"/>
  <c r="N13" i="17" s="1"/>
  <c r="O13" i="17" s="1"/>
  <c r="K6" i="16"/>
  <c r="L5" i="16"/>
  <c r="M5" i="16" s="1"/>
  <c r="N5" i="16" s="1"/>
  <c r="K6" i="15"/>
  <c r="L5" i="15"/>
  <c r="M5" i="15" s="1"/>
  <c r="N5" i="15" s="1"/>
  <c r="P7" i="14"/>
  <c r="O7" i="14"/>
  <c r="F9" i="14"/>
  <c r="M9" i="14" s="1"/>
  <c r="N9" i="14" s="1"/>
  <c r="M8" i="14"/>
  <c r="N8" i="14" s="1"/>
  <c r="K8" i="14"/>
  <c r="K6" i="14"/>
  <c r="K10" i="14"/>
  <c r="K11" i="14"/>
  <c r="K9" i="14"/>
  <c r="K7" i="14"/>
  <c r="L6" i="14"/>
  <c r="L7" i="14"/>
  <c r="L8" i="14"/>
  <c r="L10" i="14"/>
  <c r="L11" i="14"/>
  <c r="L9" i="14"/>
  <c r="L4" i="13"/>
  <c r="M4" i="13" s="1"/>
  <c r="N4" i="13" s="1"/>
  <c r="K5" i="13"/>
  <c r="K5" i="12"/>
  <c r="L4" i="12"/>
  <c r="M4" i="12" s="1"/>
  <c r="K4" i="11"/>
  <c r="J5" i="11"/>
  <c r="J6" i="11" s="1"/>
  <c r="L5" i="10"/>
  <c r="K7" i="10"/>
  <c r="L7" i="10" s="1"/>
  <c r="K6" i="10"/>
  <c r="L6" i="10" s="1"/>
  <c r="L5" i="9"/>
  <c r="K6" i="9"/>
  <c r="M9" i="9"/>
  <c r="N9" i="9" s="1"/>
  <c r="O9" i="9" s="1"/>
  <c r="L5" i="8"/>
  <c r="M5" i="8" s="1"/>
  <c r="N5" i="8" s="1"/>
  <c r="K6" i="8"/>
  <c r="L6" i="8" s="1"/>
  <c r="M6" i="8" s="1"/>
  <c r="N6" i="8" s="1"/>
  <c r="M7" i="26" l="1"/>
  <c r="N7" i="26" s="1"/>
  <c r="L8" i="26"/>
  <c r="M8" i="26" s="1"/>
  <c r="N8" i="26" s="1"/>
  <c r="L7" i="25"/>
  <c r="M7" i="25" s="1"/>
  <c r="N7" i="25" s="1"/>
  <c r="M6" i="25"/>
  <c r="N6" i="25" s="1"/>
  <c r="H11" i="23"/>
  <c r="M10" i="23"/>
  <c r="N10" i="23" s="1"/>
  <c r="O10" i="23" s="1"/>
  <c r="K5" i="23"/>
  <c r="L4" i="23"/>
  <c r="F9" i="22"/>
  <c r="M9" i="22" s="1"/>
  <c r="N9" i="22" s="1"/>
  <c r="O9" i="22" s="1"/>
  <c r="M8" i="22"/>
  <c r="N8" i="22" s="1"/>
  <c r="O8" i="22" s="1"/>
  <c r="H13" i="22"/>
  <c r="M12" i="22"/>
  <c r="N12" i="22" s="1"/>
  <c r="O12" i="22" s="1"/>
  <c r="L17" i="21"/>
  <c r="L11" i="21"/>
  <c r="L14" i="21"/>
  <c r="L7" i="21"/>
  <c r="L15" i="21"/>
  <c r="L16" i="21"/>
  <c r="L8" i="21"/>
  <c r="L10" i="21"/>
  <c r="L6" i="21"/>
  <c r="L9" i="21"/>
  <c r="L13" i="21"/>
  <c r="L12" i="21"/>
  <c r="K6" i="21"/>
  <c r="K9" i="21"/>
  <c r="K16" i="21"/>
  <c r="K11" i="21"/>
  <c r="K12" i="21"/>
  <c r="K10" i="21"/>
  <c r="K15" i="21"/>
  <c r="K14" i="21"/>
  <c r="K8" i="21"/>
  <c r="K13" i="21"/>
  <c r="K17" i="21"/>
  <c r="K7" i="21"/>
  <c r="K22" i="20"/>
  <c r="K16" i="20"/>
  <c r="K28" i="20"/>
  <c r="K6" i="20"/>
  <c r="K36" i="20"/>
  <c r="K26" i="20"/>
  <c r="K19" i="20"/>
  <c r="K17" i="20"/>
  <c r="K27" i="20"/>
  <c r="K7" i="20"/>
  <c r="K37" i="20"/>
  <c r="K42" i="20"/>
  <c r="K25" i="20"/>
  <c r="K12" i="20"/>
  <c r="K24" i="20"/>
  <c r="K11" i="20"/>
  <c r="K38" i="20"/>
  <c r="K18" i="20"/>
  <c r="K39" i="20"/>
  <c r="K8" i="20"/>
  <c r="K41" i="20"/>
  <c r="K13" i="20"/>
  <c r="K9" i="20"/>
  <c r="K32" i="20"/>
  <c r="K31" i="20"/>
  <c r="K33" i="20"/>
  <c r="K35" i="20"/>
  <c r="K20" i="20"/>
  <c r="K23" i="20"/>
  <c r="K29" i="20"/>
  <c r="K10" i="20"/>
  <c r="K43" i="20"/>
  <c r="K30" i="20"/>
  <c r="K14" i="20"/>
  <c r="K40" i="20"/>
  <c r="K21" i="20"/>
  <c r="K34" i="20"/>
  <c r="K15" i="20"/>
  <c r="L32" i="20"/>
  <c r="L33" i="20"/>
  <c r="L12" i="20"/>
  <c r="L37" i="20"/>
  <c r="L11" i="20"/>
  <c r="L17" i="20"/>
  <c r="L30" i="20"/>
  <c r="L24" i="20"/>
  <c r="L34" i="20"/>
  <c r="L15" i="20"/>
  <c r="L23" i="20"/>
  <c r="L41" i="20"/>
  <c r="L28" i="20"/>
  <c r="L25" i="20"/>
  <c r="L38" i="20"/>
  <c r="L43" i="20"/>
  <c r="L18" i="20"/>
  <c r="L29" i="20"/>
  <c r="L10" i="20"/>
  <c r="L39" i="20"/>
  <c r="L36" i="20"/>
  <c r="L9" i="20"/>
  <c r="L8" i="20"/>
  <c r="L13" i="20"/>
  <c r="L22" i="20"/>
  <c r="L20" i="20"/>
  <c r="L19" i="20"/>
  <c r="L14" i="20"/>
  <c r="L27" i="20"/>
  <c r="L42" i="20"/>
  <c r="L16" i="20"/>
  <c r="L40" i="20"/>
  <c r="L6" i="20"/>
  <c r="L26" i="20"/>
  <c r="L7" i="20"/>
  <c r="L31" i="20"/>
  <c r="L35" i="20"/>
  <c r="L21" i="20"/>
  <c r="K5" i="18"/>
  <c r="L4" i="18"/>
  <c r="H9" i="18"/>
  <c r="M8" i="18"/>
  <c r="N8" i="18" s="1"/>
  <c r="O8" i="18" s="1"/>
  <c r="M14" i="17"/>
  <c r="N14" i="17" s="1"/>
  <c r="O14" i="17" s="1"/>
  <c r="H15" i="17"/>
  <c r="L6" i="16"/>
  <c r="M6" i="16" s="1"/>
  <c r="N6" i="16" s="1"/>
  <c r="K7" i="16"/>
  <c r="K7" i="15"/>
  <c r="L6" i="15"/>
  <c r="M6" i="15" s="1"/>
  <c r="N6" i="15" s="1"/>
  <c r="P8" i="14"/>
  <c r="O8" i="14"/>
  <c r="P9" i="14"/>
  <c r="O9" i="14"/>
  <c r="L5" i="13"/>
  <c r="M5" i="13" s="1"/>
  <c r="N5" i="13" s="1"/>
  <c r="K6" i="13"/>
  <c r="L6" i="13" s="1"/>
  <c r="M6" i="13" s="1"/>
  <c r="N6" i="13" s="1"/>
  <c r="K6" i="12"/>
  <c r="L6" i="12" s="1"/>
  <c r="M6" i="12" s="1"/>
  <c r="L5" i="12"/>
  <c r="M5" i="12" s="1"/>
  <c r="O4" i="12"/>
  <c r="N4" i="12"/>
  <c r="L4" i="11"/>
  <c r="M4" i="11" s="1"/>
  <c r="N4" i="11" s="1"/>
  <c r="K5" i="11"/>
  <c r="K7" i="9"/>
  <c r="L6" i="9"/>
  <c r="L5" i="23" l="1"/>
  <c r="K6" i="23"/>
  <c r="H12" i="23"/>
  <c r="M11" i="23"/>
  <c r="N11" i="23" s="1"/>
  <c r="O11" i="23" s="1"/>
  <c r="H14" i="22"/>
  <c r="M13" i="22"/>
  <c r="N13" i="22" s="1"/>
  <c r="O13" i="22" s="1"/>
  <c r="K6" i="18"/>
  <c r="L5" i="18"/>
  <c r="H10" i="18"/>
  <c r="M9" i="18"/>
  <c r="N9" i="18" s="1"/>
  <c r="O9" i="18" s="1"/>
  <c r="H16" i="17"/>
  <c r="M15" i="17"/>
  <c r="N15" i="17" s="1"/>
  <c r="O15" i="17" s="1"/>
  <c r="K8" i="16"/>
  <c r="L8" i="16" s="1"/>
  <c r="M8" i="16" s="1"/>
  <c r="N8" i="16" s="1"/>
  <c r="L7" i="16"/>
  <c r="M7" i="16" s="1"/>
  <c r="N7" i="16" s="1"/>
  <c r="L7" i="15"/>
  <c r="M7" i="15" s="1"/>
  <c r="N7" i="15" s="1"/>
  <c r="K8" i="15"/>
  <c r="O6" i="12"/>
  <c r="N6" i="12"/>
  <c r="O5" i="12"/>
  <c r="N5" i="12"/>
  <c r="L5" i="11"/>
  <c r="M5" i="11" s="1"/>
  <c r="N5" i="11" s="1"/>
  <c r="K6" i="11"/>
  <c r="L6" i="11" s="1"/>
  <c r="M6" i="11" s="1"/>
  <c r="N6" i="11" s="1"/>
  <c r="K8" i="9"/>
  <c r="L7" i="9"/>
  <c r="M12" i="23" l="1"/>
  <c r="N12" i="23" s="1"/>
  <c r="O12" i="23" s="1"/>
  <c r="H13" i="23"/>
  <c r="L6" i="23"/>
  <c r="K7" i="23"/>
  <c r="M14" i="22"/>
  <c r="N14" i="22" s="1"/>
  <c r="O14" i="22" s="1"/>
  <c r="H15" i="22"/>
  <c r="K7" i="18"/>
  <c r="L6" i="18"/>
  <c r="H11" i="18"/>
  <c r="M10" i="18"/>
  <c r="N10" i="18" s="1"/>
  <c r="O10" i="18" s="1"/>
  <c r="M16" i="17"/>
  <c r="N16" i="17" s="1"/>
  <c r="O16" i="17" s="1"/>
  <c r="H17" i="17"/>
  <c r="K9" i="15"/>
  <c r="L9" i="15" s="1"/>
  <c r="M9" i="15" s="1"/>
  <c r="N9" i="15" s="1"/>
  <c r="L8" i="15"/>
  <c r="M8" i="15" s="1"/>
  <c r="N8" i="15" s="1"/>
  <c r="K9" i="9"/>
  <c r="L9" i="9" s="1"/>
  <c r="L8" i="9"/>
  <c r="M13" i="23" l="1"/>
  <c r="N13" i="23" s="1"/>
  <c r="O13" i="23" s="1"/>
  <c r="H14" i="23"/>
  <c r="K8" i="23"/>
  <c r="L7" i="23"/>
  <c r="H16" i="22"/>
  <c r="M15" i="22"/>
  <c r="N15" i="22" s="1"/>
  <c r="O15" i="22" s="1"/>
  <c r="K8" i="18"/>
  <c r="L7" i="18"/>
  <c r="H12" i="18"/>
  <c r="M11" i="18"/>
  <c r="N11" i="18" s="1"/>
  <c r="O11" i="18" s="1"/>
  <c r="H18" i="17"/>
  <c r="M17" i="17"/>
  <c r="N17" i="17" s="1"/>
  <c r="O17" i="17" s="1"/>
  <c r="K9" i="23" l="1"/>
  <c r="L8" i="23"/>
  <c r="H15" i="23"/>
  <c r="M14" i="23"/>
  <c r="N14" i="23" s="1"/>
  <c r="O14" i="23" s="1"/>
  <c r="H17" i="22"/>
  <c r="M16" i="22"/>
  <c r="N16" i="22" s="1"/>
  <c r="O16" i="22" s="1"/>
  <c r="K9" i="18"/>
  <c r="L8" i="18"/>
  <c r="H13" i="18"/>
  <c r="M12" i="18"/>
  <c r="N12" i="18" s="1"/>
  <c r="O12" i="18" s="1"/>
  <c r="H19" i="17"/>
  <c r="M18" i="17"/>
  <c r="N18" i="17" s="1"/>
  <c r="O18" i="17" s="1"/>
  <c r="M15" i="23" l="1"/>
  <c r="N15" i="23" s="1"/>
  <c r="O15" i="23" s="1"/>
  <c r="H16" i="23"/>
  <c r="K10" i="23"/>
  <c r="L9" i="23"/>
  <c r="H18" i="22"/>
  <c r="M17" i="22"/>
  <c r="N17" i="22" s="1"/>
  <c r="O17" i="22" s="1"/>
  <c r="H14" i="18"/>
  <c r="M13" i="18"/>
  <c r="N13" i="18" s="1"/>
  <c r="O13" i="18" s="1"/>
  <c r="K10" i="18"/>
  <c r="L9" i="18"/>
  <c r="M19" i="17"/>
  <c r="N19" i="17" s="1"/>
  <c r="O19" i="17" s="1"/>
  <c r="H20" i="17"/>
  <c r="H17" i="23" l="1"/>
  <c r="M16" i="23"/>
  <c r="N16" i="23" s="1"/>
  <c r="O16" i="23" s="1"/>
  <c r="K11" i="23"/>
  <c r="L10" i="23"/>
  <c r="H19" i="22"/>
  <c r="M18" i="22"/>
  <c r="N18" i="22" s="1"/>
  <c r="O18" i="22" s="1"/>
  <c r="K11" i="18"/>
  <c r="L10" i="18"/>
  <c r="H15" i="18"/>
  <c r="M14" i="18"/>
  <c r="N14" i="18" s="1"/>
  <c r="O14" i="18" s="1"/>
  <c r="H21" i="17"/>
  <c r="M20" i="17"/>
  <c r="N20" i="17" s="1"/>
  <c r="O20" i="17" s="1"/>
  <c r="K12" i="23" l="1"/>
  <c r="L11" i="23"/>
  <c r="H18" i="23"/>
  <c r="M17" i="23"/>
  <c r="N17" i="23" s="1"/>
  <c r="O17" i="23" s="1"/>
  <c r="M19" i="22"/>
  <c r="N19" i="22" s="1"/>
  <c r="O19" i="22" s="1"/>
  <c r="H20" i="22"/>
  <c r="H16" i="18"/>
  <c r="M15" i="18"/>
  <c r="N15" i="18" s="1"/>
  <c r="O15" i="18" s="1"/>
  <c r="K12" i="18"/>
  <c r="L11" i="18"/>
  <c r="H22" i="17"/>
  <c r="M22" i="17" s="1"/>
  <c r="N22" i="17" s="1"/>
  <c r="O22" i="17" s="1"/>
  <c r="M21" i="17"/>
  <c r="N21" i="17" s="1"/>
  <c r="O21" i="17" s="1"/>
  <c r="H19" i="23" l="1"/>
  <c r="M18" i="23"/>
  <c r="N18" i="23" s="1"/>
  <c r="O18" i="23" s="1"/>
  <c r="K13" i="23"/>
  <c r="L12" i="23"/>
  <c r="H21" i="22"/>
  <c r="M20" i="22"/>
  <c r="N20" i="22" s="1"/>
  <c r="O20" i="22" s="1"/>
  <c r="K13" i="18"/>
  <c r="L12" i="18"/>
  <c r="H17" i="18"/>
  <c r="M16" i="18"/>
  <c r="N16" i="18" s="1"/>
  <c r="O16" i="18" s="1"/>
  <c r="H20" i="23" l="1"/>
  <c r="M19" i="23"/>
  <c r="N19" i="23" s="1"/>
  <c r="O19" i="23" s="1"/>
  <c r="K14" i="23"/>
  <c r="L13" i="23"/>
  <c r="H22" i="22"/>
  <c r="M21" i="22"/>
  <c r="N21" i="22" s="1"/>
  <c r="O21" i="22" s="1"/>
  <c r="K14" i="18"/>
  <c r="L13" i="18"/>
  <c r="H18" i="18"/>
  <c r="M17" i="18"/>
  <c r="N17" i="18" s="1"/>
  <c r="O17" i="18" s="1"/>
  <c r="K15" i="23" l="1"/>
  <c r="L14" i="23"/>
  <c r="H21" i="23"/>
  <c r="M20" i="23"/>
  <c r="N20" i="23" s="1"/>
  <c r="O20" i="23" s="1"/>
  <c r="M22" i="22"/>
  <c r="N22" i="22" s="1"/>
  <c r="O22" i="22" s="1"/>
  <c r="H23" i="22"/>
  <c r="H19" i="18"/>
  <c r="M18" i="18"/>
  <c r="N18" i="18" s="1"/>
  <c r="O18" i="18" s="1"/>
  <c r="K15" i="18"/>
  <c r="L14" i="18"/>
  <c r="M21" i="23" l="1"/>
  <c r="N21" i="23" s="1"/>
  <c r="O21" i="23" s="1"/>
  <c r="H22" i="23"/>
  <c r="K16" i="23"/>
  <c r="L15" i="23"/>
  <c r="H24" i="22"/>
  <c r="M23" i="22"/>
  <c r="N23" i="22" s="1"/>
  <c r="O23" i="22" s="1"/>
  <c r="K16" i="18"/>
  <c r="L15" i="18"/>
  <c r="H20" i="18"/>
  <c r="M19" i="18"/>
  <c r="N19" i="18" s="1"/>
  <c r="O19" i="18" s="1"/>
  <c r="H23" i="23" l="1"/>
  <c r="M22" i="23"/>
  <c r="N22" i="23" s="1"/>
  <c r="O22" i="23" s="1"/>
  <c r="K17" i="23"/>
  <c r="L16" i="23"/>
  <c r="M24" i="22"/>
  <c r="N24" i="22" s="1"/>
  <c r="O24" i="22" s="1"/>
  <c r="H25" i="22"/>
  <c r="K17" i="18"/>
  <c r="L16" i="18"/>
  <c r="H21" i="18"/>
  <c r="M20" i="18"/>
  <c r="N20" i="18" s="1"/>
  <c r="O20" i="18" s="1"/>
  <c r="M23" i="23" l="1"/>
  <c r="N23" i="23" s="1"/>
  <c r="O23" i="23" s="1"/>
  <c r="H24" i="23"/>
  <c r="K18" i="23"/>
  <c r="L17" i="23"/>
  <c r="H26" i="22"/>
  <c r="M25" i="22"/>
  <c r="N25" i="22" s="1"/>
  <c r="O25" i="22" s="1"/>
  <c r="M21" i="18"/>
  <c r="N21" i="18" s="1"/>
  <c r="O21" i="18" s="1"/>
  <c r="K18" i="18"/>
  <c r="L17" i="18"/>
  <c r="K19" i="23" l="1"/>
  <c r="L18" i="23"/>
  <c r="M24" i="23"/>
  <c r="N24" i="23" s="1"/>
  <c r="O24" i="23" s="1"/>
  <c r="H25" i="23"/>
  <c r="H27" i="22"/>
  <c r="M26" i="22"/>
  <c r="N26" i="22" s="1"/>
  <c r="O26" i="22" s="1"/>
  <c r="K19" i="18"/>
  <c r="L18" i="18"/>
  <c r="K20" i="23" l="1"/>
  <c r="L19" i="23"/>
  <c r="H26" i="23"/>
  <c r="M25" i="23"/>
  <c r="N25" i="23" s="1"/>
  <c r="O25" i="23" s="1"/>
  <c r="M27" i="22"/>
  <c r="N27" i="22" s="1"/>
  <c r="O27" i="22" s="1"/>
  <c r="H28" i="22"/>
  <c r="K20" i="18"/>
  <c r="L19" i="18"/>
  <c r="K21" i="23" l="1"/>
  <c r="L20" i="23"/>
  <c r="H27" i="23"/>
  <c r="M26" i="23"/>
  <c r="N26" i="23" s="1"/>
  <c r="O26" i="23" s="1"/>
  <c r="H29" i="22"/>
  <c r="M28" i="22"/>
  <c r="N28" i="22" s="1"/>
  <c r="O28" i="22" s="1"/>
  <c r="K21" i="18"/>
  <c r="L21" i="18" s="1"/>
  <c r="L20" i="18"/>
  <c r="K22" i="23" l="1"/>
  <c r="L21" i="23"/>
  <c r="H28" i="23"/>
  <c r="M27" i="23"/>
  <c r="N27" i="23" s="1"/>
  <c r="O27" i="23" s="1"/>
  <c r="H30" i="22"/>
  <c r="M29" i="22"/>
  <c r="N29" i="22" s="1"/>
  <c r="O29" i="22" s="1"/>
  <c r="K23" i="23" l="1"/>
  <c r="L22" i="23"/>
  <c r="M28" i="23"/>
  <c r="N28" i="23" s="1"/>
  <c r="O28" i="23" s="1"/>
  <c r="H29" i="23"/>
  <c r="H31" i="22"/>
  <c r="M30" i="22"/>
  <c r="N30" i="22" s="1"/>
  <c r="O30" i="22" s="1"/>
  <c r="K24" i="23" l="1"/>
  <c r="L23" i="23"/>
  <c r="H30" i="23"/>
  <c r="M29" i="23"/>
  <c r="N29" i="23" s="1"/>
  <c r="O29" i="23" s="1"/>
  <c r="H32" i="22"/>
  <c r="M31" i="22"/>
  <c r="N31" i="22" s="1"/>
  <c r="O31" i="22" s="1"/>
  <c r="K25" i="23" l="1"/>
  <c r="L24" i="23"/>
  <c r="H31" i="23"/>
  <c r="M30" i="23"/>
  <c r="N30" i="23" s="1"/>
  <c r="O30" i="23" s="1"/>
  <c r="H33" i="22"/>
  <c r="M32" i="22"/>
  <c r="N32" i="22" s="1"/>
  <c r="O32" i="22" s="1"/>
  <c r="H32" i="23" l="1"/>
  <c r="M31" i="23"/>
  <c r="N31" i="23" s="1"/>
  <c r="O31" i="23" s="1"/>
  <c r="K26" i="23"/>
  <c r="L25" i="23"/>
  <c r="M33" i="22"/>
  <c r="N33" i="22" s="1"/>
  <c r="O33" i="22" s="1"/>
  <c r="H34" i="22"/>
  <c r="M32" i="23" l="1"/>
  <c r="N32" i="23" s="1"/>
  <c r="O32" i="23" s="1"/>
  <c r="H33" i="23"/>
  <c r="K27" i="23"/>
  <c r="L26" i="23"/>
  <c r="M34" i="22"/>
  <c r="N34" i="22" s="1"/>
  <c r="O34" i="22" s="1"/>
  <c r="H35" i="22"/>
  <c r="H34" i="23" l="1"/>
  <c r="M33" i="23"/>
  <c r="N33" i="23" s="1"/>
  <c r="O33" i="23" s="1"/>
  <c r="K28" i="23"/>
  <c r="L27" i="23"/>
  <c r="H36" i="22"/>
  <c r="M35" i="22"/>
  <c r="N35" i="22" s="1"/>
  <c r="O35" i="22" s="1"/>
  <c r="H35" i="23" l="1"/>
  <c r="M34" i="23"/>
  <c r="N34" i="23" s="1"/>
  <c r="O34" i="23" s="1"/>
  <c r="K29" i="23"/>
  <c r="L28" i="23"/>
  <c r="H37" i="22"/>
  <c r="M36" i="22"/>
  <c r="N36" i="22" s="1"/>
  <c r="O36" i="22" s="1"/>
  <c r="H36" i="23" l="1"/>
  <c r="M35" i="23"/>
  <c r="N35" i="23" s="1"/>
  <c r="O35" i="23" s="1"/>
  <c r="K30" i="23"/>
  <c r="L29" i="23"/>
  <c r="H38" i="22"/>
  <c r="M37" i="22"/>
  <c r="N37" i="22" s="1"/>
  <c r="O37" i="22" s="1"/>
  <c r="H37" i="23" l="1"/>
  <c r="M36" i="23"/>
  <c r="N36" i="23" s="1"/>
  <c r="O36" i="23" s="1"/>
  <c r="K31" i="23"/>
  <c r="L30" i="23"/>
  <c r="H39" i="22"/>
  <c r="M38" i="22"/>
  <c r="N38" i="22" s="1"/>
  <c r="O38" i="22" s="1"/>
  <c r="K32" i="23" l="1"/>
  <c r="L31" i="23"/>
  <c r="H38" i="23"/>
  <c r="M37" i="23"/>
  <c r="N37" i="23" s="1"/>
  <c r="O37" i="23" s="1"/>
  <c r="M39" i="22"/>
  <c r="N39" i="22" s="1"/>
  <c r="O39" i="22" s="1"/>
  <c r="H40" i="22"/>
  <c r="K33" i="23" l="1"/>
  <c r="L32" i="23"/>
  <c r="M38" i="23"/>
  <c r="N38" i="23" s="1"/>
  <c r="O38" i="23" s="1"/>
  <c r="H39" i="23"/>
  <c r="H41" i="22"/>
  <c r="M40" i="22"/>
  <c r="N40" i="22" s="1"/>
  <c r="O40" i="22" s="1"/>
  <c r="K34" i="23" l="1"/>
  <c r="L33" i="23"/>
  <c r="H40" i="23"/>
  <c r="M39" i="23"/>
  <c r="N39" i="23" s="1"/>
  <c r="O39" i="23" s="1"/>
  <c r="H42" i="22"/>
  <c r="M41" i="22"/>
  <c r="N41" i="22" s="1"/>
  <c r="O41" i="22" s="1"/>
  <c r="K35" i="23" l="1"/>
  <c r="L34" i="23"/>
  <c r="H41" i="23"/>
  <c r="M40" i="23"/>
  <c r="N40" i="23" s="1"/>
  <c r="O40" i="23" s="1"/>
  <c r="M42" i="22"/>
  <c r="N42" i="22" s="1"/>
  <c r="O42" i="22" s="1"/>
  <c r="H43" i="22"/>
  <c r="K36" i="23" l="1"/>
  <c r="L35" i="23"/>
  <c r="H42" i="23"/>
  <c r="M41" i="23"/>
  <c r="N41" i="23" s="1"/>
  <c r="O41" i="23" s="1"/>
  <c r="H44" i="22"/>
  <c r="M43" i="22"/>
  <c r="N43" i="22" s="1"/>
  <c r="O43" i="22" s="1"/>
  <c r="K37" i="23" l="1"/>
  <c r="L36" i="23"/>
  <c r="H43" i="23"/>
  <c r="M42" i="23"/>
  <c r="N42" i="23" s="1"/>
  <c r="O42" i="23" s="1"/>
  <c r="M44" i="22"/>
  <c r="N44" i="22" s="1"/>
  <c r="O44" i="22" s="1"/>
  <c r="H45" i="22"/>
  <c r="K38" i="23" l="1"/>
  <c r="L37" i="23"/>
  <c r="H44" i="23"/>
  <c r="M43" i="23"/>
  <c r="N43" i="23" s="1"/>
  <c r="O43" i="23" s="1"/>
  <c r="H46" i="22"/>
  <c r="M45" i="22"/>
  <c r="N45" i="22" s="1"/>
  <c r="O45" i="22" s="1"/>
  <c r="H45" i="23" l="1"/>
  <c r="M44" i="23"/>
  <c r="N44" i="23" s="1"/>
  <c r="O44" i="23" s="1"/>
  <c r="K39" i="23"/>
  <c r="L38" i="23"/>
  <c r="M46" i="22"/>
  <c r="N46" i="22" s="1"/>
  <c r="O46" i="22" s="1"/>
  <c r="H47" i="22"/>
  <c r="K40" i="23" l="1"/>
  <c r="L39" i="23"/>
  <c r="H46" i="23"/>
  <c r="M45" i="23"/>
  <c r="N45" i="23" s="1"/>
  <c r="O45" i="23" s="1"/>
  <c r="H48" i="22"/>
  <c r="M47" i="22"/>
  <c r="N47" i="22" s="1"/>
  <c r="O47" i="22" s="1"/>
  <c r="H47" i="23" l="1"/>
  <c r="M46" i="23"/>
  <c r="N46" i="23" s="1"/>
  <c r="O46" i="23" s="1"/>
  <c r="K41" i="23"/>
  <c r="L40" i="23"/>
  <c r="H49" i="22"/>
  <c r="M48" i="22"/>
  <c r="N48" i="22" s="1"/>
  <c r="O48" i="22" s="1"/>
  <c r="K42" i="23" l="1"/>
  <c r="L41" i="23"/>
  <c r="M47" i="23"/>
  <c r="N47" i="23" s="1"/>
  <c r="O47" i="23" s="1"/>
  <c r="H48" i="23"/>
  <c r="H50" i="22"/>
  <c r="M49" i="22"/>
  <c r="N49" i="22" s="1"/>
  <c r="O49" i="22" s="1"/>
  <c r="H49" i="23" l="1"/>
  <c r="M48" i="23"/>
  <c r="N48" i="23" s="1"/>
  <c r="O48" i="23" s="1"/>
  <c r="K43" i="23"/>
  <c r="L42" i="23"/>
  <c r="H51" i="22"/>
  <c r="M50" i="22"/>
  <c r="N50" i="22" s="1"/>
  <c r="O50" i="22" s="1"/>
  <c r="M49" i="23" l="1"/>
  <c r="N49" i="23" s="1"/>
  <c r="O49" i="23" s="1"/>
  <c r="H50" i="23"/>
  <c r="K44" i="23"/>
  <c r="L43" i="23"/>
  <c r="H52" i="22"/>
  <c r="M51" i="22"/>
  <c r="N51" i="22" s="1"/>
  <c r="O51" i="22" s="1"/>
  <c r="K45" i="23" l="1"/>
  <c r="L44" i="23"/>
  <c r="M50" i="23"/>
  <c r="N50" i="23" s="1"/>
  <c r="O50" i="23" s="1"/>
  <c r="H51" i="23"/>
  <c r="H53" i="22"/>
  <c r="M52" i="22"/>
  <c r="N52" i="22" s="1"/>
  <c r="O52" i="22" s="1"/>
  <c r="K46" i="23" l="1"/>
  <c r="L45" i="23"/>
  <c r="M51" i="23"/>
  <c r="N51" i="23" s="1"/>
  <c r="O51" i="23" s="1"/>
  <c r="H52" i="23"/>
  <c r="H54" i="22"/>
  <c r="M53" i="22"/>
  <c r="N53" i="22" s="1"/>
  <c r="O53" i="22" s="1"/>
  <c r="H53" i="23" l="1"/>
  <c r="M52" i="23"/>
  <c r="N52" i="23" s="1"/>
  <c r="O52" i="23" s="1"/>
  <c r="K47" i="23"/>
  <c r="L46" i="23"/>
  <c r="M54" i="22"/>
  <c r="N54" i="22" s="1"/>
  <c r="O54" i="22" s="1"/>
  <c r="H55" i="22"/>
  <c r="H54" i="23" l="1"/>
  <c r="M53" i="23"/>
  <c r="N53" i="23" s="1"/>
  <c r="O53" i="23" s="1"/>
  <c r="K48" i="23"/>
  <c r="L47" i="23"/>
  <c r="H56" i="22"/>
  <c r="M55" i="22"/>
  <c r="N55" i="22" s="1"/>
  <c r="O55" i="22" s="1"/>
  <c r="K49" i="23" l="1"/>
  <c r="L48" i="23"/>
  <c r="H55" i="23"/>
  <c r="M54" i="23"/>
  <c r="N54" i="23" s="1"/>
  <c r="O54" i="23" s="1"/>
  <c r="H57" i="22"/>
  <c r="M56" i="22"/>
  <c r="N56" i="22" s="1"/>
  <c r="O56" i="22" s="1"/>
  <c r="H56" i="23" l="1"/>
  <c r="M55" i="23"/>
  <c r="N55" i="23" s="1"/>
  <c r="O55" i="23" s="1"/>
  <c r="K50" i="23"/>
  <c r="L49" i="23"/>
  <c r="H58" i="22"/>
  <c r="M58" i="22" s="1"/>
  <c r="N58" i="22" s="1"/>
  <c r="O58" i="22" s="1"/>
  <c r="M57" i="22"/>
  <c r="N57" i="22" s="1"/>
  <c r="O57" i="22" s="1"/>
  <c r="K51" i="23" l="1"/>
  <c r="L50" i="23"/>
  <c r="H57" i="23"/>
  <c r="M56" i="23"/>
  <c r="N56" i="23" s="1"/>
  <c r="O56" i="23" s="1"/>
  <c r="M57" i="23" l="1"/>
  <c r="N57" i="23" s="1"/>
  <c r="O57" i="23" s="1"/>
  <c r="H58" i="23"/>
  <c r="K52" i="23"/>
  <c r="L51" i="23"/>
  <c r="M58" i="23" l="1"/>
  <c r="N58" i="23" s="1"/>
  <c r="O58" i="23" s="1"/>
  <c r="K53" i="23"/>
  <c r="L52" i="23"/>
  <c r="K54" i="23" l="1"/>
  <c r="L53" i="23"/>
  <c r="K55" i="23" l="1"/>
  <c r="L54" i="23"/>
  <c r="K56" i="23" l="1"/>
  <c r="L55" i="23"/>
  <c r="K57" i="23" l="1"/>
  <c r="L56" i="23"/>
  <c r="K58" i="23" l="1"/>
  <c r="L58" i="23" s="1"/>
  <c r="L57" i="23"/>
</calcChain>
</file>

<file path=xl/sharedStrings.xml><?xml version="1.0" encoding="utf-8"?>
<sst xmlns="http://schemas.openxmlformats.org/spreadsheetml/2006/main" count="1141" uniqueCount="197">
  <si>
    <t>材料名称：</t>
  </si>
  <si>
    <t>Be</t>
  </si>
  <si>
    <t>备注：</t>
  </si>
  <si>
    <t>无</t>
  </si>
  <si>
    <t>密度因子</t>
  </si>
  <si>
    <t>Pack Factor:</t>
  </si>
  <si>
    <t>材料体积比：</t>
  </si>
  <si>
    <t>数据库中核素标识号ZAID</t>
  </si>
  <si>
    <t>核素名称</t>
  </si>
  <si>
    <t>同位素的原子质量(g/mol)</t>
  </si>
  <si>
    <t>同位素的丰度（%）</t>
  </si>
  <si>
    <t>各同位素的质量 贡献</t>
  </si>
  <si>
    <t>元素的原子质量M (g/mol)</t>
  </si>
  <si>
    <t>元素在材料中的质量百分比wt%</t>
  </si>
  <si>
    <t>材料平均密度g/cm^3</t>
  </si>
  <si>
    <t>Wt%/M</t>
  </si>
  <si>
    <t>ΣWt%/EM</t>
  </si>
  <si>
    <t>材料的原子质量1/ΣWt%/EM</t>
  </si>
  <si>
    <t>材料的核子密度（10^24个/cm^3）</t>
  </si>
  <si>
    <t>元素的核子密度（10^24个/cm^3）</t>
  </si>
  <si>
    <t>同位素的核子密度（10^24个/cm^3）</t>
  </si>
  <si>
    <t>考虑占空比后的核子密度（10^24个/cm^3）</t>
  </si>
  <si>
    <t xml:space="preserve"> 4009.21c</t>
  </si>
  <si>
    <t>04Be009</t>
  </si>
  <si>
    <t>C</t>
  </si>
  <si>
    <t>材料的等效原子质量1/ΣWt%/EM</t>
  </si>
  <si>
    <t>材料的等效核子密度（10^24个/cm^3）</t>
  </si>
  <si>
    <t xml:space="preserve"> 6012.21c</t>
  </si>
  <si>
    <t>06C_012</t>
  </si>
  <si>
    <t>CU</t>
  </si>
  <si>
    <t>29063.21c</t>
  </si>
  <si>
    <t>29Cu063</t>
  </si>
  <si>
    <t>29065.21c</t>
  </si>
  <si>
    <t>29Cu065</t>
  </si>
  <si>
    <t>He</t>
  </si>
  <si>
    <t xml:space="preserve"> 2003.21c</t>
  </si>
  <si>
    <t>02He003</t>
  </si>
  <si>
    <t xml:space="preserve"> 2004.21c</t>
  </si>
  <si>
    <t>02He004</t>
  </si>
  <si>
    <t>Pb</t>
  </si>
  <si>
    <t>82206.21c</t>
  </si>
  <si>
    <t>82Pb206</t>
  </si>
  <si>
    <t>82207.21c</t>
  </si>
  <si>
    <t>82Pb207</t>
  </si>
  <si>
    <t>82208.21c</t>
  </si>
  <si>
    <t>82Pb208</t>
  </si>
  <si>
    <t>74182.21c</t>
  </si>
  <si>
    <t>74W_182</t>
  </si>
  <si>
    <t>74183.21c</t>
  </si>
  <si>
    <t>74W_183</t>
  </si>
  <si>
    <t>74184.21c</t>
  </si>
  <si>
    <t>74W_184</t>
  </si>
  <si>
    <t>74186.21c</t>
  </si>
  <si>
    <t>74W_186</t>
  </si>
  <si>
    <t>液态水</t>
  </si>
  <si>
    <t>密度 0.959</t>
  </si>
  <si>
    <t>各同位素对元素的质量贡献</t>
  </si>
  <si>
    <t>元素在分子中的原子个数</t>
  </si>
  <si>
    <t>各元素对化合物的质量贡献</t>
  </si>
  <si>
    <t>材料分子的总原子质量</t>
  </si>
  <si>
    <t>材料的分子密度（10^24个/cm^3）</t>
  </si>
  <si>
    <t xml:space="preserve"> 5010.21c</t>
  </si>
  <si>
    <t>05B_010</t>
  </si>
  <si>
    <t xml:space="preserve"> 5011.21c</t>
  </si>
  <si>
    <t>05B_011</t>
  </si>
  <si>
    <t>Be12Ti</t>
  </si>
  <si>
    <t>22046.21c</t>
  </si>
  <si>
    <t>22Ti046</t>
  </si>
  <si>
    <t>22047.21c</t>
  </si>
  <si>
    <t>22Ti047</t>
  </si>
  <si>
    <t>22048.21c</t>
  </si>
  <si>
    <t>22Ti048</t>
  </si>
  <si>
    <t>22049.21c</t>
  </si>
  <si>
    <t>22Ti049</t>
  </si>
  <si>
    <t>22050.21c</t>
  </si>
  <si>
    <t>22Ti050</t>
  </si>
  <si>
    <t>FLiBe</t>
  </si>
  <si>
    <t>调节Li6的富集度</t>
  </si>
  <si>
    <t>此处材料选择采取了日本LITIBE中Block的物理特性，Li6丰度为80%</t>
  </si>
  <si>
    <t xml:space="preserve"> 3006.21c</t>
  </si>
  <si>
    <t>03Li006</t>
  </si>
  <si>
    <t xml:space="preserve"> 3007.21c</t>
  </si>
  <si>
    <t>03Li007</t>
  </si>
  <si>
    <t xml:space="preserve"> 9019.21c</t>
  </si>
  <si>
    <t>09F_019</t>
  </si>
  <si>
    <t xml:space="preserve">1001.21c </t>
  </si>
  <si>
    <t>01H_001</t>
  </si>
  <si>
    <t xml:space="preserve"> 1002.21c</t>
  </si>
  <si>
    <t>01H_002</t>
  </si>
  <si>
    <t xml:space="preserve"> 8016.21c</t>
  </si>
  <si>
    <t>08O_016</t>
  </si>
  <si>
    <t>H2Zr</t>
  </si>
  <si>
    <t>密度5.6</t>
  </si>
  <si>
    <t>40000.21c</t>
  </si>
  <si>
    <t>Zr000</t>
  </si>
  <si>
    <t>Li2TiO3</t>
  </si>
  <si>
    <t>Li4SiO4</t>
  </si>
  <si>
    <t>14028.21c</t>
  </si>
  <si>
    <t>14Si028</t>
  </si>
  <si>
    <t>14029.21c</t>
  </si>
  <si>
    <t>14Si029</t>
  </si>
  <si>
    <t>14030.21c</t>
  </si>
  <si>
    <t>14Si030</t>
  </si>
  <si>
    <t>WC</t>
  </si>
  <si>
    <t>CLAM</t>
  </si>
  <si>
    <t>26054.21c</t>
  </si>
  <si>
    <t>26Fe054</t>
  </si>
  <si>
    <t>26056.21c</t>
  </si>
  <si>
    <t>26Fe056</t>
  </si>
  <si>
    <t>26057.21c</t>
  </si>
  <si>
    <t>26Fe057</t>
  </si>
  <si>
    <t>26058.21c</t>
  </si>
  <si>
    <t>26Fe058</t>
  </si>
  <si>
    <t>24050.21c</t>
  </si>
  <si>
    <t>24Cr050</t>
  </si>
  <si>
    <t>24052.21c</t>
  </si>
  <si>
    <t>24Cr052</t>
  </si>
  <si>
    <t>24053.21c</t>
  </si>
  <si>
    <t>24Cr053</t>
  </si>
  <si>
    <t>24054.21c</t>
  </si>
  <si>
    <t>24Cr054</t>
  </si>
  <si>
    <t>25055.21c</t>
  </si>
  <si>
    <t>25Mn055</t>
  </si>
  <si>
    <t>73181.21c</t>
  </si>
  <si>
    <t>73Ta181</t>
  </si>
  <si>
    <t>23000.21c</t>
  </si>
  <si>
    <t xml:space="preserve"> V000</t>
  </si>
  <si>
    <t>材料体积比</t>
  </si>
  <si>
    <t>23v000</t>
  </si>
  <si>
    <t>Glass</t>
  </si>
  <si>
    <t>13027.21c</t>
  </si>
  <si>
    <t>13Al027</t>
  </si>
  <si>
    <t>19000.21c</t>
  </si>
  <si>
    <t xml:space="preserve"> K000</t>
  </si>
  <si>
    <t>Inconel 718</t>
  </si>
  <si>
    <t>28058.21c</t>
  </si>
  <si>
    <t>28Ni058</t>
  </si>
  <si>
    <t>28060.21c</t>
  </si>
  <si>
    <t>28Ni060</t>
  </si>
  <si>
    <t>28061.21c</t>
  </si>
  <si>
    <t>28Ni061</t>
  </si>
  <si>
    <t>28062.21c</t>
  </si>
  <si>
    <t>28Ni062</t>
  </si>
  <si>
    <t>28064.21c</t>
  </si>
  <si>
    <t>28Ni064</t>
  </si>
  <si>
    <t>42092.21c</t>
  </si>
  <si>
    <t>42Mo092</t>
  </si>
  <si>
    <t>42094.21c</t>
  </si>
  <si>
    <t>42Mo094</t>
  </si>
  <si>
    <t>42095.21c</t>
  </si>
  <si>
    <t>42Mo095</t>
  </si>
  <si>
    <t>42096.21c</t>
  </si>
  <si>
    <t>42Mo096</t>
  </si>
  <si>
    <t>42097.21c</t>
  </si>
  <si>
    <t>42Mo097</t>
  </si>
  <si>
    <t>42098.21c</t>
  </si>
  <si>
    <t>42Mo098</t>
  </si>
  <si>
    <t>42100.21c</t>
  </si>
  <si>
    <t>42Mo100</t>
  </si>
  <si>
    <t>15031.21c</t>
  </si>
  <si>
    <t>15P_031</t>
  </si>
  <si>
    <t>16000.21c</t>
  </si>
  <si>
    <t>16S-000</t>
  </si>
  <si>
    <t>27059.21c</t>
  </si>
  <si>
    <t>27Co059</t>
  </si>
  <si>
    <t>41093.21c</t>
  </si>
  <si>
    <t>41Nb093</t>
  </si>
  <si>
    <t>Nb3Sn</t>
  </si>
  <si>
    <t>50000.21c</t>
  </si>
  <si>
    <t>Sn000</t>
  </si>
  <si>
    <t>SS316LN</t>
  </si>
  <si>
    <t xml:space="preserve"> 7014.21c</t>
  </si>
  <si>
    <t>07N_014</t>
  </si>
  <si>
    <t xml:space="preserve"> 7015.21c</t>
  </si>
  <si>
    <t>07N_015</t>
  </si>
  <si>
    <t>83209.21c</t>
  </si>
  <si>
    <t>83Bi209</t>
  </si>
  <si>
    <t xml:space="preserve">SS316 Revised </t>
  </si>
  <si>
    <t>Ti-6Al-4V</t>
  </si>
  <si>
    <t>74182.21c</t>
    <phoneticPr fontId="9" type="noConversion"/>
  </si>
  <si>
    <t>1002.21c</t>
    <phoneticPr fontId="9" type="noConversion"/>
  </si>
  <si>
    <t>8016.21c</t>
    <phoneticPr fontId="9" type="noConversion"/>
  </si>
  <si>
    <t xml:space="preserve">1001.21c </t>
    <phoneticPr fontId="9" type="noConversion"/>
  </si>
  <si>
    <t>SiC</t>
  </si>
  <si>
    <t>LiPb</t>
  </si>
  <si>
    <t>1001.21c</t>
    <phoneticPr fontId="10" type="noConversion"/>
  </si>
  <si>
    <t>1002.21c</t>
    <phoneticPr fontId="10" type="noConversion"/>
  </si>
  <si>
    <t>40000.21c</t>
    <phoneticPr fontId="10" type="noConversion"/>
  </si>
  <si>
    <t>Zr000</t>
    <phoneticPr fontId="9" type="noConversion"/>
  </si>
  <si>
    <t>氧化铝</t>
    <phoneticPr fontId="11" type="noConversion"/>
  </si>
  <si>
    <t>13027.21c</t>
    <phoneticPr fontId="11" type="noConversion"/>
  </si>
  <si>
    <t>W</t>
    <phoneticPr fontId="9" type="noConversion"/>
  </si>
  <si>
    <t>液态水</t>
    <phoneticPr fontId="9" type="noConversion"/>
  </si>
  <si>
    <t>密度 0.959</t>
    <phoneticPr fontId="9" type="noConversion"/>
  </si>
  <si>
    <t>聚乙烯</t>
    <phoneticPr fontId="9" type="noConversion"/>
  </si>
  <si>
    <r>
      <t>密度取0</t>
    </r>
    <r>
      <rPr>
        <sz val="11"/>
        <color indexed="10"/>
        <rFont val="宋体"/>
        <charset val="134"/>
      </rPr>
      <t>.94</t>
    </r>
    <phoneticPr fontId="9" type="noConversion"/>
  </si>
  <si>
    <t>29063.21c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</si>
</sst>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 &quot;¥&quot;* #,##0.00_ ;_ &quot;¥&quot;* \-#,##0.00_ ;_ &quot;¥&quot;* &quot;-&quot;??_ ;_ @_ "/>
    <numFmt numFmtId="176" formatCode="0.0000000_ "/>
    <numFmt numFmtId="177" formatCode="0.000%"/>
    <numFmt numFmtId="178" formatCode="0.000_ "/>
    <numFmt numFmtId="179" formatCode="0.0000E+00"/>
    <numFmt numFmtId="180" formatCode="0.00000E+00"/>
    <numFmt numFmtId="181" formatCode="0.00000%"/>
    <numFmt numFmtId="182" formatCode="0.000000%"/>
    <numFmt numFmtId="183" formatCode="0.0000%"/>
    <numFmt numFmtId="184" formatCode="0.0000_ "/>
    <numFmt numFmtId="185" formatCode="0.000000_ "/>
    <numFmt numFmtId="186" formatCode="0.00000000_);[Red]\(0.00000000\)"/>
    <numFmt numFmtId="187" formatCode="0.00000000_ "/>
  </numFmts>
  <fonts count="16" x14ac:knownFonts="1">
    <font>
      <sz val="12"/>
      <name val="宋体"/>
      <charset val="134"/>
    </font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2"/>
      <color indexed="10"/>
      <name val="宋体"/>
      <charset val="134"/>
    </font>
    <font>
      <sz val="12"/>
      <color indexed="48"/>
      <name val="宋体"/>
      <charset val="134"/>
    </font>
    <font>
      <sz val="11"/>
      <color indexed="48"/>
      <name val="宋体"/>
      <charset val="134"/>
    </font>
    <font>
      <sz val="12"/>
      <color indexed="12"/>
      <name val="宋体"/>
      <charset val="134"/>
    </font>
    <font>
      <sz val="11"/>
      <color indexed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1"/>
      <color indexed="10"/>
      <name val="宋体"/>
      <charset val="134"/>
    </font>
    <font>
      <sz val="11"/>
      <color indexed="10"/>
      <name val="宋体"/>
      <charset val="134"/>
    </font>
    <font>
      <sz val="12"/>
      <color indexed="10"/>
      <name val="宋体"/>
      <charset val="134"/>
    </font>
    <font>
      <sz val="12"/>
      <color rgb="FFFF000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4" fontId="8" fillId="0" borderId="0" applyFon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176" fontId="1" fillId="0" borderId="0" xfId="0" applyNumberFormat="1" applyFont="1" applyBorder="1" applyAlignment="1" applyProtection="1">
      <alignment horizontal="center" vertical="center"/>
      <protection locked="0"/>
    </xf>
    <xf numFmtId="177" fontId="2" fillId="0" borderId="0" xfId="0" applyNumberFormat="1" applyFont="1" applyBorder="1" applyAlignment="1" applyProtection="1">
      <alignment horizontal="center" vertical="center"/>
      <protection locked="0"/>
    </xf>
    <xf numFmtId="10" fontId="2" fillId="0" borderId="0" xfId="0" applyNumberFormat="1" applyFont="1" applyBorder="1" applyAlignment="1" applyProtection="1">
      <alignment horizontal="center" vertical="center"/>
      <protection locked="0"/>
    </xf>
    <xf numFmtId="177" fontId="1" fillId="0" borderId="0" xfId="0" applyNumberFormat="1" applyFont="1" applyBorder="1" applyAlignment="1" applyProtection="1">
      <alignment horizontal="center" vertical="center"/>
      <protection locked="0"/>
    </xf>
    <xf numFmtId="178" fontId="2" fillId="0" borderId="0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178" fontId="1" fillId="0" borderId="0" xfId="0" applyNumberFormat="1" applyFont="1" applyBorder="1" applyAlignment="1" applyProtection="1">
      <alignment horizontal="center" vertical="center"/>
      <protection locked="0"/>
    </xf>
    <xf numFmtId="176" fontId="1" fillId="0" borderId="0" xfId="0" applyNumberFormat="1" applyFont="1" applyBorder="1" applyAlignment="1" applyProtection="1">
      <alignment horizontal="center" vertical="center" wrapText="1"/>
      <protection locked="0"/>
    </xf>
    <xf numFmtId="177" fontId="1" fillId="0" borderId="0" xfId="0" applyNumberFormat="1" applyFont="1" applyBorder="1" applyAlignment="1" applyProtection="1">
      <alignment horizontal="center" vertical="center" wrapText="1"/>
      <protection locked="0"/>
    </xf>
    <xf numFmtId="178" fontId="1" fillId="0" borderId="0" xfId="0" applyNumberFormat="1" applyFont="1" applyBorder="1" applyAlignment="1" applyProtection="1">
      <alignment horizontal="center" vertical="center" wrapText="1"/>
      <protection locked="0"/>
    </xf>
    <xf numFmtId="0" fontId="3" fillId="0" borderId="0" xfId="0" applyFont="1">
      <alignment vertical="center"/>
    </xf>
    <xf numFmtId="0" fontId="2" fillId="0" borderId="0" xfId="0" applyFont="1" applyFill="1" applyBorder="1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>
      <alignment vertical="center"/>
    </xf>
    <xf numFmtId="0" fontId="7" fillId="0" borderId="0" xfId="0" applyFont="1" applyFill="1" applyBorder="1" applyAlignment="1">
      <alignment vertical="center"/>
    </xf>
    <xf numFmtId="0" fontId="6" fillId="0" borderId="0" xfId="0" applyFont="1" applyFill="1">
      <alignment vertical="center"/>
    </xf>
    <xf numFmtId="179" fontId="1" fillId="0" borderId="0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>
      <alignment vertical="center"/>
    </xf>
    <xf numFmtId="179" fontId="1" fillId="0" borderId="0" xfId="0" applyNumberFormat="1" applyFont="1" applyBorder="1" applyAlignment="1" applyProtection="1">
      <alignment horizontal="center" vertical="center" wrapText="1"/>
      <protection locked="0"/>
    </xf>
    <xf numFmtId="180" fontId="1" fillId="0" borderId="0" xfId="0" applyNumberFormat="1" applyFont="1" applyBorder="1" applyAlignment="1" applyProtection="1">
      <alignment horizontal="center" vertical="center" wrapText="1"/>
      <protection locked="0"/>
    </xf>
    <xf numFmtId="180" fontId="1" fillId="0" borderId="0" xfId="0" applyNumberFormat="1" applyFont="1" applyBorder="1" applyAlignment="1" applyProtection="1">
      <alignment horizontal="center" vertical="center"/>
      <protection locked="0"/>
    </xf>
    <xf numFmtId="181" fontId="1" fillId="0" borderId="0" xfId="0" applyNumberFormat="1" applyFont="1" applyBorder="1" applyAlignment="1" applyProtection="1">
      <alignment horizontal="left" vertical="center"/>
      <protection locked="0"/>
    </xf>
    <xf numFmtId="0" fontId="2" fillId="0" borderId="0" xfId="0" applyFont="1" applyBorder="1" applyAlignment="1">
      <alignment vertical="center"/>
    </xf>
    <xf numFmtId="182" fontId="1" fillId="0" borderId="0" xfId="0" applyNumberFormat="1" applyFont="1" applyBorder="1" applyAlignment="1" applyProtection="1">
      <alignment vertical="center"/>
      <protection locked="0"/>
    </xf>
    <xf numFmtId="10" fontId="1" fillId="0" borderId="0" xfId="0" applyNumberFormat="1" applyFont="1" applyBorder="1" applyAlignment="1" applyProtection="1">
      <alignment vertical="center"/>
      <protection locked="0"/>
    </xf>
    <xf numFmtId="9" fontId="1" fillId="0" borderId="0" xfId="0" applyNumberFormat="1" applyFont="1" applyBorder="1" applyAlignment="1" applyProtection="1">
      <alignment vertical="center"/>
      <protection locked="0"/>
    </xf>
    <xf numFmtId="181" fontId="1" fillId="0" borderId="0" xfId="0" applyNumberFormat="1" applyFont="1" applyBorder="1" applyAlignment="1" applyProtection="1">
      <alignment vertical="center"/>
      <protection locked="0"/>
    </xf>
    <xf numFmtId="0" fontId="3" fillId="0" borderId="0" xfId="0" applyFont="1" applyBorder="1" applyAlignment="1">
      <alignment vertical="center"/>
    </xf>
    <xf numFmtId="183" fontId="1" fillId="0" borderId="0" xfId="0" applyNumberFormat="1" applyFont="1" applyBorder="1" applyAlignment="1" applyProtection="1">
      <alignment vertical="center" wrapText="1"/>
      <protection locked="0"/>
    </xf>
    <xf numFmtId="0" fontId="4" fillId="0" borderId="0" xfId="0" applyFont="1" applyBorder="1" applyAlignment="1">
      <alignment vertical="center"/>
    </xf>
    <xf numFmtId="0" fontId="1" fillId="0" borderId="0" xfId="0" applyNumberFormat="1" applyFont="1" applyFill="1" applyBorder="1" applyAlignment="1">
      <alignment vertical="center" wrapText="1"/>
    </xf>
    <xf numFmtId="180" fontId="1" fillId="0" borderId="0" xfId="1" applyNumberFormat="1" applyFont="1" applyFill="1">
      <alignment vertical="center"/>
    </xf>
    <xf numFmtId="180" fontId="1" fillId="0" borderId="0" xfId="0" applyNumberFormat="1" applyFont="1" applyFill="1" applyBorder="1" applyAlignment="1">
      <alignment vertical="center"/>
    </xf>
    <xf numFmtId="10" fontId="2" fillId="0" borderId="0" xfId="0" applyNumberFormat="1" applyFont="1" applyBorder="1" applyAlignment="1" applyProtection="1">
      <alignment horizontal="left" vertical="center"/>
      <protection locked="0"/>
    </xf>
    <xf numFmtId="10" fontId="1" fillId="0" borderId="0" xfId="0" applyNumberFormat="1" applyFont="1" applyBorder="1" applyAlignment="1" applyProtection="1">
      <alignment horizontal="left" vertical="center"/>
      <protection locked="0"/>
    </xf>
    <xf numFmtId="0" fontId="6" fillId="0" borderId="0" xfId="0" applyFont="1" applyBorder="1" applyAlignment="1" applyProtection="1">
      <alignment vertical="center"/>
      <protection locked="0"/>
    </xf>
    <xf numFmtId="0" fontId="7" fillId="0" borderId="0" xfId="0" applyFont="1" applyFill="1" applyBorder="1" applyAlignment="1" applyProtection="1">
      <alignment vertical="center"/>
      <protection locked="0"/>
    </xf>
    <xf numFmtId="0" fontId="2" fillId="0" borderId="0" xfId="0" applyNumberFormat="1" applyFont="1" applyBorder="1" applyAlignment="1" applyProtection="1">
      <alignment horizontal="center" vertical="center"/>
      <protection locked="0"/>
    </xf>
    <xf numFmtId="184" fontId="1" fillId="0" borderId="0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0" fontId="3" fillId="0" borderId="0" xfId="0" applyFont="1" applyFill="1">
      <alignment vertical="center"/>
    </xf>
    <xf numFmtId="180" fontId="0" fillId="0" borderId="0" xfId="0" applyNumberFormat="1" applyFill="1">
      <alignment vertical="center"/>
    </xf>
    <xf numFmtId="10" fontId="1" fillId="0" borderId="0" xfId="0" applyNumberFormat="1" applyFont="1" applyBorder="1" applyAlignment="1">
      <alignment horizontal="center" vertical="center"/>
    </xf>
    <xf numFmtId="10" fontId="1" fillId="0" borderId="0" xfId="0" applyNumberFormat="1" applyFont="1" applyBorder="1" applyAlignment="1">
      <alignment vertical="center"/>
    </xf>
    <xf numFmtId="10" fontId="2" fillId="0" borderId="0" xfId="0" applyNumberFormat="1" applyFont="1" applyBorder="1" applyAlignment="1">
      <alignment vertical="center"/>
    </xf>
    <xf numFmtId="185" fontId="1" fillId="0" borderId="0" xfId="0" applyNumberFormat="1" applyFont="1" applyBorder="1" applyAlignment="1">
      <alignment vertical="center" wrapText="1"/>
    </xf>
    <xf numFmtId="10" fontId="1" fillId="0" borderId="0" xfId="0" applyNumberFormat="1" applyFont="1" applyBorder="1" applyAlignment="1" applyProtection="1">
      <alignment horizontal="center" vertical="center"/>
      <protection locked="0"/>
    </xf>
    <xf numFmtId="185" fontId="1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81" fontId="2" fillId="0" borderId="0" xfId="0" applyNumberFormat="1" applyFont="1" applyBorder="1" applyAlignment="1" applyProtection="1">
      <alignment horizontal="center" vertical="center"/>
      <protection locked="0"/>
    </xf>
    <xf numFmtId="180" fontId="0" fillId="0" borderId="0" xfId="0" applyNumberFormat="1">
      <alignment vertical="center"/>
    </xf>
    <xf numFmtId="180" fontId="1" fillId="0" borderId="0" xfId="0" applyNumberFormat="1" applyFont="1" applyBorder="1" applyAlignment="1">
      <alignment vertical="center"/>
    </xf>
    <xf numFmtId="187" fontId="2" fillId="0" borderId="0" xfId="0" applyNumberFormat="1" applyFont="1" applyFill="1" applyBorder="1" applyAlignment="1">
      <alignment vertical="center"/>
    </xf>
    <xf numFmtId="186" fontId="2" fillId="0" borderId="0" xfId="0" applyNumberFormat="1" applyFont="1" applyFill="1" applyBorder="1" applyAlignment="1">
      <alignment vertical="center"/>
    </xf>
    <xf numFmtId="0" fontId="0" fillId="0" borderId="0" xfId="0" applyAlignment="1">
      <alignment horizontal="right" vertical="center"/>
    </xf>
    <xf numFmtId="0" fontId="15" fillId="0" borderId="0" xfId="0" applyFont="1" applyAlignment="1">
      <alignment horizontal="right" vertical="center"/>
    </xf>
    <xf numFmtId="177" fontId="12" fillId="0" borderId="0" xfId="0" applyNumberFormat="1" applyFont="1" applyBorder="1" applyAlignment="1" applyProtection="1">
      <alignment horizontal="center" vertical="center"/>
      <protection locked="0"/>
    </xf>
    <xf numFmtId="0" fontId="13" fillId="0" borderId="0" xfId="0" applyFont="1" applyBorder="1" applyAlignment="1" applyProtection="1">
      <alignment horizontal="center" vertical="center" wrapText="1"/>
      <protection locked="0"/>
    </xf>
    <xf numFmtId="177" fontId="13" fillId="0" borderId="0" xfId="0" applyNumberFormat="1" applyFont="1" applyBorder="1" applyAlignment="1" applyProtection="1">
      <alignment horizontal="center" vertical="center"/>
      <protection locked="0"/>
    </xf>
    <xf numFmtId="0" fontId="14" fillId="0" borderId="0" xfId="0" applyFont="1">
      <alignment vertical="center"/>
    </xf>
  </cellXfs>
  <cellStyles count="2">
    <cellStyle name="常规" xfId="0" builtinId="0"/>
    <cellStyle name="货币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opLeftCell="B1" zoomScaleSheetLayoutView="100" workbookViewId="0">
      <selection activeCell="B5" sqref="A5:XFD26"/>
    </sheetView>
  </sheetViews>
  <sheetFormatPr defaultColWidth="9" defaultRowHeight="14.25" x14ac:dyDescent="0.15"/>
  <cols>
    <col min="1" max="1" width="14.25" customWidth="1"/>
    <col min="2" max="2" width="10.25" customWidth="1"/>
    <col min="3" max="3" width="13.625" customWidth="1"/>
    <col min="4" max="4" width="10.875" customWidth="1"/>
    <col min="5" max="5" width="11.125" customWidth="1"/>
    <col min="6" max="6" width="13.5" customWidth="1"/>
    <col min="7" max="7" width="13" customWidth="1"/>
    <col min="8" max="8" width="11.625" customWidth="1"/>
    <col min="9" max="9" width="11.875" customWidth="1"/>
    <col min="10" max="10" width="12.625" bestFit="1" customWidth="1"/>
    <col min="11" max="11" width="15" customWidth="1"/>
    <col min="12" max="12" width="14.625" customWidth="1"/>
    <col min="13" max="13" width="14.75" customWidth="1"/>
    <col min="14" max="14" width="16.5" customWidth="1"/>
    <col min="15" max="15" width="17.375" customWidth="1"/>
  </cols>
  <sheetData>
    <row r="1" spans="1:15" x14ac:dyDescent="0.15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4">
        <f>H1*J1</f>
        <v>1</v>
      </c>
      <c r="G1" s="6" t="s">
        <v>5</v>
      </c>
      <c r="H1" s="7">
        <v>1</v>
      </c>
      <c r="I1" s="20" t="s">
        <v>6</v>
      </c>
      <c r="J1" s="54">
        <v>1</v>
      </c>
      <c r="K1" s="20"/>
      <c r="L1" s="20"/>
      <c r="M1" s="20"/>
      <c r="N1" s="8"/>
      <c r="O1" s="21"/>
    </row>
    <row r="2" spans="1:15" x14ac:dyDescent="0.15">
      <c r="A2" s="8"/>
      <c r="B2" s="8"/>
      <c r="C2" s="3"/>
      <c r="D2" s="6"/>
      <c r="E2" s="3"/>
      <c r="F2" s="3"/>
      <c r="G2" s="6"/>
      <c r="H2" s="9"/>
      <c r="I2" s="20"/>
      <c r="J2" s="20"/>
      <c r="K2" s="20"/>
      <c r="L2" s="20"/>
      <c r="M2" s="20"/>
      <c r="N2" s="20"/>
      <c r="O2" s="8"/>
    </row>
    <row r="3" spans="1:15" ht="40.5" x14ac:dyDescent="0.15">
      <c r="A3" s="1" t="s">
        <v>7</v>
      </c>
      <c r="B3" s="1" t="s">
        <v>8</v>
      </c>
      <c r="C3" s="10" t="s">
        <v>9</v>
      </c>
      <c r="D3" s="11" t="s">
        <v>10</v>
      </c>
      <c r="E3" s="10" t="s">
        <v>11</v>
      </c>
      <c r="F3" s="10" t="s">
        <v>12</v>
      </c>
      <c r="G3" s="11" t="s">
        <v>13</v>
      </c>
      <c r="H3" s="12" t="s">
        <v>14</v>
      </c>
      <c r="I3" s="22" t="s">
        <v>15</v>
      </c>
      <c r="J3" s="22" t="s">
        <v>16</v>
      </c>
      <c r="K3" s="22" t="s">
        <v>17</v>
      </c>
      <c r="L3" s="22" t="s">
        <v>18</v>
      </c>
      <c r="M3" s="22" t="s">
        <v>19</v>
      </c>
      <c r="N3" s="22" t="s">
        <v>20</v>
      </c>
      <c r="O3" s="1" t="s">
        <v>21</v>
      </c>
    </row>
    <row r="4" spans="1:15" x14ac:dyDescent="0.15">
      <c r="A4" s="43" t="s">
        <v>22</v>
      </c>
      <c r="B4" s="44" t="s">
        <v>23</v>
      </c>
      <c r="C4" s="43">
        <v>8.9347799999999999</v>
      </c>
      <c r="D4" s="44">
        <v>1</v>
      </c>
      <c r="E4" s="3">
        <f>C4*D4</f>
        <v>8.9347799999999999</v>
      </c>
      <c r="F4" s="3">
        <f>SUM(E4:E4)</f>
        <v>8.9347799999999999</v>
      </c>
      <c r="G4" s="4">
        <v>1</v>
      </c>
      <c r="H4" s="9">
        <v>1.8480000000000001</v>
      </c>
      <c r="I4" s="23">
        <f>G4/F4</f>
        <v>0.11192217379722837</v>
      </c>
      <c r="J4" s="23">
        <f>SUM(I4)</f>
        <v>0.11192217379722837</v>
      </c>
      <c r="K4" s="23">
        <f>1/J4</f>
        <v>8.9347799999999999</v>
      </c>
      <c r="L4" s="23">
        <f>0.6022*H4/K4</f>
        <v>0.12455433709615681</v>
      </c>
      <c r="M4" s="23">
        <f>0.6022*H4*G4/F4</f>
        <v>0.12455433709615681</v>
      </c>
      <c r="N4" s="23">
        <f>M4*D4</f>
        <v>0.12455433709615681</v>
      </c>
      <c r="O4" s="24">
        <f>$F$1*N4</f>
        <v>0.12455433709615681</v>
      </c>
    </row>
  </sheetData>
  <phoneticPr fontId="9" type="noConversion"/>
  <pageMargins left="0.75" right="0.75" top="1" bottom="1" header="0.51111111111111107" footer="0.51111111111111107"/>
  <pageSetup paperSize="9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opLeftCell="H1" zoomScaleSheetLayoutView="100" workbookViewId="0">
      <selection activeCell="H7" sqref="A7:XFD31"/>
    </sheetView>
  </sheetViews>
  <sheetFormatPr defaultColWidth="9" defaultRowHeight="14.25" x14ac:dyDescent="0.15"/>
  <cols>
    <col min="1" max="1" width="13.75" customWidth="1"/>
    <col min="2" max="2" width="11.5" customWidth="1"/>
    <col min="3" max="3" width="13.25" customWidth="1"/>
    <col min="4" max="4" width="11.25" customWidth="1"/>
    <col min="5" max="5" width="12.75" customWidth="1"/>
    <col min="6" max="6" width="12.625" customWidth="1"/>
    <col min="7" max="7" width="12.75" customWidth="1"/>
    <col min="8" max="8" width="12.375" customWidth="1"/>
    <col min="9" max="9" width="13.375" customWidth="1"/>
    <col min="10" max="10" width="13.125" customWidth="1"/>
    <col min="11" max="11" width="12.75" customWidth="1"/>
    <col min="12" max="12" width="13.375" customWidth="1"/>
    <col min="13" max="13" width="14.125" customWidth="1"/>
    <col min="14" max="14" width="15.875" customWidth="1"/>
    <col min="15" max="15" width="12.75" bestFit="1" customWidth="1"/>
  </cols>
  <sheetData>
    <row r="1" spans="1:22" x14ac:dyDescent="0.15">
      <c r="A1" s="1" t="s">
        <v>0</v>
      </c>
      <c r="B1" s="2" t="s">
        <v>54</v>
      </c>
      <c r="C1" s="3" t="s">
        <v>2</v>
      </c>
      <c r="D1" s="61" t="s">
        <v>193</v>
      </c>
      <c r="E1" s="3" t="s">
        <v>4</v>
      </c>
      <c r="F1" s="26">
        <f>H1*J1</f>
        <v>1</v>
      </c>
      <c r="G1" s="6" t="s">
        <v>5</v>
      </c>
      <c r="H1" s="7">
        <v>1</v>
      </c>
      <c r="I1" s="20" t="s">
        <v>6</v>
      </c>
      <c r="J1" s="5">
        <v>1</v>
      </c>
      <c r="K1" s="20"/>
      <c r="L1" s="20"/>
      <c r="M1" s="8"/>
      <c r="N1" s="8"/>
      <c r="O1" s="21"/>
      <c r="P1" s="21"/>
      <c r="Q1" s="21"/>
      <c r="R1" s="21"/>
      <c r="S1" s="21"/>
      <c r="T1" s="21"/>
      <c r="U1" s="21"/>
      <c r="V1" s="21"/>
    </row>
    <row r="2" spans="1:22" x14ac:dyDescent="0.15">
      <c r="A2" s="8"/>
      <c r="B2" s="8"/>
      <c r="C2" s="3"/>
      <c r="D2" s="6"/>
      <c r="E2" s="3"/>
      <c r="F2" s="3"/>
      <c r="G2" s="6"/>
      <c r="H2" s="9"/>
      <c r="I2" s="20"/>
      <c r="J2" s="20"/>
      <c r="K2" s="20"/>
      <c r="L2" s="20"/>
      <c r="M2" s="20"/>
      <c r="N2" s="8"/>
      <c r="O2" s="8"/>
      <c r="P2" s="8"/>
      <c r="Q2" s="8"/>
      <c r="R2" s="8"/>
      <c r="S2" s="8"/>
      <c r="T2" s="8"/>
      <c r="U2" s="8"/>
      <c r="V2" s="8"/>
    </row>
    <row r="3" spans="1:22" ht="40.5" x14ac:dyDescent="0.15">
      <c r="A3" s="1" t="s">
        <v>7</v>
      </c>
      <c r="B3" s="1" t="s">
        <v>8</v>
      </c>
      <c r="C3" s="10" t="s">
        <v>9</v>
      </c>
      <c r="D3" s="11" t="s">
        <v>10</v>
      </c>
      <c r="E3" s="10" t="s">
        <v>56</v>
      </c>
      <c r="F3" s="10" t="s">
        <v>12</v>
      </c>
      <c r="G3" s="11" t="s">
        <v>57</v>
      </c>
      <c r="H3" s="12" t="s">
        <v>14</v>
      </c>
      <c r="I3" s="22" t="s">
        <v>58</v>
      </c>
      <c r="J3" s="22" t="s">
        <v>59</v>
      </c>
      <c r="K3" s="22" t="s">
        <v>60</v>
      </c>
      <c r="L3" s="22" t="s">
        <v>19</v>
      </c>
      <c r="M3" s="22" t="s">
        <v>20</v>
      </c>
      <c r="N3" s="1" t="s">
        <v>21</v>
      </c>
      <c r="O3" s="1"/>
      <c r="P3" s="1"/>
      <c r="Q3" s="1"/>
      <c r="R3" s="1"/>
      <c r="S3" s="1"/>
      <c r="T3" s="1"/>
      <c r="U3" s="1"/>
      <c r="V3" s="1"/>
    </row>
    <row r="4" spans="1:22" x14ac:dyDescent="0.15">
      <c r="A4" s="13" t="s">
        <v>85</v>
      </c>
      <c r="B4" s="14" t="s">
        <v>86</v>
      </c>
      <c r="C4" s="13">
        <v>0.99916700000000003</v>
      </c>
      <c r="D4" s="14">
        <v>0.99988500000000002</v>
      </c>
      <c r="E4" s="3">
        <f>C4*D4</f>
        <v>0.99905209579500009</v>
      </c>
      <c r="F4" s="3">
        <f>SUM(E4:E5)</f>
        <v>0.99928172779500013</v>
      </c>
      <c r="G4" s="41">
        <v>2</v>
      </c>
      <c r="H4" s="24">
        <v>0.95899999999999996</v>
      </c>
      <c r="I4" s="23">
        <f>G4*F4</f>
        <v>1.9985634555900003</v>
      </c>
      <c r="J4" s="23">
        <f>SUM(I4:I6)</f>
        <v>19.854636911180002</v>
      </c>
      <c r="K4" s="23">
        <f>0.6022*H4/J4</f>
        <v>2.9086898067363216E-2</v>
      </c>
      <c r="L4" s="23">
        <f>K4*G4</f>
        <v>5.8173796134726431E-2</v>
      </c>
      <c r="M4" s="23">
        <f>L4*D4</f>
        <v>5.8167106148170937E-2</v>
      </c>
      <c r="N4" s="24">
        <f>$F$1*M4</f>
        <v>5.8167106148170937E-2</v>
      </c>
      <c r="O4" s="55"/>
    </row>
    <row r="5" spans="1:22" x14ac:dyDescent="0.15">
      <c r="A5" s="13" t="s">
        <v>180</v>
      </c>
      <c r="B5" s="14" t="s">
        <v>88</v>
      </c>
      <c r="C5" s="13">
        <v>1.9967999999999999</v>
      </c>
      <c r="D5" s="14">
        <v>1.15E-4</v>
      </c>
      <c r="E5" s="3">
        <f>C5*D5</f>
        <v>2.2963199999999999E-4</v>
      </c>
      <c r="F5" s="3">
        <f t="shared" ref="F5:K5" si="0">F4</f>
        <v>0.99928172779500013</v>
      </c>
      <c r="G5" s="41">
        <v>2</v>
      </c>
      <c r="H5" s="24">
        <f>H4</f>
        <v>0.95899999999999996</v>
      </c>
      <c r="I5" s="23">
        <f>G5*F5</f>
        <v>1.9985634555900003</v>
      </c>
      <c r="J5" s="23">
        <f t="shared" si="0"/>
        <v>19.854636911180002</v>
      </c>
      <c r="K5" s="23">
        <f t="shared" si="0"/>
        <v>2.9086898067363216E-2</v>
      </c>
      <c r="L5" s="23">
        <f>K5*G5</f>
        <v>5.8173796134726431E-2</v>
      </c>
      <c r="M5" s="23">
        <f>L5*D5</f>
        <v>6.6899865554935398E-6</v>
      </c>
      <c r="N5" s="24">
        <f>$F$1*M5</f>
        <v>6.6899865554935398E-6</v>
      </c>
      <c r="O5" s="55"/>
    </row>
    <row r="6" spans="1:22" x14ac:dyDescent="0.15">
      <c r="A6" s="17" t="s">
        <v>181</v>
      </c>
      <c r="B6" s="18" t="s">
        <v>90</v>
      </c>
      <c r="C6" s="19">
        <v>15.85751</v>
      </c>
      <c r="D6" s="18">
        <v>1</v>
      </c>
      <c r="E6" s="3">
        <f>C6*D6</f>
        <v>15.85751</v>
      </c>
      <c r="F6" s="3">
        <f>SUM(E6:E6)</f>
        <v>15.85751</v>
      </c>
      <c r="G6" s="41">
        <v>1</v>
      </c>
      <c r="H6" s="24">
        <f>$H$5</f>
        <v>0.95899999999999996</v>
      </c>
      <c r="I6" s="23">
        <f>G6*F6</f>
        <v>15.85751</v>
      </c>
      <c r="J6" s="23">
        <f>$J$5</f>
        <v>19.854636911180002</v>
      </c>
      <c r="K6" s="23">
        <f>$K$5</f>
        <v>2.9086898067363216E-2</v>
      </c>
      <c r="L6" s="23">
        <f>K6*G6</f>
        <v>2.9086898067363216E-2</v>
      </c>
      <c r="M6" s="23">
        <f>L6*D6</f>
        <v>2.9086898067363216E-2</v>
      </c>
      <c r="N6" s="24">
        <f>$F$1*M6</f>
        <v>2.9086898067363216E-2</v>
      </c>
      <c r="O6" s="55"/>
    </row>
  </sheetData>
  <phoneticPr fontId="9" type="noConversion"/>
  <pageMargins left="0.75" right="0.75" top="1" bottom="1" header="0.51111111111111107" footer="0.51111111111111107"/>
  <pageSetup paperSize="9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D6" zoomScaleSheetLayoutView="100" workbookViewId="0">
      <selection activeCell="D7" sqref="A7:XFD36"/>
    </sheetView>
  </sheetViews>
  <sheetFormatPr defaultColWidth="9" defaultRowHeight="14.25" x14ac:dyDescent="0.15"/>
  <cols>
    <col min="1" max="1" width="12" customWidth="1"/>
    <col min="3" max="3" width="13.625" customWidth="1"/>
    <col min="4" max="4" width="11.875" customWidth="1"/>
    <col min="5" max="5" width="13.125" customWidth="1"/>
    <col min="6" max="6" width="12.25" customWidth="1"/>
    <col min="7" max="7" width="13.625" customWidth="1"/>
    <col min="8" max="8" width="12.625" customWidth="1"/>
    <col min="9" max="9" width="12.875" customWidth="1"/>
    <col min="10" max="10" width="12.375" customWidth="1"/>
    <col min="11" max="11" width="13" customWidth="1"/>
    <col min="12" max="12" width="13.875" customWidth="1"/>
    <col min="13" max="13" width="12.625" customWidth="1"/>
    <col min="14" max="14" width="18.125" customWidth="1"/>
    <col min="15" max="15" width="14.875" customWidth="1"/>
  </cols>
  <sheetData>
    <row r="1" spans="1:29" x14ac:dyDescent="0.15">
      <c r="A1" s="1" t="s">
        <v>0</v>
      </c>
      <c r="B1" s="62" t="s">
        <v>194</v>
      </c>
      <c r="C1" s="3" t="s">
        <v>2</v>
      </c>
      <c r="D1" s="63" t="s">
        <v>195</v>
      </c>
      <c r="E1" s="3" t="s">
        <v>4</v>
      </c>
      <c r="F1" s="26">
        <f>H1*J1</f>
        <v>1</v>
      </c>
      <c r="G1" s="6" t="s">
        <v>5</v>
      </c>
      <c r="H1" s="7">
        <v>1</v>
      </c>
      <c r="I1" s="20" t="s">
        <v>6</v>
      </c>
      <c r="J1" s="5">
        <v>1</v>
      </c>
      <c r="K1" s="20"/>
      <c r="L1" s="20"/>
      <c r="M1" s="8"/>
      <c r="N1" s="8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</row>
    <row r="2" spans="1:29" x14ac:dyDescent="0.15">
      <c r="A2" s="8"/>
      <c r="B2" s="8"/>
      <c r="C2" s="3"/>
      <c r="D2" s="6"/>
      <c r="E2" s="3"/>
      <c r="F2" s="3"/>
      <c r="G2" s="6"/>
      <c r="H2" s="9"/>
      <c r="I2" s="20"/>
      <c r="J2" s="20"/>
      <c r="K2" s="20"/>
      <c r="L2" s="20"/>
      <c r="M2" s="20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40.5" x14ac:dyDescent="0.15">
      <c r="A3" s="1" t="s">
        <v>7</v>
      </c>
      <c r="B3" s="1" t="s">
        <v>8</v>
      </c>
      <c r="C3" s="10" t="s">
        <v>9</v>
      </c>
      <c r="D3" s="11" t="s">
        <v>10</v>
      </c>
      <c r="E3" s="10" t="s">
        <v>56</v>
      </c>
      <c r="F3" s="10" t="s">
        <v>12</v>
      </c>
      <c r="G3" s="11" t="s">
        <v>57</v>
      </c>
      <c r="H3" s="12" t="s">
        <v>14</v>
      </c>
      <c r="I3" s="22" t="s">
        <v>58</v>
      </c>
      <c r="J3" s="22" t="s">
        <v>59</v>
      </c>
      <c r="K3" s="22" t="s">
        <v>60</v>
      </c>
      <c r="L3" s="22" t="s">
        <v>19</v>
      </c>
      <c r="M3" s="22" t="s">
        <v>20</v>
      </c>
      <c r="N3" s="1" t="s">
        <v>21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15">
      <c r="A4" s="13" t="s">
        <v>182</v>
      </c>
      <c r="B4" s="14" t="s">
        <v>86</v>
      </c>
      <c r="C4" s="13">
        <v>0.99916700000000003</v>
      </c>
      <c r="D4" s="14">
        <v>0.99988500000000002</v>
      </c>
      <c r="E4" s="3">
        <f>C4*D4</f>
        <v>0.99905209579500009</v>
      </c>
      <c r="F4" s="3">
        <f>SUM(E4:E5)</f>
        <v>0.99928172779500013</v>
      </c>
      <c r="G4" s="41">
        <v>2</v>
      </c>
      <c r="H4" s="24">
        <v>0.75</v>
      </c>
      <c r="I4" s="23">
        <f>G4*F4</f>
        <v>1.9985634555900003</v>
      </c>
      <c r="J4" s="23">
        <f>SUM(I4:I6)</f>
        <v>17.85607345559</v>
      </c>
      <c r="K4" s="23">
        <f>0.6022*H4/J4</f>
        <v>2.5293914763696662E-2</v>
      </c>
      <c r="L4" s="23">
        <f>K4*G4</f>
        <v>5.0587829527393324E-2</v>
      </c>
      <c r="M4" s="23">
        <f>L4*D4</f>
        <v>5.0582011926997676E-2</v>
      </c>
      <c r="N4" s="24">
        <f>$F$1*M4</f>
        <v>5.0582011926997676E-2</v>
      </c>
      <c r="O4" s="55">
        <f>0.291*M4</f>
        <v>1.4719365470756323E-2</v>
      </c>
    </row>
    <row r="5" spans="1:29" x14ac:dyDescent="0.15">
      <c r="A5" s="13" t="s">
        <v>180</v>
      </c>
      <c r="B5" s="14" t="s">
        <v>88</v>
      </c>
      <c r="C5" s="13">
        <v>1.9967999999999999</v>
      </c>
      <c r="D5" s="14">
        <v>1.15E-4</v>
      </c>
      <c r="E5" s="3">
        <f>C5*D5</f>
        <v>2.2963199999999999E-4</v>
      </c>
      <c r="F5" s="3">
        <f t="shared" ref="F5:K5" si="0">F4</f>
        <v>0.99928172779500013</v>
      </c>
      <c r="G5" s="41">
        <v>2</v>
      </c>
      <c r="H5" s="24">
        <f>H4</f>
        <v>0.75</v>
      </c>
      <c r="I5" s="23"/>
      <c r="J5" s="23">
        <f t="shared" si="0"/>
        <v>17.85607345559</v>
      </c>
      <c r="K5" s="23">
        <f t="shared" si="0"/>
        <v>2.5293914763696662E-2</v>
      </c>
      <c r="L5" s="23">
        <f>K5*G5</f>
        <v>5.0587829527393324E-2</v>
      </c>
      <c r="M5" s="23">
        <f>L5*D5</f>
        <v>5.8176003956502323E-6</v>
      </c>
      <c r="N5" s="24">
        <f>$F$1*M5</f>
        <v>5.8176003956502323E-6</v>
      </c>
      <c r="O5" s="55">
        <f>0.291*M5</f>
        <v>1.6929217151342175E-6</v>
      </c>
    </row>
    <row r="6" spans="1:29" x14ac:dyDescent="0.15">
      <c r="A6" s="17" t="s">
        <v>181</v>
      </c>
      <c r="B6" s="18" t="s">
        <v>90</v>
      </c>
      <c r="C6" s="19">
        <v>15.85751</v>
      </c>
      <c r="D6" s="18">
        <v>1</v>
      </c>
      <c r="E6" s="3">
        <f>C6*D6</f>
        <v>15.85751</v>
      </c>
      <c r="F6" s="3">
        <f>SUM(E6:E6)</f>
        <v>15.85751</v>
      </c>
      <c r="G6" s="41">
        <v>1</v>
      </c>
      <c r="H6" s="24">
        <f>$H$5</f>
        <v>0.75</v>
      </c>
      <c r="I6" s="23">
        <f>G6*F6</f>
        <v>15.85751</v>
      </c>
      <c r="J6" s="23">
        <f>$J$5</f>
        <v>17.85607345559</v>
      </c>
      <c r="K6" s="23">
        <f>$K$5</f>
        <v>2.5293914763696662E-2</v>
      </c>
      <c r="L6" s="23">
        <f>K6*G6</f>
        <v>2.5293914763696662E-2</v>
      </c>
      <c r="M6" s="23">
        <f>L6*D6</f>
        <v>2.5293914763696662E-2</v>
      </c>
      <c r="N6" s="24">
        <f>$F$1*M6</f>
        <v>2.5293914763696662E-2</v>
      </c>
      <c r="O6" s="55">
        <f>0.291*M6</f>
        <v>7.3605291962357284E-3</v>
      </c>
    </row>
  </sheetData>
  <phoneticPr fontId="9" type="noConversion"/>
  <pageMargins left="0.75" right="0.75" top="1" bottom="1" header="0.51111111111111107" footer="0.51111111111111107"/>
  <pageSetup paperSize="9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E6" zoomScaleSheetLayoutView="100" workbookViewId="0">
      <selection activeCell="E7" sqref="A7:XFD36"/>
    </sheetView>
  </sheetViews>
  <sheetFormatPr defaultColWidth="9" defaultRowHeight="14.25" x14ac:dyDescent="0.15"/>
  <cols>
    <col min="1" max="1" width="12.25" customWidth="1"/>
    <col min="2" max="2" width="12.875" customWidth="1"/>
    <col min="3" max="3" width="13.5" customWidth="1"/>
    <col min="4" max="4" width="14" customWidth="1"/>
    <col min="5" max="5" width="11.875" customWidth="1"/>
    <col min="6" max="7" width="12.375" customWidth="1"/>
    <col min="8" max="8" width="12.25" customWidth="1"/>
    <col min="9" max="9" width="13" customWidth="1"/>
    <col min="10" max="10" width="11.75" customWidth="1"/>
    <col min="11" max="11" width="12.125" customWidth="1"/>
    <col min="12" max="12" width="12.75" customWidth="1"/>
    <col min="13" max="13" width="13.125" customWidth="1"/>
    <col min="14" max="14" width="15.625" customWidth="1"/>
  </cols>
  <sheetData>
    <row r="1" spans="1:29" x14ac:dyDescent="0.15">
      <c r="A1" s="1" t="s">
        <v>0</v>
      </c>
      <c r="B1" s="2" t="s">
        <v>91</v>
      </c>
      <c r="C1" s="3" t="s">
        <v>2</v>
      </c>
      <c r="D1" s="4" t="s">
        <v>92</v>
      </c>
      <c r="E1" s="3" t="s">
        <v>4</v>
      </c>
      <c r="F1" s="5">
        <f>H1*J1</f>
        <v>1</v>
      </c>
      <c r="G1" s="6" t="s">
        <v>5</v>
      </c>
      <c r="H1" s="7">
        <v>1</v>
      </c>
      <c r="I1" s="20" t="s">
        <v>6</v>
      </c>
      <c r="J1" s="5">
        <v>1</v>
      </c>
      <c r="K1" s="20"/>
      <c r="L1" s="20"/>
      <c r="M1" s="8"/>
      <c r="N1" s="8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</row>
    <row r="2" spans="1:29" x14ac:dyDescent="0.15">
      <c r="A2" s="8"/>
      <c r="B2" s="8"/>
      <c r="C2" s="3"/>
      <c r="D2" s="6"/>
      <c r="E2" s="3"/>
      <c r="F2" s="3"/>
      <c r="G2" s="6"/>
      <c r="H2" s="9"/>
      <c r="I2" s="20"/>
      <c r="J2" s="20"/>
      <c r="K2" s="20"/>
      <c r="L2" s="20"/>
      <c r="M2" s="20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72" customHeight="1" x14ac:dyDescent="0.15">
      <c r="A3" s="1" t="s">
        <v>7</v>
      </c>
      <c r="B3" s="1" t="s">
        <v>8</v>
      </c>
      <c r="C3" s="10" t="s">
        <v>9</v>
      </c>
      <c r="D3" s="11" t="s">
        <v>10</v>
      </c>
      <c r="E3" s="10" t="s">
        <v>56</v>
      </c>
      <c r="F3" s="10" t="s">
        <v>12</v>
      </c>
      <c r="G3" s="11" t="s">
        <v>57</v>
      </c>
      <c r="H3" s="12" t="s">
        <v>14</v>
      </c>
      <c r="I3" s="22" t="s">
        <v>58</v>
      </c>
      <c r="J3" s="22" t="s">
        <v>59</v>
      </c>
      <c r="K3" s="22" t="s">
        <v>60</v>
      </c>
      <c r="L3" s="22" t="s">
        <v>19</v>
      </c>
      <c r="M3" s="22" t="s">
        <v>20</v>
      </c>
      <c r="N3" s="1" t="s">
        <v>21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15">
      <c r="A4" s="60" t="s">
        <v>185</v>
      </c>
      <c r="B4" s="14" t="s">
        <v>86</v>
      </c>
      <c r="C4" s="13">
        <v>0.99916700000000003</v>
      </c>
      <c r="D4" s="14">
        <v>0.99988500000000002</v>
      </c>
      <c r="E4" s="3">
        <f>C4*D4</f>
        <v>0.99905209579500009</v>
      </c>
      <c r="F4" s="3">
        <f>SUM(E4:E5)</f>
        <v>0.99928172779500013</v>
      </c>
      <c r="G4" s="41">
        <v>2</v>
      </c>
      <c r="H4" s="24">
        <v>5.6</v>
      </c>
      <c r="I4" s="23">
        <f>G4*F4</f>
        <v>1.9985634555900003</v>
      </c>
      <c r="J4" s="23">
        <f>SUM(I4:I6)</f>
        <v>92.448560455589998</v>
      </c>
      <c r="K4" s="23">
        <f>0.6022*H4/J4</f>
        <v>3.6477798933602423E-2</v>
      </c>
      <c r="L4" s="23">
        <f>K4*G4</f>
        <v>7.2955597867204847E-2</v>
      </c>
      <c r="M4" s="23">
        <f>L4*D4</f>
        <v>7.2947207973450126E-2</v>
      </c>
      <c r="N4" s="24">
        <f>$F$1*M4</f>
        <v>7.2947207973450126E-2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spans="1:29" x14ac:dyDescent="0.15">
      <c r="A5" s="60" t="s">
        <v>186</v>
      </c>
      <c r="B5" s="14" t="s">
        <v>88</v>
      </c>
      <c r="C5" s="13">
        <v>1.9967999999999999</v>
      </c>
      <c r="D5" s="14">
        <v>1.15E-4</v>
      </c>
      <c r="E5" s="3">
        <f>C5*D5</f>
        <v>2.2963199999999999E-4</v>
      </c>
      <c r="F5" s="3">
        <f t="shared" ref="F5:K5" si="0">F4</f>
        <v>0.99928172779500013</v>
      </c>
      <c r="G5" s="41">
        <v>2</v>
      </c>
      <c r="H5" s="24">
        <f t="shared" si="0"/>
        <v>5.6</v>
      </c>
      <c r="I5" s="23"/>
      <c r="J5" s="23">
        <f>SUM(I4:I6)</f>
        <v>92.448560455589998</v>
      </c>
      <c r="K5" s="23">
        <f t="shared" si="0"/>
        <v>3.6477798933602423E-2</v>
      </c>
      <c r="L5" s="23">
        <f>K5*G5</f>
        <v>7.2955597867204847E-2</v>
      </c>
      <c r="M5" s="23">
        <f>L5*D5</f>
        <v>8.3898937547285584E-6</v>
      </c>
      <c r="N5" s="24">
        <f>$F$1*M5</f>
        <v>8.3898937547285584E-6</v>
      </c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 spans="1:29" x14ac:dyDescent="0.15">
      <c r="A6" s="59" t="s">
        <v>187</v>
      </c>
      <c r="B6" s="16" t="s">
        <v>188</v>
      </c>
      <c r="C6" s="15">
        <v>90.449996999999996</v>
      </c>
      <c r="D6" s="16">
        <v>1</v>
      </c>
      <c r="E6" s="3">
        <f>C6*D6</f>
        <v>90.449996999999996</v>
      </c>
      <c r="F6" s="3">
        <f>SUM(E6:E6)</f>
        <v>90.449996999999996</v>
      </c>
      <c r="G6" s="41">
        <v>1</v>
      </c>
      <c r="H6" s="24">
        <f>$H$5</f>
        <v>5.6</v>
      </c>
      <c r="I6" s="23">
        <f>G6*F6</f>
        <v>90.449996999999996</v>
      </c>
      <c r="J6" s="23">
        <f>$J$5</f>
        <v>92.448560455589998</v>
      </c>
      <c r="K6" s="23">
        <f>$K$5</f>
        <v>3.6477798933602423E-2</v>
      </c>
      <c r="L6" s="23">
        <f>K6*G6</f>
        <v>3.6477798933602423E-2</v>
      </c>
      <c r="M6" s="23">
        <f>L6*D6</f>
        <v>3.6477798933602423E-2</v>
      </c>
      <c r="N6" s="24">
        <f>$F$1*M6</f>
        <v>3.6477798933602423E-2</v>
      </c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</sheetData>
  <phoneticPr fontId="9" type="noConversion"/>
  <pageMargins left="0.75" right="0.75" top="1" bottom="1" header="0.51111111111111107" footer="0.51111111111111107"/>
  <pageSetup paperSize="9" orientation="portrait" horizontalDpi="0" verticalDpi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topLeftCell="F1" zoomScaleSheetLayoutView="100" workbookViewId="0">
      <selection activeCell="F12" sqref="A12:XFD42"/>
    </sheetView>
  </sheetViews>
  <sheetFormatPr defaultColWidth="9" defaultRowHeight="14.25" x14ac:dyDescent="0.15"/>
  <cols>
    <col min="1" max="1" width="12.75" customWidth="1"/>
    <col min="2" max="2" width="13.125" customWidth="1"/>
    <col min="3" max="3" width="12.5" customWidth="1"/>
    <col min="4" max="4" width="14.75" customWidth="1"/>
    <col min="5" max="5" width="13.25" customWidth="1"/>
    <col min="6" max="6" width="12.75" customWidth="1"/>
    <col min="7" max="7" width="13.375" customWidth="1"/>
    <col min="8" max="8" width="12.375" customWidth="1"/>
    <col min="9" max="9" width="13.75" customWidth="1"/>
    <col min="10" max="10" width="11.625" customWidth="1"/>
    <col min="11" max="11" width="12.375" customWidth="1"/>
    <col min="12" max="12" width="16.25" customWidth="1"/>
    <col min="13" max="13" width="13.25" customWidth="1"/>
    <col min="14" max="14" width="13.875" customWidth="1"/>
    <col min="15" max="15" width="15" customWidth="1"/>
    <col min="16" max="16" width="12.625" customWidth="1"/>
    <col min="17" max="17" width="13.125" customWidth="1"/>
  </cols>
  <sheetData>
    <row r="1" spans="1:26" x14ac:dyDescent="0.15">
      <c r="A1" s="1" t="s">
        <v>0</v>
      </c>
      <c r="B1" s="2" t="s">
        <v>95</v>
      </c>
      <c r="C1" s="3" t="s">
        <v>2</v>
      </c>
      <c r="D1" s="4" t="s">
        <v>77</v>
      </c>
      <c r="E1" s="3" t="s">
        <v>4</v>
      </c>
      <c r="F1" s="5">
        <f>H1*J1</f>
        <v>1</v>
      </c>
      <c r="G1" s="6" t="s">
        <v>5</v>
      </c>
      <c r="H1" s="7">
        <v>1</v>
      </c>
      <c r="I1" s="20" t="s">
        <v>6</v>
      </c>
      <c r="J1" s="5">
        <v>1</v>
      </c>
      <c r="K1" s="20"/>
      <c r="L1" s="20"/>
      <c r="M1" s="20"/>
      <c r="N1" s="8"/>
      <c r="O1" s="8"/>
      <c r="P1" s="21"/>
      <c r="Q1" s="21"/>
      <c r="R1" s="21"/>
      <c r="S1" s="21"/>
    </row>
    <row r="2" spans="1:26" x14ac:dyDescent="0.15">
      <c r="A2" s="8"/>
      <c r="B2" s="8"/>
      <c r="C2" s="3"/>
      <c r="D2" s="4" t="s">
        <v>78</v>
      </c>
      <c r="E2" s="3"/>
      <c r="F2" s="6"/>
      <c r="G2" s="9"/>
      <c r="H2" s="20"/>
      <c r="I2" s="20"/>
      <c r="J2" s="20"/>
      <c r="K2" s="20"/>
      <c r="L2" s="20"/>
      <c r="M2" s="20"/>
      <c r="N2" s="8"/>
      <c r="O2" s="8"/>
      <c r="P2" s="21"/>
      <c r="Q2" s="21"/>
      <c r="R2" s="21"/>
      <c r="S2" s="21"/>
    </row>
    <row r="3" spans="1:26" ht="40.5" x14ac:dyDescent="0.15">
      <c r="A3" s="1" t="s">
        <v>7</v>
      </c>
      <c r="B3" s="1" t="s">
        <v>8</v>
      </c>
      <c r="C3" s="10" t="s">
        <v>9</v>
      </c>
      <c r="D3" s="11" t="s">
        <v>10</v>
      </c>
      <c r="E3" s="10" t="s">
        <v>11</v>
      </c>
      <c r="F3" s="10" t="s">
        <v>12</v>
      </c>
      <c r="G3" s="11" t="s">
        <v>13</v>
      </c>
      <c r="H3" s="12" t="s">
        <v>14</v>
      </c>
      <c r="I3" s="22" t="s">
        <v>15</v>
      </c>
      <c r="J3" s="22" t="s">
        <v>16</v>
      </c>
      <c r="K3" s="22" t="s">
        <v>17</v>
      </c>
      <c r="L3" s="22" t="s">
        <v>18</v>
      </c>
      <c r="M3" s="22" t="s">
        <v>19</v>
      </c>
      <c r="N3" s="22" t="s">
        <v>20</v>
      </c>
      <c r="O3" s="1" t="s">
        <v>21</v>
      </c>
      <c r="P3" s="1"/>
      <c r="Q3" s="1"/>
      <c r="R3" s="1"/>
      <c r="S3" s="1"/>
    </row>
    <row r="4" spans="1:26" x14ac:dyDescent="0.15">
      <c r="A4" s="13" t="s">
        <v>79</v>
      </c>
      <c r="B4" s="14" t="s">
        <v>80</v>
      </c>
      <c r="C4" s="13">
        <v>5.9634</v>
      </c>
      <c r="D4" s="14">
        <v>0.8</v>
      </c>
      <c r="E4" s="3">
        <f t="shared" ref="E4:E11" si="0">C4*D4</f>
        <v>4.7707199999999998</v>
      </c>
      <c r="F4" s="3">
        <f>SUM(E4:E5)</f>
        <v>6.1618664000000001</v>
      </c>
      <c r="G4" s="47">
        <v>0.108</v>
      </c>
      <c r="H4" s="9">
        <v>2.88</v>
      </c>
      <c r="I4" s="23">
        <f>G4/F4</f>
        <v>1.7527157031512398E-2</v>
      </c>
      <c r="J4" s="23">
        <f>SUM(I4:I11)</f>
        <v>5.5467946606576696E-2</v>
      </c>
      <c r="K4" s="23">
        <f>1/J4</f>
        <v>18.028430132681937</v>
      </c>
      <c r="L4" s="23">
        <f>0.6022*H4/K4</f>
        <v>9.6200056645863785E-2</v>
      </c>
      <c r="M4" s="23">
        <f t="shared" ref="M4:M11" si="1">0.6022*H4*G4/F4</f>
        <v>3.0397979417405088E-2</v>
      </c>
      <c r="N4" s="23">
        <f>M4*D4</f>
        <v>2.4318383533924071E-2</v>
      </c>
      <c r="O4" s="24">
        <f t="shared" ref="O4:O11" si="2">$F$1*N4</f>
        <v>2.4318383533924071E-2</v>
      </c>
      <c r="P4" s="56">
        <f>N4*0.144</f>
        <v>3.5018472288850661E-3</v>
      </c>
      <c r="Q4" s="56"/>
      <c r="R4" s="21"/>
      <c r="S4" s="21"/>
      <c r="T4" s="21"/>
      <c r="U4" s="21"/>
      <c r="V4" s="21"/>
      <c r="W4" s="21"/>
      <c r="X4" s="21"/>
      <c r="Y4" s="21"/>
      <c r="Z4" s="21"/>
    </row>
    <row r="5" spans="1:26" x14ac:dyDescent="0.15">
      <c r="A5" s="13" t="s">
        <v>81</v>
      </c>
      <c r="B5" s="14" t="s">
        <v>82</v>
      </c>
      <c r="C5" s="13">
        <v>6.9557320000000002</v>
      </c>
      <c r="D5" s="14">
        <v>0.2</v>
      </c>
      <c r="E5" s="3">
        <f t="shared" si="0"/>
        <v>1.3911464000000002</v>
      </c>
      <c r="F5" s="3">
        <f>F4</f>
        <v>6.1618664000000001</v>
      </c>
      <c r="G5" s="47">
        <v>0.108</v>
      </c>
      <c r="H5" s="9">
        <f>H4</f>
        <v>2.88</v>
      </c>
      <c r="I5" s="23"/>
      <c r="J5" s="23"/>
      <c r="K5" s="23">
        <f>K4</f>
        <v>18.028430132681937</v>
      </c>
      <c r="L5" s="23">
        <f>L4</f>
        <v>9.6200056645863785E-2</v>
      </c>
      <c r="M5" s="23">
        <f t="shared" si="1"/>
        <v>3.0397979417405088E-2</v>
      </c>
      <c r="N5" s="23">
        <f t="shared" ref="N5:N11" si="3">M5*D5</f>
        <v>6.0795958834810176E-3</v>
      </c>
      <c r="O5" s="24">
        <f t="shared" si="2"/>
        <v>6.0795958834810176E-3</v>
      </c>
      <c r="P5" s="56">
        <f t="shared" ref="P5:P11" si="4">N5*0.144</f>
        <v>8.7546180722126651E-4</v>
      </c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x14ac:dyDescent="0.15">
      <c r="A6" s="13" t="s">
        <v>66</v>
      </c>
      <c r="B6" s="14" t="s">
        <v>67</v>
      </c>
      <c r="C6" s="13">
        <v>45.557898999999999</v>
      </c>
      <c r="D6" s="14">
        <v>8.2500000000000004E-2</v>
      </c>
      <c r="E6" s="3">
        <f t="shared" si="0"/>
        <v>3.7585266675</v>
      </c>
      <c r="F6" s="3">
        <f>SUM(E6:E10)</f>
        <v>47.470256607799996</v>
      </c>
      <c r="G6" s="47">
        <v>0.436</v>
      </c>
      <c r="H6" s="9">
        <f t="shared" ref="H6:H11" si="5">$H$5</f>
        <v>2.88</v>
      </c>
      <c r="I6" s="23">
        <f>G6/F6</f>
        <v>9.1846986124856835E-3</v>
      </c>
      <c r="J6" s="23"/>
      <c r="K6" s="23">
        <f t="shared" ref="K6:K11" si="6">$K$5</f>
        <v>18.028430132681937</v>
      </c>
      <c r="L6" s="23">
        <f t="shared" ref="L6:L11" si="7">$L$5</f>
        <v>9.6200056645863785E-2</v>
      </c>
      <c r="M6" s="23">
        <f t="shared" si="1"/>
        <v>1.592935345278397E-2</v>
      </c>
      <c r="N6" s="23">
        <f t="shared" si="3"/>
        <v>1.3141716598546777E-3</v>
      </c>
      <c r="O6" s="24">
        <f t="shared" si="2"/>
        <v>1.3141716598546777E-3</v>
      </c>
      <c r="P6" s="56">
        <f t="shared" si="4"/>
        <v>1.8924071901907358E-4</v>
      </c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x14ac:dyDescent="0.15">
      <c r="A7" s="13" t="s">
        <v>68</v>
      </c>
      <c r="B7" s="14" t="s">
        <v>69</v>
      </c>
      <c r="C7" s="13">
        <v>46.548400999999998</v>
      </c>
      <c r="D7" s="14">
        <v>7.4399999999999994E-2</v>
      </c>
      <c r="E7" s="3">
        <f t="shared" si="0"/>
        <v>3.4632010343999995</v>
      </c>
      <c r="F7" s="3">
        <f>F6</f>
        <v>47.470256607799996</v>
      </c>
      <c r="G7" s="47">
        <v>0.436</v>
      </c>
      <c r="H7" s="9">
        <f t="shared" si="5"/>
        <v>2.88</v>
      </c>
      <c r="I7" s="23"/>
      <c r="J7" s="23"/>
      <c r="K7" s="23">
        <f t="shared" si="6"/>
        <v>18.028430132681937</v>
      </c>
      <c r="L7" s="23">
        <f t="shared" si="7"/>
        <v>9.6200056645863785E-2</v>
      </c>
      <c r="M7" s="23">
        <f t="shared" si="1"/>
        <v>1.592935345278397E-2</v>
      </c>
      <c r="N7" s="23">
        <f t="shared" si="3"/>
        <v>1.1851438968871273E-3</v>
      </c>
      <c r="O7" s="24">
        <f t="shared" si="2"/>
        <v>1.1851438968871273E-3</v>
      </c>
      <c r="P7" s="56">
        <f t="shared" si="4"/>
        <v>1.7066072115174633E-4</v>
      </c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x14ac:dyDescent="0.15">
      <c r="A8" s="13" t="s">
        <v>70</v>
      </c>
      <c r="B8" s="14" t="s">
        <v>71</v>
      </c>
      <c r="C8" s="13">
        <v>47.555999999999997</v>
      </c>
      <c r="D8" s="14">
        <v>0.73719999999999997</v>
      </c>
      <c r="E8" s="3">
        <f t="shared" si="0"/>
        <v>35.058283199999998</v>
      </c>
      <c r="F8" s="3">
        <f>F7</f>
        <v>47.470256607799996</v>
      </c>
      <c r="G8" s="47">
        <v>0.436</v>
      </c>
      <c r="H8" s="9">
        <f t="shared" si="5"/>
        <v>2.88</v>
      </c>
      <c r="I8" s="23"/>
      <c r="J8" s="23"/>
      <c r="K8" s="23">
        <f t="shared" si="6"/>
        <v>18.028430132681937</v>
      </c>
      <c r="L8" s="23">
        <f t="shared" si="7"/>
        <v>9.6200056645863785E-2</v>
      </c>
      <c r="M8" s="23">
        <f t="shared" si="1"/>
        <v>1.592935345278397E-2</v>
      </c>
      <c r="N8" s="23">
        <f t="shared" si="3"/>
        <v>1.1743119365392343E-2</v>
      </c>
      <c r="O8" s="24">
        <f t="shared" si="2"/>
        <v>1.1743119365392343E-2</v>
      </c>
      <c r="P8" s="56">
        <f t="shared" si="4"/>
        <v>1.6910091886164972E-3</v>
      </c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x14ac:dyDescent="0.15">
      <c r="A9" s="13" t="s">
        <v>72</v>
      </c>
      <c r="B9" s="14" t="s">
        <v>73</v>
      </c>
      <c r="C9" s="13">
        <v>48.527400999999998</v>
      </c>
      <c r="D9" s="14">
        <v>5.4100000000000002E-2</v>
      </c>
      <c r="E9" s="3">
        <f t="shared" si="0"/>
        <v>2.6253323941</v>
      </c>
      <c r="F9" s="3">
        <f>F8</f>
        <v>47.470256607799996</v>
      </c>
      <c r="G9" s="47">
        <v>0.436</v>
      </c>
      <c r="H9" s="9">
        <f t="shared" si="5"/>
        <v>2.88</v>
      </c>
      <c r="I9" s="23"/>
      <c r="J9" s="23"/>
      <c r="K9" s="23">
        <f t="shared" si="6"/>
        <v>18.028430132681937</v>
      </c>
      <c r="L9" s="23">
        <f t="shared" si="7"/>
        <v>9.6200056645863785E-2</v>
      </c>
      <c r="M9" s="23">
        <f t="shared" si="1"/>
        <v>1.592935345278397E-2</v>
      </c>
      <c r="N9" s="23">
        <f t="shared" si="3"/>
        <v>8.6177802179561284E-4</v>
      </c>
      <c r="O9" s="24">
        <f t="shared" si="2"/>
        <v>8.6177802179561284E-4</v>
      </c>
      <c r="P9" s="56">
        <f t="shared" si="4"/>
        <v>1.2409603513856824E-4</v>
      </c>
      <c r="Q9" s="48"/>
      <c r="R9" s="21"/>
      <c r="S9" s="21"/>
      <c r="T9" s="21"/>
      <c r="U9" s="21"/>
      <c r="V9" s="21"/>
      <c r="W9" s="21"/>
      <c r="X9" s="21"/>
      <c r="Y9" s="21"/>
      <c r="Z9" s="21"/>
    </row>
    <row r="10" spans="1:26" x14ac:dyDescent="0.15">
      <c r="A10" s="13" t="s">
        <v>74</v>
      </c>
      <c r="B10" s="14" t="s">
        <v>75</v>
      </c>
      <c r="C10" s="13">
        <v>49.515701</v>
      </c>
      <c r="D10" s="14">
        <v>5.1799999999999999E-2</v>
      </c>
      <c r="E10" s="3">
        <f t="shared" si="0"/>
        <v>2.5649133117999998</v>
      </c>
      <c r="F10" s="3">
        <f>F6</f>
        <v>47.470256607799996</v>
      </c>
      <c r="G10" s="47">
        <v>0.436</v>
      </c>
      <c r="H10" s="9">
        <f t="shared" si="5"/>
        <v>2.88</v>
      </c>
      <c r="I10" s="23"/>
      <c r="J10" s="23"/>
      <c r="K10" s="23">
        <f t="shared" si="6"/>
        <v>18.028430132681937</v>
      </c>
      <c r="L10" s="23">
        <f t="shared" si="7"/>
        <v>9.6200056645863785E-2</v>
      </c>
      <c r="M10" s="23">
        <f t="shared" si="1"/>
        <v>1.592935345278397E-2</v>
      </c>
      <c r="N10" s="23">
        <f t="shared" si="3"/>
        <v>8.2514050885420967E-4</v>
      </c>
      <c r="O10" s="24">
        <f t="shared" si="2"/>
        <v>8.2514050885420967E-4</v>
      </c>
      <c r="P10" s="56">
        <f t="shared" si="4"/>
        <v>1.1882023327500618E-4</v>
      </c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x14ac:dyDescent="0.15">
      <c r="A11" s="17" t="s">
        <v>89</v>
      </c>
      <c r="B11" s="18" t="s">
        <v>90</v>
      </c>
      <c r="C11" s="19">
        <v>15.85751</v>
      </c>
      <c r="D11" s="18">
        <v>1</v>
      </c>
      <c r="E11" s="3">
        <f t="shared" si="0"/>
        <v>15.85751</v>
      </c>
      <c r="F11" s="3">
        <f>SUM(E11:E11)</f>
        <v>15.85751</v>
      </c>
      <c r="G11" s="47">
        <v>0.45600000000000002</v>
      </c>
      <c r="H11" s="9">
        <f t="shared" si="5"/>
        <v>2.88</v>
      </c>
      <c r="I11" s="23">
        <f>G11/F11</f>
        <v>2.8756090962578616E-2</v>
      </c>
      <c r="J11" s="23"/>
      <c r="K11" s="23">
        <f t="shared" si="6"/>
        <v>18.028430132681937</v>
      </c>
      <c r="L11" s="23">
        <f t="shared" si="7"/>
        <v>9.6200056645863785E-2</v>
      </c>
      <c r="M11" s="23">
        <f t="shared" si="1"/>
        <v>4.987272377567474E-2</v>
      </c>
      <c r="N11" s="23">
        <f t="shared" si="3"/>
        <v>4.987272377567474E-2</v>
      </c>
      <c r="O11" s="24">
        <f t="shared" si="2"/>
        <v>4.987272377567474E-2</v>
      </c>
      <c r="P11" s="56">
        <f t="shared" si="4"/>
        <v>7.1816722236971624E-3</v>
      </c>
      <c r="Q11" s="21"/>
      <c r="R11" s="21"/>
      <c r="S11" s="21"/>
      <c r="T11" s="21"/>
      <c r="U11" s="21"/>
      <c r="V11" s="21"/>
      <c r="W11" s="21"/>
      <c r="X11" s="21"/>
      <c r="Y11" s="21"/>
      <c r="Z11" s="21"/>
    </row>
  </sheetData>
  <phoneticPr fontId="9" type="noConversion"/>
  <pageMargins left="0.75" right="0.75" top="1" bottom="1" header="0.51111111111111107" footer="0.51111111111111107"/>
  <pageSetup paperSize="9" orientation="portrait" horizontalDpi="180" verticalDpi="18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opLeftCell="A6" zoomScaleSheetLayoutView="100" workbookViewId="0">
      <selection activeCell="A10" sqref="A10:XFD36"/>
    </sheetView>
  </sheetViews>
  <sheetFormatPr defaultColWidth="9" defaultRowHeight="14.25" x14ac:dyDescent="0.15"/>
  <cols>
    <col min="1" max="1" width="9.75" customWidth="1"/>
    <col min="3" max="3" width="10.375" bestFit="1" customWidth="1"/>
    <col min="5" max="6" width="12.625" bestFit="1" customWidth="1"/>
    <col min="8" max="8" width="10.125" customWidth="1"/>
    <col min="9" max="14" width="12.625" bestFit="1" customWidth="1"/>
  </cols>
  <sheetData>
    <row r="1" spans="1:14" ht="27" x14ac:dyDescent="0.15">
      <c r="A1" s="1" t="s">
        <v>0</v>
      </c>
      <c r="B1" s="2" t="s">
        <v>96</v>
      </c>
      <c r="C1" s="3" t="s">
        <v>2</v>
      </c>
      <c r="D1" s="4" t="s">
        <v>3</v>
      </c>
      <c r="E1" s="3" t="s">
        <v>4</v>
      </c>
      <c r="F1" s="5">
        <f>H1*J1</f>
        <v>1</v>
      </c>
      <c r="G1" s="6" t="s">
        <v>5</v>
      </c>
      <c r="H1" s="7">
        <v>1</v>
      </c>
      <c r="I1" s="20" t="s">
        <v>6</v>
      </c>
      <c r="J1" s="5">
        <v>1</v>
      </c>
      <c r="K1" s="20"/>
      <c r="L1" s="20"/>
      <c r="M1" s="8"/>
      <c r="N1" s="8"/>
    </row>
    <row r="2" spans="1:14" x14ac:dyDescent="0.15">
      <c r="A2" s="8"/>
      <c r="B2" s="8"/>
      <c r="C2" s="3"/>
      <c r="D2" s="6"/>
      <c r="E2" s="3"/>
      <c r="F2" s="3"/>
      <c r="G2" s="6"/>
      <c r="H2" s="9"/>
      <c r="I2" s="20"/>
      <c r="J2" s="20"/>
      <c r="K2" s="20"/>
      <c r="L2" s="20"/>
      <c r="M2" s="20"/>
      <c r="N2" s="8"/>
    </row>
    <row r="3" spans="1:14" ht="54" x14ac:dyDescent="0.15">
      <c r="A3" s="1" t="s">
        <v>7</v>
      </c>
      <c r="B3" s="1" t="s">
        <v>8</v>
      </c>
      <c r="C3" s="10" t="s">
        <v>9</v>
      </c>
      <c r="D3" s="11" t="s">
        <v>10</v>
      </c>
      <c r="E3" s="10" t="s">
        <v>56</v>
      </c>
      <c r="F3" s="10" t="s">
        <v>12</v>
      </c>
      <c r="G3" s="11" t="s">
        <v>57</v>
      </c>
      <c r="H3" s="12" t="s">
        <v>14</v>
      </c>
      <c r="I3" s="22" t="s">
        <v>58</v>
      </c>
      <c r="J3" s="22" t="s">
        <v>59</v>
      </c>
      <c r="K3" s="22" t="s">
        <v>60</v>
      </c>
      <c r="L3" s="22" t="s">
        <v>19</v>
      </c>
      <c r="M3" s="22" t="s">
        <v>20</v>
      </c>
      <c r="N3" s="1" t="s">
        <v>21</v>
      </c>
    </row>
    <row r="4" spans="1:14" x14ac:dyDescent="0.15">
      <c r="A4" s="13" t="s">
        <v>79</v>
      </c>
      <c r="B4" s="14" t="s">
        <v>80</v>
      </c>
      <c r="C4" s="13">
        <v>5.9634</v>
      </c>
      <c r="D4" s="14">
        <v>0.85</v>
      </c>
      <c r="E4" s="21">
        <f t="shared" ref="E4:E9" si="0">C4*D4</f>
        <v>5.0688899999999997</v>
      </c>
      <c r="F4">
        <f>SUM(E4:E5)</f>
        <v>6.1122497999999998</v>
      </c>
      <c r="G4">
        <v>4</v>
      </c>
      <c r="H4">
        <v>2.39</v>
      </c>
      <c r="I4" s="46">
        <f t="shared" ref="I4:I9" si="1">G4*F4</f>
        <v>24.448999199999999</v>
      </c>
      <c r="J4" s="46">
        <f>SUM(I4:I9)</f>
        <v>115.72365827684999</v>
      </c>
      <c r="K4" s="23">
        <f>0.6022*H4/J4</f>
        <v>1.2437024731423628E-2</v>
      </c>
      <c r="L4" s="23">
        <f t="shared" ref="L4:L9" si="2">K4*G4</f>
        <v>4.9748098925694512E-2</v>
      </c>
      <c r="M4" s="23">
        <f t="shared" ref="M4:M9" si="3">L4*D4</f>
        <v>4.2285884086840336E-2</v>
      </c>
      <c r="N4" s="46">
        <f t="shared" ref="N4:N9" si="4">$F$1*M4</f>
        <v>4.2285884086840336E-2</v>
      </c>
    </row>
    <row r="5" spans="1:14" x14ac:dyDescent="0.15">
      <c r="A5" s="13" t="s">
        <v>81</v>
      </c>
      <c r="B5" s="14" t="s">
        <v>82</v>
      </c>
      <c r="C5" s="13">
        <v>6.9557320000000002</v>
      </c>
      <c r="D5" s="14">
        <v>0.15</v>
      </c>
      <c r="E5" s="21">
        <f t="shared" si="0"/>
        <v>1.0433597999999999</v>
      </c>
      <c r="F5">
        <f>F4</f>
        <v>6.1122497999999998</v>
      </c>
      <c r="G5">
        <v>4</v>
      </c>
      <c r="H5">
        <f>H4</f>
        <v>2.39</v>
      </c>
      <c r="I5" s="46"/>
      <c r="K5" s="46">
        <f>K4</f>
        <v>1.2437024731423628E-2</v>
      </c>
      <c r="L5" s="23">
        <f t="shared" si="2"/>
        <v>4.9748098925694512E-2</v>
      </c>
      <c r="M5" s="23">
        <f t="shared" si="3"/>
        <v>7.4622148388541762E-3</v>
      </c>
      <c r="N5" s="46">
        <f t="shared" si="4"/>
        <v>7.4622148388541762E-3</v>
      </c>
    </row>
    <row r="6" spans="1:14" x14ac:dyDescent="0.15">
      <c r="A6" s="13" t="s">
        <v>97</v>
      </c>
      <c r="B6" s="14" t="s">
        <v>98</v>
      </c>
      <c r="C6" s="13">
        <v>27.736999999999998</v>
      </c>
      <c r="D6" s="14">
        <v>0.92222999999999999</v>
      </c>
      <c r="E6" s="21">
        <f t="shared" si="0"/>
        <v>25.579893509999998</v>
      </c>
      <c r="F6">
        <f>SUM(E6:E8)</f>
        <v>27.844619076849998</v>
      </c>
      <c r="G6">
        <v>1</v>
      </c>
      <c r="H6">
        <f>H5</f>
        <v>2.39</v>
      </c>
      <c r="I6" s="46">
        <f t="shared" si="1"/>
        <v>27.844619076849998</v>
      </c>
      <c r="K6" s="46">
        <f>K5</f>
        <v>1.2437024731423628E-2</v>
      </c>
      <c r="L6" s="23">
        <f t="shared" si="2"/>
        <v>1.2437024731423628E-2</v>
      </c>
      <c r="M6" s="23">
        <f t="shared" si="3"/>
        <v>1.1469797318060812E-2</v>
      </c>
      <c r="N6" s="46">
        <f t="shared" si="4"/>
        <v>1.1469797318060812E-2</v>
      </c>
    </row>
    <row r="7" spans="1:14" x14ac:dyDescent="0.15">
      <c r="A7" s="13" t="s">
        <v>99</v>
      </c>
      <c r="B7" s="14" t="s">
        <v>100</v>
      </c>
      <c r="C7" s="13">
        <v>28.728000999999999</v>
      </c>
      <c r="D7" s="14">
        <v>4.6850000000000003E-2</v>
      </c>
      <c r="E7" s="21">
        <f t="shared" si="0"/>
        <v>1.3459068468499999</v>
      </c>
      <c r="F7">
        <f>F6</f>
        <v>27.844619076849998</v>
      </c>
      <c r="G7">
        <v>1</v>
      </c>
      <c r="H7">
        <f>H6</f>
        <v>2.39</v>
      </c>
      <c r="I7" s="46"/>
      <c r="K7" s="46">
        <f>K6</f>
        <v>1.2437024731423628E-2</v>
      </c>
      <c r="L7" s="23">
        <f t="shared" si="2"/>
        <v>1.2437024731423628E-2</v>
      </c>
      <c r="M7" s="23">
        <f t="shared" si="3"/>
        <v>5.8267460866719698E-4</v>
      </c>
      <c r="N7" s="46">
        <f t="shared" si="4"/>
        <v>5.8267460866719698E-4</v>
      </c>
    </row>
    <row r="8" spans="1:14" x14ac:dyDescent="0.15">
      <c r="A8" s="13" t="s">
        <v>101</v>
      </c>
      <c r="B8" s="14" t="s">
        <v>102</v>
      </c>
      <c r="C8" s="13">
        <v>29.716000000000001</v>
      </c>
      <c r="D8" s="14">
        <v>3.092E-2</v>
      </c>
      <c r="E8" s="21">
        <f t="shared" si="0"/>
        <v>0.91881871999999998</v>
      </c>
      <c r="F8">
        <f>F7</f>
        <v>27.844619076849998</v>
      </c>
      <c r="G8">
        <v>1</v>
      </c>
      <c r="H8">
        <f>H7</f>
        <v>2.39</v>
      </c>
      <c r="I8" s="46"/>
      <c r="K8" s="46">
        <f>K7</f>
        <v>1.2437024731423628E-2</v>
      </c>
      <c r="L8" s="23">
        <f t="shared" si="2"/>
        <v>1.2437024731423628E-2</v>
      </c>
      <c r="M8" s="23">
        <f t="shared" si="3"/>
        <v>3.8455280469561854E-4</v>
      </c>
      <c r="N8" s="46">
        <f t="shared" si="4"/>
        <v>3.8455280469561854E-4</v>
      </c>
    </row>
    <row r="9" spans="1:14" x14ac:dyDescent="0.15">
      <c r="A9" s="13" t="s">
        <v>89</v>
      </c>
      <c r="B9" s="14" t="s">
        <v>90</v>
      </c>
      <c r="C9" s="45">
        <v>15.85751</v>
      </c>
      <c r="D9" s="14">
        <v>1</v>
      </c>
      <c r="E9" s="21">
        <f t="shared" si="0"/>
        <v>15.85751</v>
      </c>
      <c r="F9">
        <f>SUM(E9)</f>
        <v>15.85751</v>
      </c>
      <c r="G9">
        <v>4</v>
      </c>
      <c r="H9">
        <f>H8</f>
        <v>2.39</v>
      </c>
      <c r="I9" s="46">
        <f t="shared" si="1"/>
        <v>63.430039999999998</v>
      </c>
      <c r="K9" s="46">
        <f>K8</f>
        <v>1.2437024731423628E-2</v>
      </c>
      <c r="L9" s="23">
        <f t="shared" si="2"/>
        <v>4.9748098925694512E-2</v>
      </c>
      <c r="M9" s="23">
        <f t="shared" si="3"/>
        <v>4.9748098925694512E-2</v>
      </c>
      <c r="N9" s="46">
        <f t="shared" si="4"/>
        <v>4.9748098925694512E-2</v>
      </c>
    </row>
  </sheetData>
  <phoneticPr fontId="9" type="noConversion"/>
  <pageMargins left="0.75" right="0.75" top="1" bottom="1" header="0.51111111111111107" footer="0.51111111111111107"/>
  <pageSetup paperSize="9" orientation="portrait" horizontalDpi="180" verticalDpi="18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opLeftCell="F1" zoomScaleSheetLayoutView="100" workbookViewId="0">
      <selection activeCell="F9" sqref="A9:XFD40"/>
    </sheetView>
  </sheetViews>
  <sheetFormatPr defaultColWidth="9" defaultRowHeight="14.25" x14ac:dyDescent="0.15"/>
  <cols>
    <col min="1" max="1" width="10.25" customWidth="1"/>
    <col min="3" max="3" width="11.5" bestFit="1" customWidth="1"/>
    <col min="5" max="5" width="12.625" bestFit="1" customWidth="1"/>
    <col min="6" max="6" width="13.375" customWidth="1"/>
    <col min="7" max="7" width="12.875" customWidth="1"/>
    <col min="8" max="8" width="9.375" bestFit="1" customWidth="1"/>
    <col min="9" max="14" width="12.625" bestFit="1" customWidth="1"/>
  </cols>
  <sheetData>
    <row r="1" spans="1:14" x14ac:dyDescent="0.15">
      <c r="A1" s="1" t="s">
        <v>0</v>
      </c>
      <c r="B1" s="2" t="s">
        <v>103</v>
      </c>
      <c r="C1" s="3" t="s">
        <v>2</v>
      </c>
      <c r="D1" s="4" t="s">
        <v>3</v>
      </c>
      <c r="E1" s="3" t="s">
        <v>4</v>
      </c>
      <c r="F1" s="5">
        <f>H1*J1</f>
        <v>1</v>
      </c>
      <c r="G1" s="6" t="s">
        <v>5</v>
      </c>
      <c r="H1" s="7">
        <v>1</v>
      </c>
      <c r="I1" s="20" t="s">
        <v>6</v>
      </c>
      <c r="J1" s="5">
        <v>1</v>
      </c>
      <c r="K1" s="20"/>
      <c r="L1" s="20"/>
      <c r="M1" s="8"/>
      <c r="N1" s="21"/>
    </row>
    <row r="2" spans="1:14" x14ac:dyDescent="0.15">
      <c r="A2" s="8"/>
      <c r="B2" s="8"/>
      <c r="C2" s="3"/>
      <c r="D2" s="6"/>
      <c r="E2" s="3"/>
      <c r="F2" s="3"/>
      <c r="G2" s="6"/>
      <c r="H2" s="9"/>
      <c r="I2" s="20"/>
      <c r="J2" s="20"/>
      <c r="K2" s="20"/>
      <c r="L2" s="20"/>
      <c r="M2" s="20"/>
      <c r="N2" s="8"/>
    </row>
    <row r="3" spans="1:14" ht="54" x14ac:dyDescent="0.15">
      <c r="A3" s="1" t="s">
        <v>7</v>
      </c>
      <c r="B3" s="1" t="s">
        <v>8</v>
      </c>
      <c r="C3" s="10" t="s">
        <v>9</v>
      </c>
      <c r="D3" s="11" t="s">
        <v>10</v>
      </c>
      <c r="E3" s="10" t="s">
        <v>56</v>
      </c>
      <c r="F3" s="10" t="s">
        <v>12</v>
      </c>
      <c r="G3" s="11" t="s">
        <v>57</v>
      </c>
      <c r="H3" s="12" t="s">
        <v>14</v>
      </c>
      <c r="I3" s="22" t="s">
        <v>58</v>
      </c>
      <c r="J3" s="22" t="s">
        <v>59</v>
      </c>
      <c r="K3" s="22" t="s">
        <v>60</v>
      </c>
      <c r="L3" s="22" t="s">
        <v>19</v>
      </c>
      <c r="M3" s="22" t="s">
        <v>20</v>
      </c>
      <c r="N3" s="1" t="s">
        <v>21</v>
      </c>
    </row>
    <row r="4" spans="1:14" x14ac:dyDescent="0.15">
      <c r="A4" s="39" t="s">
        <v>27</v>
      </c>
      <c r="B4" s="40" t="s">
        <v>28</v>
      </c>
      <c r="C4" s="39">
        <v>11.8969</v>
      </c>
      <c r="D4" s="40">
        <v>1</v>
      </c>
      <c r="E4" s="3">
        <f>C4*D4</f>
        <v>11.8969</v>
      </c>
      <c r="F4" s="3">
        <f>SUM(E4)</f>
        <v>11.8969</v>
      </c>
      <c r="G4" s="41">
        <v>1</v>
      </c>
      <c r="H4" s="42">
        <v>15.63</v>
      </c>
      <c r="I4" s="23">
        <f>G4*F4</f>
        <v>11.8969</v>
      </c>
      <c r="J4" s="23">
        <f>SUM(I4:I8)</f>
        <v>194.16589420220001</v>
      </c>
      <c r="K4" s="23">
        <f>0.6022*H4/J4</f>
        <v>4.8476000580195369E-2</v>
      </c>
      <c r="L4" s="23">
        <f>K4*G4</f>
        <v>4.8476000580195369E-2</v>
      </c>
      <c r="M4" s="23">
        <f>L4*D4</f>
        <v>4.8476000580195369E-2</v>
      </c>
      <c r="N4" s="23">
        <f>$F$1*M4</f>
        <v>4.8476000580195369E-2</v>
      </c>
    </row>
    <row r="5" spans="1:14" x14ac:dyDescent="0.15">
      <c r="A5" s="43" t="s">
        <v>46</v>
      </c>
      <c r="B5" s="44" t="s">
        <v>47</v>
      </c>
      <c r="C5" s="43">
        <v>180.38999899999999</v>
      </c>
      <c r="D5" s="14">
        <v>0.26540000000000002</v>
      </c>
      <c r="E5" s="3">
        <f>C5*D5</f>
        <v>47.875505734600004</v>
      </c>
      <c r="F5" s="3">
        <f>SUM(E5:E8)</f>
        <v>182.26899420220002</v>
      </c>
      <c r="G5" s="41">
        <v>1</v>
      </c>
      <c r="H5" s="42">
        <f>H4</f>
        <v>15.63</v>
      </c>
      <c r="I5" s="23"/>
      <c r="J5" s="23"/>
      <c r="K5" s="23">
        <f>K4</f>
        <v>4.8476000580195369E-2</v>
      </c>
      <c r="L5" s="23">
        <f>K5*G5</f>
        <v>4.8476000580195369E-2</v>
      </c>
      <c r="M5" s="23">
        <f>L5*D5</f>
        <v>1.2865530553983852E-2</v>
      </c>
      <c r="N5" s="23">
        <f>$F$1*M5</f>
        <v>1.2865530553983852E-2</v>
      </c>
    </row>
    <row r="6" spans="1:14" x14ac:dyDescent="0.15">
      <c r="A6" s="43" t="s">
        <v>48</v>
      </c>
      <c r="B6" s="44" t="s">
        <v>49</v>
      </c>
      <c r="C6" s="43">
        <v>181.38000500000001</v>
      </c>
      <c r="D6" s="14">
        <v>0.14330000000000001</v>
      </c>
      <c r="E6" s="3">
        <f>C6*D6</f>
        <v>25.991754716500004</v>
      </c>
      <c r="F6" s="3">
        <f>SUM(E5:E8)</f>
        <v>182.26899420220002</v>
      </c>
      <c r="G6" s="41">
        <v>1</v>
      </c>
      <c r="H6" s="42">
        <f>H5</f>
        <v>15.63</v>
      </c>
      <c r="I6" s="23"/>
      <c r="J6" s="23"/>
      <c r="K6" s="23">
        <f>K5</f>
        <v>4.8476000580195369E-2</v>
      </c>
      <c r="L6" s="23">
        <f>K6*G6</f>
        <v>4.8476000580195369E-2</v>
      </c>
      <c r="M6" s="23">
        <f>L6*D6</f>
        <v>6.9466108831419968E-3</v>
      </c>
      <c r="N6" s="23">
        <f>$F$1*M6</f>
        <v>6.9466108831419968E-3</v>
      </c>
    </row>
    <row r="7" spans="1:14" x14ac:dyDescent="0.15">
      <c r="A7" s="43" t="s">
        <v>50</v>
      </c>
      <c r="B7" s="44" t="s">
        <v>51</v>
      </c>
      <c r="C7" s="43">
        <v>182.36999499999999</v>
      </c>
      <c r="D7" s="14">
        <v>0.30669999999999997</v>
      </c>
      <c r="E7" s="3">
        <f>C7*D7</f>
        <v>55.932877466499988</v>
      </c>
      <c r="F7" s="3">
        <f>SUM(E5:E8)</f>
        <v>182.26899420220002</v>
      </c>
      <c r="G7" s="41">
        <v>1</v>
      </c>
      <c r="H7" s="42">
        <f>H6</f>
        <v>15.63</v>
      </c>
      <c r="I7" s="23"/>
      <c r="J7" s="23"/>
      <c r="K7" s="23">
        <f>K6</f>
        <v>4.8476000580195369E-2</v>
      </c>
      <c r="L7" s="23">
        <f>K7*G7</f>
        <v>4.8476000580195369E-2</v>
      </c>
      <c r="M7" s="23">
        <f>L7*D7</f>
        <v>1.4867589377945918E-2</v>
      </c>
      <c r="N7" s="23">
        <f>$F$1*M7</f>
        <v>1.4867589377945918E-2</v>
      </c>
    </row>
    <row r="8" spans="1:14" x14ac:dyDescent="0.15">
      <c r="A8" s="43" t="s">
        <v>52</v>
      </c>
      <c r="B8" s="44" t="s">
        <v>53</v>
      </c>
      <c r="C8" s="43">
        <v>184.36000100000001</v>
      </c>
      <c r="D8" s="14">
        <v>0.28460000000000002</v>
      </c>
      <c r="E8" s="3">
        <f>C8*D8</f>
        <v>52.468856284600008</v>
      </c>
      <c r="F8" s="3">
        <f>SUM(E5:E8)</f>
        <v>182.26899420220002</v>
      </c>
      <c r="G8" s="41">
        <v>1</v>
      </c>
      <c r="H8" s="42">
        <f>H7</f>
        <v>15.63</v>
      </c>
      <c r="I8" s="23">
        <f>G8*F8</f>
        <v>182.26899420220002</v>
      </c>
      <c r="J8" s="23"/>
      <c r="K8" s="23">
        <f>K7</f>
        <v>4.8476000580195369E-2</v>
      </c>
      <c r="L8" s="23">
        <f>K8*G8</f>
        <v>4.8476000580195369E-2</v>
      </c>
      <c r="M8" s="23">
        <f>L8*D8</f>
        <v>1.3796269765123603E-2</v>
      </c>
      <c r="N8" s="23">
        <f>$F$1*M8</f>
        <v>1.3796269765123603E-2</v>
      </c>
    </row>
  </sheetData>
  <phoneticPr fontId="9" type="noConversion"/>
  <pageMargins left="0.75" right="0.75" top="1" bottom="1" header="0.51111111111111107" footer="0.51111111111111107"/>
  <pageSetup paperSize="9" orientation="portrait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"/>
  <sheetViews>
    <sheetView topLeftCell="A22" zoomScaleSheetLayoutView="100" workbookViewId="0">
      <pane xSplit="20760" topLeftCell="O1"/>
      <selection activeCell="A23" sqref="A23:XFD52"/>
      <selection pane="topRight" activeCell="O3" sqref="O3"/>
    </sheetView>
  </sheetViews>
  <sheetFormatPr defaultColWidth="9" defaultRowHeight="14.25" x14ac:dyDescent="0.15"/>
  <cols>
    <col min="1" max="1" width="12.625" customWidth="1"/>
    <col min="3" max="3" width="11.875" customWidth="1"/>
    <col min="4" max="4" width="13.875" customWidth="1"/>
    <col min="5" max="5" width="13.25" customWidth="1"/>
    <col min="6" max="6" width="13" customWidth="1"/>
    <col min="7" max="7" width="13.125" customWidth="1"/>
    <col min="8" max="8" width="12.5" customWidth="1"/>
    <col min="9" max="9" width="12.875" customWidth="1"/>
    <col min="10" max="10" width="12.625" bestFit="1" customWidth="1"/>
    <col min="11" max="11" width="15.5" customWidth="1"/>
    <col min="12" max="12" width="13.625" customWidth="1"/>
    <col min="13" max="13" width="15" customWidth="1"/>
    <col min="14" max="14" width="12.25" customWidth="1"/>
    <col min="15" max="15" width="15.75" customWidth="1"/>
  </cols>
  <sheetData>
    <row r="1" spans="1:31" x14ac:dyDescent="0.15">
      <c r="A1" s="1" t="s">
        <v>0</v>
      </c>
      <c r="B1" s="2" t="s">
        <v>104</v>
      </c>
      <c r="C1" s="3" t="s">
        <v>2</v>
      </c>
      <c r="D1" s="4" t="s">
        <v>3</v>
      </c>
      <c r="E1" s="3" t="s">
        <v>4</v>
      </c>
      <c r="F1" s="5">
        <f>H1*J1</f>
        <v>1</v>
      </c>
      <c r="G1" s="6" t="s">
        <v>5</v>
      </c>
      <c r="H1" s="7">
        <v>1</v>
      </c>
      <c r="I1" s="20" t="s">
        <v>6</v>
      </c>
      <c r="J1" s="5">
        <v>1</v>
      </c>
      <c r="K1" s="20"/>
      <c r="L1" s="20"/>
      <c r="M1" s="20"/>
      <c r="N1" s="8"/>
      <c r="O1" s="8"/>
      <c r="P1" s="21"/>
      <c r="Q1" s="21"/>
    </row>
    <row r="2" spans="1:31" x14ac:dyDescent="0.15">
      <c r="A2" s="8"/>
      <c r="B2" s="8"/>
      <c r="C2" s="3"/>
      <c r="D2" s="6"/>
      <c r="E2" s="3"/>
      <c r="F2" s="3"/>
      <c r="G2" s="6"/>
      <c r="H2" s="9"/>
      <c r="I2" s="20"/>
      <c r="J2" s="20"/>
      <c r="K2" s="20"/>
      <c r="L2" s="20"/>
      <c r="M2" s="20"/>
      <c r="N2" s="20"/>
      <c r="O2" s="8"/>
      <c r="P2" s="8"/>
      <c r="Q2" s="8"/>
    </row>
    <row r="3" spans="1:31" ht="40.5" x14ac:dyDescent="0.15">
      <c r="A3" s="1" t="s">
        <v>7</v>
      </c>
      <c r="B3" s="1" t="s">
        <v>8</v>
      </c>
      <c r="C3" s="10" t="s">
        <v>9</v>
      </c>
      <c r="D3" s="11" t="s">
        <v>10</v>
      </c>
      <c r="E3" s="10" t="s">
        <v>11</v>
      </c>
      <c r="F3" s="10" t="s">
        <v>12</v>
      </c>
      <c r="G3" s="11" t="s">
        <v>13</v>
      </c>
      <c r="H3" s="12" t="s">
        <v>14</v>
      </c>
      <c r="I3" s="22" t="s">
        <v>15</v>
      </c>
      <c r="J3" s="22" t="s">
        <v>16</v>
      </c>
      <c r="K3" s="22" t="s">
        <v>25</v>
      </c>
      <c r="L3" s="22" t="s">
        <v>26</v>
      </c>
      <c r="M3" s="22" t="s">
        <v>19</v>
      </c>
      <c r="N3" s="22" t="s">
        <v>20</v>
      </c>
      <c r="O3" s="1" t="s">
        <v>21</v>
      </c>
      <c r="P3" s="1"/>
      <c r="Q3" s="1"/>
    </row>
    <row r="4" spans="1:31" x14ac:dyDescent="0.15">
      <c r="A4" s="13" t="s">
        <v>105</v>
      </c>
      <c r="B4" s="14" t="s">
        <v>106</v>
      </c>
      <c r="C4" s="13">
        <v>53.476002000000001</v>
      </c>
      <c r="D4" s="14">
        <v>5.8450000000000002E-2</v>
      </c>
      <c r="E4" s="3">
        <f t="shared" ref="E4:E22" si="0">C4*D4</f>
        <v>3.1256723169000002</v>
      </c>
      <c r="F4" s="3">
        <f>SUM(E4:E7)</f>
        <v>55.365361816990003</v>
      </c>
      <c r="G4" s="37">
        <v>0.88639999999999997</v>
      </c>
      <c r="H4" s="9">
        <v>7.8</v>
      </c>
      <c r="I4" s="23">
        <f>G4/F4</f>
        <v>1.6010010066040782E-2</v>
      </c>
      <c r="J4" s="23">
        <f>SUM(I4:I22)</f>
        <v>1.7993053784193955E-2</v>
      </c>
      <c r="K4" s="23">
        <f>1/J4</f>
        <v>55.577002769727315</v>
      </c>
      <c r="L4" s="23">
        <f>0.6022*H4/K4</f>
        <v>8.4516252512964463E-2</v>
      </c>
      <c r="M4" s="23">
        <f t="shared" ref="M4:M22" si="1">0.6022*H4*G4/F4</f>
        <v>7.5201578881804107E-2</v>
      </c>
      <c r="N4" s="23">
        <f t="shared" ref="N4:N22" si="2">M4*D4</f>
        <v>4.3955322856414503E-3</v>
      </c>
      <c r="O4" s="24">
        <f t="shared" ref="O4:O22" si="3">$F$1*N4</f>
        <v>4.3955322856414503E-3</v>
      </c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 x14ac:dyDescent="0.15">
      <c r="A5" s="13" t="s">
        <v>107</v>
      </c>
      <c r="B5" s="14" t="s">
        <v>108</v>
      </c>
      <c r="C5" s="13">
        <v>55.454399000000002</v>
      </c>
      <c r="D5" s="14">
        <v>0.91754000000000002</v>
      </c>
      <c r="E5" s="3">
        <f t="shared" si="0"/>
        <v>50.881629258460002</v>
      </c>
      <c r="F5" s="3">
        <f t="shared" ref="F5:F10" si="4">F4</f>
        <v>55.365361816990003</v>
      </c>
      <c r="G5" s="37">
        <v>0.88639999999999997</v>
      </c>
      <c r="H5" s="9">
        <f>H4</f>
        <v>7.8</v>
      </c>
      <c r="I5" s="23"/>
      <c r="J5" s="23"/>
      <c r="K5" s="23">
        <f>K4</f>
        <v>55.577002769727315</v>
      </c>
      <c r="L5" s="23">
        <f>L4</f>
        <v>8.4516252512964463E-2</v>
      </c>
      <c r="M5" s="23">
        <f t="shared" si="1"/>
        <v>7.5201578881804107E-2</v>
      </c>
      <c r="N5" s="23">
        <f t="shared" si="2"/>
        <v>6.900045668721054E-2</v>
      </c>
      <c r="O5" s="24">
        <f t="shared" si="3"/>
        <v>6.900045668721054E-2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spans="1:31" x14ac:dyDescent="0.15">
      <c r="A6" s="13" t="s">
        <v>109</v>
      </c>
      <c r="B6" s="14" t="s">
        <v>110</v>
      </c>
      <c r="C6" s="13">
        <v>56.445999</v>
      </c>
      <c r="D6" s="14">
        <v>2.1190000000000001E-2</v>
      </c>
      <c r="E6" s="3">
        <f t="shared" si="0"/>
        <v>1.1960907188100001</v>
      </c>
      <c r="F6" s="3">
        <f t="shared" si="4"/>
        <v>55.365361816990003</v>
      </c>
      <c r="G6" s="37">
        <v>0.88639999999999997</v>
      </c>
      <c r="H6" s="9">
        <f t="shared" ref="H6:H22" si="5">H5</f>
        <v>7.8</v>
      </c>
      <c r="I6" s="23"/>
      <c r="J6" s="23"/>
      <c r="K6" s="23">
        <f t="shared" ref="K6:K22" si="6">K5</f>
        <v>55.577002769727315</v>
      </c>
      <c r="L6" s="23">
        <f t="shared" ref="L6:L22" si="7">L5</f>
        <v>8.4516252512964463E-2</v>
      </c>
      <c r="M6" s="23">
        <f t="shared" si="1"/>
        <v>7.5201578881804107E-2</v>
      </c>
      <c r="N6" s="23">
        <f t="shared" si="2"/>
        <v>1.593521456505429E-3</v>
      </c>
      <c r="O6" s="24">
        <f t="shared" si="3"/>
        <v>1.593521456505429E-3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spans="1:31" x14ac:dyDescent="0.15">
      <c r="A7" s="13" t="s">
        <v>111</v>
      </c>
      <c r="B7" s="14" t="s">
        <v>112</v>
      </c>
      <c r="C7" s="13">
        <v>57.436000999999997</v>
      </c>
      <c r="D7" s="14">
        <v>2.82E-3</v>
      </c>
      <c r="E7" s="3">
        <f t="shared" si="0"/>
        <v>0.16196952281999999</v>
      </c>
      <c r="F7" s="3">
        <f>F4</f>
        <v>55.365361816990003</v>
      </c>
      <c r="G7" s="37">
        <v>0.88639999999999997</v>
      </c>
      <c r="H7" s="9">
        <f t="shared" si="5"/>
        <v>7.8</v>
      </c>
      <c r="I7" s="23"/>
      <c r="J7" s="23"/>
      <c r="K7" s="23">
        <f t="shared" si="6"/>
        <v>55.577002769727315</v>
      </c>
      <c r="L7" s="23">
        <f t="shared" si="7"/>
        <v>8.4516252512964463E-2</v>
      </c>
      <c r="M7" s="23">
        <f t="shared" si="1"/>
        <v>7.5201578881804107E-2</v>
      </c>
      <c r="N7" s="23">
        <f t="shared" si="2"/>
        <v>2.1206845244668758E-4</v>
      </c>
      <c r="O7" s="24">
        <f t="shared" si="3"/>
        <v>2.1206845244668758E-4</v>
      </c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 spans="1:31" x14ac:dyDescent="0.15">
      <c r="A8" s="13" t="s">
        <v>113</v>
      </c>
      <c r="B8" s="14" t="s">
        <v>114</v>
      </c>
      <c r="C8" s="13">
        <v>49.516998000000001</v>
      </c>
      <c r="D8" s="14">
        <v>4.3450000000000003E-2</v>
      </c>
      <c r="E8" s="3">
        <f t="shared" si="0"/>
        <v>2.1515135631</v>
      </c>
      <c r="F8" s="3">
        <f>SUM(E8:E11)</f>
        <v>51.54922269251</v>
      </c>
      <c r="G8" s="37">
        <v>0.09</v>
      </c>
      <c r="H8" s="9">
        <f t="shared" si="5"/>
        <v>7.8</v>
      </c>
      <c r="I8" s="23">
        <f t="shared" ref="I8:I14" si="8">G8/F8</f>
        <v>1.7459041145362765E-3</v>
      </c>
      <c r="J8" s="23"/>
      <c r="K8" s="23">
        <f t="shared" si="6"/>
        <v>55.577002769727315</v>
      </c>
      <c r="L8" s="23">
        <f t="shared" si="7"/>
        <v>8.4516252512964463E-2</v>
      </c>
      <c r="M8" s="23">
        <f t="shared" si="1"/>
        <v>8.200790970635214E-3</v>
      </c>
      <c r="N8" s="23">
        <f t="shared" si="2"/>
        <v>3.5632436767410008E-4</v>
      </c>
      <c r="O8" s="24">
        <f t="shared" si="3"/>
        <v>3.5632436767410008E-4</v>
      </c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 spans="1:31" x14ac:dyDescent="0.15">
      <c r="A9" s="13" t="s">
        <v>115</v>
      </c>
      <c r="B9" s="14" t="s">
        <v>116</v>
      </c>
      <c r="C9" s="13">
        <v>51.493999000000002</v>
      </c>
      <c r="D9" s="14">
        <v>0.83789000000000002</v>
      </c>
      <c r="E9" s="3">
        <f t="shared" si="0"/>
        <v>43.146306822110006</v>
      </c>
      <c r="F9" s="3">
        <f t="shared" si="4"/>
        <v>51.54922269251</v>
      </c>
      <c r="G9" s="37">
        <v>0.09</v>
      </c>
      <c r="H9" s="9">
        <f t="shared" si="5"/>
        <v>7.8</v>
      </c>
      <c r="I9" s="23"/>
      <c r="J9" s="23"/>
      <c r="K9" s="23">
        <f t="shared" si="6"/>
        <v>55.577002769727315</v>
      </c>
      <c r="L9" s="23">
        <f t="shared" si="7"/>
        <v>8.4516252512964463E-2</v>
      </c>
      <c r="M9" s="23">
        <f t="shared" si="1"/>
        <v>8.200790970635214E-3</v>
      </c>
      <c r="N9" s="23">
        <f t="shared" si="2"/>
        <v>6.8713607463855393E-3</v>
      </c>
      <c r="O9" s="24">
        <f t="shared" si="3"/>
        <v>6.8713607463855393E-3</v>
      </c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 x14ac:dyDescent="0.15">
      <c r="A10" s="13" t="s">
        <v>117</v>
      </c>
      <c r="B10" s="14" t="s">
        <v>118</v>
      </c>
      <c r="C10" s="13">
        <v>52.485999999999997</v>
      </c>
      <c r="D10" s="14">
        <v>9.5009999999999997E-2</v>
      </c>
      <c r="E10" s="3">
        <f t="shared" si="0"/>
        <v>4.9866948599999992</v>
      </c>
      <c r="F10" s="3">
        <f t="shared" si="4"/>
        <v>51.54922269251</v>
      </c>
      <c r="G10" s="37">
        <v>0.09</v>
      </c>
      <c r="H10" s="9">
        <f t="shared" si="5"/>
        <v>7.8</v>
      </c>
      <c r="I10" s="23"/>
      <c r="J10" s="23"/>
      <c r="K10" s="23">
        <f t="shared" si="6"/>
        <v>55.577002769727315</v>
      </c>
      <c r="L10" s="23">
        <f t="shared" si="7"/>
        <v>8.4516252512964463E-2</v>
      </c>
      <c r="M10" s="23">
        <f t="shared" si="1"/>
        <v>8.200790970635214E-3</v>
      </c>
      <c r="N10" s="23">
        <f t="shared" si="2"/>
        <v>7.7915715012005164E-4</v>
      </c>
      <c r="O10" s="24">
        <f t="shared" si="3"/>
        <v>7.7915715012005164E-4</v>
      </c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spans="1:31" x14ac:dyDescent="0.15">
      <c r="A11" s="13" t="s">
        <v>119</v>
      </c>
      <c r="B11" s="14" t="s">
        <v>120</v>
      </c>
      <c r="C11" s="13">
        <v>53.476002000000001</v>
      </c>
      <c r="D11" s="14">
        <v>2.3650000000000001E-2</v>
      </c>
      <c r="E11" s="3">
        <f t="shared" si="0"/>
        <v>1.2647074473000002</v>
      </c>
      <c r="F11" s="3">
        <f>F8</f>
        <v>51.54922269251</v>
      </c>
      <c r="G11" s="37">
        <v>0.09</v>
      </c>
      <c r="H11" s="9">
        <f t="shared" si="5"/>
        <v>7.8</v>
      </c>
      <c r="I11" s="23"/>
      <c r="J11" s="23"/>
      <c r="K11" s="23">
        <f t="shared" si="6"/>
        <v>55.577002769727315</v>
      </c>
      <c r="L11" s="23">
        <f t="shared" si="7"/>
        <v>8.4516252512964463E-2</v>
      </c>
      <c r="M11" s="23">
        <f t="shared" si="1"/>
        <v>8.200790970635214E-3</v>
      </c>
      <c r="N11" s="23">
        <f t="shared" si="2"/>
        <v>1.9394870645552282E-4</v>
      </c>
      <c r="O11" s="24">
        <f t="shared" si="3"/>
        <v>1.9394870645552282E-4</v>
      </c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 spans="1:31" x14ac:dyDescent="0.15">
      <c r="A12" s="17" t="s">
        <v>89</v>
      </c>
      <c r="B12" s="18" t="s">
        <v>90</v>
      </c>
      <c r="C12" s="19">
        <v>15.85751</v>
      </c>
      <c r="D12" s="18">
        <v>1</v>
      </c>
      <c r="E12" s="3">
        <f t="shared" si="0"/>
        <v>15.85751</v>
      </c>
      <c r="F12" s="3">
        <f>SUM(E12:E12)</f>
        <v>15.85751</v>
      </c>
      <c r="G12" s="37">
        <v>1E-4</v>
      </c>
      <c r="H12" s="9">
        <f t="shared" si="5"/>
        <v>7.8</v>
      </c>
      <c r="I12" s="23">
        <f t="shared" si="8"/>
        <v>6.3061602988110997E-6</v>
      </c>
      <c r="J12" s="23"/>
      <c r="K12" s="23">
        <f t="shared" si="6"/>
        <v>55.577002769727315</v>
      </c>
      <c r="L12" s="23">
        <f t="shared" si="7"/>
        <v>8.4516252512964463E-2</v>
      </c>
      <c r="M12" s="23">
        <f t="shared" si="1"/>
        <v>2.9621043909163543E-5</v>
      </c>
      <c r="N12" s="23">
        <f t="shared" si="2"/>
        <v>2.9621043909163543E-5</v>
      </c>
      <c r="O12" s="24">
        <f t="shared" si="3"/>
        <v>2.9621043909163543E-5</v>
      </c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</row>
    <row r="13" spans="1:31" x14ac:dyDescent="0.15">
      <c r="A13" s="13" t="s">
        <v>121</v>
      </c>
      <c r="B13" s="14" t="s">
        <v>122</v>
      </c>
      <c r="C13" s="13">
        <v>54.466099</v>
      </c>
      <c r="D13" s="14">
        <v>1</v>
      </c>
      <c r="E13" s="3">
        <f t="shared" si="0"/>
        <v>54.466099</v>
      </c>
      <c r="F13" s="3">
        <f>SUM(E13:E13)</f>
        <v>54.466099</v>
      </c>
      <c r="G13" s="38">
        <v>4.4999999999999997E-3</v>
      </c>
      <c r="H13" s="9">
        <f t="shared" si="5"/>
        <v>7.8</v>
      </c>
      <c r="I13" s="23">
        <f t="shared" si="8"/>
        <v>8.2620200135867993E-5</v>
      </c>
      <c r="J13" s="23"/>
      <c r="K13" s="23">
        <f t="shared" si="6"/>
        <v>55.577002769727315</v>
      </c>
      <c r="L13" s="23">
        <f t="shared" si="7"/>
        <v>8.4516252512964463E-2</v>
      </c>
      <c r="M13" s="23">
        <f t="shared" si="1"/>
        <v>3.8808029927019365E-4</v>
      </c>
      <c r="N13" s="23">
        <f t="shared" si="2"/>
        <v>3.8808029927019365E-4</v>
      </c>
      <c r="O13" s="24">
        <f t="shared" si="3"/>
        <v>3.8808029927019365E-4</v>
      </c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</row>
    <row r="14" spans="1:31" x14ac:dyDescent="0.15">
      <c r="A14" s="13" t="s">
        <v>46</v>
      </c>
      <c r="B14" s="14" t="s">
        <v>47</v>
      </c>
      <c r="C14" s="13">
        <v>180.38999899999999</v>
      </c>
      <c r="D14" s="14">
        <v>0.26540000000000002</v>
      </c>
      <c r="E14" s="3">
        <f t="shared" si="0"/>
        <v>47.875505734600004</v>
      </c>
      <c r="F14" s="3">
        <f>SUM(E14:E17)</f>
        <v>182.26899420220002</v>
      </c>
      <c r="G14" s="38">
        <v>1.4999999999999999E-2</v>
      </c>
      <c r="H14" s="9">
        <f t="shared" si="5"/>
        <v>7.8</v>
      </c>
      <c r="I14" s="23">
        <f t="shared" si="8"/>
        <v>8.2295949816674568E-5</v>
      </c>
      <c r="J14" s="23"/>
      <c r="K14" s="23">
        <f t="shared" si="6"/>
        <v>55.577002769727315</v>
      </c>
      <c r="L14" s="23">
        <f t="shared" si="7"/>
        <v>8.4516252512964463E-2</v>
      </c>
      <c r="M14" s="23">
        <f t="shared" si="1"/>
        <v>3.8655724364089104E-4</v>
      </c>
      <c r="N14" s="23">
        <f t="shared" si="2"/>
        <v>1.0259229246229248E-4</v>
      </c>
      <c r="O14" s="24">
        <f t="shared" si="3"/>
        <v>1.0259229246229248E-4</v>
      </c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</row>
    <row r="15" spans="1:31" x14ac:dyDescent="0.15">
      <c r="A15" s="13" t="s">
        <v>48</v>
      </c>
      <c r="B15" s="14" t="s">
        <v>49</v>
      </c>
      <c r="C15" s="13">
        <v>181.38000500000001</v>
      </c>
      <c r="D15" s="14">
        <v>0.14330000000000001</v>
      </c>
      <c r="E15" s="3">
        <f t="shared" si="0"/>
        <v>25.991754716500004</v>
      </c>
      <c r="F15" s="3">
        <f>F14</f>
        <v>182.26899420220002</v>
      </c>
      <c r="G15" s="38">
        <v>1.4999999999999999E-2</v>
      </c>
      <c r="H15" s="9">
        <f t="shared" si="5"/>
        <v>7.8</v>
      </c>
      <c r="I15" s="23"/>
      <c r="J15" s="23"/>
      <c r="K15" s="23">
        <f t="shared" si="6"/>
        <v>55.577002769727315</v>
      </c>
      <c r="L15" s="23">
        <f t="shared" si="7"/>
        <v>8.4516252512964463E-2</v>
      </c>
      <c r="M15" s="23">
        <f t="shared" si="1"/>
        <v>3.8655724364089104E-4</v>
      </c>
      <c r="N15" s="23">
        <f t="shared" si="2"/>
        <v>5.539365301373969E-5</v>
      </c>
      <c r="O15" s="24">
        <f t="shared" si="3"/>
        <v>5.539365301373969E-5</v>
      </c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</row>
    <row r="16" spans="1:31" x14ac:dyDescent="0.15">
      <c r="A16" s="13" t="s">
        <v>50</v>
      </c>
      <c r="B16" s="14" t="s">
        <v>51</v>
      </c>
      <c r="C16" s="13">
        <v>182.36999499999999</v>
      </c>
      <c r="D16" s="14">
        <v>0.30669999999999997</v>
      </c>
      <c r="E16" s="3">
        <f t="shared" si="0"/>
        <v>55.932877466499988</v>
      </c>
      <c r="F16" s="3">
        <f>F15</f>
        <v>182.26899420220002</v>
      </c>
      <c r="G16" s="38">
        <v>1.4999999999999999E-2</v>
      </c>
      <c r="H16" s="9">
        <f t="shared" si="5"/>
        <v>7.8</v>
      </c>
      <c r="I16" s="23"/>
      <c r="J16" s="23"/>
      <c r="K16" s="23">
        <f t="shared" si="6"/>
        <v>55.577002769727315</v>
      </c>
      <c r="L16" s="23">
        <f t="shared" si="7"/>
        <v>8.4516252512964463E-2</v>
      </c>
      <c r="M16" s="23">
        <f t="shared" si="1"/>
        <v>3.8655724364089104E-4</v>
      </c>
      <c r="N16" s="23">
        <f t="shared" si="2"/>
        <v>1.1855710662466127E-4</v>
      </c>
      <c r="O16" s="24">
        <f t="shared" si="3"/>
        <v>1.1855710662466127E-4</v>
      </c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</row>
    <row r="17" spans="1:31" x14ac:dyDescent="0.15">
      <c r="A17" s="13" t="s">
        <v>52</v>
      </c>
      <c r="B17" s="14" t="s">
        <v>53</v>
      </c>
      <c r="C17" s="13">
        <v>184.36000100000001</v>
      </c>
      <c r="D17" s="14">
        <v>0.28460000000000002</v>
      </c>
      <c r="E17" s="3">
        <f t="shared" si="0"/>
        <v>52.468856284600008</v>
      </c>
      <c r="F17" s="3">
        <f>F16</f>
        <v>182.26899420220002</v>
      </c>
      <c r="G17" s="38">
        <v>1.4999999999999999E-2</v>
      </c>
      <c r="H17" s="9">
        <f t="shared" si="5"/>
        <v>7.8</v>
      </c>
      <c r="I17" s="23"/>
      <c r="J17" s="23"/>
      <c r="K17" s="23">
        <f t="shared" si="6"/>
        <v>55.577002769727315</v>
      </c>
      <c r="L17" s="23">
        <f t="shared" si="7"/>
        <v>8.4516252512964463E-2</v>
      </c>
      <c r="M17" s="23">
        <f t="shared" si="1"/>
        <v>3.8655724364089104E-4</v>
      </c>
      <c r="N17" s="23">
        <f t="shared" si="2"/>
        <v>1.100141915401976E-4</v>
      </c>
      <c r="O17" s="24">
        <f t="shared" si="3"/>
        <v>1.100141915401976E-4</v>
      </c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</row>
    <row r="18" spans="1:31" x14ac:dyDescent="0.15">
      <c r="A18" s="13" t="s">
        <v>123</v>
      </c>
      <c r="B18" s="14" t="s">
        <v>124</v>
      </c>
      <c r="C18" s="13">
        <v>179.39399700000001</v>
      </c>
      <c r="D18" s="26">
        <v>1</v>
      </c>
      <c r="E18" s="3">
        <f t="shared" si="0"/>
        <v>179.39399700000001</v>
      </c>
      <c r="F18" s="3">
        <f>SUM(E18:E18)</f>
        <v>179.39399700000001</v>
      </c>
      <c r="G18" s="38">
        <v>1.5E-3</v>
      </c>
      <c r="H18" s="9">
        <f t="shared" si="5"/>
        <v>7.8</v>
      </c>
      <c r="I18" s="23">
        <f>G18/F18</f>
        <v>8.3614838014897455E-6</v>
      </c>
      <c r="J18" s="23"/>
      <c r="K18" s="23">
        <f t="shared" si="6"/>
        <v>55.577002769727315</v>
      </c>
      <c r="L18" s="23">
        <f t="shared" si="7"/>
        <v>8.4516252512964463E-2</v>
      </c>
      <c r="M18" s="23">
        <f t="shared" si="1"/>
        <v>3.9275227253005563E-5</v>
      </c>
      <c r="N18" s="23">
        <f t="shared" si="2"/>
        <v>3.9275227253005563E-5</v>
      </c>
      <c r="O18" s="24">
        <f t="shared" si="3"/>
        <v>3.9275227253005563E-5</v>
      </c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</row>
    <row r="19" spans="1:31" x14ac:dyDescent="0.15">
      <c r="A19" s="13" t="s">
        <v>97</v>
      </c>
      <c r="B19" s="14" t="s">
        <v>98</v>
      </c>
      <c r="C19" s="13">
        <v>27.736999999999998</v>
      </c>
      <c r="D19" s="14">
        <v>0.92222999999999999</v>
      </c>
      <c r="E19" s="3">
        <f t="shared" si="0"/>
        <v>25.579893509999998</v>
      </c>
      <c r="F19" s="3">
        <f>SUM(E19:E21)</f>
        <v>27.844619076849998</v>
      </c>
      <c r="G19" s="38">
        <v>5.0000000000000001E-4</v>
      </c>
      <c r="H19" s="9">
        <f t="shared" si="5"/>
        <v>7.8</v>
      </c>
      <c r="I19" s="23">
        <f>G19/F19</f>
        <v>1.7956790811898725E-5</v>
      </c>
      <c r="J19" s="23"/>
      <c r="K19" s="23">
        <f t="shared" si="6"/>
        <v>55.577002769727315</v>
      </c>
      <c r="L19" s="23">
        <f t="shared" si="7"/>
        <v>8.4516252512964463E-2</v>
      </c>
      <c r="M19" s="23">
        <f t="shared" si="1"/>
        <v>8.4345919530018216E-5</v>
      </c>
      <c r="N19" s="23">
        <f t="shared" si="2"/>
        <v>7.7786337368168697E-5</v>
      </c>
      <c r="O19" s="24">
        <f t="shared" si="3"/>
        <v>7.7786337368168697E-5</v>
      </c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</row>
    <row r="20" spans="1:31" x14ac:dyDescent="0.15">
      <c r="A20" s="13" t="s">
        <v>99</v>
      </c>
      <c r="B20" s="14" t="s">
        <v>100</v>
      </c>
      <c r="C20" s="13">
        <v>28.728000999999999</v>
      </c>
      <c r="D20" s="14">
        <v>4.6850000000000003E-2</v>
      </c>
      <c r="E20" s="3">
        <f t="shared" si="0"/>
        <v>1.3459068468499999</v>
      </c>
      <c r="F20" s="3">
        <f>F19</f>
        <v>27.844619076849998</v>
      </c>
      <c r="G20" s="38">
        <v>5.0000000000000001E-4</v>
      </c>
      <c r="H20" s="9">
        <f t="shared" si="5"/>
        <v>7.8</v>
      </c>
      <c r="I20" s="23"/>
      <c r="J20" s="23"/>
      <c r="K20" s="23">
        <f t="shared" si="6"/>
        <v>55.577002769727315</v>
      </c>
      <c r="L20" s="23">
        <f t="shared" si="7"/>
        <v>8.4516252512964463E-2</v>
      </c>
      <c r="M20" s="23">
        <f t="shared" si="1"/>
        <v>8.4345919530018216E-5</v>
      </c>
      <c r="N20" s="23">
        <f t="shared" si="2"/>
        <v>3.9516063299813537E-6</v>
      </c>
      <c r="O20" s="24">
        <f t="shared" si="3"/>
        <v>3.9516063299813537E-6</v>
      </c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</row>
    <row r="21" spans="1:31" x14ac:dyDescent="0.15">
      <c r="A21" s="13" t="s">
        <v>101</v>
      </c>
      <c r="B21" s="14" t="s">
        <v>102</v>
      </c>
      <c r="C21" s="13">
        <v>29.716000000000001</v>
      </c>
      <c r="D21" s="14">
        <v>3.092E-2</v>
      </c>
      <c r="E21" s="3">
        <f t="shared" si="0"/>
        <v>0.91881871999999998</v>
      </c>
      <c r="F21" s="3">
        <f>F19</f>
        <v>27.844619076849998</v>
      </c>
      <c r="G21" s="38">
        <v>5.0000000000000001E-4</v>
      </c>
      <c r="H21" s="9">
        <f t="shared" si="5"/>
        <v>7.8</v>
      </c>
      <c r="I21" s="23"/>
      <c r="J21" s="23"/>
      <c r="K21" s="23">
        <f t="shared" si="6"/>
        <v>55.577002769727315</v>
      </c>
      <c r="L21" s="23">
        <f t="shared" si="7"/>
        <v>8.4516252512964463E-2</v>
      </c>
      <c r="M21" s="23">
        <f t="shared" si="1"/>
        <v>8.4345919530018216E-5</v>
      </c>
      <c r="N21" s="23">
        <f t="shared" si="2"/>
        <v>2.6079758318681634E-6</v>
      </c>
      <c r="O21" s="24">
        <f t="shared" si="3"/>
        <v>2.6079758318681634E-6</v>
      </c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</row>
    <row r="22" spans="1:31" x14ac:dyDescent="0.15">
      <c r="A22" s="15" t="s">
        <v>125</v>
      </c>
      <c r="B22" s="16" t="s">
        <v>126</v>
      </c>
      <c r="C22" s="15">
        <v>50.506301999999998</v>
      </c>
      <c r="D22" s="14">
        <v>1</v>
      </c>
      <c r="E22" s="3">
        <f t="shared" si="0"/>
        <v>50.506301999999998</v>
      </c>
      <c r="F22" s="3">
        <f>SUM(E22:E22)</f>
        <v>50.506301999999998</v>
      </c>
      <c r="G22" s="38">
        <v>2E-3</v>
      </c>
      <c r="H22" s="9">
        <f t="shared" si="5"/>
        <v>7.8</v>
      </c>
      <c r="I22" s="23">
        <f>G22/F22</f>
        <v>3.9599018752154931E-5</v>
      </c>
      <c r="J22" s="23"/>
      <c r="K22" s="23">
        <f t="shared" si="6"/>
        <v>55.577002769727315</v>
      </c>
      <c r="L22" s="23">
        <f t="shared" si="7"/>
        <v>8.4516252512964463E-2</v>
      </c>
      <c r="M22" s="23">
        <f t="shared" si="1"/>
        <v>1.8600292692187205E-4</v>
      </c>
      <c r="N22" s="23">
        <f t="shared" si="2"/>
        <v>1.8600292692187205E-4</v>
      </c>
      <c r="O22" s="24">
        <f t="shared" si="3"/>
        <v>1.8600292692187205E-4</v>
      </c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</row>
  </sheetData>
  <phoneticPr fontId="9" type="noConversion"/>
  <pageMargins left="0.75" right="0.75" top="1" bottom="1" header="0.51111111111111107" footer="0.51111111111111107"/>
  <pageSetup paperSize="9" orientation="portrait" horizontalDpi="0" verticalDpi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opLeftCell="A6" zoomScaleNormal="100" zoomScaleSheetLayoutView="100" workbookViewId="0">
      <selection activeCell="A22" sqref="A22:XFD72"/>
    </sheetView>
  </sheetViews>
  <sheetFormatPr defaultColWidth="9" defaultRowHeight="14.25" x14ac:dyDescent="0.15"/>
  <cols>
    <col min="1" max="1" width="10.875" customWidth="1"/>
    <col min="3" max="3" width="11.5" bestFit="1" customWidth="1"/>
    <col min="5" max="6" width="12.625" bestFit="1" customWidth="1"/>
    <col min="7" max="7" width="9.375" bestFit="1" customWidth="1"/>
    <col min="9" max="10" width="12.625" bestFit="1" customWidth="1"/>
    <col min="11" max="12" width="12.75" bestFit="1" customWidth="1"/>
    <col min="13" max="14" width="12.625" bestFit="1" customWidth="1"/>
    <col min="15" max="15" width="14.375" customWidth="1"/>
    <col min="16" max="16" width="11.625" customWidth="1"/>
    <col min="17" max="17" width="12.75" bestFit="1" customWidth="1"/>
  </cols>
  <sheetData>
    <row r="1" spans="1:17" ht="54" x14ac:dyDescent="0.15">
      <c r="A1" s="1" t="s">
        <v>7</v>
      </c>
      <c r="B1" s="1" t="s">
        <v>8</v>
      </c>
      <c r="C1" s="10" t="s">
        <v>9</v>
      </c>
      <c r="D1" s="11" t="s">
        <v>10</v>
      </c>
      <c r="E1" s="10" t="s">
        <v>11</v>
      </c>
      <c r="F1" s="10" t="s">
        <v>12</v>
      </c>
      <c r="G1" s="11" t="s">
        <v>13</v>
      </c>
      <c r="H1" s="12" t="s">
        <v>14</v>
      </c>
      <c r="I1" s="34" t="s">
        <v>127</v>
      </c>
      <c r="J1" s="22" t="s">
        <v>16</v>
      </c>
      <c r="K1" s="22" t="s">
        <v>25</v>
      </c>
      <c r="L1" s="22" t="s">
        <v>26</v>
      </c>
      <c r="M1" s="22" t="s">
        <v>19</v>
      </c>
      <c r="N1" s="22" t="s">
        <v>20</v>
      </c>
    </row>
    <row r="2" spans="1:17" x14ac:dyDescent="0.1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7" x14ac:dyDescent="0.15">
      <c r="A3" s="31" t="s">
        <v>105</v>
      </c>
      <c r="B3" s="14" t="s">
        <v>106</v>
      </c>
      <c r="C3" s="31">
        <v>53.476002000000001</v>
      </c>
      <c r="D3" s="14">
        <v>5.8450000000000002E-2</v>
      </c>
      <c r="E3" s="21">
        <f t="shared" ref="E3:E21" si="0">C3*D3</f>
        <v>3.1256723169000002</v>
      </c>
      <c r="F3" s="21">
        <f>SUM(E3:E6)</f>
        <v>55.365361816990003</v>
      </c>
      <c r="G3" s="32">
        <v>0.89346999999999999</v>
      </c>
      <c r="H3" s="9">
        <v>7.8</v>
      </c>
      <c r="I3" s="35">
        <f>G3/F3</f>
        <v>1.613770723567854E-2</v>
      </c>
      <c r="J3" s="36">
        <f>SUM(I3:I21)</f>
        <v>1.8104236592157198E-2</v>
      </c>
      <c r="K3" s="21">
        <f>1/J3</f>
        <v>55.235689994970713</v>
      </c>
      <c r="L3" s="36">
        <f t="shared" ref="L3:L21" si="1">0.6022*H3/K3</f>
        <v>8.5038495951217097E-2</v>
      </c>
      <c r="M3" s="36">
        <f t="shared" ref="M3:M21" si="2">0.6022*H3*G3/F3</f>
        <v>7.5801392919139801E-2</v>
      </c>
      <c r="N3" s="36">
        <f t="shared" ref="N3:N21" si="3">M3*D3</f>
        <v>4.4305914161237216E-3</v>
      </c>
      <c r="O3" s="55">
        <f>N3*0.709</f>
        <v>3.1412893140317184E-3</v>
      </c>
      <c r="P3" s="55"/>
      <c r="Q3" s="55"/>
    </row>
    <row r="4" spans="1:17" x14ac:dyDescent="0.15">
      <c r="A4" s="31" t="s">
        <v>107</v>
      </c>
      <c r="B4" s="14" t="s">
        <v>108</v>
      </c>
      <c r="C4" s="31">
        <v>55.454399000000002</v>
      </c>
      <c r="D4" s="14">
        <v>0.91754000000000002</v>
      </c>
      <c r="E4" s="21">
        <f t="shared" si="0"/>
        <v>50.881629258460002</v>
      </c>
      <c r="F4" s="21">
        <f>SUM(E3:E6)</f>
        <v>55.365361816990003</v>
      </c>
      <c r="G4" s="32">
        <v>0.89346999999999999</v>
      </c>
      <c r="H4" s="9">
        <f t="shared" ref="H4:H21" si="4">H3</f>
        <v>7.8</v>
      </c>
      <c r="I4" s="35"/>
      <c r="J4" s="21"/>
      <c r="K4" s="21">
        <f t="shared" ref="K4:K21" si="5">K3</f>
        <v>55.235689994970713</v>
      </c>
      <c r="L4" s="36">
        <f t="shared" si="1"/>
        <v>8.5038495951217097E-2</v>
      </c>
      <c r="M4" s="36">
        <f t="shared" si="2"/>
        <v>7.5801392919139801E-2</v>
      </c>
      <c r="N4" s="36">
        <f t="shared" si="3"/>
        <v>6.9550810059027537E-2</v>
      </c>
      <c r="O4" s="55">
        <f t="shared" ref="O4:O21" si="6">N4*0.709</f>
        <v>4.9311524331850522E-2</v>
      </c>
      <c r="P4" s="55"/>
      <c r="Q4" s="55"/>
    </row>
    <row r="5" spans="1:17" x14ac:dyDescent="0.15">
      <c r="A5" s="31" t="s">
        <v>109</v>
      </c>
      <c r="B5" s="14" t="s">
        <v>110</v>
      </c>
      <c r="C5" s="31">
        <v>56.445999</v>
      </c>
      <c r="D5" s="14">
        <v>2.1190000000000001E-2</v>
      </c>
      <c r="E5" s="21">
        <f t="shared" si="0"/>
        <v>1.1960907188100001</v>
      </c>
      <c r="F5" s="21">
        <f>SUM(E3:E6)</f>
        <v>55.365361816990003</v>
      </c>
      <c r="G5" s="32">
        <v>0.89346999999999999</v>
      </c>
      <c r="H5" s="9">
        <f t="shared" si="4"/>
        <v>7.8</v>
      </c>
      <c r="I5" s="35"/>
      <c r="J5" s="21"/>
      <c r="K5" s="21">
        <f t="shared" si="5"/>
        <v>55.235689994970713</v>
      </c>
      <c r="L5" s="36">
        <f t="shared" si="1"/>
        <v>8.5038495951217097E-2</v>
      </c>
      <c r="M5" s="36">
        <f t="shared" si="2"/>
        <v>7.5801392919139801E-2</v>
      </c>
      <c r="N5" s="36">
        <f t="shared" si="3"/>
        <v>1.6062315159565725E-3</v>
      </c>
      <c r="O5" s="55">
        <f t="shared" si="6"/>
        <v>1.1388181448132098E-3</v>
      </c>
      <c r="P5" s="55"/>
      <c r="Q5" s="55"/>
    </row>
    <row r="6" spans="1:17" x14ac:dyDescent="0.15">
      <c r="A6" s="31" t="s">
        <v>111</v>
      </c>
      <c r="B6" s="14" t="s">
        <v>112</v>
      </c>
      <c r="C6" s="31">
        <v>57.436000999999997</v>
      </c>
      <c r="D6" s="14">
        <v>2.82E-3</v>
      </c>
      <c r="E6" s="21">
        <f t="shared" si="0"/>
        <v>0.16196952281999999</v>
      </c>
      <c r="F6" s="21">
        <f>SUM(E3:E6)</f>
        <v>55.365361816990003</v>
      </c>
      <c r="G6" s="32">
        <v>0.89346999999999999</v>
      </c>
      <c r="H6" s="9">
        <f t="shared" si="4"/>
        <v>7.8</v>
      </c>
      <c r="I6" s="35"/>
      <c r="J6" s="21"/>
      <c r="K6" s="21">
        <f t="shared" si="5"/>
        <v>55.235689994970713</v>
      </c>
      <c r="L6" s="36">
        <f t="shared" si="1"/>
        <v>8.5038495951217097E-2</v>
      </c>
      <c r="M6" s="36">
        <f t="shared" si="2"/>
        <v>7.5801392919139801E-2</v>
      </c>
      <c r="N6" s="36">
        <f t="shared" si="3"/>
        <v>2.1375992803197424E-4</v>
      </c>
      <c r="O6" s="55">
        <f t="shared" si="6"/>
        <v>1.5155578897466972E-4</v>
      </c>
      <c r="P6" s="55"/>
      <c r="Q6" s="55"/>
    </row>
    <row r="7" spans="1:17" x14ac:dyDescent="0.15">
      <c r="A7" s="31" t="s">
        <v>113</v>
      </c>
      <c r="B7" s="14" t="s">
        <v>114</v>
      </c>
      <c r="C7" s="31">
        <v>49.516998000000001</v>
      </c>
      <c r="D7" s="14">
        <v>4.3450000000000003E-2</v>
      </c>
      <c r="E7" s="21">
        <f t="shared" si="0"/>
        <v>2.1515135631</v>
      </c>
      <c r="F7" s="21">
        <f>SUM(E7:E10)</f>
        <v>51.54922269251</v>
      </c>
      <c r="G7" s="32">
        <v>8.8200000000000001E-2</v>
      </c>
      <c r="H7" s="9">
        <f t="shared" si="4"/>
        <v>7.8</v>
      </c>
      <c r="I7" s="35">
        <f t="shared" ref="I7:I13" si="7">G7/F7</f>
        <v>1.7109860322455509E-3</v>
      </c>
      <c r="J7" s="21"/>
      <c r="K7" s="21">
        <f t="shared" si="5"/>
        <v>55.235689994970713</v>
      </c>
      <c r="L7" s="36">
        <f t="shared" si="1"/>
        <v>8.5038495951217097E-2</v>
      </c>
      <c r="M7" s="36">
        <f t="shared" si="2"/>
        <v>8.0367751512225114E-3</v>
      </c>
      <c r="N7" s="36">
        <f t="shared" si="3"/>
        <v>3.4919788032061814E-4</v>
      </c>
      <c r="O7" s="55">
        <f t="shared" si="6"/>
        <v>2.4758129714731823E-4</v>
      </c>
      <c r="P7" s="55"/>
      <c r="Q7" s="55"/>
    </row>
    <row r="8" spans="1:17" x14ac:dyDescent="0.15">
      <c r="A8" s="31" t="s">
        <v>115</v>
      </c>
      <c r="B8" s="14" t="s">
        <v>116</v>
      </c>
      <c r="C8" s="31">
        <v>51.493999000000002</v>
      </c>
      <c r="D8" s="14">
        <v>0.83789000000000002</v>
      </c>
      <c r="E8" s="21">
        <f t="shared" si="0"/>
        <v>43.146306822110006</v>
      </c>
      <c r="F8" s="21">
        <f>F7</f>
        <v>51.54922269251</v>
      </c>
      <c r="G8" s="32">
        <v>8.8200000000000001E-2</v>
      </c>
      <c r="H8" s="9">
        <f t="shared" si="4"/>
        <v>7.8</v>
      </c>
      <c r="I8" s="35"/>
      <c r="J8" s="21"/>
      <c r="K8" s="21">
        <f t="shared" si="5"/>
        <v>55.235689994970713</v>
      </c>
      <c r="L8" s="36">
        <f t="shared" si="1"/>
        <v>8.5038495951217097E-2</v>
      </c>
      <c r="M8" s="36">
        <f t="shared" si="2"/>
        <v>8.0367751512225114E-3</v>
      </c>
      <c r="N8" s="36">
        <f t="shared" si="3"/>
        <v>6.7339335314578301E-3</v>
      </c>
      <c r="O8" s="55">
        <f t="shared" si="6"/>
        <v>4.7743588738036009E-3</v>
      </c>
      <c r="P8" s="55"/>
      <c r="Q8" s="55"/>
    </row>
    <row r="9" spans="1:17" x14ac:dyDescent="0.15">
      <c r="A9" s="31" t="s">
        <v>117</v>
      </c>
      <c r="B9" s="14" t="s">
        <v>118</v>
      </c>
      <c r="C9" s="31">
        <v>52.485999999999997</v>
      </c>
      <c r="D9" s="14">
        <v>9.5009999999999997E-2</v>
      </c>
      <c r="E9" s="21">
        <f t="shared" si="0"/>
        <v>4.9866948599999992</v>
      </c>
      <c r="F9" s="21">
        <f>F8</f>
        <v>51.54922269251</v>
      </c>
      <c r="G9" s="32">
        <v>8.8200000000000001E-2</v>
      </c>
      <c r="H9" s="9">
        <f t="shared" si="4"/>
        <v>7.8</v>
      </c>
      <c r="I9" s="35"/>
      <c r="J9" s="21"/>
      <c r="K9" s="21">
        <f t="shared" si="5"/>
        <v>55.235689994970713</v>
      </c>
      <c r="L9" s="36">
        <f t="shared" si="1"/>
        <v>8.5038495951217097E-2</v>
      </c>
      <c r="M9" s="36">
        <f t="shared" si="2"/>
        <v>8.0367751512225114E-3</v>
      </c>
      <c r="N9" s="36">
        <f t="shared" si="3"/>
        <v>7.6357400711765081E-4</v>
      </c>
      <c r="O9" s="55">
        <f t="shared" si="6"/>
        <v>5.4137397104641444E-4</v>
      </c>
      <c r="P9" s="55"/>
      <c r="Q9" s="55"/>
    </row>
    <row r="10" spans="1:17" x14ac:dyDescent="0.15">
      <c r="A10" s="31" t="s">
        <v>119</v>
      </c>
      <c r="B10" s="14" t="s">
        <v>120</v>
      </c>
      <c r="C10" s="31">
        <v>53.476002000000001</v>
      </c>
      <c r="D10" s="14">
        <v>2.3650000000000001E-2</v>
      </c>
      <c r="E10" s="21">
        <f t="shared" si="0"/>
        <v>1.2647074473000002</v>
      </c>
      <c r="F10" s="21">
        <f>F9</f>
        <v>51.54922269251</v>
      </c>
      <c r="G10" s="32">
        <v>8.8200000000000001E-2</v>
      </c>
      <c r="H10" s="9">
        <f t="shared" si="4"/>
        <v>7.8</v>
      </c>
      <c r="I10" s="35"/>
      <c r="J10" s="21"/>
      <c r="K10" s="21">
        <f t="shared" si="5"/>
        <v>55.235689994970713</v>
      </c>
      <c r="L10" s="36">
        <f t="shared" si="1"/>
        <v>8.5038495951217097E-2</v>
      </c>
      <c r="M10" s="36">
        <f t="shared" si="2"/>
        <v>8.0367751512225114E-3</v>
      </c>
      <c r="N10" s="36">
        <f t="shared" si="3"/>
        <v>1.9006973232641241E-4</v>
      </c>
      <c r="O10" s="55">
        <f t="shared" si="6"/>
        <v>1.347594402194264E-4</v>
      </c>
      <c r="P10" s="55"/>
      <c r="Q10" s="55"/>
    </row>
    <row r="11" spans="1:17" x14ac:dyDescent="0.15">
      <c r="A11" s="31" t="s">
        <v>27</v>
      </c>
      <c r="B11" s="14" t="s">
        <v>28</v>
      </c>
      <c r="C11" s="31">
        <v>11.8969</v>
      </c>
      <c r="D11" s="14">
        <v>1</v>
      </c>
      <c r="E11" s="21">
        <f t="shared" si="0"/>
        <v>11.8969</v>
      </c>
      <c r="F11" s="21">
        <f>SUM(E11)</f>
        <v>11.8969</v>
      </c>
      <c r="G11" s="32">
        <v>1E-3</v>
      </c>
      <c r="H11" s="9">
        <f t="shared" si="4"/>
        <v>7.8</v>
      </c>
      <c r="I11" s="21">
        <f t="shared" si="7"/>
        <v>8.4055510258975027E-5</v>
      </c>
      <c r="J11" s="21"/>
      <c r="K11" s="21">
        <f t="shared" si="5"/>
        <v>55.235689994970713</v>
      </c>
      <c r="L11" s="36">
        <f t="shared" si="1"/>
        <v>8.5038495951217097E-2</v>
      </c>
      <c r="M11" s="36">
        <f t="shared" si="2"/>
        <v>3.9482218056804708E-4</v>
      </c>
      <c r="N11" s="36">
        <f t="shared" si="3"/>
        <v>3.9482218056804708E-4</v>
      </c>
      <c r="O11" s="55">
        <f t="shared" si="6"/>
        <v>2.7992892602274539E-4</v>
      </c>
      <c r="P11" s="55"/>
      <c r="Q11" s="55"/>
    </row>
    <row r="12" spans="1:17" x14ac:dyDescent="0.15">
      <c r="A12" s="31" t="s">
        <v>121</v>
      </c>
      <c r="B12" s="14" t="s">
        <v>122</v>
      </c>
      <c r="C12" s="31">
        <v>54.466099</v>
      </c>
      <c r="D12" s="14">
        <v>1</v>
      </c>
      <c r="E12" s="21">
        <f t="shared" si="0"/>
        <v>54.466099</v>
      </c>
      <c r="F12" s="21">
        <f>SUM(E12)</f>
        <v>54.466099</v>
      </c>
      <c r="G12" s="32">
        <v>3.7000000000000002E-3</v>
      </c>
      <c r="H12" s="9">
        <f t="shared" si="4"/>
        <v>7.8</v>
      </c>
      <c r="I12" s="21">
        <f t="shared" si="7"/>
        <v>6.7932164556158142E-5</v>
      </c>
      <c r="J12" s="21"/>
      <c r="K12" s="21">
        <f t="shared" si="5"/>
        <v>55.235689994970713</v>
      </c>
      <c r="L12" s="36">
        <f t="shared" si="1"/>
        <v>8.5038495951217097E-2</v>
      </c>
      <c r="M12" s="36">
        <f t="shared" si="2"/>
        <v>3.1908824606660376E-4</v>
      </c>
      <c r="N12" s="36">
        <f t="shared" si="3"/>
        <v>3.1908824606660376E-4</v>
      </c>
      <c r="O12" s="55">
        <f t="shared" si="6"/>
        <v>2.2623356646122206E-4</v>
      </c>
      <c r="P12" s="55"/>
      <c r="Q12" s="55"/>
    </row>
    <row r="13" spans="1:17" x14ac:dyDescent="0.15">
      <c r="A13" s="31" t="s">
        <v>46</v>
      </c>
      <c r="B13" s="14" t="s">
        <v>47</v>
      </c>
      <c r="C13" s="31">
        <v>180.38999899999999</v>
      </c>
      <c r="D13" s="14">
        <v>0.26540000000000002</v>
      </c>
      <c r="E13" s="21">
        <f t="shared" si="0"/>
        <v>47.875505734600004</v>
      </c>
      <c r="F13" s="21">
        <f>SUM(E13:E16)</f>
        <v>182.26899420220002</v>
      </c>
      <c r="G13" s="32">
        <v>1.0999999999999999E-2</v>
      </c>
      <c r="H13" s="9">
        <f t="shared" si="4"/>
        <v>7.8</v>
      </c>
      <c r="I13" s="21">
        <f t="shared" si="7"/>
        <v>6.0350363198894676E-5</v>
      </c>
      <c r="J13" s="21"/>
      <c r="K13" s="21">
        <f t="shared" si="5"/>
        <v>55.235689994970713</v>
      </c>
      <c r="L13" s="36">
        <f t="shared" si="1"/>
        <v>8.5038495951217097E-2</v>
      </c>
      <c r="M13" s="36">
        <f t="shared" si="2"/>
        <v>2.8347531200332009E-4</v>
      </c>
      <c r="N13" s="36">
        <f t="shared" si="3"/>
        <v>7.5234347805681166E-5</v>
      </c>
      <c r="O13" s="55">
        <f t="shared" si="6"/>
        <v>5.3341152594227947E-5</v>
      </c>
      <c r="P13" s="55"/>
      <c r="Q13" s="55"/>
    </row>
    <row r="14" spans="1:17" x14ac:dyDescent="0.15">
      <c r="A14" s="31" t="s">
        <v>48</v>
      </c>
      <c r="B14" s="14" t="s">
        <v>49</v>
      </c>
      <c r="C14" s="31">
        <v>181.38000500000001</v>
      </c>
      <c r="D14" s="14">
        <v>0.14330000000000001</v>
      </c>
      <c r="E14" s="21">
        <f t="shared" si="0"/>
        <v>25.991754716500004</v>
      </c>
      <c r="F14" s="21">
        <f>SUM(E13:E16)</f>
        <v>182.26899420220002</v>
      </c>
      <c r="G14" s="32">
        <v>1.0999999999999999E-2</v>
      </c>
      <c r="H14" s="9">
        <f t="shared" si="4"/>
        <v>7.8</v>
      </c>
      <c r="I14" s="21"/>
      <c r="J14" s="21"/>
      <c r="K14" s="21">
        <f t="shared" si="5"/>
        <v>55.235689994970713</v>
      </c>
      <c r="L14" s="36">
        <f t="shared" si="1"/>
        <v>8.5038495951217097E-2</v>
      </c>
      <c r="M14" s="36">
        <f t="shared" si="2"/>
        <v>2.8347531200332009E-4</v>
      </c>
      <c r="N14" s="36">
        <f t="shared" si="3"/>
        <v>4.062201221007577E-5</v>
      </c>
      <c r="O14" s="55">
        <f t="shared" si="6"/>
        <v>2.8801006656943718E-5</v>
      </c>
      <c r="P14" s="55"/>
      <c r="Q14" s="55"/>
    </row>
    <row r="15" spans="1:17" x14ac:dyDescent="0.15">
      <c r="A15" s="31" t="s">
        <v>50</v>
      </c>
      <c r="B15" s="14" t="s">
        <v>51</v>
      </c>
      <c r="C15" s="31">
        <v>182.36999499999999</v>
      </c>
      <c r="D15" s="14">
        <v>0.30669999999999997</v>
      </c>
      <c r="E15" s="21">
        <f t="shared" si="0"/>
        <v>55.932877466499988</v>
      </c>
      <c r="F15" s="21">
        <f>SUM(E13:E16)</f>
        <v>182.26899420220002</v>
      </c>
      <c r="G15" s="32">
        <v>1.0999999999999999E-2</v>
      </c>
      <c r="H15" s="9">
        <f t="shared" si="4"/>
        <v>7.8</v>
      </c>
      <c r="I15" s="21"/>
      <c r="J15" s="21"/>
      <c r="K15" s="21">
        <f t="shared" si="5"/>
        <v>55.235689994970713</v>
      </c>
      <c r="L15" s="36">
        <f t="shared" si="1"/>
        <v>8.5038495951217097E-2</v>
      </c>
      <c r="M15" s="36">
        <f t="shared" si="2"/>
        <v>2.8347531200332009E-4</v>
      </c>
      <c r="N15" s="36">
        <f t="shared" si="3"/>
        <v>8.694187819141826E-5</v>
      </c>
      <c r="O15" s="55">
        <f t="shared" si="6"/>
        <v>6.1641791637715546E-5</v>
      </c>
      <c r="P15" s="55"/>
      <c r="Q15" s="55"/>
    </row>
    <row r="16" spans="1:17" x14ac:dyDescent="0.15">
      <c r="A16" s="31" t="s">
        <v>52</v>
      </c>
      <c r="B16" s="14" t="s">
        <v>53</v>
      </c>
      <c r="C16" s="31">
        <v>184.36000100000001</v>
      </c>
      <c r="D16" s="14">
        <v>0.28460000000000002</v>
      </c>
      <c r="E16" s="21">
        <f t="shared" si="0"/>
        <v>52.468856284600008</v>
      </c>
      <c r="F16" s="21">
        <f>SUM(E13:E16)</f>
        <v>182.26899420220002</v>
      </c>
      <c r="G16" s="32">
        <v>1.0999999999999999E-2</v>
      </c>
      <c r="H16" s="9">
        <f t="shared" si="4"/>
        <v>7.8</v>
      </c>
      <c r="I16" s="21"/>
      <c r="J16" s="21"/>
      <c r="K16" s="21">
        <f t="shared" si="5"/>
        <v>55.235689994970713</v>
      </c>
      <c r="L16" s="36">
        <f t="shared" si="1"/>
        <v>8.5038495951217097E-2</v>
      </c>
      <c r="M16" s="36">
        <f t="shared" si="2"/>
        <v>2.8347531200332009E-4</v>
      </c>
      <c r="N16" s="36">
        <f t="shared" si="3"/>
        <v>8.0677073796144909E-5</v>
      </c>
      <c r="O16" s="55">
        <f t="shared" si="6"/>
        <v>5.7200045321466735E-5</v>
      </c>
      <c r="P16" s="55"/>
      <c r="Q16" s="55"/>
    </row>
    <row r="17" spans="1:17" x14ac:dyDescent="0.15">
      <c r="A17" s="31" t="s">
        <v>123</v>
      </c>
      <c r="B17" s="14" t="s">
        <v>124</v>
      </c>
      <c r="C17" s="31">
        <v>179.39399700000001</v>
      </c>
      <c r="D17" s="26">
        <v>1</v>
      </c>
      <c r="E17" s="21">
        <f t="shared" si="0"/>
        <v>179.39399700000001</v>
      </c>
      <c r="F17" s="21">
        <f>SUM(E17)</f>
        <v>179.39399700000001</v>
      </c>
      <c r="G17" s="32">
        <v>6.8000000000000005E-4</v>
      </c>
      <c r="H17" s="9">
        <f t="shared" si="4"/>
        <v>7.8</v>
      </c>
      <c r="I17" s="21">
        <f>G17/F17</f>
        <v>3.7905393233420179E-6</v>
      </c>
      <c r="J17" s="21"/>
      <c r="K17" s="21">
        <f t="shared" si="5"/>
        <v>55.235689994970713</v>
      </c>
      <c r="L17" s="36">
        <f t="shared" si="1"/>
        <v>8.5038495951217097E-2</v>
      </c>
      <c r="M17" s="36">
        <f t="shared" si="2"/>
        <v>1.7804769688029191E-5</v>
      </c>
      <c r="N17" s="36">
        <f t="shared" si="3"/>
        <v>1.7804769688029191E-5</v>
      </c>
      <c r="O17" s="55">
        <f t="shared" si="6"/>
        <v>1.2623581708812695E-5</v>
      </c>
      <c r="P17" s="55"/>
      <c r="Q17" s="55"/>
    </row>
    <row r="18" spans="1:17" x14ac:dyDescent="0.15">
      <c r="A18" s="31" t="s">
        <v>97</v>
      </c>
      <c r="B18" s="14" t="s">
        <v>98</v>
      </c>
      <c r="C18" s="31">
        <v>27.736999999999998</v>
      </c>
      <c r="D18" s="14">
        <v>0.92222999999999999</v>
      </c>
      <c r="E18" s="21">
        <f t="shared" si="0"/>
        <v>25.579893509999998</v>
      </c>
      <c r="F18" s="21">
        <f>SUM(E18:E20)</f>
        <v>27.844619076849998</v>
      </c>
      <c r="G18" s="32">
        <v>5.0000000000000002E-5</v>
      </c>
      <c r="H18" s="9">
        <f t="shared" si="4"/>
        <v>7.8</v>
      </c>
      <c r="I18" s="21">
        <f>G18/F18</f>
        <v>1.7956790811898727E-6</v>
      </c>
      <c r="J18" s="21"/>
      <c r="K18" s="21">
        <f t="shared" si="5"/>
        <v>55.235689994970713</v>
      </c>
      <c r="L18" s="36">
        <f t="shared" si="1"/>
        <v>8.5038495951217097E-2</v>
      </c>
      <c r="M18" s="36">
        <f t="shared" si="2"/>
        <v>8.4345919530018199E-6</v>
      </c>
      <c r="N18" s="36">
        <f t="shared" si="3"/>
        <v>7.7786337368168683E-6</v>
      </c>
      <c r="O18" s="55">
        <f t="shared" si="6"/>
        <v>5.5150513194031598E-6</v>
      </c>
      <c r="P18" s="55"/>
      <c r="Q18" s="55"/>
    </row>
    <row r="19" spans="1:17" x14ac:dyDescent="0.15">
      <c r="A19" s="31" t="s">
        <v>99</v>
      </c>
      <c r="B19" s="14" t="s">
        <v>100</v>
      </c>
      <c r="C19" s="31">
        <v>28.728000999999999</v>
      </c>
      <c r="D19" s="14">
        <v>4.6850000000000003E-2</v>
      </c>
      <c r="E19" s="21">
        <f t="shared" si="0"/>
        <v>1.3459068468499999</v>
      </c>
      <c r="F19" s="21">
        <f>SUM(E18:E20)</f>
        <v>27.844619076849998</v>
      </c>
      <c r="G19" s="32">
        <v>5.0000000000000002E-5</v>
      </c>
      <c r="H19" s="9">
        <f t="shared" si="4"/>
        <v>7.8</v>
      </c>
      <c r="I19" s="21"/>
      <c r="J19" s="21"/>
      <c r="K19" s="21">
        <f t="shared" si="5"/>
        <v>55.235689994970713</v>
      </c>
      <c r="L19" s="36">
        <f t="shared" si="1"/>
        <v>8.5038495951217097E-2</v>
      </c>
      <c r="M19" s="36">
        <f t="shared" si="2"/>
        <v>8.4345919530018199E-6</v>
      </c>
      <c r="N19" s="36">
        <f t="shared" si="3"/>
        <v>3.9516063299813528E-7</v>
      </c>
      <c r="O19" s="55">
        <f t="shared" si="6"/>
        <v>2.8016888879567791E-7</v>
      </c>
      <c r="P19" s="55"/>
      <c r="Q19" s="55"/>
    </row>
    <row r="20" spans="1:17" x14ac:dyDescent="0.15">
      <c r="A20" s="31" t="s">
        <v>101</v>
      </c>
      <c r="B20" s="14" t="s">
        <v>102</v>
      </c>
      <c r="C20" s="31">
        <v>29.716000000000001</v>
      </c>
      <c r="D20" s="14">
        <v>3.092E-2</v>
      </c>
      <c r="E20" s="21">
        <f t="shared" si="0"/>
        <v>0.91881871999999998</v>
      </c>
      <c r="F20" s="21">
        <f>SUM(E18:E20)</f>
        <v>27.844619076849998</v>
      </c>
      <c r="G20" s="32">
        <v>5.0000000000000002E-5</v>
      </c>
      <c r="H20" s="9">
        <f t="shared" si="4"/>
        <v>7.8</v>
      </c>
      <c r="I20" s="21"/>
      <c r="J20" s="21"/>
      <c r="K20" s="21">
        <f t="shared" si="5"/>
        <v>55.235689994970713</v>
      </c>
      <c r="L20" s="36">
        <f t="shared" si="1"/>
        <v>8.5038495951217097E-2</v>
      </c>
      <c r="M20" s="36">
        <f t="shared" si="2"/>
        <v>8.4345919530018199E-6</v>
      </c>
      <c r="N20" s="36">
        <f t="shared" si="3"/>
        <v>2.6079758318681627E-7</v>
      </c>
      <c r="O20" s="55">
        <f t="shared" si="6"/>
        <v>1.8490548647945272E-7</v>
      </c>
      <c r="P20" s="55"/>
      <c r="Q20" s="55"/>
    </row>
    <row r="21" spans="1:17" x14ac:dyDescent="0.15">
      <c r="A21" s="33" t="s">
        <v>125</v>
      </c>
      <c r="B21" s="16" t="s">
        <v>128</v>
      </c>
      <c r="C21" s="33">
        <v>50.506301999999998</v>
      </c>
      <c r="D21" s="14">
        <v>1</v>
      </c>
      <c r="E21" s="21">
        <f t="shared" si="0"/>
        <v>50.506301999999998</v>
      </c>
      <c r="F21" s="21">
        <f>SUM(E21)</f>
        <v>50.506301999999998</v>
      </c>
      <c r="G21" s="32">
        <v>1.9E-3</v>
      </c>
      <c r="H21" s="9">
        <f t="shared" si="4"/>
        <v>7.8</v>
      </c>
      <c r="I21" s="21">
        <f>G21/F21</f>
        <v>3.7619067814547184E-5</v>
      </c>
      <c r="J21" s="21"/>
      <c r="K21" s="21">
        <f t="shared" si="5"/>
        <v>55.235689994970713</v>
      </c>
      <c r="L21" s="36">
        <f t="shared" si="1"/>
        <v>8.5038495951217097E-2</v>
      </c>
      <c r="M21" s="36">
        <f t="shared" si="2"/>
        <v>1.7670278057577843E-4</v>
      </c>
      <c r="N21" s="36">
        <f t="shared" si="3"/>
        <v>1.7670278057577843E-4</v>
      </c>
      <c r="O21" s="55">
        <f t="shared" si="6"/>
        <v>1.252822714282269E-4</v>
      </c>
      <c r="P21" s="55"/>
      <c r="Q21" s="55"/>
    </row>
  </sheetData>
  <phoneticPr fontId="9" type="noConversion"/>
  <pageMargins left="0.75" right="0.75" top="1" bottom="1" header="0.51111111111111107" footer="0.51111111111111107"/>
  <pageSetup paperSize="9" orientation="portrait" horizontalDpi="180" verticalDpi="18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"/>
  <sheetViews>
    <sheetView topLeftCell="E7" zoomScaleSheetLayoutView="100" workbookViewId="0">
      <selection activeCell="E12" sqref="A12:XFD52"/>
    </sheetView>
  </sheetViews>
  <sheetFormatPr defaultColWidth="9" defaultRowHeight="14.25" x14ac:dyDescent="0.15"/>
  <cols>
    <col min="1" max="1" width="12.25" customWidth="1"/>
    <col min="2" max="2" width="13.375" customWidth="1"/>
    <col min="3" max="3" width="14.25" customWidth="1"/>
    <col min="4" max="4" width="14.625" customWidth="1"/>
    <col min="5" max="5" width="13" customWidth="1"/>
    <col min="6" max="6" width="13.5" customWidth="1"/>
    <col min="7" max="7" width="18.125" customWidth="1"/>
    <col min="9" max="9" width="12.625" bestFit="1" customWidth="1"/>
    <col min="10" max="10" width="12" customWidth="1"/>
    <col min="11" max="11" width="12.875" customWidth="1"/>
    <col min="12" max="12" width="14.75" customWidth="1"/>
    <col min="13" max="13" width="17" customWidth="1"/>
    <col min="14" max="14" width="14.625" customWidth="1"/>
    <col min="15" max="15" width="15" customWidth="1"/>
  </cols>
  <sheetData>
    <row r="1" spans="1:31" x14ac:dyDescent="0.15">
      <c r="A1" s="1" t="s">
        <v>0</v>
      </c>
      <c r="B1" s="2" t="s">
        <v>129</v>
      </c>
      <c r="C1" s="3" t="s">
        <v>2</v>
      </c>
      <c r="D1" s="4" t="s">
        <v>3</v>
      </c>
      <c r="E1" s="3" t="s">
        <v>4</v>
      </c>
      <c r="F1" s="5">
        <f>H1*J1</f>
        <v>1</v>
      </c>
      <c r="G1" s="6" t="s">
        <v>5</v>
      </c>
      <c r="H1" s="7">
        <v>1</v>
      </c>
      <c r="I1" s="20" t="s">
        <v>6</v>
      </c>
      <c r="J1" s="5">
        <v>1</v>
      </c>
      <c r="K1" s="20"/>
      <c r="L1" s="20"/>
      <c r="M1" s="20"/>
      <c r="N1" s="8"/>
      <c r="O1" s="8"/>
      <c r="P1" s="21"/>
      <c r="Q1" s="21"/>
      <c r="R1" s="21"/>
      <c r="S1" s="21"/>
      <c r="T1" s="21"/>
      <c r="U1" s="21"/>
      <c r="V1" s="21"/>
      <c r="W1" s="21"/>
    </row>
    <row r="2" spans="1:31" x14ac:dyDescent="0.15">
      <c r="A2" s="8"/>
      <c r="B2" s="8"/>
      <c r="C2" s="3"/>
      <c r="D2" s="6"/>
      <c r="E2" s="3"/>
      <c r="F2" s="3"/>
      <c r="G2" s="6"/>
      <c r="H2" s="9"/>
      <c r="I2" s="20"/>
      <c r="J2" s="20"/>
      <c r="K2" s="20"/>
      <c r="L2" s="20"/>
      <c r="M2" s="20"/>
      <c r="N2" s="20"/>
      <c r="O2" s="8"/>
      <c r="P2" s="8"/>
      <c r="Q2" s="8"/>
      <c r="R2" s="8"/>
      <c r="S2" s="8"/>
      <c r="T2" s="8"/>
      <c r="U2" s="8"/>
      <c r="V2" s="8"/>
      <c r="W2" s="8"/>
    </row>
    <row r="3" spans="1:31" ht="40.5" x14ac:dyDescent="0.15">
      <c r="A3" s="1" t="s">
        <v>7</v>
      </c>
      <c r="B3" s="1" t="s">
        <v>8</v>
      </c>
      <c r="C3" s="10" t="s">
        <v>9</v>
      </c>
      <c r="D3" s="11" t="s">
        <v>10</v>
      </c>
      <c r="E3" s="10" t="s">
        <v>11</v>
      </c>
      <c r="F3" s="10" t="s">
        <v>12</v>
      </c>
      <c r="G3" s="11" t="s">
        <v>13</v>
      </c>
      <c r="H3" s="12" t="s">
        <v>14</v>
      </c>
      <c r="I3" s="22" t="s">
        <v>15</v>
      </c>
      <c r="J3" s="22" t="s">
        <v>16</v>
      </c>
      <c r="K3" s="22" t="s">
        <v>25</v>
      </c>
      <c r="L3" s="22" t="s">
        <v>26</v>
      </c>
      <c r="M3" s="22" t="s">
        <v>19</v>
      </c>
      <c r="N3" s="22" t="s">
        <v>20</v>
      </c>
      <c r="O3" s="1" t="s">
        <v>21</v>
      </c>
      <c r="P3" s="1"/>
      <c r="Q3" s="1"/>
      <c r="R3" s="1"/>
      <c r="S3" s="1"/>
      <c r="T3" s="1"/>
      <c r="U3" s="1"/>
      <c r="V3" s="1"/>
      <c r="W3" s="1"/>
    </row>
    <row r="4" spans="1:31" x14ac:dyDescent="0.15">
      <c r="A4" s="13" t="s">
        <v>97</v>
      </c>
      <c r="B4" s="14" t="s">
        <v>98</v>
      </c>
      <c r="C4" s="13">
        <v>27.736999999999998</v>
      </c>
      <c r="D4" s="14">
        <v>0.92222999999999999</v>
      </c>
      <c r="E4" s="3">
        <f t="shared" ref="E4:E11" si="0">C4*D4</f>
        <v>25.579893509999998</v>
      </c>
      <c r="F4" s="3">
        <f>SUM(E4:E6)</f>
        <v>27.844619076849998</v>
      </c>
      <c r="G4" s="28">
        <v>0.378</v>
      </c>
      <c r="H4" s="9">
        <v>2.2000000000000002</v>
      </c>
      <c r="I4" s="23">
        <f>G4/F4</f>
        <v>1.3575333853795436E-2</v>
      </c>
      <c r="J4" s="23">
        <f>SUM(I4:I11)</f>
        <v>5.3589245240956485E-2</v>
      </c>
      <c r="K4" s="23">
        <f>1/J4</f>
        <v>18.660460611147649</v>
      </c>
      <c r="L4" s="23">
        <f>0.6022*H4/K4</f>
        <v>7.0997175665028792E-2</v>
      </c>
      <c r="M4" s="23">
        <f t="shared" ref="M4:M11" si="1">0.6022*H4*G4/F4</f>
        <v>1.7985145302862344E-2</v>
      </c>
      <c r="N4" s="23">
        <f t="shared" ref="N4:N11" si="2">M4*D4</f>
        <v>1.6586440552658739E-2</v>
      </c>
      <c r="O4" s="24">
        <f t="shared" ref="O4:O11" si="3">$F$1*N4</f>
        <v>1.6586440552658739E-2</v>
      </c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 x14ac:dyDescent="0.15">
      <c r="A5" s="13" t="s">
        <v>99</v>
      </c>
      <c r="B5" s="14" t="s">
        <v>100</v>
      </c>
      <c r="C5" s="13">
        <v>28.728000999999999</v>
      </c>
      <c r="D5" s="14">
        <v>4.6850000000000003E-2</v>
      </c>
      <c r="E5" s="3">
        <f t="shared" si="0"/>
        <v>1.3459068468499999</v>
      </c>
      <c r="F5" s="3">
        <f t="shared" ref="F5:L5" si="4">F4</f>
        <v>27.844619076849998</v>
      </c>
      <c r="G5" s="28">
        <v>0.378</v>
      </c>
      <c r="H5" s="9">
        <f t="shared" si="4"/>
        <v>2.2000000000000002</v>
      </c>
      <c r="I5" s="23"/>
      <c r="J5" s="23"/>
      <c r="K5" s="23">
        <f t="shared" si="4"/>
        <v>18.660460611147649</v>
      </c>
      <c r="L5" s="23">
        <f t="shared" si="4"/>
        <v>7.0997175665028792E-2</v>
      </c>
      <c r="M5" s="23">
        <f t="shared" si="1"/>
        <v>1.7985145302862344E-2</v>
      </c>
      <c r="N5" s="23">
        <f t="shared" si="2"/>
        <v>8.4260405743910084E-4</v>
      </c>
      <c r="O5" s="24">
        <f t="shared" si="3"/>
        <v>8.4260405743910084E-4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spans="1:31" x14ac:dyDescent="0.15">
      <c r="A6" s="13" t="s">
        <v>101</v>
      </c>
      <c r="B6" s="14" t="s">
        <v>102</v>
      </c>
      <c r="C6" s="13">
        <v>29.716000000000001</v>
      </c>
      <c r="D6" s="14">
        <v>3.092E-2</v>
      </c>
      <c r="E6" s="3">
        <f t="shared" si="0"/>
        <v>0.91881871999999998</v>
      </c>
      <c r="F6" s="3">
        <f>F4</f>
        <v>27.844619076849998</v>
      </c>
      <c r="G6" s="28">
        <v>0.378</v>
      </c>
      <c r="H6" s="9">
        <f t="shared" ref="H6:H11" si="5">$H$5</f>
        <v>2.2000000000000002</v>
      </c>
      <c r="I6" s="23"/>
      <c r="J6" s="23"/>
      <c r="K6" s="23">
        <f t="shared" ref="K6:K11" si="6">$K$5</f>
        <v>18.660460611147649</v>
      </c>
      <c r="L6" s="23">
        <f t="shared" ref="L6:L11" si="7">$L$5</f>
        <v>7.0997175665028792E-2</v>
      </c>
      <c r="M6" s="23">
        <f t="shared" si="1"/>
        <v>1.7985145302862344E-2</v>
      </c>
      <c r="N6" s="23">
        <f t="shared" si="2"/>
        <v>5.5610069276450366E-4</v>
      </c>
      <c r="O6" s="24">
        <f t="shared" si="3"/>
        <v>5.5610069276450366E-4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spans="1:31" x14ac:dyDescent="0.15">
      <c r="A7" s="17" t="s">
        <v>89</v>
      </c>
      <c r="B7" s="18" t="s">
        <v>90</v>
      </c>
      <c r="C7" s="19">
        <v>15.85751</v>
      </c>
      <c r="D7" s="18">
        <v>1</v>
      </c>
      <c r="E7" s="3">
        <f t="shared" si="0"/>
        <v>15.85751</v>
      </c>
      <c r="F7" s="3">
        <f>SUM(E7:E7)</f>
        <v>15.85751</v>
      </c>
      <c r="G7" s="28">
        <v>0.56699999999999995</v>
      </c>
      <c r="H7" s="9">
        <f t="shared" si="5"/>
        <v>2.2000000000000002</v>
      </c>
      <c r="I7" s="23">
        <f>G7/F7</f>
        <v>3.575592889425893E-2</v>
      </c>
      <c r="J7" s="23"/>
      <c r="K7" s="23">
        <f t="shared" si="6"/>
        <v>18.660460611147649</v>
      </c>
      <c r="L7" s="23">
        <f t="shared" si="7"/>
        <v>7.0997175665028792E-2</v>
      </c>
      <c r="M7" s="23">
        <f t="shared" si="1"/>
        <v>4.7370884836270007E-2</v>
      </c>
      <c r="N7" s="23">
        <f t="shared" si="2"/>
        <v>4.7370884836270007E-2</v>
      </c>
      <c r="O7" s="24">
        <f t="shared" si="3"/>
        <v>4.7370884836270007E-2</v>
      </c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 spans="1:31" x14ac:dyDescent="0.15">
      <c r="A8" s="13" t="s">
        <v>61</v>
      </c>
      <c r="B8" s="14" t="s">
        <v>62</v>
      </c>
      <c r="C8" s="13">
        <v>9.9269210000000001</v>
      </c>
      <c r="D8" s="14">
        <v>0.19900000000000001</v>
      </c>
      <c r="E8" s="3">
        <f t="shared" si="0"/>
        <v>1.9754572790000002</v>
      </c>
      <c r="F8" s="3">
        <f>SUM(E8:E9)</f>
        <v>10.718131979000001</v>
      </c>
      <c r="G8" s="29">
        <v>0.04</v>
      </c>
      <c r="H8" s="9">
        <f t="shared" si="5"/>
        <v>2.2000000000000002</v>
      </c>
      <c r="I8" s="23">
        <f>G8/F8</f>
        <v>3.7319936047038667E-3</v>
      </c>
      <c r="J8" s="23"/>
      <c r="K8" s="23">
        <f t="shared" si="6"/>
        <v>18.660460611147649</v>
      </c>
      <c r="L8" s="23">
        <f t="shared" si="7"/>
        <v>7.0997175665028792E-2</v>
      </c>
      <c r="M8" s="23">
        <f t="shared" si="1"/>
        <v>4.9442944072558706E-3</v>
      </c>
      <c r="N8" s="23">
        <f t="shared" si="2"/>
        <v>9.8391458704391826E-4</v>
      </c>
      <c r="O8" s="24">
        <f t="shared" si="3"/>
        <v>9.8391458704391826E-4</v>
      </c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 spans="1:31" x14ac:dyDescent="0.15">
      <c r="A9" s="13" t="s">
        <v>63</v>
      </c>
      <c r="B9" s="14" t="s">
        <v>64</v>
      </c>
      <c r="C9" s="13">
        <v>10.9147</v>
      </c>
      <c r="D9" s="14">
        <v>0.80100000000000005</v>
      </c>
      <c r="E9" s="3">
        <f t="shared" si="0"/>
        <v>8.7426747000000002</v>
      </c>
      <c r="F9" s="3">
        <f>F8</f>
        <v>10.718131979000001</v>
      </c>
      <c r="G9" s="29">
        <v>0.04</v>
      </c>
      <c r="H9" s="9">
        <f t="shared" si="5"/>
        <v>2.2000000000000002</v>
      </c>
      <c r="I9" s="23"/>
      <c r="J9" s="23"/>
      <c r="K9" s="23">
        <f t="shared" si="6"/>
        <v>18.660460611147649</v>
      </c>
      <c r="L9" s="23">
        <f t="shared" si="7"/>
        <v>7.0997175665028792E-2</v>
      </c>
      <c r="M9" s="23">
        <f t="shared" si="1"/>
        <v>4.9442944072558706E-3</v>
      </c>
      <c r="N9" s="23">
        <f t="shared" si="2"/>
        <v>3.960379820211953E-3</v>
      </c>
      <c r="O9" s="24">
        <f t="shared" si="3"/>
        <v>3.960379820211953E-3</v>
      </c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 x14ac:dyDescent="0.15">
      <c r="A10" s="13" t="s">
        <v>130</v>
      </c>
      <c r="B10" s="14" t="s">
        <v>131</v>
      </c>
      <c r="C10" s="13">
        <v>26.7498</v>
      </c>
      <c r="D10" s="14">
        <v>1</v>
      </c>
      <c r="E10" s="3">
        <f t="shared" si="0"/>
        <v>26.7498</v>
      </c>
      <c r="F10" s="3">
        <f>SUM(E10:E10)</f>
        <v>26.7498</v>
      </c>
      <c r="G10" s="28">
        <v>1.2E-2</v>
      </c>
      <c r="H10" s="9">
        <f t="shared" si="5"/>
        <v>2.2000000000000002</v>
      </c>
      <c r="I10" s="23">
        <f>G10/F10</f>
        <v>4.4860148487091493E-4</v>
      </c>
      <c r="J10" s="23"/>
      <c r="K10" s="23">
        <f t="shared" si="6"/>
        <v>18.660460611147649</v>
      </c>
      <c r="L10" s="23">
        <f t="shared" si="7"/>
        <v>7.0997175665028792E-2</v>
      </c>
      <c r="M10" s="23">
        <f t="shared" si="1"/>
        <v>5.9432519121638294E-4</v>
      </c>
      <c r="N10" s="23">
        <f t="shared" si="2"/>
        <v>5.9432519121638294E-4</v>
      </c>
      <c r="O10" s="24">
        <f t="shared" si="3"/>
        <v>5.9432519121638294E-4</v>
      </c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spans="1:31" x14ac:dyDescent="0.15">
      <c r="A11" s="15" t="s">
        <v>132</v>
      </c>
      <c r="B11" s="16" t="s">
        <v>133</v>
      </c>
      <c r="C11" s="15">
        <v>38.765999000000001</v>
      </c>
      <c r="D11" s="14">
        <v>1</v>
      </c>
      <c r="E11" s="3">
        <f t="shared" si="0"/>
        <v>38.765999000000001</v>
      </c>
      <c r="F11" s="3">
        <f>SUM(E11:E11)</f>
        <v>38.765999000000001</v>
      </c>
      <c r="G11" s="28">
        <v>3.0000000000000001E-3</v>
      </c>
      <c r="H11" s="9">
        <f t="shared" si="5"/>
        <v>2.2000000000000002</v>
      </c>
      <c r="I11" s="23">
        <f>G11/F11</f>
        <v>7.738740332733332E-5</v>
      </c>
      <c r="J11" s="23"/>
      <c r="K11" s="23">
        <f t="shared" si="6"/>
        <v>18.660460611147649</v>
      </c>
      <c r="L11" s="23">
        <f t="shared" si="7"/>
        <v>7.0997175665028792E-2</v>
      </c>
      <c r="M11" s="23">
        <f t="shared" si="1"/>
        <v>1.0252592742418428E-4</v>
      </c>
      <c r="N11" s="23">
        <f t="shared" si="2"/>
        <v>1.0252592742418428E-4</v>
      </c>
      <c r="O11" s="24">
        <f t="shared" si="3"/>
        <v>1.0252592742418428E-4</v>
      </c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</sheetData>
  <phoneticPr fontId="9" type="noConversion"/>
  <pageMargins left="0.75" right="0.75" top="1" bottom="1" header="0.51111111111111107" footer="0.51111111111111107"/>
  <pageSetup paperSize="9" orientation="portrait" horizontalDpi="0" verticalDpi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"/>
  <sheetViews>
    <sheetView topLeftCell="A34" zoomScaleSheetLayoutView="100" workbookViewId="0">
      <selection activeCell="A44" sqref="A44:XFD335"/>
    </sheetView>
  </sheetViews>
  <sheetFormatPr defaultColWidth="9" defaultRowHeight="14.25" x14ac:dyDescent="0.15"/>
  <cols>
    <col min="1" max="1" width="13" customWidth="1"/>
    <col min="2" max="2" width="11.5" customWidth="1"/>
    <col min="3" max="3" width="13.375" customWidth="1"/>
    <col min="4" max="4" width="11.25" customWidth="1"/>
    <col min="5" max="5" width="13" customWidth="1"/>
    <col min="6" max="6" width="13.125" customWidth="1"/>
    <col min="7" max="7" width="12.25" customWidth="1"/>
    <col min="9" max="9" width="12.625" bestFit="1" customWidth="1"/>
    <col min="10" max="10" width="11.375" customWidth="1"/>
    <col min="11" max="15" width="12.625" bestFit="1" customWidth="1"/>
  </cols>
  <sheetData>
    <row r="1" spans="1:47" ht="27" x14ac:dyDescent="0.15">
      <c r="A1" s="1" t="s">
        <v>0</v>
      </c>
      <c r="B1" s="2" t="s">
        <v>134</v>
      </c>
      <c r="C1" s="3" t="s">
        <v>2</v>
      </c>
      <c r="D1" s="4" t="s">
        <v>3</v>
      </c>
      <c r="E1" s="3" t="s">
        <v>4</v>
      </c>
      <c r="F1" s="5">
        <f>H1*J1</f>
        <v>1</v>
      </c>
      <c r="G1" s="6" t="s">
        <v>5</v>
      </c>
      <c r="H1" s="7">
        <v>1</v>
      </c>
      <c r="I1" s="20" t="s">
        <v>6</v>
      </c>
      <c r="J1" s="5">
        <v>1</v>
      </c>
      <c r="K1" s="20"/>
      <c r="L1" s="20"/>
      <c r="M1" s="20"/>
      <c r="N1" s="8"/>
      <c r="O1" s="8"/>
      <c r="P1" s="21"/>
      <c r="Q1" s="21"/>
      <c r="R1" s="21"/>
      <c r="S1" s="21"/>
      <c r="T1" s="21"/>
      <c r="U1" s="21"/>
      <c r="V1" s="21"/>
      <c r="W1" s="21"/>
    </row>
    <row r="2" spans="1:47" x14ac:dyDescent="0.15">
      <c r="A2" s="8"/>
      <c r="B2" s="8"/>
      <c r="C2" s="3"/>
      <c r="D2" s="6"/>
      <c r="E2" s="3"/>
      <c r="F2" s="3"/>
      <c r="G2" s="6"/>
      <c r="H2" s="9"/>
      <c r="I2" s="20"/>
      <c r="J2" s="20"/>
      <c r="K2" s="20"/>
      <c r="L2" s="20"/>
      <c r="M2" s="20"/>
      <c r="N2" s="20"/>
      <c r="O2" s="8"/>
      <c r="P2" s="8"/>
      <c r="Q2" s="8"/>
      <c r="R2" s="8"/>
      <c r="S2" s="8"/>
      <c r="T2" s="8"/>
      <c r="U2" s="8"/>
      <c r="V2" s="8"/>
      <c r="W2" s="8"/>
    </row>
    <row r="3" spans="1:47" ht="54" x14ac:dyDescent="0.15">
      <c r="A3" s="1" t="s">
        <v>7</v>
      </c>
      <c r="B3" s="1" t="s">
        <v>8</v>
      </c>
      <c r="C3" s="10" t="s">
        <v>9</v>
      </c>
      <c r="D3" s="11" t="s">
        <v>10</v>
      </c>
      <c r="E3" s="10" t="s">
        <v>11</v>
      </c>
      <c r="F3" s="10" t="s">
        <v>12</v>
      </c>
      <c r="G3" s="11" t="s">
        <v>13</v>
      </c>
      <c r="H3" s="12" t="s">
        <v>14</v>
      </c>
      <c r="I3" s="22" t="s">
        <v>15</v>
      </c>
      <c r="J3" s="22" t="s">
        <v>16</v>
      </c>
      <c r="K3" s="22" t="s">
        <v>25</v>
      </c>
      <c r="L3" s="22" t="s">
        <v>26</v>
      </c>
      <c r="M3" s="22" t="s">
        <v>19</v>
      </c>
      <c r="N3" s="22" t="s">
        <v>20</v>
      </c>
      <c r="O3" s="1" t="s">
        <v>21</v>
      </c>
      <c r="P3" s="1"/>
      <c r="Q3" s="1"/>
      <c r="R3" s="1"/>
      <c r="S3" s="1"/>
      <c r="T3" s="1"/>
      <c r="U3" s="1"/>
      <c r="V3" s="1"/>
      <c r="W3" s="1"/>
    </row>
    <row r="4" spans="1:47" x14ac:dyDescent="0.15">
      <c r="A4" s="13" t="s">
        <v>135</v>
      </c>
      <c r="B4" s="14" t="s">
        <v>136</v>
      </c>
      <c r="C4" s="13">
        <v>57.438000000000002</v>
      </c>
      <c r="D4" s="14">
        <v>0.68076999999999999</v>
      </c>
      <c r="E4" s="3">
        <f t="shared" ref="E4:E43" si="0">C4*D4</f>
        <v>39.102067259999998</v>
      </c>
      <c r="F4" s="3">
        <f>SUM(E4:E8)</f>
        <v>58.189374573639</v>
      </c>
      <c r="G4" s="30">
        <v>0.52500000000000002</v>
      </c>
      <c r="H4" s="9">
        <v>8.1999999999999993</v>
      </c>
      <c r="I4" s="23">
        <f>G4/F4</f>
        <v>9.0222657288678947E-3</v>
      </c>
      <c r="J4" s="23">
        <f>SUM(I4:I43)</f>
        <v>1.749662026199629E-2</v>
      </c>
      <c r="K4" s="23">
        <f>1/J4</f>
        <v>57.153895153800647</v>
      </c>
      <c r="L4" s="23">
        <f>0.6022*H4/K4</f>
        <v>8.639901071854815E-2</v>
      </c>
      <c r="M4" s="23">
        <f t="shared" ref="M4:M43" si="1">0.6022*H4*G4/F4</f>
        <v>4.4552309059778812E-2</v>
      </c>
      <c r="N4" s="23">
        <f t="shared" ref="N4:N43" si="2">M4*D4</f>
        <v>3.0329875438625621E-2</v>
      </c>
      <c r="O4" s="24">
        <f t="shared" ref="O4:O43" si="3">$F$1*N4</f>
        <v>3.0329875438625621E-2</v>
      </c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</row>
    <row r="5" spans="1:47" x14ac:dyDescent="0.15">
      <c r="A5" s="13" t="s">
        <v>137</v>
      </c>
      <c r="B5" s="14" t="s">
        <v>138</v>
      </c>
      <c r="C5" s="13">
        <v>59.415951</v>
      </c>
      <c r="D5" s="14">
        <v>0.26223000000000002</v>
      </c>
      <c r="E5" s="3">
        <f t="shared" si="0"/>
        <v>15.580644830730002</v>
      </c>
      <c r="F5" s="3">
        <f>F4</f>
        <v>58.189374573639</v>
      </c>
      <c r="G5" s="30">
        <v>0.52500000000000002</v>
      </c>
      <c r="H5" s="9">
        <f>H4</f>
        <v>8.1999999999999993</v>
      </c>
      <c r="I5" s="23"/>
      <c r="J5" s="23"/>
      <c r="K5" s="23">
        <f>K4</f>
        <v>57.153895153800647</v>
      </c>
      <c r="L5" s="23">
        <f>L4</f>
        <v>8.639901071854815E-2</v>
      </c>
      <c r="M5" s="23">
        <f t="shared" si="1"/>
        <v>4.4552309059778812E-2</v>
      </c>
      <c r="N5" s="23">
        <f t="shared" si="2"/>
        <v>1.1682952004745799E-2</v>
      </c>
      <c r="O5" s="24">
        <f t="shared" si="3"/>
        <v>1.1682952004745799E-2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</row>
    <row r="6" spans="1:47" x14ac:dyDescent="0.15">
      <c r="A6" s="13" t="s">
        <v>139</v>
      </c>
      <c r="B6" s="14" t="s">
        <v>140</v>
      </c>
      <c r="C6" s="13">
        <v>60.408000999999999</v>
      </c>
      <c r="D6" s="14">
        <v>1.1398999999999999E-2</v>
      </c>
      <c r="E6" s="3">
        <f t="shared" si="0"/>
        <v>0.68859080339899992</v>
      </c>
      <c r="F6" s="3">
        <f>F5</f>
        <v>58.189374573639</v>
      </c>
      <c r="G6" s="30">
        <v>0.52500000000000002</v>
      </c>
      <c r="H6" s="9">
        <f t="shared" ref="H6:H43" si="4">$H$5</f>
        <v>8.1999999999999993</v>
      </c>
      <c r="I6" s="23"/>
      <c r="J6" s="23"/>
      <c r="K6" s="23">
        <f t="shared" ref="K6:K43" si="5">$K$5</f>
        <v>57.153895153800647</v>
      </c>
      <c r="L6" s="23">
        <f t="shared" ref="L6:L43" si="6">$L$5</f>
        <v>8.639901071854815E-2</v>
      </c>
      <c r="M6" s="23">
        <f t="shared" si="1"/>
        <v>4.4552309059778812E-2</v>
      </c>
      <c r="N6" s="23">
        <f t="shared" si="2"/>
        <v>5.0785177097241864E-4</v>
      </c>
      <c r="O6" s="24">
        <f t="shared" si="3"/>
        <v>5.0785177097241864E-4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</row>
    <row r="7" spans="1:47" x14ac:dyDescent="0.15">
      <c r="A7" s="13" t="s">
        <v>141</v>
      </c>
      <c r="B7" s="14" t="s">
        <v>142</v>
      </c>
      <c r="C7" s="13">
        <v>61.396000000000001</v>
      </c>
      <c r="D7" s="14">
        <v>3.6346000000000003E-2</v>
      </c>
      <c r="E7" s="3">
        <f t="shared" si="0"/>
        <v>2.2314990160000003</v>
      </c>
      <c r="F7" s="3">
        <f>F6</f>
        <v>58.189374573639</v>
      </c>
      <c r="G7" s="30">
        <v>0.52500000000000002</v>
      </c>
      <c r="H7" s="9">
        <f t="shared" si="4"/>
        <v>8.1999999999999993</v>
      </c>
      <c r="I7" s="23"/>
      <c r="J7" s="23"/>
      <c r="K7" s="23">
        <f t="shared" si="5"/>
        <v>57.153895153800647</v>
      </c>
      <c r="L7" s="23">
        <f t="shared" si="6"/>
        <v>8.639901071854815E-2</v>
      </c>
      <c r="M7" s="23">
        <f t="shared" si="1"/>
        <v>4.4552309059778812E-2</v>
      </c>
      <c r="N7" s="23">
        <f t="shared" si="2"/>
        <v>1.6192982250867209E-3</v>
      </c>
      <c r="O7" s="24">
        <f t="shared" si="3"/>
        <v>1.6192982250867209E-3</v>
      </c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</row>
    <row r="8" spans="1:47" x14ac:dyDescent="0.15">
      <c r="A8" s="13" t="s">
        <v>143</v>
      </c>
      <c r="B8" s="14" t="s">
        <v>144</v>
      </c>
      <c r="C8" s="13">
        <v>63.379002</v>
      </c>
      <c r="D8" s="14">
        <v>9.2549999999999993E-3</v>
      </c>
      <c r="E8" s="3">
        <f t="shared" si="0"/>
        <v>0.58657266350999993</v>
      </c>
      <c r="F8" s="3">
        <f>F4</f>
        <v>58.189374573639</v>
      </c>
      <c r="G8" s="30">
        <v>0.52500000000000002</v>
      </c>
      <c r="H8" s="9">
        <f t="shared" si="4"/>
        <v>8.1999999999999993</v>
      </c>
      <c r="I8" s="23"/>
      <c r="J8" s="23"/>
      <c r="K8" s="23">
        <f t="shared" si="5"/>
        <v>57.153895153800647</v>
      </c>
      <c r="L8" s="23">
        <f t="shared" si="6"/>
        <v>8.639901071854815E-2</v>
      </c>
      <c r="M8" s="23">
        <f t="shared" si="1"/>
        <v>4.4552309059778812E-2</v>
      </c>
      <c r="N8" s="23">
        <f t="shared" si="2"/>
        <v>4.123316203482529E-4</v>
      </c>
      <c r="O8" s="24">
        <f t="shared" si="3"/>
        <v>4.123316203482529E-4</v>
      </c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</row>
    <row r="9" spans="1:47" x14ac:dyDescent="0.15">
      <c r="A9" s="13" t="s">
        <v>113</v>
      </c>
      <c r="B9" s="14" t="s">
        <v>114</v>
      </c>
      <c r="C9" s="13">
        <v>49.516998000000001</v>
      </c>
      <c r="D9" s="14">
        <v>4.3450000000000003E-2</v>
      </c>
      <c r="E9" s="3">
        <f t="shared" si="0"/>
        <v>2.1515135631</v>
      </c>
      <c r="F9" s="3">
        <f>SUM(E9:E12)</f>
        <v>51.54922269251</v>
      </c>
      <c r="G9" s="30">
        <v>0.19</v>
      </c>
      <c r="H9" s="9">
        <f t="shared" si="4"/>
        <v>8.1999999999999993</v>
      </c>
      <c r="I9" s="23">
        <f>G9/F9</f>
        <v>3.6857975751321392E-3</v>
      </c>
      <c r="J9" s="23"/>
      <c r="K9" s="23">
        <f t="shared" si="5"/>
        <v>57.153895153800647</v>
      </c>
      <c r="L9" s="23">
        <f t="shared" si="6"/>
        <v>8.639901071854815E-2</v>
      </c>
      <c r="M9" s="23">
        <f t="shared" si="1"/>
        <v>1.8200615857905507E-2</v>
      </c>
      <c r="N9" s="23">
        <f t="shared" si="2"/>
        <v>7.9081675902599436E-4</v>
      </c>
      <c r="O9" s="24">
        <f t="shared" si="3"/>
        <v>7.9081675902599436E-4</v>
      </c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</row>
    <row r="10" spans="1:47" x14ac:dyDescent="0.15">
      <c r="A10" s="13" t="s">
        <v>115</v>
      </c>
      <c r="B10" s="14" t="s">
        <v>116</v>
      </c>
      <c r="C10" s="13">
        <v>51.493999000000002</v>
      </c>
      <c r="D10" s="14">
        <v>0.83789000000000002</v>
      </c>
      <c r="E10" s="3">
        <f t="shared" si="0"/>
        <v>43.146306822110006</v>
      </c>
      <c r="F10" s="3">
        <f t="shared" ref="F10:F16" si="7">F9</f>
        <v>51.54922269251</v>
      </c>
      <c r="G10" s="30">
        <v>0.19</v>
      </c>
      <c r="H10" s="9">
        <f t="shared" si="4"/>
        <v>8.1999999999999993</v>
      </c>
      <c r="I10" s="23"/>
      <c r="J10" s="23"/>
      <c r="K10" s="23">
        <f t="shared" si="5"/>
        <v>57.153895153800647</v>
      </c>
      <c r="L10" s="23">
        <f t="shared" si="6"/>
        <v>8.639901071854815E-2</v>
      </c>
      <c r="M10" s="23">
        <f t="shared" si="1"/>
        <v>1.8200615857905507E-2</v>
      </c>
      <c r="N10" s="23">
        <f t="shared" si="2"/>
        <v>1.5250114021180445E-2</v>
      </c>
      <c r="O10" s="24">
        <f t="shared" si="3"/>
        <v>1.5250114021180445E-2</v>
      </c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</row>
    <row r="11" spans="1:47" x14ac:dyDescent="0.15">
      <c r="A11" s="13" t="s">
        <v>117</v>
      </c>
      <c r="B11" s="14" t="s">
        <v>118</v>
      </c>
      <c r="C11" s="13">
        <v>52.485999999999997</v>
      </c>
      <c r="D11" s="14">
        <v>9.5009999999999997E-2</v>
      </c>
      <c r="E11" s="3">
        <f t="shared" si="0"/>
        <v>4.9866948599999992</v>
      </c>
      <c r="F11" s="3">
        <f t="shared" si="7"/>
        <v>51.54922269251</v>
      </c>
      <c r="G11" s="30">
        <v>0.19</v>
      </c>
      <c r="H11" s="9">
        <f t="shared" si="4"/>
        <v>8.1999999999999993</v>
      </c>
      <c r="I11" s="23"/>
      <c r="J11" s="23"/>
      <c r="K11" s="23">
        <f t="shared" si="5"/>
        <v>57.153895153800647</v>
      </c>
      <c r="L11" s="23">
        <f t="shared" si="6"/>
        <v>8.639901071854815E-2</v>
      </c>
      <c r="M11" s="23">
        <f t="shared" si="1"/>
        <v>1.8200615857905507E-2</v>
      </c>
      <c r="N11" s="23">
        <f t="shared" si="2"/>
        <v>1.7292405126596022E-3</v>
      </c>
      <c r="O11" s="24">
        <f t="shared" si="3"/>
        <v>1.7292405126596022E-3</v>
      </c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</row>
    <row r="12" spans="1:47" x14ac:dyDescent="0.15">
      <c r="A12" s="13" t="s">
        <v>119</v>
      </c>
      <c r="B12" s="14" t="s">
        <v>120</v>
      </c>
      <c r="C12" s="13">
        <v>53.476002000000001</v>
      </c>
      <c r="D12" s="14">
        <v>2.3650000000000001E-2</v>
      </c>
      <c r="E12" s="3">
        <f t="shared" si="0"/>
        <v>1.2647074473000002</v>
      </c>
      <c r="F12" s="3">
        <f>F9</f>
        <v>51.54922269251</v>
      </c>
      <c r="G12" s="30">
        <v>0.19</v>
      </c>
      <c r="H12" s="9">
        <f t="shared" si="4"/>
        <v>8.1999999999999993</v>
      </c>
      <c r="I12" s="23"/>
      <c r="J12" s="23"/>
      <c r="K12" s="23">
        <f t="shared" si="5"/>
        <v>57.153895153800647</v>
      </c>
      <c r="L12" s="23">
        <f t="shared" si="6"/>
        <v>8.639901071854815E-2</v>
      </c>
      <c r="M12" s="23">
        <f t="shared" si="1"/>
        <v>1.8200615857905507E-2</v>
      </c>
      <c r="N12" s="23">
        <f t="shared" si="2"/>
        <v>4.3044456503946524E-4</v>
      </c>
      <c r="O12" s="24">
        <f t="shared" si="3"/>
        <v>4.3044456503946524E-4</v>
      </c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</row>
    <row r="13" spans="1:47" x14ac:dyDescent="0.15">
      <c r="A13" s="13" t="s">
        <v>66</v>
      </c>
      <c r="B13" s="14" t="s">
        <v>67</v>
      </c>
      <c r="C13" s="13">
        <v>45.557898999999999</v>
      </c>
      <c r="D13" s="14">
        <v>8.2500000000000004E-2</v>
      </c>
      <c r="E13" s="3">
        <f t="shared" si="0"/>
        <v>3.7585266675</v>
      </c>
      <c r="F13" s="3">
        <f>SUM(E13:E17)</f>
        <v>47.470256607799996</v>
      </c>
      <c r="G13" s="30">
        <v>9.0000000000000011E-3</v>
      </c>
      <c r="H13" s="9">
        <f t="shared" si="4"/>
        <v>8.1999999999999993</v>
      </c>
      <c r="I13" s="23">
        <f>G13/F13</f>
        <v>1.8959240255131E-4</v>
      </c>
      <c r="J13" s="23"/>
      <c r="K13" s="23">
        <f t="shared" si="5"/>
        <v>57.153895153800647</v>
      </c>
      <c r="L13" s="23">
        <f t="shared" si="6"/>
        <v>8.639901071854815E-2</v>
      </c>
      <c r="M13" s="23">
        <f t="shared" si="1"/>
        <v>9.3621486749447078E-4</v>
      </c>
      <c r="N13" s="23">
        <f t="shared" si="2"/>
        <v>7.7237726568293844E-5</v>
      </c>
      <c r="O13" s="24">
        <f t="shared" si="3"/>
        <v>7.7237726568293844E-5</v>
      </c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</row>
    <row r="14" spans="1:47" x14ac:dyDescent="0.15">
      <c r="A14" s="13" t="s">
        <v>68</v>
      </c>
      <c r="B14" s="14" t="s">
        <v>69</v>
      </c>
      <c r="C14" s="13">
        <v>46.548400999999998</v>
      </c>
      <c r="D14" s="14">
        <v>7.4399999999999994E-2</v>
      </c>
      <c r="E14" s="3">
        <f t="shared" si="0"/>
        <v>3.4632010343999995</v>
      </c>
      <c r="F14" s="3">
        <f t="shared" si="7"/>
        <v>47.470256607799996</v>
      </c>
      <c r="G14" s="30">
        <v>9.0000000000000011E-3</v>
      </c>
      <c r="H14" s="9">
        <f t="shared" si="4"/>
        <v>8.1999999999999993</v>
      </c>
      <c r="I14" s="23"/>
      <c r="J14" s="23"/>
      <c r="K14" s="23">
        <f t="shared" si="5"/>
        <v>57.153895153800647</v>
      </c>
      <c r="L14" s="23">
        <f t="shared" si="6"/>
        <v>8.639901071854815E-2</v>
      </c>
      <c r="M14" s="23">
        <f t="shared" si="1"/>
        <v>9.3621486749447078E-4</v>
      </c>
      <c r="N14" s="23">
        <f t="shared" si="2"/>
        <v>6.9654386141588615E-5</v>
      </c>
      <c r="O14" s="24">
        <f t="shared" si="3"/>
        <v>6.9654386141588615E-5</v>
      </c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</row>
    <row r="15" spans="1:47" x14ac:dyDescent="0.15">
      <c r="A15" s="13" t="s">
        <v>70</v>
      </c>
      <c r="B15" s="14" t="s">
        <v>71</v>
      </c>
      <c r="C15" s="13">
        <v>47.555999999999997</v>
      </c>
      <c r="D15" s="14">
        <v>0.73719999999999997</v>
      </c>
      <c r="E15" s="3">
        <f t="shared" si="0"/>
        <v>35.058283199999998</v>
      </c>
      <c r="F15" s="3">
        <f t="shared" si="7"/>
        <v>47.470256607799996</v>
      </c>
      <c r="G15" s="30">
        <v>9.0000000000000011E-3</v>
      </c>
      <c r="H15" s="9">
        <f t="shared" si="4"/>
        <v>8.1999999999999993</v>
      </c>
      <c r="I15" s="23"/>
      <c r="J15" s="23"/>
      <c r="K15" s="23">
        <f t="shared" si="5"/>
        <v>57.153895153800647</v>
      </c>
      <c r="L15" s="23">
        <f t="shared" si="6"/>
        <v>8.639901071854815E-2</v>
      </c>
      <c r="M15" s="23">
        <f t="shared" si="1"/>
        <v>9.3621486749447078E-4</v>
      </c>
      <c r="N15" s="23">
        <f t="shared" si="2"/>
        <v>6.9017760031692382E-4</v>
      </c>
      <c r="O15" s="24">
        <f t="shared" si="3"/>
        <v>6.9017760031692382E-4</v>
      </c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</row>
    <row r="16" spans="1:47" x14ac:dyDescent="0.15">
      <c r="A16" s="13" t="s">
        <v>72</v>
      </c>
      <c r="B16" s="14" t="s">
        <v>73</v>
      </c>
      <c r="C16" s="13">
        <v>48.527400999999998</v>
      </c>
      <c r="D16" s="14">
        <v>5.4100000000000002E-2</v>
      </c>
      <c r="E16" s="3">
        <f t="shared" si="0"/>
        <v>2.6253323941</v>
      </c>
      <c r="F16" s="3">
        <f t="shared" si="7"/>
        <v>47.470256607799996</v>
      </c>
      <c r="G16" s="30">
        <v>9.0000000000000011E-3</v>
      </c>
      <c r="H16" s="9">
        <f t="shared" si="4"/>
        <v>8.1999999999999993</v>
      </c>
      <c r="I16" s="23"/>
      <c r="J16" s="23"/>
      <c r="K16" s="23">
        <f t="shared" si="5"/>
        <v>57.153895153800647</v>
      </c>
      <c r="L16" s="23">
        <f t="shared" si="6"/>
        <v>8.639901071854815E-2</v>
      </c>
      <c r="M16" s="23">
        <f t="shared" si="1"/>
        <v>9.3621486749447078E-4</v>
      </c>
      <c r="N16" s="23">
        <f t="shared" si="2"/>
        <v>5.0649224331450872E-5</v>
      </c>
      <c r="O16" s="24">
        <f t="shared" si="3"/>
        <v>5.0649224331450872E-5</v>
      </c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</row>
    <row r="17" spans="1:47" x14ac:dyDescent="0.15">
      <c r="A17" s="13" t="s">
        <v>74</v>
      </c>
      <c r="B17" s="14" t="s">
        <v>75</v>
      </c>
      <c r="C17" s="13">
        <v>49.515701</v>
      </c>
      <c r="D17" s="14">
        <v>5.1799999999999999E-2</v>
      </c>
      <c r="E17" s="3">
        <f t="shared" si="0"/>
        <v>2.5649133117999998</v>
      </c>
      <c r="F17" s="3">
        <f>F13</f>
        <v>47.470256607799996</v>
      </c>
      <c r="G17" s="30">
        <v>9.0000000000000011E-3</v>
      </c>
      <c r="H17" s="9">
        <f t="shared" si="4"/>
        <v>8.1999999999999993</v>
      </c>
      <c r="I17" s="23"/>
      <c r="J17" s="23"/>
      <c r="K17" s="23">
        <f t="shared" si="5"/>
        <v>57.153895153800647</v>
      </c>
      <c r="L17" s="23">
        <f t="shared" si="6"/>
        <v>8.639901071854815E-2</v>
      </c>
      <c r="M17" s="23">
        <f t="shared" si="1"/>
        <v>9.3621486749447078E-4</v>
      </c>
      <c r="N17" s="23">
        <f t="shared" si="2"/>
        <v>4.8495930136213584E-5</v>
      </c>
      <c r="O17" s="24">
        <f t="shared" si="3"/>
        <v>4.8495930136213584E-5</v>
      </c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</row>
    <row r="18" spans="1:47" x14ac:dyDescent="0.15">
      <c r="A18" s="13" t="s">
        <v>121</v>
      </c>
      <c r="B18" s="14" t="s">
        <v>122</v>
      </c>
      <c r="C18" s="13">
        <v>54.466099</v>
      </c>
      <c r="D18" s="14">
        <v>1</v>
      </c>
      <c r="E18" s="3">
        <f t="shared" si="0"/>
        <v>54.466099</v>
      </c>
      <c r="F18" s="3">
        <f>SUM(E18:E18)</f>
        <v>54.466099</v>
      </c>
      <c r="G18" s="30">
        <v>3.4999999999999996E-3</v>
      </c>
      <c r="H18" s="9">
        <f t="shared" si="4"/>
        <v>8.1999999999999993</v>
      </c>
      <c r="I18" s="23">
        <f>G18/F18</f>
        <v>6.4260155661230662E-5</v>
      </c>
      <c r="J18" s="23"/>
      <c r="K18" s="23">
        <f t="shared" si="5"/>
        <v>57.153895153800647</v>
      </c>
      <c r="L18" s="23">
        <f t="shared" si="6"/>
        <v>8.639901071854815E-2</v>
      </c>
      <c r="M18" s="23">
        <f t="shared" si="1"/>
        <v>3.1731921906138339E-4</v>
      </c>
      <c r="N18" s="23">
        <f t="shared" si="2"/>
        <v>3.1731921906138339E-4</v>
      </c>
      <c r="O18" s="24">
        <f t="shared" si="3"/>
        <v>3.1731921906138339E-4</v>
      </c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</row>
    <row r="19" spans="1:47" x14ac:dyDescent="0.15">
      <c r="A19" s="13" t="s">
        <v>145</v>
      </c>
      <c r="B19" s="14" t="s">
        <v>146</v>
      </c>
      <c r="C19" s="13">
        <v>91.117301999999995</v>
      </c>
      <c r="D19" s="14">
        <v>0.14530000000000001</v>
      </c>
      <c r="E19" s="3">
        <f t="shared" si="0"/>
        <v>13.239343980600001</v>
      </c>
      <c r="F19" s="3">
        <f>SUM(E19:E25)</f>
        <v>95.135423117000002</v>
      </c>
      <c r="G19" s="30">
        <v>0.03</v>
      </c>
      <c r="H19" s="9">
        <f t="shared" si="4"/>
        <v>8.1999999999999993</v>
      </c>
      <c r="I19" s="23">
        <f>G19/F19</f>
        <v>3.153399545309766E-4</v>
      </c>
      <c r="J19" s="23"/>
      <c r="K19" s="23">
        <f t="shared" si="5"/>
        <v>57.153895153800647</v>
      </c>
      <c r="L19" s="23">
        <f t="shared" si="6"/>
        <v>8.639901071854815E-2</v>
      </c>
      <c r="M19" s="23">
        <f t="shared" si="1"/>
        <v>1.5571613090721434E-3</v>
      </c>
      <c r="N19" s="23">
        <f t="shared" si="2"/>
        <v>2.2625553820818244E-4</v>
      </c>
      <c r="O19" s="24">
        <f t="shared" si="3"/>
        <v>2.2625553820818244E-4</v>
      </c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</row>
    <row r="20" spans="1:47" x14ac:dyDescent="0.15">
      <c r="A20" s="13" t="s">
        <v>147</v>
      </c>
      <c r="B20" s="14" t="s">
        <v>148</v>
      </c>
      <c r="C20" s="13">
        <v>93.098395999999994</v>
      </c>
      <c r="D20" s="14">
        <v>9.1499999999999998E-2</v>
      </c>
      <c r="E20" s="3">
        <f t="shared" si="0"/>
        <v>8.5185032339999989</v>
      </c>
      <c r="F20" s="3">
        <f>F19</f>
        <v>95.135423117000002</v>
      </c>
      <c r="G20" s="30">
        <v>0.03</v>
      </c>
      <c r="H20" s="9">
        <f t="shared" si="4"/>
        <v>8.1999999999999993</v>
      </c>
      <c r="I20" s="23"/>
      <c r="J20" s="23"/>
      <c r="K20" s="23">
        <f t="shared" si="5"/>
        <v>57.153895153800647</v>
      </c>
      <c r="L20" s="23">
        <f t="shared" si="6"/>
        <v>8.639901071854815E-2</v>
      </c>
      <c r="M20" s="23">
        <f t="shared" si="1"/>
        <v>1.5571613090721434E-3</v>
      </c>
      <c r="N20" s="23">
        <f t="shared" si="2"/>
        <v>1.4248025978010111E-4</v>
      </c>
      <c r="O20" s="24">
        <f t="shared" si="3"/>
        <v>1.4248025978010111E-4</v>
      </c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</row>
    <row r="21" spans="1:47" x14ac:dyDescent="0.15">
      <c r="A21" s="13" t="s">
        <v>149</v>
      </c>
      <c r="B21" s="14" t="s">
        <v>150</v>
      </c>
      <c r="C21" s="13">
        <v>94.090500000000006</v>
      </c>
      <c r="D21" s="14">
        <v>0.15840000000000001</v>
      </c>
      <c r="E21" s="3">
        <f t="shared" si="0"/>
        <v>14.903935200000003</v>
      </c>
      <c r="F21" s="3">
        <f>F20</f>
        <v>95.135423117000002</v>
      </c>
      <c r="G21" s="30">
        <v>0.03</v>
      </c>
      <c r="H21" s="9">
        <f t="shared" si="4"/>
        <v>8.1999999999999993</v>
      </c>
      <c r="I21" s="23"/>
      <c r="J21" s="23"/>
      <c r="K21" s="23">
        <f t="shared" si="5"/>
        <v>57.153895153800647</v>
      </c>
      <c r="L21" s="23">
        <f t="shared" si="6"/>
        <v>8.639901071854815E-2</v>
      </c>
      <c r="M21" s="23">
        <f t="shared" si="1"/>
        <v>1.5571613090721434E-3</v>
      </c>
      <c r="N21" s="23">
        <f t="shared" si="2"/>
        <v>2.4665435135702753E-4</v>
      </c>
      <c r="O21" s="24">
        <f t="shared" si="3"/>
        <v>2.4665435135702753E-4</v>
      </c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</row>
    <row r="22" spans="1:47" x14ac:dyDescent="0.15">
      <c r="A22" s="13" t="s">
        <v>151</v>
      </c>
      <c r="B22" s="14" t="s">
        <v>152</v>
      </c>
      <c r="C22" s="13">
        <v>95.080803000000003</v>
      </c>
      <c r="D22" s="14">
        <v>0.16669999999999999</v>
      </c>
      <c r="E22" s="3">
        <f t="shared" si="0"/>
        <v>15.8499698601</v>
      </c>
      <c r="F22" s="3">
        <f>F21</f>
        <v>95.135423117000002</v>
      </c>
      <c r="G22" s="30">
        <v>0.03</v>
      </c>
      <c r="H22" s="9">
        <f t="shared" si="4"/>
        <v>8.1999999999999993</v>
      </c>
      <c r="I22" s="23"/>
      <c r="J22" s="23"/>
      <c r="K22" s="23">
        <f t="shared" si="5"/>
        <v>57.153895153800647</v>
      </c>
      <c r="L22" s="23">
        <f t="shared" si="6"/>
        <v>8.639901071854815E-2</v>
      </c>
      <c r="M22" s="23">
        <f t="shared" si="1"/>
        <v>1.5571613090721434E-3</v>
      </c>
      <c r="N22" s="23">
        <f t="shared" si="2"/>
        <v>2.5957879022232627E-4</v>
      </c>
      <c r="O22" s="24">
        <f t="shared" si="3"/>
        <v>2.5957879022232627E-4</v>
      </c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</row>
    <row r="23" spans="1:47" x14ac:dyDescent="0.15">
      <c r="A23" s="13" t="s">
        <v>153</v>
      </c>
      <c r="B23" s="14" t="s">
        <v>154</v>
      </c>
      <c r="C23" s="13">
        <v>96.073502000000005</v>
      </c>
      <c r="D23" s="14">
        <v>9.6000000000000002E-2</v>
      </c>
      <c r="E23" s="3">
        <f t="shared" si="0"/>
        <v>9.2230561920000014</v>
      </c>
      <c r="F23" s="3">
        <f>F22</f>
        <v>95.135423117000002</v>
      </c>
      <c r="G23" s="30">
        <v>0.03</v>
      </c>
      <c r="H23" s="9">
        <f t="shared" si="4"/>
        <v>8.1999999999999993</v>
      </c>
      <c r="I23" s="23"/>
      <c r="J23" s="23"/>
      <c r="K23" s="23">
        <f t="shared" si="5"/>
        <v>57.153895153800647</v>
      </c>
      <c r="L23" s="23">
        <f t="shared" si="6"/>
        <v>8.639901071854815E-2</v>
      </c>
      <c r="M23" s="23">
        <f t="shared" si="1"/>
        <v>1.5571613090721434E-3</v>
      </c>
      <c r="N23" s="23">
        <f t="shared" si="2"/>
        <v>1.4948748567092577E-4</v>
      </c>
      <c r="O23" s="24">
        <f t="shared" si="3"/>
        <v>1.4948748567092577E-4</v>
      </c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</row>
    <row r="24" spans="1:47" x14ac:dyDescent="0.15">
      <c r="A24" s="13" t="s">
        <v>155</v>
      </c>
      <c r="B24" s="14" t="s">
        <v>156</v>
      </c>
      <c r="C24" s="13">
        <v>97.064301</v>
      </c>
      <c r="D24" s="14">
        <v>0.24390000000000001</v>
      </c>
      <c r="E24" s="3">
        <f t="shared" si="0"/>
        <v>23.673983013899999</v>
      </c>
      <c r="F24" s="3">
        <f>F23</f>
        <v>95.135423117000002</v>
      </c>
      <c r="G24" s="30">
        <v>0.03</v>
      </c>
      <c r="H24" s="9">
        <f t="shared" si="4"/>
        <v>8.1999999999999993</v>
      </c>
      <c r="I24" s="23"/>
      <c r="J24" s="23"/>
      <c r="K24" s="23">
        <f t="shared" si="5"/>
        <v>57.153895153800647</v>
      </c>
      <c r="L24" s="23">
        <f t="shared" si="6"/>
        <v>8.639901071854815E-2</v>
      </c>
      <c r="M24" s="23">
        <f t="shared" si="1"/>
        <v>1.5571613090721434E-3</v>
      </c>
      <c r="N24" s="23">
        <f t="shared" si="2"/>
        <v>3.7979164328269576E-4</v>
      </c>
      <c r="O24" s="24">
        <f t="shared" si="3"/>
        <v>3.7979164328269576E-4</v>
      </c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</row>
    <row r="25" spans="1:47" x14ac:dyDescent="0.15">
      <c r="A25" s="13" t="s">
        <v>157</v>
      </c>
      <c r="B25" s="14" t="s">
        <v>158</v>
      </c>
      <c r="C25" s="13">
        <v>99.049201999999994</v>
      </c>
      <c r="D25" s="14">
        <v>9.8199999999999996E-2</v>
      </c>
      <c r="E25" s="3">
        <f t="shared" si="0"/>
        <v>9.7266316363999987</v>
      </c>
      <c r="F25" s="3">
        <f>F19</f>
        <v>95.135423117000002</v>
      </c>
      <c r="G25" s="30">
        <v>0.03</v>
      </c>
      <c r="H25" s="9">
        <f t="shared" si="4"/>
        <v>8.1999999999999993</v>
      </c>
      <c r="I25" s="23"/>
      <c r="J25" s="23"/>
      <c r="K25" s="23">
        <f t="shared" si="5"/>
        <v>57.153895153800647</v>
      </c>
      <c r="L25" s="23">
        <f t="shared" si="6"/>
        <v>8.639901071854815E-2</v>
      </c>
      <c r="M25" s="23">
        <f t="shared" si="1"/>
        <v>1.5571613090721434E-3</v>
      </c>
      <c r="N25" s="23">
        <f t="shared" si="2"/>
        <v>1.5291324055088446E-4</v>
      </c>
      <c r="O25" s="24">
        <f t="shared" si="3"/>
        <v>1.5291324055088446E-4</v>
      </c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</row>
    <row r="26" spans="1:47" x14ac:dyDescent="0.15">
      <c r="A26" s="13" t="s">
        <v>97</v>
      </c>
      <c r="B26" s="14" t="s">
        <v>98</v>
      </c>
      <c r="C26" s="13">
        <v>27.736999999999998</v>
      </c>
      <c r="D26" s="14">
        <v>0.92222999999999999</v>
      </c>
      <c r="E26" s="3">
        <f t="shared" si="0"/>
        <v>25.579893509999998</v>
      </c>
      <c r="F26" s="3">
        <f>SUM(E26:E28)</f>
        <v>27.844619076849998</v>
      </c>
      <c r="G26" s="4">
        <v>3.4999999999999996E-3</v>
      </c>
      <c r="H26" s="9">
        <f t="shared" si="4"/>
        <v>8.1999999999999993</v>
      </c>
      <c r="I26" s="23">
        <f t="shared" ref="I26:I33" si="8">G26/F26</f>
        <v>1.2569753568329107E-4</v>
      </c>
      <c r="J26" s="23"/>
      <c r="K26" s="23">
        <f t="shared" si="5"/>
        <v>57.153895153800647</v>
      </c>
      <c r="L26" s="23">
        <f t="shared" si="6"/>
        <v>8.639901071854815E-2</v>
      </c>
      <c r="M26" s="23">
        <f t="shared" si="1"/>
        <v>6.2069945910551852E-4</v>
      </c>
      <c r="N26" s="23">
        <f t="shared" si="2"/>
        <v>5.7242766217088239E-4</v>
      </c>
      <c r="O26" s="24">
        <f t="shared" si="3"/>
        <v>5.7242766217088239E-4</v>
      </c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</row>
    <row r="27" spans="1:47" x14ac:dyDescent="0.15">
      <c r="A27" s="13" t="s">
        <v>99</v>
      </c>
      <c r="B27" s="14" t="s">
        <v>100</v>
      </c>
      <c r="C27" s="13">
        <v>28.728000999999999</v>
      </c>
      <c r="D27" s="14">
        <v>4.6850000000000003E-2</v>
      </c>
      <c r="E27" s="3">
        <f t="shared" si="0"/>
        <v>1.3459068468499999</v>
      </c>
      <c r="F27" s="3">
        <f>F26</f>
        <v>27.844619076849998</v>
      </c>
      <c r="G27" s="4">
        <v>3.4999999999999996E-3</v>
      </c>
      <c r="H27" s="9">
        <f t="shared" si="4"/>
        <v>8.1999999999999993</v>
      </c>
      <c r="I27" s="23"/>
      <c r="J27" s="23"/>
      <c r="K27" s="23">
        <f t="shared" si="5"/>
        <v>57.153895153800647</v>
      </c>
      <c r="L27" s="23">
        <f t="shared" si="6"/>
        <v>8.639901071854815E-2</v>
      </c>
      <c r="M27" s="23">
        <f t="shared" si="1"/>
        <v>6.2069945910551852E-4</v>
      </c>
      <c r="N27" s="23">
        <f t="shared" si="2"/>
        <v>2.9079769659093545E-5</v>
      </c>
      <c r="O27" s="24">
        <f t="shared" si="3"/>
        <v>2.9079769659093545E-5</v>
      </c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</row>
    <row r="28" spans="1:47" x14ac:dyDescent="0.15">
      <c r="A28" s="13" t="s">
        <v>101</v>
      </c>
      <c r="B28" s="14" t="s">
        <v>102</v>
      </c>
      <c r="C28" s="13">
        <v>29.716000000000001</v>
      </c>
      <c r="D28" s="14">
        <v>3.092E-2</v>
      </c>
      <c r="E28" s="3">
        <f t="shared" si="0"/>
        <v>0.91881871999999998</v>
      </c>
      <c r="F28" s="3">
        <f>F26</f>
        <v>27.844619076849998</v>
      </c>
      <c r="G28" s="4">
        <v>3.4999999999999996E-3</v>
      </c>
      <c r="H28" s="9">
        <f t="shared" si="4"/>
        <v>8.1999999999999993</v>
      </c>
      <c r="I28" s="23"/>
      <c r="J28" s="23"/>
      <c r="K28" s="23">
        <f t="shared" si="5"/>
        <v>57.153895153800647</v>
      </c>
      <c r="L28" s="23">
        <f t="shared" si="6"/>
        <v>8.639901071854815E-2</v>
      </c>
      <c r="M28" s="23">
        <f t="shared" si="1"/>
        <v>6.2069945910551852E-4</v>
      </c>
      <c r="N28" s="23">
        <f t="shared" si="2"/>
        <v>1.9192027275542632E-5</v>
      </c>
      <c r="O28" s="24">
        <f t="shared" si="3"/>
        <v>1.9192027275542632E-5</v>
      </c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</row>
    <row r="29" spans="1:47" x14ac:dyDescent="0.15">
      <c r="A29" s="13" t="s">
        <v>130</v>
      </c>
      <c r="B29" s="14" t="s">
        <v>131</v>
      </c>
      <c r="C29" s="13">
        <v>26.7498</v>
      </c>
      <c r="D29" s="14">
        <v>1</v>
      </c>
      <c r="E29" s="3">
        <f t="shared" si="0"/>
        <v>26.7498</v>
      </c>
      <c r="F29" s="3">
        <f>SUM(E29:E29)</f>
        <v>26.7498</v>
      </c>
      <c r="G29" s="30">
        <v>5.0000000000000001E-3</v>
      </c>
      <c r="H29" s="9">
        <f t="shared" si="4"/>
        <v>8.1999999999999993</v>
      </c>
      <c r="I29" s="23">
        <f t="shared" si="8"/>
        <v>1.8691728536288121E-4</v>
      </c>
      <c r="J29" s="23"/>
      <c r="K29" s="23">
        <f t="shared" si="5"/>
        <v>57.153895153800647</v>
      </c>
      <c r="L29" s="23">
        <f t="shared" si="6"/>
        <v>8.639901071854815E-2</v>
      </c>
      <c r="M29" s="23">
        <f t="shared" si="1"/>
        <v>9.230050318133218E-4</v>
      </c>
      <c r="N29" s="23">
        <f t="shared" si="2"/>
        <v>9.230050318133218E-4</v>
      </c>
      <c r="O29" s="24">
        <f t="shared" si="3"/>
        <v>9.230050318133218E-4</v>
      </c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</row>
    <row r="30" spans="1:47" x14ac:dyDescent="0.15">
      <c r="A30" s="13" t="s">
        <v>27</v>
      </c>
      <c r="B30" s="14" t="s">
        <v>28</v>
      </c>
      <c r="C30" s="13">
        <v>11.8969</v>
      </c>
      <c r="D30" s="14">
        <v>1</v>
      </c>
      <c r="E30" s="3">
        <f t="shared" si="0"/>
        <v>11.8969</v>
      </c>
      <c r="F30" s="3">
        <f>SUM(E30:E30)</f>
        <v>11.8969</v>
      </c>
      <c r="G30" s="4">
        <v>8.0000000000000004E-4</v>
      </c>
      <c r="H30" s="9">
        <f t="shared" si="4"/>
        <v>8.1999999999999993</v>
      </c>
      <c r="I30" s="23">
        <f t="shared" si="8"/>
        <v>6.7244408207180022E-5</v>
      </c>
      <c r="J30" s="23"/>
      <c r="K30" s="23">
        <f t="shared" si="5"/>
        <v>57.153895153800647</v>
      </c>
      <c r="L30" s="23">
        <f t="shared" si="6"/>
        <v>8.639901071854815E-2</v>
      </c>
      <c r="M30" s="23">
        <f t="shared" si="1"/>
        <v>3.3205557750338316E-4</v>
      </c>
      <c r="N30" s="23">
        <f t="shared" si="2"/>
        <v>3.3205557750338316E-4</v>
      </c>
      <c r="O30" s="24">
        <f t="shared" si="3"/>
        <v>3.3205557750338316E-4</v>
      </c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</row>
    <row r="31" spans="1:47" x14ac:dyDescent="0.15">
      <c r="A31" s="13" t="s">
        <v>159</v>
      </c>
      <c r="B31" s="14" t="s">
        <v>160</v>
      </c>
      <c r="C31" s="13">
        <v>30.707999999999998</v>
      </c>
      <c r="D31" s="14">
        <v>1</v>
      </c>
      <c r="E31" s="3">
        <f t="shared" si="0"/>
        <v>30.707999999999998</v>
      </c>
      <c r="F31" s="3">
        <f>SUM(E31:E31)</f>
        <v>30.707999999999998</v>
      </c>
      <c r="G31" s="4">
        <v>1.4999999999999999E-4</v>
      </c>
      <c r="H31" s="9">
        <f t="shared" si="4"/>
        <v>8.1999999999999993</v>
      </c>
      <c r="I31" s="23">
        <f t="shared" si="8"/>
        <v>4.8847205939820242E-6</v>
      </c>
      <c r="J31" s="23"/>
      <c r="K31" s="23">
        <f t="shared" si="5"/>
        <v>57.153895153800647</v>
      </c>
      <c r="L31" s="23">
        <f t="shared" si="6"/>
        <v>8.639901071854815E-2</v>
      </c>
      <c r="M31" s="23">
        <f t="shared" si="1"/>
        <v>2.4120945681906989E-5</v>
      </c>
      <c r="N31" s="23">
        <f t="shared" si="2"/>
        <v>2.4120945681906989E-5</v>
      </c>
      <c r="O31" s="24">
        <f t="shared" si="3"/>
        <v>2.4120945681906989E-5</v>
      </c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</row>
    <row r="32" spans="1:47" x14ac:dyDescent="0.15">
      <c r="A32" s="17" t="s">
        <v>161</v>
      </c>
      <c r="B32" s="18" t="s">
        <v>162</v>
      </c>
      <c r="C32" s="17">
        <v>31.788799000000001</v>
      </c>
      <c r="D32" s="14">
        <v>1</v>
      </c>
      <c r="E32" s="3">
        <f t="shared" si="0"/>
        <v>31.788799000000001</v>
      </c>
      <c r="F32" s="3">
        <f>SUM(E32:E32)</f>
        <v>31.788799000000001</v>
      </c>
      <c r="G32" s="4">
        <v>1.4999999999999999E-4</v>
      </c>
      <c r="H32" s="9">
        <f t="shared" si="4"/>
        <v>8.1999999999999993</v>
      </c>
      <c r="I32" s="23">
        <f t="shared" si="8"/>
        <v>4.718643192528286E-6</v>
      </c>
      <c r="J32" s="23"/>
      <c r="K32" s="23">
        <f t="shared" si="5"/>
        <v>57.153895153800647</v>
      </c>
      <c r="L32" s="23">
        <f t="shared" si="6"/>
        <v>8.639901071854815E-2</v>
      </c>
      <c r="M32" s="23">
        <f t="shared" si="1"/>
        <v>2.3300848830432372E-5</v>
      </c>
      <c r="N32" s="23">
        <f t="shared" si="2"/>
        <v>2.3300848830432372E-5</v>
      </c>
      <c r="O32" s="24">
        <f t="shared" si="3"/>
        <v>2.3300848830432372E-5</v>
      </c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</row>
    <row r="33" spans="1:47" x14ac:dyDescent="0.15">
      <c r="A33" s="13" t="s">
        <v>61</v>
      </c>
      <c r="B33" s="14" t="s">
        <v>62</v>
      </c>
      <c r="C33" s="13">
        <v>9.9269210000000001</v>
      </c>
      <c r="D33" s="14">
        <v>0.19900000000000001</v>
      </c>
      <c r="E33" s="3">
        <f t="shared" si="0"/>
        <v>1.9754572790000002</v>
      </c>
      <c r="F33" s="3">
        <f>SUM(E33:E34)</f>
        <v>10.718131979000001</v>
      </c>
      <c r="G33" s="4">
        <v>6.0000000000000002E-5</v>
      </c>
      <c r="H33" s="9">
        <f t="shared" si="4"/>
        <v>8.1999999999999993</v>
      </c>
      <c r="I33" s="23">
        <f t="shared" si="8"/>
        <v>5.5979904070558E-6</v>
      </c>
      <c r="J33" s="23"/>
      <c r="K33" s="23">
        <f t="shared" si="5"/>
        <v>57.153895153800647</v>
      </c>
      <c r="L33" s="23">
        <f t="shared" si="6"/>
        <v>8.639901071854815E-2</v>
      </c>
      <c r="M33" s="23">
        <f t="shared" si="1"/>
        <v>2.7643100549657819E-5</v>
      </c>
      <c r="N33" s="23">
        <f t="shared" si="2"/>
        <v>5.5009770093819063E-6</v>
      </c>
      <c r="O33" s="24">
        <f t="shared" si="3"/>
        <v>5.5009770093819063E-6</v>
      </c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</row>
    <row r="34" spans="1:47" x14ac:dyDescent="0.15">
      <c r="A34" s="13" t="s">
        <v>63</v>
      </c>
      <c r="B34" s="14" t="s">
        <v>64</v>
      </c>
      <c r="C34" s="13">
        <v>10.9147</v>
      </c>
      <c r="D34" s="14">
        <v>0.80100000000000005</v>
      </c>
      <c r="E34" s="3">
        <f t="shared" si="0"/>
        <v>8.7426747000000002</v>
      </c>
      <c r="F34" s="3">
        <f>F33</f>
        <v>10.718131979000001</v>
      </c>
      <c r="G34" s="4">
        <v>6.0000000000000002E-5</v>
      </c>
      <c r="H34" s="9">
        <f t="shared" si="4"/>
        <v>8.1999999999999993</v>
      </c>
      <c r="I34" s="23"/>
      <c r="J34" s="23"/>
      <c r="K34" s="23">
        <f t="shared" si="5"/>
        <v>57.153895153800647</v>
      </c>
      <c r="L34" s="23">
        <f t="shared" si="6"/>
        <v>8.639901071854815E-2</v>
      </c>
      <c r="M34" s="23">
        <f t="shared" si="1"/>
        <v>2.7643100549657819E-5</v>
      </c>
      <c r="N34" s="23">
        <f t="shared" si="2"/>
        <v>2.2142123540275915E-5</v>
      </c>
      <c r="O34" s="24">
        <f t="shared" si="3"/>
        <v>2.2142123540275915E-5</v>
      </c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</row>
    <row r="35" spans="1:47" x14ac:dyDescent="0.15">
      <c r="A35" s="13" t="s">
        <v>163</v>
      </c>
      <c r="B35" s="14" t="s">
        <v>164</v>
      </c>
      <c r="C35" s="13">
        <v>58.426898999999999</v>
      </c>
      <c r="D35" s="14">
        <v>1</v>
      </c>
      <c r="E35" s="3">
        <f t="shared" si="0"/>
        <v>58.426898999999999</v>
      </c>
      <c r="F35" s="3">
        <f>SUM(E35:E35)</f>
        <v>58.426898999999999</v>
      </c>
      <c r="G35" s="4">
        <v>1E-3</v>
      </c>
      <c r="H35" s="9">
        <f t="shared" si="4"/>
        <v>8.1999999999999993</v>
      </c>
      <c r="I35" s="23">
        <f t="shared" ref="I35:I40" si="9">G35/F35</f>
        <v>1.7115404327722407E-5</v>
      </c>
      <c r="J35" s="23"/>
      <c r="K35" s="23">
        <f t="shared" si="5"/>
        <v>57.153895153800647</v>
      </c>
      <c r="L35" s="23">
        <f t="shared" si="6"/>
        <v>8.639901071854815E-2</v>
      </c>
      <c r="M35" s="23">
        <f t="shared" si="1"/>
        <v>8.4516551186466344E-5</v>
      </c>
      <c r="N35" s="23">
        <f t="shared" si="2"/>
        <v>8.4516551186466344E-5</v>
      </c>
      <c r="O35" s="24">
        <f t="shared" si="3"/>
        <v>8.4516551186466344E-5</v>
      </c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</row>
    <row r="36" spans="1:47" x14ac:dyDescent="0.15">
      <c r="A36" s="13" t="s">
        <v>30</v>
      </c>
      <c r="B36" s="14" t="s">
        <v>31</v>
      </c>
      <c r="C36" s="13">
        <v>62.389000000000003</v>
      </c>
      <c r="D36" s="14">
        <v>0.6915</v>
      </c>
      <c r="E36" s="3">
        <f t="shared" si="0"/>
        <v>43.141993500000005</v>
      </c>
      <c r="F36" s="3">
        <f>SUM(E36:E37)</f>
        <v>63.000139425500009</v>
      </c>
      <c r="G36" s="4">
        <v>3.0000000000000001E-3</v>
      </c>
      <c r="H36" s="9">
        <f t="shared" si="4"/>
        <v>8.1999999999999993</v>
      </c>
      <c r="I36" s="23">
        <f t="shared" si="9"/>
        <v>4.7618942233415386E-5</v>
      </c>
      <c r="J36" s="23"/>
      <c r="K36" s="23">
        <f t="shared" si="5"/>
        <v>57.153895153800647</v>
      </c>
      <c r="L36" s="23">
        <f t="shared" si="6"/>
        <v>8.639901071854815E-2</v>
      </c>
      <c r="M36" s="23">
        <f t="shared" si="1"/>
        <v>2.3514424150629447E-4</v>
      </c>
      <c r="N36" s="23">
        <f t="shared" si="2"/>
        <v>1.6260224300160262E-4</v>
      </c>
      <c r="O36" s="24">
        <f t="shared" si="3"/>
        <v>1.6260224300160262E-4</v>
      </c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</row>
    <row r="37" spans="1:47" x14ac:dyDescent="0.15">
      <c r="A37" s="13" t="s">
        <v>32</v>
      </c>
      <c r="B37" s="14" t="s">
        <v>33</v>
      </c>
      <c r="C37" s="13">
        <v>64.370002999999997</v>
      </c>
      <c r="D37" s="14">
        <v>0.3085</v>
      </c>
      <c r="E37" s="3">
        <f t="shared" si="0"/>
        <v>19.858145925500001</v>
      </c>
      <c r="F37" s="3">
        <f t="shared" ref="F37:F42" si="10">F36</f>
        <v>63.000139425500009</v>
      </c>
      <c r="G37" s="4">
        <v>3.0000000000000001E-3</v>
      </c>
      <c r="H37" s="9">
        <f t="shared" si="4"/>
        <v>8.1999999999999993</v>
      </c>
      <c r="I37" s="23"/>
      <c r="J37" s="23"/>
      <c r="K37" s="23">
        <f t="shared" si="5"/>
        <v>57.153895153800647</v>
      </c>
      <c r="L37" s="23">
        <f t="shared" si="6"/>
        <v>8.639901071854815E-2</v>
      </c>
      <c r="M37" s="23">
        <f t="shared" si="1"/>
        <v>2.3514424150629447E-4</v>
      </c>
      <c r="N37" s="23">
        <f t="shared" si="2"/>
        <v>7.2541998504691848E-5</v>
      </c>
      <c r="O37" s="24">
        <f t="shared" si="3"/>
        <v>7.2541998504691848E-5</v>
      </c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</row>
    <row r="38" spans="1:47" x14ac:dyDescent="0.15">
      <c r="A38" s="13" t="s">
        <v>165</v>
      </c>
      <c r="B38" s="14" t="s">
        <v>166</v>
      </c>
      <c r="C38" s="13">
        <v>92.108199999999997</v>
      </c>
      <c r="D38" s="14">
        <v>1</v>
      </c>
      <c r="E38" s="3">
        <f t="shared" si="0"/>
        <v>92.108199999999997</v>
      </c>
      <c r="F38" s="3">
        <f>SUM(E38:E38)</f>
        <v>92.108199999999997</v>
      </c>
      <c r="G38" s="4">
        <v>5.0999999999999997E-2</v>
      </c>
      <c r="H38" s="9">
        <f t="shared" si="4"/>
        <v>8.1999999999999993</v>
      </c>
      <c r="I38" s="23">
        <f t="shared" si="9"/>
        <v>5.5369663070171818E-4</v>
      </c>
      <c r="J38" s="23"/>
      <c r="K38" s="23">
        <f t="shared" si="5"/>
        <v>57.153895153800647</v>
      </c>
      <c r="L38" s="23">
        <f t="shared" si="6"/>
        <v>8.639901071854815E-2</v>
      </c>
      <c r="M38" s="23">
        <f t="shared" si="1"/>
        <v>2.734176110270312E-3</v>
      </c>
      <c r="N38" s="23">
        <f t="shared" si="2"/>
        <v>2.734176110270312E-3</v>
      </c>
      <c r="O38" s="24">
        <f t="shared" si="3"/>
        <v>2.734176110270312E-3</v>
      </c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</row>
    <row r="39" spans="1:47" x14ac:dyDescent="0.15">
      <c r="A39" s="13" t="s">
        <v>123</v>
      </c>
      <c r="B39" s="14" t="s">
        <v>124</v>
      </c>
      <c r="C39" s="13">
        <v>179.39399700000001</v>
      </c>
      <c r="D39" s="26">
        <v>1</v>
      </c>
      <c r="E39" s="3">
        <f t="shared" si="0"/>
        <v>179.39399700000001</v>
      </c>
      <c r="F39" s="3">
        <f>SUM(E39:E39)</f>
        <v>179.39399700000001</v>
      </c>
      <c r="G39" s="4">
        <v>5.0000000000000001E-4</v>
      </c>
      <c r="H39" s="9">
        <f t="shared" si="4"/>
        <v>8.1999999999999993</v>
      </c>
      <c r="I39" s="23">
        <f t="shared" si="9"/>
        <v>2.7871612671632482E-6</v>
      </c>
      <c r="J39" s="23"/>
      <c r="K39" s="23">
        <f t="shared" si="5"/>
        <v>57.153895153800647</v>
      </c>
      <c r="L39" s="23">
        <f t="shared" si="6"/>
        <v>8.639901071854815E-2</v>
      </c>
      <c r="M39" s="23">
        <f t="shared" si="1"/>
        <v>1.3763113823702805E-5</v>
      </c>
      <c r="N39" s="23">
        <f t="shared" si="2"/>
        <v>1.3763113823702805E-5</v>
      </c>
      <c r="O39" s="24">
        <f t="shared" si="3"/>
        <v>1.3763113823702805E-5</v>
      </c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</row>
    <row r="40" spans="1:47" x14ac:dyDescent="0.15">
      <c r="A40" s="13" t="s">
        <v>105</v>
      </c>
      <c r="B40" s="14" t="s">
        <v>106</v>
      </c>
      <c r="C40" s="13">
        <v>53.476002000000001</v>
      </c>
      <c r="D40" s="14">
        <v>5.8450000000000002E-2</v>
      </c>
      <c r="E40" s="3">
        <f t="shared" si="0"/>
        <v>3.1256723169000002</v>
      </c>
      <c r="F40" s="3">
        <f>SUM(E40:E43)</f>
        <v>55.365361816990003</v>
      </c>
      <c r="G40" s="30">
        <v>0.17734000000000003</v>
      </c>
      <c r="H40" s="9">
        <f t="shared" si="4"/>
        <v>8.1999999999999993</v>
      </c>
      <c r="I40" s="23">
        <f t="shared" si="9"/>
        <v>3.2030857232758043E-3</v>
      </c>
      <c r="J40" s="23"/>
      <c r="K40" s="23">
        <f t="shared" si="5"/>
        <v>57.153895153800647</v>
      </c>
      <c r="L40" s="23">
        <f t="shared" si="6"/>
        <v>8.639901071854815E-2</v>
      </c>
      <c r="M40" s="23">
        <f t="shared" si="1"/>
        <v>1.581696542496485E-2</v>
      </c>
      <c r="N40" s="23">
        <f t="shared" si="2"/>
        <v>9.2450162908919555E-4</v>
      </c>
      <c r="O40" s="24">
        <f t="shared" si="3"/>
        <v>9.2450162908919555E-4</v>
      </c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</row>
    <row r="41" spans="1:47" x14ac:dyDescent="0.15">
      <c r="A41" s="13" t="s">
        <v>107</v>
      </c>
      <c r="B41" s="14" t="s">
        <v>108</v>
      </c>
      <c r="C41" s="13">
        <v>55.454399000000002</v>
      </c>
      <c r="D41" s="14">
        <v>0.91754000000000002</v>
      </c>
      <c r="E41" s="3">
        <f t="shared" si="0"/>
        <v>50.881629258460002</v>
      </c>
      <c r="F41" s="3">
        <f t="shared" si="10"/>
        <v>55.365361816990003</v>
      </c>
      <c r="G41" s="30">
        <v>0.17734000000000003</v>
      </c>
      <c r="H41" s="9">
        <f t="shared" si="4"/>
        <v>8.1999999999999993</v>
      </c>
      <c r="I41" s="23"/>
      <c r="J41" s="23"/>
      <c r="K41" s="23">
        <f t="shared" si="5"/>
        <v>57.153895153800647</v>
      </c>
      <c r="L41" s="23">
        <f t="shared" si="6"/>
        <v>8.639901071854815E-2</v>
      </c>
      <c r="M41" s="23">
        <f t="shared" si="1"/>
        <v>1.581696542496485E-2</v>
      </c>
      <c r="N41" s="23">
        <f t="shared" si="2"/>
        <v>1.4512698456022249E-2</v>
      </c>
      <c r="O41" s="24">
        <f t="shared" si="3"/>
        <v>1.4512698456022249E-2</v>
      </c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</row>
    <row r="42" spans="1:47" x14ac:dyDescent="0.15">
      <c r="A42" s="13" t="s">
        <v>109</v>
      </c>
      <c r="B42" s="14" t="s">
        <v>110</v>
      </c>
      <c r="C42" s="13">
        <v>56.445999</v>
      </c>
      <c r="D42" s="14">
        <v>2.1190000000000001E-2</v>
      </c>
      <c r="E42" s="3">
        <f t="shared" si="0"/>
        <v>1.1960907188100001</v>
      </c>
      <c r="F42" s="3">
        <f t="shared" si="10"/>
        <v>55.365361816990003</v>
      </c>
      <c r="G42" s="30">
        <v>0.17734000000000003</v>
      </c>
      <c r="H42" s="9">
        <f t="shared" si="4"/>
        <v>8.1999999999999993</v>
      </c>
      <c r="I42" s="23"/>
      <c r="J42" s="23"/>
      <c r="K42" s="23">
        <f t="shared" si="5"/>
        <v>57.153895153800647</v>
      </c>
      <c r="L42" s="23">
        <f t="shared" si="6"/>
        <v>8.639901071854815E-2</v>
      </c>
      <c r="M42" s="23">
        <f t="shared" si="1"/>
        <v>1.581696542496485E-2</v>
      </c>
      <c r="N42" s="23">
        <f t="shared" si="2"/>
        <v>3.3516149735500516E-4</v>
      </c>
      <c r="O42" s="24">
        <f t="shared" si="3"/>
        <v>3.3516149735500516E-4</v>
      </c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</row>
    <row r="43" spans="1:47" x14ac:dyDescent="0.15">
      <c r="A43" s="13" t="s">
        <v>111</v>
      </c>
      <c r="B43" s="14" t="s">
        <v>112</v>
      </c>
      <c r="C43" s="13">
        <v>57.436000999999997</v>
      </c>
      <c r="D43" s="14">
        <v>2.82E-3</v>
      </c>
      <c r="E43" s="3">
        <f t="shared" si="0"/>
        <v>0.16196952281999999</v>
      </c>
      <c r="F43" s="3">
        <f>F40</f>
        <v>55.365361816990003</v>
      </c>
      <c r="G43" s="30">
        <v>0.17734000000000003</v>
      </c>
      <c r="H43" s="9">
        <f t="shared" si="4"/>
        <v>8.1999999999999993</v>
      </c>
      <c r="I43" s="23"/>
      <c r="J43" s="23"/>
      <c r="K43" s="23">
        <f t="shared" si="5"/>
        <v>57.153895153800647</v>
      </c>
      <c r="L43" s="23">
        <f t="shared" si="6"/>
        <v>8.639901071854815E-2</v>
      </c>
      <c r="M43" s="23">
        <f t="shared" si="1"/>
        <v>1.581696542496485E-2</v>
      </c>
      <c r="N43" s="23">
        <f t="shared" si="2"/>
        <v>4.4603842498400877E-5</v>
      </c>
      <c r="O43" s="24">
        <f t="shared" si="3"/>
        <v>4.4603842498400877E-5</v>
      </c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</row>
  </sheetData>
  <phoneticPr fontId="9" type="noConversion"/>
  <pageMargins left="0.75" right="0.75" top="1" bottom="1" header="0.51111111111111107" footer="0.51111111111111107"/>
  <pageSetup paperSize="9"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opLeftCell="C1" zoomScaleSheetLayoutView="100" workbookViewId="0">
      <selection activeCell="C5" sqref="A5:XFD28"/>
    </sheetView>
  </sheetViews>
  <sheetFormatPr defaultColWidth="9" defaultRowHeight="14.25" x14ac:dyDescent="0.15"/>
  <cols>
    <col min="1" max="1" width="11.125" customWidth="1"/>
    <col min="3" max="3" width="15.125" customWidth="1"/>
    <col min="4" max="4" width="15" customWidth="1"/>
    <col min="5" max="5" width="13.5" customWidth="1"/>
    <col min="6" max="6" width="13.375" customWidth="1"/>
    <col min="7" max="7" width="12.5" customWidth="1"/>
    <col min="8" max="8" width="10.25" customWidth="1"/>
    <col min="9" max="9" width="11.625" customWidth="1"/>
    <col min="10" max="10" width="12.625" bestFit="1" customWidth="1"/>
    <col min="11" max="11" width="12.625" customWidth="1"/>
    <col min="12" max="12" width="15.5" customWidth="1"/>
    <col min="13" max="13" width="12" customWidth="1"/>
    <col min="14" max="14" width="12.625" customWidth="1"/>
    <col min="15" max="15" width="11.625" customWidth="1"/>
  </cols>
  <sheetData>
    <row r="1" spans="1:15" x14ac:dyDescent="0.15">
      <c r="A1" s="1" t="s">
        <v>0</v>
      </c>
      <c r="B1" s="2" t="s">
        <v>24</v>
      </c>
      <c r="C1" s="3" t="s">
        <v>2</v>
      </c>
      <c r="D1" s="4" t="s">
        <v>3</v>
      </c>
      <c r="E1" s="3" t="s">
        <v>4</v>
      </c>
      <c r="F1" s="5">
        <f>H1*J1</f>
        <v>1</v>
      </c>
      <c r="G1" s="6" t="s">
        <v>5</v>
      </c>
      <c r="H1" s="7">
        <v>1</v>
      </c>
      <c r="I1" s="20" t="s">
        <v>6</v>
      </c>
      <c r="J1" s="5">
        <v>1</v>
      </c>
      <c r="K1" s="20"/>
      <c r="L1" s="20"/>
      <c r="M1" s="20"/>
      <c r="N1" s="8"/>
      <c r="O1" s="21"/>
    </row>
    <row r="2" spans="1:15" x14ac:dyDescent="0.15">
      <c r="A2" s="8"/>
      <c r="B2" s="8"/>
      <c r="C2" s="3"/>
      <c r="D2" s="6"/>
      <c r="E2" s="3"/>
      <c r="F2" s="3"/>
      <c r="G2" s="6"/>
      <c r="H2" s="9"/>
      <c r="I2" s="20"/>
      <c r="J2" s="20"/>
      <c r="K2" s="20"/>
      <c r="L2" s="20"/>
      <c r="M2" s="20"/>
      <c r="N2" s="20"/>
      <c r="O2" s="8"/>
    </row>
    <row r="3" spans="1:15" ht="54" x14ac:dyDescent="0.15">
      <c r="A3" s="1" t="s">
        <v>7</v>
      </c>
      <c r="B3" s="1" t="s">
        <v>8</v>
      </c>
      <c r="C3" s="10" t="s">
        <v>9</v>
      </c>
      <c r="D3" s="11" t="s">
        <v>10</v>
      </c>
      <c r="E3" s="10" t="s">
        <v>11</v>
      </c>
      <c r="F3" s="10" t="s">
        <v>12</v>
      </c>
      <c r="G3" s="11" t="s">
        <v>13</v>
      </c>
      <c r="H3" s="12" t="s">
        <v>14</v>
      </c>
      <c r="I3" s="22" t="s">
        <v>15</v>
      </c>
      <c r="J3" s="22" t="s">
        <v>16</v>
      </c>
      <c r="K3" s="22" t="s">
        <v>25</v>
      </c>
      <c r="L3" s="22" t="s">
        <v>26</v>
      </c>
      <c r="M3" s="22" t="s">
        <v>19</v>
      </c>
      <c r="N3" s="22" t="s">
        <v>20</v>
      </c>
      <c r="O3" s="1" t="s">
        <v>21</v>
      </c>
    </row>
    <row r="4" spans="1:15" x14ac:dyDescent="0.15">
      <c r="A4" s="13" t="s">
        <v>27</v>
      </c>
      <c r="B4" s="14" t="s">
        <v>28</v>
      </c>
      <c r="C4" s="13">
        <v>11.8969</v>
      </c>
      <c r="D4" s="14">
        <v>1</v>
      </c>
      <c r="E4" s="3">
        <f>C4*D4</f>
        <v>11.8969</v>
      </c>
      <c r="F4" s="3">
        <f>SUM(E4:E4)</f>
        <v>11.8969</v>
      </c>
      <c r="G4" s="4">
        <v>1</v>
      </c>
      <c r="H4" s="9">
        <v>2.25</v>
      </c>
      <c r="I4" s="23">
        <f>G4/F4</f>
        <v>8.4055510258975022E-2</v>
      </c>
      <c r="J4" s="23">
        <f>SUM(I4)</f>
        <v>8.4055510258975022E-2</v>
      </c>
      <c r="K4" s="23">
        <f>1/J4</f>
        <v>11.8969</v>
      </c>
      <c r="L4" s="23">
        <f>0.6022*H4/K4</f>
        <v>0.1138910136253982</v>
      </c>
      <c r="M4" s="23">
        <f>0.6022*H4*G4/F4</f>
        <v>0.1138910136253982</v>
      </c>
      <c r="N4" s="23">
        <f>M4*D4</f>
        <v>0.1138910136253982</v>
      </c>
      <c r="O4" s="24">
        <f>$F$1*N4</f>
        <v>0.1138910136253982</v>
      </c>
    </row>
  </sheetData>
  <phoneticPr fontId="9" type="noConversion"/>
  <pageMargins left="0.75" right="0.75" top="1" bottom="1" header="0.51111111111111107" footer="0.51111111111111107"/>
  <pageSetup paperSize="9" orientation="portrait" horizontalDpi="180" verticalDpi="18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"/>
  <sheetViews>
    <sheetView topLeftCell="A4" zoomScaleSheetLayoutView="100" workbookViewId="0">
      <selection activeCell="A18" sqref="A18:XFD72"/>
    </sheetView>
  </sheetViews>
  <sheetFormatPr defaultColWidth="9" defaultRowHeight="14.25" x14ac:dyDescent="0.15"/>
  <cols>
    <col min="1" max="1" width="11.75" customWidth="1"/>
    <col min="2" max="2" width="10.875" customWidth="1"/>
    <col min="3" max="3" width="15.125" customWidth="1"/>
    <col min="4" max="4" width="12" customWidth="1"/>
    <col min="5" max="5" width="15.125" customWidth="1"/>
    <col min="6" max="6" width="13.5" customWidth="1"/>
    <col min="7" max="7" width="13.375" customWidth="1"/>
    <col min="8" max="8" width="11.125" customWidth="1"/>
    <col min="9" max="9" width="11.5" customWidth="1"/>
    <col min="10" max="10" width="11.75" customWidth="1"/>
    <col min="11" max="11" width="13.25" customWidth="1"/>
    <col min="12" max="13" width="12.25" customWidth="1"/>
    <col min="14" max="14" width="13.5" customWidth="1"/>
    <col min="15" max="15" width="16.125" customWidth="1"/>
  </cols>
  <sheetData>
    <row r="1" spans="1:33" x14ac:dyDescent="0.15">
      <c r="A1" s="1" t="s">
        <v>0</v>
      </c>
      <c r="B1" s="2" t="s">
        <v>167</v>
      </c>
      <c r="C1" s="3" t="s">
        <v>2</v>
      </c>
      <c r="D1" s="4" t="s">
        <v>3</v>
      </c>
      <c r="E1" s="3" t="s">
        <v>4</v>
      </c>
      <c r="F1" s="5">
        <f>H1*J1</f>
        <v>1</v>
      </c>
      <c r="G1" s="6" t="s">
        <v>5</v>
      </c>
      <c r="H1" s="7">
        <v>1</v>
      </c>
      <c r="I1" s="20" t="s">
        <v>6</v>
      </c>
      <c r="J1" s="5">
        <v>1</v>
      </c>
      <c r="K1" s="20"/>
      <c r="L1" s="20"/>
      <c r="M1" s="20"/>
      <c r="N1" s="8"/>
      <c r="O1" s="8"/>
      <c r="P1" s="21"/>
      <c r="Q1" s="21"/>
      <c r="R1" s="21"/>
      <c r="S1" s="21"/>
    </row>
    <row r="2" spans="1:33" x14ac:dyDescent="0.15">
      <c r="A2" s="8"/>
      <c r="B2" s="8"/>
      <c r="C2" s="3"/>
      <c r="D2" s="6"/>
      <c r="E2" s="3"/>
      <c r="F2" s="3"/>
      <c r="G2" s="6"/>
      <c r="H2" s="9"/>
      <c r="I2" s="20"/>
      <c r="J2" s="20"/>
      <c r="K2" s="20"/>
      <c r="L2" s="20"/>
      <c r="M2" s="20"/>
      <c r="N2" s="20"/>
      <c r="O2" s="8"/>
      <c r="P2" s="8"/>
      <c r="Q2" s="8"/>
      <c r="R2" s="8"/>
      <c r="S2" s="8"/>
    </row>
    <row r="3" spans="1:33" ht="54" x14ac:dyDescent="0.15">
      <c r="A3" s="1" t="s">
        <v>7</v>
      </c>
      <c r="B3" s="1" t="s">
        <v>8</v>
      </c>
      <c r="C3" s="10" t="s">
        <v>9</v>
      </c>
      <c r="D3" s="11" t="s">
        <v>10</v>
      </c>
      <c r="E3" s="10" t="s">
        <v>11</v>
      </c>
      <c r="F3" s="10" t="s">
        <v>12</v>
      </c>
      <c r="G3" s="11" t="s">
        <v>13</v>
      </c>
      <c r="H3" s="12" t="s">
        <v>14</v>
      </c>
      <c r="I3" s="22" t="s">
        <v>15</v>
      </c>
      <c r="J3" s="22" t="s">
        <v>16</v>
      </c>
      <c r="K3" s="22" t="s">
        <v>25</v>
      </c>
      <c r="L3" s="22" t="s">
        <v>26</v>
      </c>
      <c r="M3" s="22" t="s">
        <v>19</v>
      </c>
      <c r="N3" s="22" t="s">
        <v>20</v>
      </c>
      <c r="O3" s="1" t="s">
        <v>21</v>
      </c>
      <c r="P3" s="1"/>
      <c r="Q3" s="1"/>
      <c r="R3" s="1"/>
      <c r="S3" s="1"/>
    </row>
    <row r="4" spans="1:33" x14ac:dyDescent="0.15">
      <c r="A4" s="13" t="s">
        <v>30</v>
      </c>
      <c r="B4" s="14" t="s">
        <v>31</v>
      </c>
      <c r="C4" s="13">
        <v>62.389000000000003</v>
      </c>
      <c r="D4" s="14">
        <v>0.6915</v>
      </c>
      <c r="E4" s="3">
        <f>C4*D4</f>
        <v>43.141993500000005</v>
      </c>
      <c r="F4" s="3">
        <f>SUM(E4:E5)</f>
        <v>63.000139425500009</v>
      </c>
      <c r="G4" s="28">
        <v>0.79800000000000004</v>
      </c>
      <c r="H4" s="9">
        <v>8.94</v>
      </c>
      <c r="I4" s="23">
        <f t="shared" ref="I4:I9" si="0">G4/F4</f>
        <v>1.2666638634088493E-2</v>
      </c>
      <c r="J4" s="23">
        <f>SUM(I4:I17)</f>
        <v>1.4712680842344566E-2</v>
      </c>
      <c r="K4" s="23">
        <f>1/J4</f>
        <v>67.968578311159987</v>
      </c>
      <c r="L4" s="23">
        <f>0.6022*H4/K4</f>
        <v>7.9208189045143484E-2</v>
      </c>
      <c r="M4" s="23">
        <f>0.6022*H4*G4/F4</f>
        <v>6.8192977081905914E-2</v>
      </c>
      <c r="N4" s="23">
        <f>M4*D4</f>
        <v>4.7155443652137939E-2</v>
      </c>
      <c r="O4" s="24">
        <f t="shared" ref="O4:O17" si="1">$F$1*N4</f>
        <v>4.7155443652137939E-2</v>
      </c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</row>
    <row r="5" spans="1:33" x14ac:dyDescent="0.15">
      <c r="A5" s="13" t="s">
        <v>32</v>
      </c>
      <c r="B5" s="14" t="s">
        <v>33</v>
      </c>
      <c r="C5" s="13">
        <v>64.370002999999997</v>
      </c>
      <c r="D5" s="14">
        <v>0.3085</v>
      </c>
      <c r="E5" s="3">
        <f>C5*D5</f>
        <v>19.858145925500001</v>
      </c>
      <c r="F5" s="3">
        <f t="shared" ref="F5:L5" si="2">F4</f>
        <v>63.000139425500009</v>
      </c>
      <c r="G5" s="28">
        <v>0.79800000000000004</v>
      </c>
      <c r="H5" s="9">
        <f t="shared" si="2"/>
        <v>8.94</v>
      </c>
      <c r="I5" s="23"/>
      <c r="J5" s="23"/>
      <c r="K5" s="23">
        <f t="shared" si="2"/>
        <v>67.968578311159987</v>
      </c>
      <c r="L5" s="23">
        <f t="shared" si="2"/>
        <v>7.9208189045143484E-2</v>
      </c>
      <c r="M5" s="23">
        <f>0.6022*H5*G5/F5</f>
        <v>6.8192977081905914E-2</v>
      </c>
      <c r="N5" s="23">
        <f>M5*D5</f>
        <v>2.1037533429767975E-2</v>
      </c>
      <c r="O5" s="24">
        <f t="shared" si="1"/>
        <v>2.1037533429767975E-2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</row>
    <row r="6" spans="1:33" x14ac:dyDescent="0.15">
      <c r="A6" s="13" t="s">
        <v>165</v>
      </c>
      <c r="B6" s="14" t="s">
        <v>166</v>
      </c>
      <c r="C6" s="13">
        <v>92.108199999999997</v>
      </c>
      <c r="D6" s="14">
        <v>1</v>
      </c>
      <c r="E6" s="3">
        <f>C6*D6</f>
        <v>92.108199999999997</v>
      </c>
      <c r="F6" s="3">
        <f>SUM(E6:E6)</f>
        <v>92.108199999999997</v>
      </c>
      <c r="G6" s="29">
        <v>0.12</v>
      </c>
      <c r="H6" s="9">
        <f t="shared" ref="H6:H17" si="3">$H$5</f>
        <v>8.94</v>
      </c>
      <c r="I6" s="23">
        <f t="shared" si="0"/>
        <v>1.3028156016511017E-3</v>
      </c>
      <c r="J6" s="23"/>
      <c r="K6" s="23">
        <f t="shared" ref="K6:K17" si="4">$K$5</f>
        <v>67.968578311159987</v>
      </c>
      <c r="L6" s="23">
        <f t="shared" ref="L6:L17" si="5">$L$5</f>
        <v>7.9208189045143484E-2</v>
      </c>
      <c r="M6" s="23">
        <f>0.6022*H6*G6/F6</f>
        <v>7.0139266645097816E-3</v>
      </c>
      <c r="N6" s="23">
        <f>M6*D6</f>
        <v>7.0139266645097816E-3</v>
      </c>
      <c r="O6" s="24">
        <f t="shared" si="1"/>
        <v>7.0139266645097816E-3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</row>
    <row r="7" spans="1:33" x14ac:dyDescent="0.15">
      <c r="A7" s="15" t="s">
        <v>168</v>
      </c>
      <c r="B7" t="s">
        <v>169</v>
      </c>
      <c r="C7" s="15">
        <v>117.69000200000001</v>
      </c>
      <c r="D7" s="16">
        <v>1</v>
      </c>
      <c r="E7" s="3">
        <f>C7*D7</f>
        <v>117.69000200000001</v>
      </c>
      <c r="F7" s="3">
        <f>SUM(E7:E7)</f>
        <v>117.69000200000001</v>
      </c>
      <c r="G7" s="29">
        <v>0.04</v>
      </c>
      <c r="H7" s="9">
        <f t="shared" si="3"/>
        <v>8.94</v>
      </c>
      <c r="I7" s="23">
        <f t="shared" si="0"/>
        <v>3.3987593950419E-4</v>
      </c>
      <c r="J7" s="23"/>
      <c r="K7" s="23">
        <f t="shared" si="4"/>
        <v>67.968578311159987</v>
      </c>
      <c r="L7" s="23">
        <f t="shared" si="5"/>
        <v>7.9208189045143484E-2</v>
      </c>
      <c r="M7" s="23">
        <f>0.6022*H7*G7/F7</f>
        <v>1.8297792194786431E-3</v>
      </c>
      <c r="N7" s="23">
        <f>M7*D7</f>
        <v>1.8297792194786431E-3</v>
      </c>
      <c r="O7" s="24">
        <f t="shared" si="1"/>
        <v>1.8297792194786431E-3</v>
      </c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</row>
    <row r="8" spans="1:33" x14ac:dyDescent="0.15">
      <c r="A8" s="13" t="s">
        <v>123</v>
      </c>
      <c r="B8" s="14" t="s">
        <v>124</v>
      </c>
      <c r="C8" s="13">
        <v>179.39399700000001</v>
      </c>
      <c r="D8" s="26">
        <v>1</v>
      </c>
      <c r="E8" s="3">
        <f t="shared" ref="E8:E17" si="6">C8*D8</f>
        <v>179.39399700000001</v>
      </c>
      <c r="F8" s="3">
        <f>SUM(E8:E8)</f>
        <v>179.39399700000001</v>
      </c>
      <c r="G8" s="29">
        <v>0.03</v>
      </c>
      <c r="H8" s="9">
        <f t="shared" si="3"/>
        <v>8.94</v>
      </c>
      <c r="I8" s="23">
        <f t="shared" si="0"/>
        <v>1.6722967602979488E-4</v>
      </c>
      <c r="J8" s="23"/>
      <c r="K8" s="23">
        <f t="shared" si="4"/>
        <v>67.968578311159987</v>
      </c>
      <c r="L8" s="23">
        <f t="shared" si="5"/>
        <v>7.9208189045143484E-2</v>
      </c>
      <c r="M8" s="23">
        <f t="shared" ref="M8:M17" si="7">0.6022*H8*G8/F8</f>
        <v>9.0030905549197361E-4</v>
      </c>
      <c r="N8" s="23">
        <f t="shared" ref="N8:N17" si="8">M8*D8</f>
        <v>9.0030905549197361E-4</v>
      </c>
      <c r="O8" s="24">
        <f t="shared" si="1"/>
        <v>9.0030905549197361E-4</v>
      </c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</row>
    <row r="9" spans="1:33" x14ac:dyDescent="0.15">
      <c r="A9" s="13" t="s">
        <v>66</v>
      </c>
      <c r="B9" s="14" t="s">
        <v>67</v>
      </c>
      <c r="C9" s="13">
        <v>45.557898999999999</v>
      </c>
      <c r="D9" s="14">
        <v>8.2500000000000004E-2</v>
      </c>
      <c r="E9" s="3">
        <f t="shared" si="6"/>
        <v>3.7585266675</v>
      </c>
      <c r="F9" s="3">
        <f>SUM(E9:E13)</f>
        <v>47.470256607799996</v>
      </c>
      <c r="G9" s="28">
        <v>2E-3</v>
      </c>
      <c r="H9" s="9">
        <f t="shared" si="3"/>
        <v>8.94</v>
      </c>
      <c r="I9" s="23">
        <f t="shared" si="0"/>
        <v>4.213164501140222E-5</v>
      </c>
      <c r="J9" s="23"/>
      <c r="K9" s="23">
        <f t="shared" si="4"/>
        <v>67.968578311159987</v>
      </c>
      <c r="L9" s="23">
        <f t="shared" si="5"/>
        <v>7.9208189045143484E-2</v>
      </c>
      <c r="M9" s="23">
        <f t="shared" si="7"/>
        <v>2.2682278903524576E-4</v>
      </c>
      <c r="N9" s="23">
        <f t="shared" si="8"/>
        <v>1.8712880095407776E-5</v>
      </c>
      <c r="O9" s="24">
        <f t="shared" si="1"/>
        <v>1.8712880095407776E-5</v>
      </c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</row>
    <row r="10" spans="1:33" x14ac:dyDescent="0.15">
      <c r="A10" s="13" t="s">
        <v>68</v>
      </c>
      <c r="B10" s="14" t="s">
        <v>69</v>
      </c>
      <c r="C10" s="13">
        <v>46.548400999999998</v>
      </c>
      <c r="D10" s="14">
        <v>7.4399999999999994E-2</v>
      </c>
      <c r="E10" s="3">
        <f t="shared" si="6"/>
        <v>3.4632010343999995</v>
      </c>
      <c r="F10" s="3">
        <f>F9</f>
        <v>47.470256607799996</v>
      </c>
      <c r="G10" s="28">
        <v>2E-3</v>
      </c>
      <c r="H10" s="9">
        <f t="shared" si="3"/>
        <v>8.94</v>
      </c>
      <c r="I10" s="23"/>
      <c r="J10" s="23"/>
      <c r="K10" s="23">
        <f t="shared" si="4"/>
        <v>67.968578311159987</v>
      </c>
      <c r="L10" s="23">
        <f t="shared" si="5"/>
        <v>7.9208189045143484E-2</v>
      </c>
      <c r="M10" s="23">
        <f t="shared" si="7"/>
        <v>2.2682278903524576E-4</v>
      </c>
      <c r="N10" s="23">
        <f t="shared" si="8"/>
        <v>1.6875615504222284E-5</v>
      </c>
      <c r="O10" s="24">
        <f t="shared" si="1"/>
        <v>1.6875615504222284E-5</v>
      </c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</row>
    <row r="11" spans="1:33" x14ac:dyDescent="0.15">
      <c r="A11" s="13" t="s">
        <v>70</v>
      </c>
      <c r="B11" s="14" t="s">
        <v>71</v>
      </c>
      <c r="C11" s="13">
        <v>47.555999999999997</v>
      </c>
      <c r="D11" s="14">
        <v>0.73719999999999997</v>
      </c>
      <c r="E11" s="3">
        <f t="shared" si="6"/>
        <v>35.058283199999998</v>
      </c>
      <c r="F11" s="3">
        <f>F10</f>
        <v>47.470256607799996</v>
      </c>
      <c r="G11" s="28">
        <v>2E-3</v>
      </c>
      <c r="H11" s="9">
        <f t="shared" si="3"/>
        <v>8.94</v>
      </c>
      <c r="I11" s="23"/>
      <c r="J11" s="23"/>
      <c r="K11" s="23">
        <f t="shared" si="4"/>
        <v>67.968578311159987</v>
      </c>
      <c r="L11" s="23">
        <f t="shared" si="5"/>
        <v>7.9208189045143484E-2</v>
      </c>
      <c r="M11" s="23">
        <f t="shared" si="7"/>
        <v>2.2682278903524576E-4</v>
      </c>
      <c r="N11" s="23">
        <f t="shared" si="8"/>
        <v>1.6721376007678316E-4</v>
      </c>
      <c r="O11" s="24">
        <f t="shared" si="1"/>
        <v>1.6721376007678316E-4</v>
      </c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</row>
    <row r="12" spans="1:33" x14ac:dyDescent="0.15">
      <c r="A12" s="13" t="s">
        <v>72</v>
      </c>
      <c r="B12" s="14" t="s">
        <v>73</v>
      </c>
      <c r="C12" s="13">
        <v>48.527400999999998</v>
      </c>
      <c r="D12" s="14">
        <v>5.4100000000000002E-2</v>
      </c>
      <c r="E12" s="3">
        <f t="shared" si="6"/>
        <v>2.6253323941</v>
      </c>
      <c r="F12" s="3">
        <f>F11</f>
        <v>47.470256607799996</v>
      </c>
      <c r="G12" s="28">
        <v>2E-3</v>
      </c>
      <c r="H12" s="9">
        <f t="shared" si="3"/>
        <v>8.94</v>
      </c>
      <c r="I12" s="23"/>
      <c r="J12" s="23"/>
      <c r="K12" s="23">
        <f t="shared" si="4"/>
        <v>67.968578311159987</v>
      </c>
      <c r="L12" s="23">
        <f t="shared" si="5"/>
        <v>7.9208189045143484E-2</v>
      </c>
      <c r="M12" s="23">
        <f t="shared" si="7"/>
        <v>2.2682278903524576E-4</v>
      </c>
      <c r="N12" s="23">
        <f t="shared" si="8"/>
        <v>1.2271112886806795E-5</v>
      </c>
      <c r="O12" s="24">
        <f t="shared" si="1"/>
        <v>1.2271112886806795E-5</v>
      </c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</row>
    <row r="13" spans="1:33" x14ac:dyDescent="0.15">
      <c r="A13" s="13" t="s">
        <v>74</v>
      </c>
      <c r="B13" s="14" t="s">
        <v>75</v>
      </c>
      <c r="C13" s="13">
        <v>49.515701</v>
      </c>
      <c r="D13" s="14">
        <v>5.1799999999999999E-2</v>
      </c>
      <c r="E13" s="3">
        <f t="shared" si="6"/>
        <v>2.5649133117999998</v>
      </c>
      <c r="F13" s="3">
        <f>F9</f>
        <v>47.470256607799996</v>
      </c>
      <c r="G13" s="28">
        <v>2E-3</v>
      </c>
      <c r="H13" s="9">
        <f t="shared" si="3"/>
        <v>8.94</v>
      </c>
      <c r="I13" s="23"/>
      <c r="J13" s="23"/>
      <c r="K13" s="23">
        <f t="shared" si="4"/>
        <v>67.968578311159987</v>
      </c>
      <c r="L13" s="23">
        <f t="shared" si="5"/>
        <v>7.9208189045143484E-2</v>
      </c>
      <c r="M13" s="23">
        <f t="shared" si="7"/>
        <v>2.2682278903524576E-4</v>
      </c>
      <c r="N13" s="23">
        <f t="shared" si="8"/>
        <v>1.174942047202573E-5</v>
      </c>
      <c r="O13" s="24">
        <f t="shared" si="1"/>
        <v>1.174942047202573E-5</v>
      </c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</row>
    <row r="14" spans="1:33" x14ac:dyDescent="0.15">
      <c r="A14" s="13" t="s">
        <v>113</v>
      </c>
      <c r="B14" s="14" t="s">
        <v>114</v>
      </c>
      <c r="C14" s="13">
        <v>49.516998000000001</v>
      </c>
      <c r="D14" s="14">
        <v>4.3450000000000003E-2</v>
      </c>
      <c r="E14" s="3">
        <f t="shared" si="6"/>
        <v>2.1515135631</v>
      </c>
      <c r="F14" s="3">
        <f>SUM(E14:E17)</f>
        <v>51.54922269251</v>
      </c>
      <c r="G14" s="29">
        <v>0.01</v>
      </c>
      <c r="H14" s="9">
        <f t="shared" si="3"/>
        <v>8.94</v>
      </c>
      <c r="I14" s="23">
        <f>G14/F14</f>
        <v>1.9398934605958628E-4</v>
      </c>
      <c r="J14" s="23"/>
      <c r="K14" s="23">
        <f t="shared" si="4"/>
        <v>67.968578311159987</v>
      </c>
      <c r="L14" s="23">
        <f t="shared" si="5"/>
        <v>7.9208189045143484E-2</v>
      </c>
      <c r="M14" s="23">
        <f t="shared" si="7"/>
        <v>1.0443742347219205E-3</v>
      </c>
      <c r="N14" s="23">
        <f t="shared" si="8"/>
        <v>4.5378060498667448E-5</v>
      </c>
      <c r="O14" s="24">
        <f t="shared" si="1"/>
        <v>4.5378060498667448E-5</v>
      </c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</row>
    <row r="15" spans="1:33" x14ac:dyDescent="0.15">
      <c r="A15" s="13" t="s">
        <v>115</v>
      </c>
      <c r="B15" s="14" t="s">
        <v>116</v>
      </c>
      <c r="C15" s="13">
        <v>51.493999000000002</v>
      </c>
      <c r="D15" s="14">
        <v>0.83789000000000002</v>
      </c>
      <c r="E15" s="3">
        <f t="shared" si="6"/>
        <v>43.146306822110006</v>
      </c>
      <c r="F15" s="3">
        <f>F14</f>
        <v>51.54922269251</v>
      </c>
      <c r="G15" s="29">
        <v>0.01</v>
      </c>
      <c r="H15" s="9">
        <f t="shared" si="3"/>
        <v>8.94</v>
      </c>
      <c r="I15" s="23"/>
      <c r="J15" s="23"/>
      <c r="K15" s="23">
        <f t="shared" si="4"/>
        <v>67.968578311159987</v>
      </c>
      <c r="L15" s="23">
        <f t="shared" si="5"/>
        <v>7.9208189045143484E-2</v>
      </c>
      <c r="M15" s="23">
        <f t="shared" si="7"/>
        <v>1.0443742347219205E-3</v>
      </c>
      <c r="N15" s="23">
        <f t="shared" si="8"/>
        <v>8.7507072753115005E-4</v>
      </c>
      <c r="O15" s="24">
        <f t="shared" si="1"/>
        <v>8.7507072753115005E-4</v>
      </c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</row>
    <row r="16" spans="1:33" x14ac:dyDescent="0.15">
      <c r="A16" s="13" t="s">
        <v>117</v>
      </c>
      <c r="B16" s="14" t="s">
        <v>118</v>
      </c>
      <c r="C16" s="13">
        <v>52.485999999999997</v>
      </c>
      <c r="D16" s="14">
        <v>9.5009999999999997E-2</v>
      </c>
      <c r="E16" s="3">
        <f t="shared" si="6"/>
        <v>4.9866948599999992</v>
      </c>
      <c r="F16" s="3">
        <f>F15</f>
        <v>51.54922269251</v>
      </c>
      <c r="G16" s="29">
        <v>0.01</v>
      </c>
      <c r="H16" s="9">
        <f t="shared" si="3"/>
        <v>8.94</v>
      </c>
      <c r="I16" s="23"/>
      <c r="J16" s="23"/>
      <c r="K16" s="23">
        <f t="shared" si="4"/>
        <v>67.968578311159987</v>
      </c>
      <c r="L16" s="23">
        <f t="shared" si="5"/>
        <v>7.9208189045143484E-2</v>
      </c>
      <c r="M16" s="23">
        <f t="shared" si="7"/>
        <v>1.0443742347219205E-3</v>
      </c>
      <c r="N16" s="23">
        <f t="shared" si="8"/>
        <v>9.9225996040929666E-5</v>
      </c>
      <c r="O16" s="24">
        <f t="shared" si="1"/>
        <v>9.9225996040929666E-5</v>
      </c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</row>
    <row r="17" spans="1:33" x14ac:dyDescent="0.15">
      <c r="A17" s="13" t="s">
        <v>119</v>
      </c>
      <c r="B17" s="14" t="s">
        <v>120</v>
      </c>
      <c r="C17" s="13">
        <v>53.476002000000001</v>
      </c>
      <c r="D17" s="14">
        <v>2.3650000000000001E-2</v>
      </c>
      <c r="E17" s="3">
        <f t="shared" si="6"/>
        <v>1.2647074473000002</v>
      </c>
      <c r="F17" s="3">
        <f>F14</f>
        <v>51.54922269251</v>
      </c>
      <c r="G17" s="29">
        <v>0.01</v>
      </c>
      <c r="H17" s="9">
        <f t="shared" si="3"/>
        <v>8.94</v>
      </c>
      <c r="I17" s="23"/>
      <c r="J17" s="23"/>
      <c r="K17" s="23">
        <f t="shared" si="4"/>
        <v>67.968578311159987</v>
      </c>
      <c r="L17" s="23">
        <f t="shared" si="5"/>
        <v>7.9208189045143484E-2</v>
      </c>
      <c r="M17" s="23">
        <f t="shared" si="7"/>
        <v>1.0443742347219205E-3</v>
      </c>
      <c r="N17" s="23">
        <f t="shared" si="8"/>
        <v>2.469945065117342E-5</v>
      </c>
      <c r="O17" s="24">
        <f t="shared" si="1"/>
        <v>2.469945065117342E-5</v>
      </c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</row>
  </sheetData>
  <phoneticPr fontId="9" type="noConversion"/>
  <pageMargins left="0.75" right="0.75" top="1" bottom="1" header="0.51111111111111107" footer="0.51111111111111107"/>
  <pageSetup paperSize="9" orientation="portrait" horizontalDpi="0" verticalDpi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topLeftCell="A43" zoomScaleSheetLayoutView="100" workbookViewId="0">
      <selection activeCell="A59" sqref="A59:XFD134"/>
    </sheetView>
  </sheetViews>
  <sheetFormatPr defaultColWidth="9" defaultRowHeight="14.25" x14ac:dyDescent="0.15"/>
  <cols>
    <col min="1" max="1" width="13.375" customWidth="1"/>
    <col min="2" max="2" width="11.5" customWidth="1"/>
    <col min="3" max="3" width="13.25" customWidth="1"/>
    <col min="4" max="4" width="11.375" customWidth="1"/>
    <col min="5" max="5" width="13.25" customWidth="1"/>
    <col min="6" max="6" width="12.875" customWidth="1"/>
    <col min="7" max="7" width="12.75" customWidth="1"/>
    <col min="8" max="8" width="14.25" customWidth="1"/>
    <col min="9" max="9" width="12.125" customWidth="1"/>
    <col min="10" max="10" width="11.75" customWidth="1"/>
    <col min="11" max="11" width="13.375" customWidth="1"/>
    <col min="12" max="12" width="15.375" customWidth="1"/>
    <col min="13" max="13" width="12.25" customWidth="1"/>
    <col min="14" max="14" width="12.125" customWidth="1"/>
    <col min="15" max="15" width="16.5" customWidth="1"/>
  </cols>
  <sheetData>
    <row r="1" spans="1:22" x14ac:dyDescent="0.15">
      <c r="A1" s="1" t="s">
        <v>0</v>
      </c>
      <c r="B1" s="2" t="s">
        <v>170</v>
      </c>
      <c r="C1" s="3" t="s">
        <v>2</v>
      </c>
      <c r="D1" s="4" t="s">
        <v>3</v>
      </c>
      <c r="E1" s="3" t="s">
        <v>4</v>
      </c>
      <c r="F1" s="5">
        <f>H1*J1</f>
        <v>1</v>
      </c>
      <c r="G1" s="6" t="s">
        <v>5</v>
      </c>
      <c r="H1" s="7">
        <v>1</v>
      </c>
      <c r="I1" s="20" t="s">
        <v>6</v>
      </c>
      <c r="J1" s="5">
        <v>1</v>
      </c>
      <c r="K1" s="20"/>
      <c r="L1" s="20"/>
      <c r="M1" s="20"/>
      <c r="N1" s="8"/>
      <c r="O1" s="8"/>
      <c r="P1" s="21"/>
      <c r="Q1" s="21"/>
      <c r="R1" s="21"/>
      <c r="S1" s="21"/>
      <c r="T1" s="21"/>
      <c r="U1" s="21"/>
      <c r="V1" s="21"/>
    </row>
    <row r="2" spans="1:22" x14ac:dyDescent="0.15">
      <c r="A2" s="8"/>
      <c r="B2" s="8"/>
      <c r="C2" s="3"/>
      <c r="D2" s="6"/>
      <c r="E2" s="3"/>
      <c r="F2" s="3"/>
      <c r="G2" s="6"/>
      <c r="H2" s="9"/>
      <c r="I2" s="20"/>
      <c r="J2" s="20"/>
      <c r="K2" s="20"/>
      <c r="L2" s="20"/>
      <c r="M2" s="20"/>
      <c r="N2" s="20"/>
      <c r="O2" s="8"/>
      <c r="P2" s="8"/>
      <c r="Q2" s="8"/>
      <c r="R2" s="8"/>
      <c r="S2" s="8"/>
      <c r="T2" s="8"/>
      <c r="U2" s="8"/>
      <c r="V2" s="8"/>
    </row>
    <row r="3" spans="1:22" ht="66" customHeight="1" x14ac:dyDescent="0.15">
      <c r="A3" s="1" t="s">
        <v>7</v>
      </c>
      <c r="B3" s="1" t="s">
        <v>8</v>
      </c>
      <c r="C3" s="10" t="s">
        <v>9</v>
      </c>
      <c r="D3" s="11" t="s">
        <v>10</v>
      </c>
      <c r="E3" s="10" t="s">
        <v>11</v>
      </c>
      <c r="F3" s="10" t="s">
        <v>12</v>
      </c>
      <c r="G3" s="11" t="s">
        <v>13</v>
      </c>
      <c r="H3" s="12" t="s">
        <v>14</v>
      </c>
      <c r="I3" s="22" t="s">
        <v>15</v>
      </c>
      <c r="J3" s="22" t="s">
        <v>16</v>
      </c>
      <c r="K3" s="22" t="s">
        <v>25</v>
      </c>
      <c r="L3" s="22" t="s">
        <v>26</v>
      </c>
      <c r="M3" s="22" t="s">
        <v>19</v>
      </c>
      <c r="N3" s="22" t="s">
        <v>20</v>
      </c>
      <c r="O3" s="1" t="s">
        <v>21</v>
      </c>
      <c r="P3" s="1"/>
      <c r="Q3" s="1"/>
      <c r="R3" s="1"/>
      <c r="S3" s="1"/>
      <c r="T3" s="1"/>
      <c r="U3" s="1"/>
      <c r="V3" s="1"/>
    </row>
    <row r="4" spans="1:22" x14ac:dyDescent="0.15">
      <c r="A4" s="13" t="s">
        <v>27</v>
      </c>
      <c r="B4" s="14" t="s">
        <v>28</v>
      </c>
      <c r="C4" s="13">
        <v>11.8969</v>
      </c>
      <c r="D4" s="14">
        <v>1</v>
      </c>
      <c r="E4" s="3">
        <f t="shared" ref="E4:E58" si="0">C4*D4</f>
        <v>11.8969</v>
      </c>
      <c r="F4" s="3">
        <f>SUM(E4:E4)</f>
        <v>11.8969</v>
      </c>
      <c r="G4" s="27">
        <v>2.9999999999999997E-4</v>
      </c>
      <c r="H4" s="9">
        <v>8.0299999999999994</v>
      </c>
      <c r="I4" s="23">
        <f>G4/F4</f>
        <v>2.5216653077692505E-5</v>
      </c>
      <c r="J4" s="23">
        <f>SUM(I4:I58)</f>
        <v>1.8247171611650553E-2</v>
      </c>
      <c r="K4" s="23">
        <f>1/J4</f>
        <v>54.803013929102008</v>
      </c>
      <c r="L4" s="23">
        <f>0.6022*H4/K4</f>
        <v>8.8237227358623771E-2</v>
      </c>
      <c r="M4" s="23">
        <f t="shared" ref="M4:M58" si="1">0.6022*H4*G4/F4</f>
        <v>1.2193931192159298E-4</v>
      </c>
      <c r="N4" s="23">
        <f t="shared" ref="N4:N58" si="2">M4*D4</f>
        <v>1.2193931192159298E-4</v>
      </c>
      <c r="O4" s="24">
        <f t="shared" ref="O4:O35" si="3">$F$1*N4</f>
        <v>1.2193931192159298E-4</v>
      </c>
    </row>
    <row r="5" spans="1:22" x14ac:dyDescent="0.15">
      <c r="A5" s="13" t="s">
        <v>121</v>
      </c>
      <c r="B5" s="14" t="s">
        <v>122</v>
      </c>
      <c r="C5" s="13">
        <v>54.466099</v>
      </c>
      <c r="D5" s="14">
        <v>1</v>
      </c>
      <c r="E5" s="3">
        <f t="shared" si="0"/>
        <v>54.466099</v>
      </c>
      <c r="F5" s="3">
        <f>SUM(E5:E5)</f>
        <v>54.466099</v>
      </c>
      <c r="G5" s="27">
        <v>0.02</v>
      </c>
      <c r="H5" s="9">
        <f>H4</f>
        <v>8.0299999999999994</v>
      </c>
      <c r="I5" s="23">
        <f>G5/F5</f>
        <v>3.6720088949274669E-4</v>
      </c>
      <c r="J5" s="23"/>
      <c r="K5" s="23">
        <f>K4</f>
        <v>54.803013929102008</v>
      </c>
      <c r="L5" s="23">
        <f>L4</f>
        <v>8.8237227358623771E-2</v>
      </c>
      <c r="M5" s="23">
        <f t="shared" si="1"/>
        <v>1.7756608564898318E-3</v>
      </c>
      <c r="N5" s="23">
        <f t="shared" si="2"/>
        <v>1.7756608564898318E-3</v>
      </c>
      <c r="O5" s="24">
        <f t="shared" si="3"/>
        <v>1.7756608564898318E-3</v>
      </c>
    </row>
    <row r="6" spans="1:22" x14ac:dyDescent="0.15">
      <c r="A6" s="13" t="s">
        <v>135</v>
      </c>
      <c r="B6" s="14" t="s">
        <v>136</v>
      </c>
      <c r="C6" s="13">
        <v>57.438000000000002</v>
      </c>
      <c r="D6" s="14">
        <v>0.68076999999999999</v>
      </c>
      <c r="E6" s="3">
        <f t="shared" si="0"/>
        <v>39.102067259999998</v>
      </c>
      <c r="F6" s="3">
        <f>SUM(E6:E10)</f>
        <v>58.189374573639</v>
      </c>
      <c r="G6" s="27">
        <v>0.12</v>
      </c>
      <c r="H6" s="9">
        <f t="shared" ref="H6:H37" si="4">H5</f>
        <v>8.0299999999999994</v>
      </c>
      <c r="I6" s="23">
        <f>G6/F6</f>
        <v>2.0622321665983759E-3</v>
      </c>
      <c r="J6" s="23"/>
      <c r="K6" s="23">
        <f t="shared" ref="K6:K37" si="5">K5</f>
        <v>54.803013929102008</v>
      </c>
      <c r="L6" s="23">
        <f t="shared" ref="L6:L37" si="6">L5</f>
        <v>8.8237227358623771E-2</v>
      </c>
      <c r="M6" s="23">
        <f t="shared" si="1"/>
        <v>9.9722659721260994E-3</v>
      </c>
      <c r="N6" s="23">
        <f t="shared" si="2"/>
        <v>6.7888195058442846E-3</v>
      </c>
      <c r="O6" s="24">
        <f t="shared" si="3"/>
        <v>6.7888195058442846E-3</v>
      </c>
    </row>
    <row r="7" spans="1:22" x14ac:dyDescent="0.15">
      <c r="A7" s="13" t="s">
        <v>137</v>
      </c>
      <c r="B7" s="14" t="s">
        <v>138</v>
      </c>
      <c r="C7" s="13">
        <v>59.415951</v>
      </c>
      <c r="D7" s="14">
        <v>0.26223000000000002</v>
      </c>
      <c r="E7" s="3">
        <f t="shared" si="0"/>
        <v>15.580644830730002</v>
      </c>
      <c r="F7" s="3">
        <f>F6</f>
        <v>58.189374573639</v>
      </c>
      <c r="G7" s="27">
        <v>0.12</v>
      </c>
      <c r="H7" s="9">
        <f t="shared" si="4"/>
        <v>8.0299999999999994</v>
      </c>
      <c r="I7" s="23"/>
      <c r="J7" s="23"/>
      <c r="K7" s="23">
        <f t="shared" si="5"/>
        <v>54.803013929102008</v>
      </c>
      <c r="L7" s="23">
        <f t="shared" si="6"/>
        <v>8.8237227358623771E-2</v>
      </c>
      <c r="M7" s="23">
        <f t="shared" si="1"/>
        <v>9.9722659721260994E-3</v>
      </c>
      <c r="N7" s="23">
        <f t="shared" si="2"/>
        <v>2.6150273058706272E-3</v>
      </c>
      <c r="O7" s="24">
        <f t="shared" si="3"/>
        <v>2.6150273058706272E-3</v>
      </c>
    </row>
    <row r="8" spans="1:22" x14ac:dyDescent="0.15">
      <c r="A8" s="13" t="s">
        <v>139</v>
      </c>
      <c r="B8" s="14" t="s">
        <v>140</v>
      </c>
      <c r="C8" s="13">
        <v>60.408000999999999</v>
      </c>
      <c r="D8" s="14">
        <v>1.1398999999999999E-2</v>
      </c>
      <c r="E8" s="3">
        <f t="shared" si="0"/>
        <v>0.68859080339899992</v>
      </c>
      <c r="F8" s="3">
        <f>F7</f>
        <v>58.189374573639</v>
      </c>
      <c r="G8" s="27">
        <v>0.12</v>
      </c>
      <c r="H8" s="9">
        <f t="shared" si="4"/>
        <v>8.0299999999999994</v>
      </c>
      <c r="I8" s="23"/>
      <c r="J8" s="23"/>
      <c r="K8" s="23">
        <f t="shared" si="5"/>
        <v>54.803013929102008</v>
      </c>
      <c r="L8" s="23">
        <f t="shared" si="6"/>
        <v>8.8237227358623771E-2</v>
      </c>
      <c r="M8" s="23">
        <f t="shared" si="1"/>
        <v>9.9722659721260994E-3</v>
      </c>
      <c r="N8" s="23">
        <f t="shared" si="2"/>
        <v>1.1367385981626539E-4</v>
      </c>
      <c r="O8" s="24">
        <f t="shared" si="3"/>
        <v>1.1367385981626539E-4</v>
      </c>
    </row>
    <row r="9" spans="1:22" x14ac:dyDescent="0.15">
      <c r="A9" s="13" t="s">
        <v>141</v>
      </c>
      <c r="B9" s="14" t="s">
        <v>142</v>
      </c>
      <c r="C9" s="13">
        <v>61.396000000000001</v>
      </c>
      <c r="D9" s="14">
        <v>3.6346000000000003E-2</v>
      </c>
      <c r="E9" s="3">
        <f t="shared" si="0"/>
        <v>2.2314990160000003</v>
      </c>
      <c r="F9" s="3">
        <f>F8</f>
        <v>58.189374573639</v>
      </c>
      <c r="G9" s="27">
        <v>0.12</v>
      </c>
      <c r="H9" s="9">
        <f t="shared" si="4"/>
        <v>8.0299999999999994</v>
      </c>
      <c r="I9" s="23"/>
      <c r="J9" s="23"/>
      <c r="K9" s="23">
        <f t="shared" si="5"/>
        <v>54.803013929102008</v>
      </c>
      <c r="L9" s="23">
        <f t="shared" si="6"/>
        <v>8.8237227358623771E-2</v>
      </c>
      <c r="M9" s="23">
        <f t="shared" si="1"/>
        <v>9.9722659721260994E-3</v>
      </c>
      <c r="N9" s="23">
        <f t="shared" si="2"/>
        <v>3.6245197902289521E-4</v>
      </c>
      <c r="O9" s="24">
        <f t="shared" si="3"/>
        <v>3.6245197902289521E-4</v>
      </c>
    </row>
    <row r="10" spans="1:22" x14ac:dyDescent="0.15">
      <c r="A10" s="13" t="s">
        <v>143</v>
      </c>
      <c r="B10" s="14" t="s">
        <v>144</v>
      </c>
      <c r="C10" s="13">
        <v>63.379002</v>
      </c>
      <c r="D10" s="14">
        <v>9.2549999999999993E-3</v>
      </c>
      <c r="E10" s="3">
        <f t="shared" si="0"/>
        <v>0.58657266350999993</v>
      </c>
      <c r="F10" s="3">
        <f>F6</f>
        <v>58.189374573639</v>
      </c>
      <c r="G10" s="27">
        <v>0.12</v>
      </c>
      <c r="H10" s="9">
        <f t="shared" si="4"/>
        <v>8.0299999999999994</v>
      </c>
      <c r="I10" s="23"/>
      <c r="J10" s="23"/>
      <c r="K10" s="23">
        <f t="shared" si="5"/>
        <v>54.803013929102008</v>
      </c>
      <c r="L10" s="23">
        <f t="shared" si="6"/>
        <v>8.8237227358623771E-2</v>
      </c>
      <c r="M10" s="23">
        <f t="shared" si="1"/>
        <v>9.9722659721260994E-3</v>
      </c>
      <c r="N10" s="23">
        <f t="shared" si="2"/>
        <v>9.2293321572027042E-5</v>
      </c>
      <c r="O10" s="24">
        <f t="shared" si="3"/>
        <v>9.2293321572027042E-5</v>
      </c>
    </row>
    <row r="11" spans="1:22" x14ac:dyDescent="0.15">
      <c r="A11" s="13" t="s">
        <v>113</v>
      </c>
      <c r="B11" s="14" t="s">
        <v>114</v>
      </c>
      <c r="C11" s="13">
        <v>49.516998000000001</v>
      </c>
      <c r="D11" s="14">
        <v>4.3450000000000003E-2</v>
      </c>
      <c r="E11" s="3">
        <f t="shared" si="0"/>
        <v>2.1515135631</v>
      </c>
      <c r="F11" s="3">
        <f>SUM(E11:E14)</f>
        <v>51.54922269251</v>
      </c>
      <c r="G11" s="27">
        <v>0.17</v>
      </c>
      <c r="H11" s="9">
        <f t="shared" si="4"/>
        <v>8.0299999999999994</v>
      </c>
      <c r="I11" s="23">
        <f>G11/F11</f>
        <v>3.2978188830129667E-3</v>
      </c>
      <c r="J11" s="23"/>
      <c r="K11" s="23">
        <f t="shared" si="5"/>
        <v>54.803013929102008</v>
      </c>
      <c r="L11" s="23">
        <f t="shared" si="6"/>
        <v>8.8237227358623771E-2</v>
      </c>
      <c r="M11" s="23">
        <f t="shared" si="1"/>
        <v>1.5947150646743777E-2</v>
      </c>
      <c r="N11" s="23">
        <f t="shared" si="2"/>
        <v>6.9290369560101714E-4</v>
      </c>
      <c r="O11" s="24">
        <f t="shared" si="3"/>
        <v>6.9290369560101714E-4</v>
      </c>
    </row>
    <row r="12" spans="1:22" x14ac:dyDescent="0.15">
      <c r="A12" s="13" t="s">
        <v>115</v>
      </c>
      <c r="B12" s="14" t="s">
        <v>116</v>
      </c>
      <c r="C12" s="13">
        <v>51.493999000000002</v>
      </c>
      <c r="D12" s="14">
        <v>0.83789000000000002</v>
      </c>
      <c r="E12" s="3">
        <f t="shared" si="0"/>
        <v>43.146306822110006</v>
      </c>
      <c r="F12" s="3">
        <f t="shared" ref="F12:F20" si="7">F11</f>
        <v>51.54922269251</v>
      </c>
      <c r="G12" s="27">
        <v>0.17</v>
      </c>
      <c r="H12" s="9">
        <f t="shared" si="4"/>
        <v>8.0299999999999994</v>
      </c>
      <c r="I12" s="23"/>
      <c r="J12" s="23"/>
      <c r="K12" s="23">
        <f t="shared" si="5"/>
        <v>54.803013929102008</v>
      </c>
      <c r="L12" s="23">
        <f t="shared" si="6"/>
        <v>8.8237227358623771E-2</v>
      </c>
      <c r="M12" s="23">
        <f t="shared" si="1"/>
        <v>1.5947150646743777E-2</v>
      </c>
      <c r="N12" s="23">
        <f t="shared" si="2"/>
        <v>1.3361958055400143E-2</v>
      </c>
      <c r="O12" s="24">
        <f t="shared" si="3"/>
        <v>1.3361958055400143E-2</v>
      </c>
    </row>
    <row r="13" spans="1:22" x14ac:dyDescent="0.15">
      <c r="A13" s="13" t="s">
        <v>117</v>
      </c>
      <c r="B13" s="14" t="s">
        <v>118</v>
      </c>
      <c r="C13" s="13">
        <v>52.485999999999997</v>
      </c>
      <c r="D13" s="14">
        <v>9.5009999999999997E-2</v>
      </c>
      <c r="E13" s="3">
        <f t="shared" si="0"/>
        <v>4.9866948599999992</v>
      </c>
      <c r="F13" s="3">
        <f t="shared" si="7"/>
        <v>51.54922269251</v>
      </c>
      <c r="G13" s="27">
        <v>0.17</v>
      </c>
      <c r="H13" s="9">
        <f t="shared" si="4"/>
        <v>8.0299999999999994</v>
      </c>
      <c r="I13" s="23"/>
      <c r="J13" s="23"/>
      <c r="K13" s="23">
        <f t="shared" si="5"/>
        <v>54.803013929102008</v>
      </c>
      <c r="L13" s="23">
        <f t="shared" si="6"/>
        <v>8.8237227358623771E-2</v>
      </c>
      <c r="M13" s="23">
        <f t="shared" si="1"/>
        <v>1.5947150646743777E-2</v>
      </c>
      <c r="N13" s="23">
        <f t="shared" si="2"/>
        <v>1.5151387829471263E-3</v>
      </c>
      <c r="O13" s="24">
        <f t="shared" si="3"/>
        <v>1.5151387829471263E-3</v>
      </c>
    </row>
    <row r="14" spans="1:22" x14ac:dyDescent="0.15">
      <c r="A14" s="13" t="s">
        <v>119</v>
      </c>
      <c r="B14" s="14" t="s">
        <v>120</v>
      </c>
      <c r="C14" s="13">
        <v>53.476002000000001</v>
      </c>
      <c r="D14" s="14">
        <v>2.3650000000000001E-2</v>
      </c>
      <c r="E14" s="3">
        <f t="shared" si="0"/>
        <v>1.2647074473000002</v>
      </c>
      <c r="F14" s="3">
        <f>F11</f>
        <v>51.54922269251</v>
      </c>
      <c r="G14" s="27">
        <v>0.17</v>
      </c>
      <c r="H14" s="9">
        <f t="shared" si="4"/>
        <v>8.0299999999999994</v>
      </c>
      <c r="I14" s="23"/>
      <c r="J14" s="23"/>
      <c r="K14" s="23">
        <f t="shared" si="5"/>
        <v>54.803013929102008</v>
      </c>
      <c r="L14" s="23">
        <f t="shared" si="6"/>
        <v>8.8237227358623771E-2</v>
      </c>
      <c r="M14" s="23">
        <f t="shared" si="1"/>
        <v>1.5947150646743777E-2</v>
      </c>
      <c r="N14" s="23">
        <f t="shared" si="2"/>
        <v>3.7715011279549032E-4</v>
      </c>
      <c r="O14" s="24">
        <f t="shared" si="3"/>
        <v>3.7715011279549032E-4</v>
      </c>
    </row>
    <row r="15" spans="1:22" x14ac:dyDescent="0.15">
      <c r="A15" s="13" t="s">
        <v>145</v>
      </c>
      <c r="B15" s="14" t="s">
        <v>146</v>
      </c>
      <c r="C15" s="13">
        <v>91.117301999999995</v>
      </c>
      <c r="D15" s="14">
        <v>0.14530000000000001</v>
      </c>
      <c r="E15" s="3">
        <f t="shared" si="0"/>
        <v>13.239343980600001</v>
      </c>
      <c r="F15" s="3">
        <f>SUM(E15:E21)</f>
        <v>95.135423117000002</v>
      </c>
      <c r="G15" s="4">
        <v>2.5000000000000001E-2</v>
      </c>
      <c r="H15" s="9">
        <f t="shared" si="4"/>
        <v>8.0299999999999994</v>
      </c>
      <c r="I15" s="23">
        <f>G15/F15</f>
        <v>2.6278329544248053E-4</v>
      </c>
      <c r="J15" s="23"/>
      <c r="K15" s="23">
        <f t="shared" si="5"/>
        <v>54.803013929102008</v>
      </c>
      <c r="L15" s="23">
        <f t="shared" si="6"/>
        <v>8.8237227358623771E-2</v>
      </c>
      <c r="M15" s="23">
        <f t="shared" si="1"/>
        <v>1.2707322471391576E-3</v>
      </c>
      <c r="N15" s="23">
        <f t="shared" si="2"/>
        <v>1.846373955093196E-4</v>
      </c>
      <c r="O15" s="24">
        <f t="shared" si="3"/>
        <v>1.846373955093196E-4</v>
      </c>
    </row>
    <row r="16" spans="1:22" x14ac:dyDescent="0.15">
      <c r="A16" s="13" t="s">
        <v>147</v>
      </c>
      <c r="B16" s="14" t="s">
        <v>148</v>
      </c>
      <c r="C16" s="13">
        <v>93.098395999999994</v>
      </c>
      <c r="D16" s="14">
        <v>9.1499999999999998E-2</v>
      </c>
      <c r="E16" s="3">
        <f t="shared" si="0"/>
        <v>8.5185032339999989</v>
      </c>
      <c r="F16" s="3">
        <f t="shared" si="7"/>
        <v>95.135423117000002</v>
      </c>
      <c r="G16" s="4">
        <v>2.5000000000000001E-2</v>
      </c>
      <c r="H16" s="9">
        <f t="shared" si="4"/>
        <v>8.0299999999999994</v>
      </c>
      <c r="I16" s="23"/>
      <c r="J16" s="23"/>
      <c r="K16" s="23">
        <f t="shared" si="5"/>
        <v>54.803013929102008</v>
      </c>
      <c r="L16" s="23">
        <f t="shared" si="6"/>
        <v>8.8237227358623771E-2</v>
      </c>
      <c r="M16" s="23">
        <f t="shared" si="1"/>
        <v>1.2707322471391576E-3</v>
      </c>
      <c r="N16" s="23">
        <f t="shared" si="2"/>
        <v>1.1627200061323291E-4</v>
      </c>
      <c r="O16" s="24">
        <f t="shared" si="3"/>
        <v>1.1627200061323291E-4</v>
      </c>
    </row>
    <row r="17" spans="1:15" x14ac:dyDescent="0.15">
      <c r="A17" s="13" t="s">
        <v>149</v>
      </c>
      <c r="B17" s="14" t="s">
        <v>150</v>
      </c>
      <c r="C17" s="13">
        <v>94.090500000000006</v>
      </c>
      <c r="D17" s="14">
        <v>0.15840000000000001</v>
      </c>
      <c r="E17" s="3">
        <f t="shared" si="0"/>
        <v>14.903935200000003</v>
      </c>
      <c r="F17" s="3">
        <f t="shared" si="7"/>
        <v>95.135423117000002</v>
      </c>
      <c r="G17" s="4">
        <v>2.5000000000000001E-2</v>
      </c>
      <c r="H17" s="9">
        <f t="shared" si="4"/>
        <v>8.0299999999999994</v>
      </c>
      <c r="I17" s="23"/>
      <c r="J17" s="23"/>
      <c r="K17" s="23">
        <f t="shared" si="5"/>
        <v>54.803013929102008</v>
      </c>
      <c r="L17" s="23">
        <f t="shared" si="6"/>
        <v>8.8237227358623771E-2</v>
      </c>
      <c r="M17" s="23">
        <f t="shared" si="1"/>
        <v>1.2707322471391576E-3</v>
      </c>
      <c r="N17" s="23">
        <f t="shared" si="2"/>
        <v>2.0128398794684257E-4</v>
      </c>
      <c r="O17" s="24">
        <f t="shared" si="3"/>
        <v>2.0128398794684257E-4</v>
      </c>
    </row>
    <row r="18" spans="1:15" x14ac:dyDescent="0.15">
      <c r="A18" s="13" t="s">
        <v>151</v>
      </c>
      <c r="B18" s="14" t="s">
        <v>152</v>
      </c>
      <c r="C18" s="13">
        <v>95.080803000000003</v>
      </c>
      <c r="D18" s="14">
        <v>0.16669999999999999</v>
      </c>
      <c r="E18" s="3">
        <f t="shared" si="0"/>
        <v>15.8499698601</v>
      </c>
      <c r="F18" s="3">
        <f t="shared" si="7"/>
        <v>95.135423117000002</v>
      </c>
      <c r="G18" s="4">
        <v>2.5000000000000001E-2</v>
      </c>
      <c r="H18" s="9">
        <f t="shared" si="4"/>
        <v>8.0299999999999994</v>
      </c>
      <c r="I18" s="23"/>
      <c r="J18" s="23"/>
      <c r="K18" s="23">
        <f t="shared" si="5"/>
        <v>54.803013929102008</v>
      </c>
      <c r="L18" s="23">
        <f t="shared" si="6"/>
        <v>8.8237227358623771E-2</v>
      </c>
      <c r="M18" s="23">
        <f t="shared" si="1"/>
        <v>1.2707322471391576E-3</v>
      </c>
      <c r="N18" s="23">
        <f t="shared" si="2"/>
        <v>2.1183106559809754E-4</v>
      </c>
      <c r="O18" s="24">
        <f t="shared" si="3"/>
        <v>2.1183106559809754E-4</v>
      </c>
    </row>
    <row r="19" spans="1:15" x14ac:dyDescent="0.15">
      <c r="A19" s="13" t="s">
        <v>153</v>
      </c>
      <c r="B19" s="14" t="s">
        <v>154</v>
      </c>
      <c r="C19" s="13">
        <v>96.073502000000005</v>
      </c>
      <c r="D19" s="14">
        <v>9.6000000000000002E-2</v>
      </c>
      <c r="E19" s="3">
        <f t="shared" si="0"/>
        <v>9.2230561920000014</v>
      </c>
      <c r="F19" s="3">
        <f t="shared" si="7"/>
        <v>95.135423117000002</v>
      </c>
      <c r="G19" s="4">
        <v>2.5000000000000001E-2</v>
      </c>
      <c r="H19" s="9">
        <f t="shared" si="4"/>
        <v>8.0299999999999994</v>
      </c>
      <c r="I19" s="23"/>
      <c r="J19" s="23"/>
      <c r="K19" s="23">
        <f t="shared" si="5"/>
        <v>54.803013929102008</v>
      </c>
      <c r="L19" s="23">
        <f t="shared" si="6"/>
        <v>8.8237227358623771E-2</v>
      </c>
      <c r="M19" s="23">
        <f t="shared" si="1"/>
        <v>1.2707322471391576E-3</v>
      </c>
      <c r="N19" s="23">
        <f t="shared" si="2"/>
        <v>1.2199029572535913E-4</v>
      </c>
      <c r="O19" s="24">
        <f t="shared" si="3"/>
        <v>1.2199029572535913E-4</v>
      </c>
    </row>
    <row r="20" spans="1:15" x14ac:dyDescent="0.15">
      <c r="A20" s="13" t="s">
        <v>155</v>
      </c>
      <c r="B20" s="14" t="s">
        <v>156</v>
      </c>
      <c r="C20" s="13">
        <v>97.064301</v>
      </c>
      <c r="D20" s="14">
        <v>0.24390000000000001</v>
      </c>
      <c r="E20" s="3">
        <f t="shared" si="0"/>
        <v>23.673983013899999</v>
      </c>
      <c r="F20" s="3">
        <f t="shared" si="7"/>
        <v>95.135423117000002</v>
      </c>
      <c r="G20" s="4">
        <v>2.5000000000000001E-2</v>
      </c>
      <c r="H20" s="9">
        <f t="shared" si="4"/>
        <v>8.0299999999999994</v>
      </c>
      <c r="I20" s="23"/>
      <c r="J20" s="23"/>
      <c r="K20" s="23">
        <f t="shared" si="5"/>
        <v>54.803013929102008</v>
      </c>
      <c r="L20" s="23">
        <f t="shared" si="6"/>
        <v>8.8237227358623771E-2</v>
      </c>
      <c r="M20" s="23">
        <f t="shared" si="1"/>
        <v>1.2707322471391576E-3</v>
      </c>
      <c r="N20" s="23">
        <f t="shared" si="2"/>
        <v>3.0993159507724052E-4</v>
      </c>
      <c r="O20" s="24">
        <f t="shared" si="3"/>
        <v>3.0993159507724052E-4</v>
      </c>
    </row>
    <row r="21" spans="1:15" x14ac:dyDescent="0.15">
      <c r="A21" s="13" t="s">
        <v>157</v>
      </c>
      <c r="B21" s="14" t="s">
        <v>158</v>
      </c>
      <c r="C21" s="13">
        <v>99.049201999999994</v>
      </c>
      <c r="D21" s="14">
        <v>9.8199999999999996E-2</v>
      </c>
      <c r="E21" s="3">
        <f t="shared" si="0"/>
        <v>9.7266316363999987</v>
      </c>
      <c r="F21" s="3">
        <f>F15</f>
        <v>95.135423117000002</v>
      </c>
      <c r="G21" s="4">
        <v>2.5000000000000001E-2</v>
      </c>
      <c r="H21" s="9">
        <f t="shared" si="4"/>
        <v>8.0299999999999994</v>
      </c>
      <c r="I21" s="23"/>
      <c r="J21" s="23"/>
      <c r="K21" s="23">
        <f t="shared" si="5"/>
        <v>54.803013929102008</v>
      </c>
      <c r="L21" s="23">
        <f t="shared" si="6"/>
        <v>8.8237227358623771E-2</v>
      </c>
      <c r="M21" s="23">
        <f t="shared" si="1"/>
        <v>1.2707322471391576E-3</v>
      </c>
      <c r="N21" s="23">
        <f t="shared" si="2"/>
        <v>1.2478590666906527E-4</v>
      </c>
      <c r="O21" s="24">
        <f t="shared" si="3"/>
        <v>1.2478590666906527E-4</v>
      </c>
    </row>
    <row r="22" spans="1:15" x14ac:dyDescent="0.15">
      <c r="A22" s="13" t="s">
        <v>171</v>
      </c>
      <c r="B22" s="14" t="s">
        <v>172</v>
      </c>
      <c r="C22" s="13">
        <v>13.8828</v>
      </c>
      <c r="D22" s="14">
        <v>0.99636000000000002</v>
      </c>
      <c r="E22" s="3">
        <f t="shared" si="0"/>
        <v>13.832266607999999</v>
      </c>
      <c r="F22" s="3">
        <f>SUM(E22:E23)</f>
        <v>13.885851047999999</v>
      </c>
      <c r="G22" s="4">
        <v>1.4000000000000002E-3</v>
      </c>
      <c r="H22" s="9">
        <f t="shared" si="4"/>
        <v>8.0299999999999994</v>
      </c>
      <c r="I22" s="23">
        <f>G22/F22</f>
        <v>1.0082205225740517E-4</v>
      </c>
      <c r="J22" s="23"/>
      <c r="K22" s="23">
        <f t="shared" si="5"/>
        <v>54.803013929102008</v>
      </c>
      <c r="L22" s="23">
        <f t="shared" si="6"/>
        <v>8.8237227358623771E-2</v>
      </c>
      <c r="M22" s="23">
        <f t="shared" si="1"/>
        <v>4.8754177015135732E-4</v>
      </c>
      <c r="N22" s="23">
        <f t="shared" si="2"/>
        <v>4.8576711810800641E-4</v>
      </c>
      <c r="O22" s="24">
        <f t="shared" si="3"/>
        <v>4.8576711810800641E-4</v>
      </c>
    </row>
    <row r="23" spans="1:15" x14ac:dyDescent="0.15">
      <c r="A23" s="13" t="s">
        <v>173</v>
      </c>
      <c r="B23" s="14" t="s">
        <v>174</v>
      </c>
      <c r="C23" s="13">
        <v>14.721</v>
      </c>
      <c r="D23" s="14">
        <v>3.64E-3</v>
      </c>
      <c r="E23" s="3">
        <f t="shared" si="0"/>
        <v>5.3584439999999997E-2</v>
      </c>
      <c r="F23" s="3">
        <f>F22</f>
        <v>13.885851047999999</v>
      </c>
      <c r="G23" s="4">
        <v>1.4000000000000002E-3</v>
      </c>
      <c r="H23" s="9">
        <f t="shared" si="4"/>
        <v>8.0299999999999994</v>
      </c>
      <c r="I23" s="23"/>
      <c r="J23" s="23"/>
      <c r="K23" s="23">
        <f t="shared" si="5"/>
        <v>54.803013929102008</v>
      </c>
      <c r="L23" s="23">
        <f t="shared" si="6"/>
        <v>8.8237227358623771E-2</v>
      </c>
      <c r="M23" s="23">
        <f t="shared" si="1"/>
        <v>4.8754177015135732E-4</v>
      </c>
      <c r="N23" s="23">
        <f t="shared" si="2"/>
        <v>1.7746520433509407E-6</v>
      </c>
      <c r="O23" s="24">
        <f t="shared" si="3"/>
        <v>1.7746520433509407E-6</v>
      </c>
    </row>
    <row r="24" spans="1:15" x14ac:dyDescent="0.15">
      <c r="A24" s="13" t="s">
        <v>159</v>
      </c>
      <c r="B24" s="14" t="s">
        <v>160</v>
      </c>
      <c r="C24" s="13">
        <v>30.707999999999998</v>
      </c>
      <c r="D24" s="14">
        <v>1</v>
      </c>
      <c r="E24" s="3">
        <f t="shared" si="0"/>
        <v>30.707999999999998</v>
      </c>
      <c r="F24" s="3">
        <f t="shared" ref="F24:F30" si="8">SUM(E24:E24)</f>
        <v>30.707999999999998</v>
      </c>
      <c r="G24" s="4">
        <v>4.4999999999999999E-4</v>
      </c>
      <c r="H24" s="9">
        <f t="shared" si="4"/>
        <v>8.0299999999999994</v>
      </c>
      <c r="I24" s="23">
        <f>G24/F24</f>
        <v>1.4654161781946073E-5</v>
      </c>
      <c r="J24" s="23"/>
      <c r="K24" s="23">
        <f t="shared" si="5"/>
        <v>54.803013929102008</v>
      </c>
      <c r="L24" s="23">
        <f t="shared" si="6"/>
        <v>8.8237227358623771E-2</v>
      </c>
      <c r="M24" s="23">
        <f t="shared" si="1"/>
        <v>7.0862631887456029E-5</v>
      </c>
      <c r="N24" s="23">
        <f t="shared" si="2"/>
        <v>7.0862631887456029E-5</v>
      </c>
      <c r="O24" s="24">
        <f t="shared" si="3"/>
        <v>7.0862631887456029E-5</v>
      </c>
    </row>
    <row r="25" spans="1:15" x14ac:dyDescent="0.15">
      <c r="A25" s="17" t="s">
        <v>161</v>
      </c>
      <c r="B25" s="18" t="s">
        <v>162</v>
      </c>
      <c r="C25" s="17">
        <v>31.788799000000001</v>
      </c>
      <c r="D25" s="14">
        <v>1</v>
      </c>
      <c r="E25" s="3">
        <f t="shared" si="0"/>
        <v>31.788799000000001</v>
      </c>
      <c r="F25" s="3">
        <f t="shared" si="8"/>
        <v>31.788799000000001</v>
      </c>
      <c r="G25" s="27">
        <v>2.9999999999999997E-4</v>
      </c>
      <c r="H25" s="9">
        <f t="shared" si="4"/>
        <v>8.0299999999999994</v>
      </c>
      <c r="I25" s="23">
        <f>G25/F25</f>
        <v>9.437286385056572E-6</v>
      </c>
      <c r="J25" s="23"/>
      <c r="K25" s="23">
        <f t="shared" si="5"/>
        <v>54.803013929102008</v>
      </c>
      <c r="L25" s="23">
        <f t="shared" si="6"/>
        <v>8.8237227358623771E-2</v>
      </c>
      <c r="M25" s="23">
        <f t="shared" si="1"/>
        <v>4.563556490448096E-5</v>
      </c>
      <c r="N25" s="23">
        <f t="shared" si="2"/>
        <v>4.563556490448096E-5</v>
      </c>
      <c r="O25" s="24">
        <f t="shared" si="3"/>
        <v>4.563556490448096E-5</v>
      </c>
    </row>
    <row r="26" spans="1:15" x14ac:dyDescent="0.15">
      <c r="A26" s="13" t="s">
        <v>97</v>
      </c>
      <c r="B26" s="14" t="s">
        <v>98</v>
      </c>
      <c r="C26" s="13">
        <v>27.736999999999998</v>
      </c>
      <c r="D26" s="14">
        <v>0.92222999999999999</v>
      </c>
      <c r="E26" s="3">
        <f t="shared" si="0"/>
        <v>25.579893509999998</v>
      </c>
      <c r="F26" s="3">
        <f>SUM(E26:E28)</f>
        <v>27.844619076849998</v>
      </c>
      <c r="G26" s="4">
        <v>7.4999999999999997E-3</v>
      </c>
      <c r="H26" s="9">
        <f t="shared" si="4"/>
        <v>8.0299999999999994</v>
      </c>
      <c r="I26" s="23">
        <f t="shared" ref="I26:I31" si="9">G26/F26</f>
        <v>2.6935186217848088E-4</v>
      </c>
      <c r="J26" s="23"/>
      <c r="K26" s="23">
        <f t="shared" si="5"/>
        <v>54.803013929102008</v>
      </c>
      <c r="L26" s="23">
        <f t="shared" si="6"/>
        <v>8.8237227358623771E-2</v>
      </c>
      <c r="M26" s="23">
        <f t="shared" si="1"/>
        <v>1.3024956419731655E-3</v>
      </c>
      <c r="N26" s="23">
        <f t="shared" si="2"/>
        <v>1.2012005558969124E-3</v>
      </c>
      <c r="O26" s="24">
        <f t="shared" si="3"/>
        <v>1.2012005558969124E-3</v>
      </c>
    </row>
    <row r="27" spans="1:15" x14ac:dyDescent="0.15">
      <c r="A27" s="13" t="s">
        <v>99</v>
      </c>
      <c r="B27" s="14" t="s">
        <v>100</v>
      </c>
      <c r="C27" s="13">
        <v>28.728000999999999</v>
      </c>
      <c r="D27" s="14">
        <v>4.6850000000000003E-2</v>
      </c>
      <c r="E27" s="3">
        <f t="shared" si="0"/>
        <v>1.3459068468499999</v>
      </c>
      <c r="F27" s="3">
        <f>F26</f>
        <v>27.844619076849998</v>
      </c>
      <c r="G27" s="4">
        <v>7.4999999999999997E-3</v>
      </c>
      <c r="H27" s="9">
        <f t="shared" si="4"/>
        <v>8.0299999999999994</v>
      </c>
      <c r="I27" s="23"/>
      <c r="J27" s="23"/>
      <c r="K27" s="23">
        <f t="shared" si="5"/>
        <v>54.803013929102008</v>
      </c>
      <c r="L27" s="23">
        <f t="shared" si="6"/>
        <v>8.8237227358623771E-2</v>
      </c>
      <c r="M27" s="23">
        <f t="shared" si="1"/>
        <v>1.3024956419731655E-3</v>
      </c>
      <c r="N27" s="23">
        <f t="shared" si="2"/>
        <v>6.1021920826442804E-5</v>
      </c>
      <c r="O27" s="24">
        <f t="shared" si="3"/>
        <v>6.1021920826442804E-5</v>
      </c>
    </row>
    <row r="28" spans="1:15" x14ac:dyDescent="0.15">
      <c r="A28" s="13" t="s">
        <v>101</v>
      </c>
      <c r="B28" s="14" t="s">
        <v>102</v>
      </c>
      <c r="C28" s="13">
        <v>29.716000000000001</v>
      </c>
      <c r="D28" s="14">
        <v>3.092E-2</v>
      </c>
      <c r="E28" s="3">
        <f t="shared" si="0"/>
        <v>0.91881871999999998</v>
      </c>
      <c r="F28" s="3">
        <f>F26</f>
        <v>27.844619076849998</v>
      </c>
      <c r="G28" s="4">
        <v>7.4999999999999997E-3</v>
      </c>
      <c r="H28" s="9">
        <f t="shared" si="4"/>
        <v>8.0299999999999994</v>
      </c>
      <c r="I28" s="23"/>
      <c r="J28" s="23"/>
      <c r="K28" s="23">
        <f t="shared" si="5"/>
        <v>54.803013929102008</v>
      </c>
      <c r="L28" s="23">
        <f t="shared" si="6"/>
        <v>8.8237227358623771E-2</v>
      </c>
      <c r="M28" s="23">
        <f t="shared" si="1"/>
        <v>1.3024956419731655E-3</v>
      </c>
      <c r="N28" s="23">
        <f t="shared" si="2"/>
        <v>4.0273165249810274E-5</v>
      </c>
      <c r="O28" s="24">
        <f t="shared" si="3"/>
        <v>4.0273165249810274E-5</v>
      </c>
    </row>
    <row r="29" spans="1:15" x14ac:dyDescent="0.15">
      <c r="A29" s="13" t="s">
        <v>165</v>
      </c>
      <c r="B29" s="14" t="s">
        <v>166</v>
      </c>
      <c r="C29" s="13">
        <v>92.108199999999997</v>
      </c>
      <c r="D29" s="14">
        <v>1</v>
      </c>
      <c r="E29" s="3">
        <f t="shared" si="0"/>
        <v>92.108199999999997</v>
      </c>
      <c r="F29" s="3">
        <f t="shared" si="8"/>
        <v>92.108199999999997</v>
      </c>
      <c r="G29" s="4">
        <v>1E-4</v>
      </c>
      <c r="H29" s="9">
        <f t="shared" si="4"/>
        <v>8.0299999999999994</v>
      </c>
      <c r="I29" s="23">
        <f t="shared" si="9"/>
        <v>1.0856796680425848E-6</v>
      </c>
      <c r="J29" s="23"/>
      <c r="K29" s="23">
        <f t="shared" si="5"/>
        <v>54.803013929102008</v>
      </c>
      <c r="L29" s="23">
        <f t="shared" si="6"/>
        <v>8.8237227358623771E-2</v>
      </c>
      <c r="M29" s="23">
        <f t="shared" si="1"/>
        <v>5.2499842576448128E-6</v>
      </c>
      <c r="N29" s="23">
        <f t="shared" si="2"/>
        <v>5.2499842576448128E-6</v>
      </c>
      <c r="O29" s="24">
        <f t="shared" si="3"/>
        <v>5.2499842576448128E-6</v>
      </c>
    </row>
    <row r="30" spans="1:15" x14ac:dyDescent="0.15">
      <c r="A30" s="13" t="s">
        <v>123</v>
      </c>
      <c r="B30" s="14" t="s">
        <v>124</v>
      </c>
      <c r="C30" s="13">
        <v>179.39399700000001</v>
      </c>
      <c r="D30" s="26">
        <v>1</v>
      </c>
      <c r="E30" s="3">
        <f t="shared" si="0"/>
        <v>179.39399700000001</v>
      </c>
      <c r="F30" s="3">
        <f t="shared" si="8"/>
        <v>179.39399700000001</v>
      </c>
      <c r="G30" s="4">
        <v>1E-4</v>
      </c>
      <c r="H30" s="9">
        <f t="shared" si="4"/>
        <v>8.0299999999999994</v>
      </c>
      <c r="I30" s="23">
        <f t="shared" si="9"/>
        <v>5.5743225343264966E-7</v>
      </c>
      <c r="J30" s="23"/>
      <c r="K30" s="23">
        <f t="shared" si="5"/>
        <v>54.803013929102008</v>
      </c>
      <c r="L30" s="23">
        <f t="shared" si="6"/>
        <v>8.8237227358623771E-2</v>
      </c>
      <c r="M30" s="23">
        <f t="shared" si="1"/>
        <v>2.695556195227647E-6</v>
      </c>
      <c r="N30" s="23">
        <f t="shared" si="2"/>
        <v>2.695556195227647E-6</v>
      </c>
      <c r="O30" s="24">
        <f t="shared" si="3"/>
        <v>2.695556195227647E-6</v>
      </c>
    </row>
    <row r="31" spans="1:15" x14ac:dyDescent="0.15">
      <c r="A31" s="13" t="s">
        <v>66</v>
      </c>
      <c r="B31" s="14" t="s">
        <v>67</v>
      </c>
      <c r="C31" s="13">
        <v>45.557898999999999</v>
      </c>
      <c r="D31" s="14">
        <v>8.2500000000000004E-2</v>
      </c>
      <c r="E31" s="3">
        <f t="shared" si="0"/>
        <v>3.7585266675</v>
      </c>
      <c r="F31" s="3">
        <f>SUM(E31:E35)</f>
        <v>47.470256607799996</v>
      </c>
      <c r="G31" s="4">
        <v>1.5E-3</v>
      </c>
      <c r="H31" s="9">
        <f t="shared" si="4"/>
        <v>8.0299999999999994</v>
      </c>
      <c r="I31" s="23">
        <f t="shared" si="9"/>
        <v>3.1598733758551665E-5</v>
      </c>
      <c r="J31" s="23"/>
      <c r="K31" s="23">
        <f t="shared" si="5"/>
        <v>54.803013929102008</v>
      </c>
      <c r="L31" s="23">
        <f t="shared" si="6"/>
        <v>8.8237227358623771E-2</v>
      </c>
      <c r="M31" s="23">
        <f t="shared" si="1"/>
        <v>1.5280092247928046E-4</v>
      </c>
      <c r="N31" s="23">
        <f t="shared" si="2"/>
        <v>1.2606076104540639E-5</v>
      </c>
      <c r="O31" s="24">
        <f t="shared" si="3"/>
        <v>1.2606076104540639E-5</v>
      </c>
    </row>
    <row r="32" spans="1:15" x14ac:dyDescent="0.15">
      <c r="A32" s="13" t="s">
        <v>68</v>
      </c>
      <c r="B32" s="14" t="s">
        <v>69</v>
      </c>
      <c r="C32" s="13">
        <v>46.548400999999998</v>
      </c>
      <c r="D32" s="14">
        <v>7.4399999999999994E-2</v>
      </c>
      <c r="E32" s="3">
        <f t="shared" si="0"/>
        <v>3.4632010343999995</v>
      </c>
      <c r="F32" s="3">
        <f>F31</f>
        <v>47.470256607799996</v>
      </c>
      <c r="G32" s="4">
        <v>1.5E-3</v>
      </c>
      <c r="H32" s="9">
        <f t="shared" si="4"/>
        <v>8.0299999999999994</v>
      </c>
      <c r="I32" s="23"/>
      <c r="J32" s="23"/>
      <c r="K32" s="23">
        <f t="shared" si="5"/>
        <v>54.803013929102008</v>
      </c>
      <c r="L32" s="23">
        <f t="shared" si="6"/>
        <v>8.8237227358623771E-2</v>
      </c>
      <c r="M32" s="23">
        <f t="shared" si="1"/>
        <v>1.5280092247928046E-4</v>
      </c>
      <c r="N32" s="23">
        <f t="shared" si="2"/>
        <v>1.1368388632458465E-5</v>
      </c>
      <c r="O32" s="24">
        <f t="shared" si="3"/>
        <v>1.1368388632458465E-5</v>
      </c>
    </row>
    <row r="33" spans="1:15" x14ac:dyDescent="0.15">
      <c r="A33" s="13" t="s">
        <v>70</v>
      </c>
      <c r="B33" s="14" t="s">
        <v>71</v>
      </c>
      <c r="C33" s="13">
        <v>47.555999999999997</v>
      </c>
      <c r="D33" s="14">
        <v>0.73719999999999997</v>
      </c>
      <c r="E33" s="3">
        <f t="shared" si="0"/>
        <v>35.058283199999998</v>
      </c>
      <c r="F33" s="3">
        <f>F32</f>
        <v>47.470256607799996</v>
      </c>
      <c r="G33" s="4">
        <v>1.5E-3</v>
      </c>
      <c r="H33" s="9">
        <f t="shared" si="4"/>
        <v>8.0299999999999994</v>
      </c>
      <c r="I33" s="23"/>
      <c r="J33" s="23"/>
      <c r="K33" s="23">
        <f t="shared" si="5"/>
        <v>54.803013929102008</v>
      </c>
      <c r="L33" s="23">
        <f t="shared" si="6"/>
        <v>8.8237227358623771E-2</v>
      </c>
      <c r="M33" s="23">
        <f t="shared" si="1"/>
        <v>1.5280092247928046E-4</v>
      </c>
      <c r="N33" s="23">
        <f t="shared" si="2"/>
        <v>1.1264484005172556E-4</v>
      </c>
      <c r="O33" s="24">
        <f t="shared" si="3"/>
        <v>1.1264484005172556E-4</v>
      </c>
    </row>
    <row r="34" spans="1:15" x14ac:dyDescent="0.15">
      <c r="A34" s="13" t="s">
        <v>72</v>
      </c>
      <c r="B34" s="14" t="s">
        <v>73</v>
      </c>
      <c r="C34" s="13">
        <v>48.527400999999998</v>
      </c>
      <c r="D34" s="14">
        <v>5.4100000000000002E-2</v>
      </c>
      <c r="E34" s="3">
        <f t="shared" si="0"/>
        <v>2.6253323941</v>
      </c>
      <c r="F34" s="3">
        <f>F33</f>
        <v>47.470256607799996</v>
      </c>
      <c r="G34" s="4">
        <v>1.5E-3</v>
      </c>
      <c r="H34" s="9">
        <f t="shared" si="4"/>
        <v>8.0299999999999994</v>
      </c>
      <c r="I34" s="23"/>
      <c r="J34" s="23"/>
      <c r="K34" s="23">
        <f t="shared" si="5"/>
        <v>54.803013929102008</v>
      </c>
      <c r="L34" s="23">
        <f t="shared" si="6"/>
        <v>8.8237227358623771E-2</v>
      </c>
      <c r="M34" s="23">
        <f t="shared" si="1"/>
        <v>1.5280092247928046E-4</v>
      </c>
      <c r="N34" s="23">
        <f t="shared" si="2"/>
        <v>8.2665299061290728E-6</v>
      </c>
      <c r="O34" s="24">
        <f t="shared" si="3"/>
        <v>8.2665299061290728E-6</v>
      </c>
    </row>
    <row r="35" spans="1:15" x14ac:dyDescent="0.15">
      <c r="A35" s="13" t="s">
        <v>74</v>
      </c>
      <c r="B35" s="14" t="s">
        <v>75</v>
      </c>
      <c r="C35" s="13">
        <v>49.515701</v>
      </c>
      <c r="D35" s="14">
        <v>5.1799999999999999E-2</v>
      </c>
      <c r="E35" s="3">
        <f t="shared" si="0"/>
        <v>2.5649133117999998</v>
      </c>
      <c r="F35" s="3">
        <f>F31</f>
        <v>47.470256607799996</v>
      </c>
      <c r="G35" s="4">
        <v>1.5E-3</v>
      </c>
      <c r="H35" s="9">
        <f t="shared" si="4"/>
        <v>8.0299999999999994</v>
      </c>
      <c r="I35" s="23"/>
      <c r="J35" s="23"/>
      <c r="K35" s="23">
        <f t="shared" si="5"/>
        <v>54.803013929102008</v>
      </c>
      <c r="L35" s="23">
        <f t="shared" si="6"/>
        <v>8.8237227358623771E-2</v>
      </c>
      <c r="M35" s="23">
        <f t="shared" si="1"/>
        <v>1.5280092247928046E-4</v>
      </c>
      <c r="N35" s="23">
        <f t="shared" si="2"/>
        <v>7.9150877844267271E-6</v>
      </c>
      <c r="O35" s="24">
        <f t="shared" si="3"/>
        <v>7.9150877844267271E-6</v>
      </c>
    </row>
    <row r="36" spans="1:15" x14ac:dyDescent="0.15">
      <c r="A36" s="13" t="s">
        <v>30</v>
      </c>
      <c r="B36" s="14" t="s">
        <v>31</v>
      </c>
      <c r="C36" s="13">
        <v>62.389000000000003</v>
      </c>
      <c r="D36" s="14">
        <v>0.6915</v>
      </c>
      <c r="E36" s="3">
        <f t="shared" si="0"/>
        <v>43.141993500000005</v>
      </c>
      <c r="F36" s="3">
        <f>SUM(E36:E37)</f>
        <v>63.000139425500009</v>
      </c>
      <c r="G36" s="4">
        <v>3.0000000000000001E-3</v>
      </c>
      <c r="H36" s="9">
        <f t="shared" si="4"/>
        <v>8.0299999999999994</v>
      </c>
      <c r="I36" s="23">
        <f>G36/F36</f>
        <v>4.7618942233415386E-5</v>
      </c>
      <c r="J36" s="23"/>
      <c r="K36" s="23">
        <f t="shared" si="5"/>
        <v>54.803013929102008</v>
      </c>
      <c r="L36" s="23">
        <f t="shared" si="6"/>
        <v>8.8237227358623771E-2</v>
      </c>
      <c r="M36" s="23">
        <f t="shared" si="1"/>
        <v>2.3026929991409078E-4</v>
      </c>
      <c r="N36" s="23">
        <f t="shared" si="2"/>
        <v>1.5923122089059379E-4</v>
      </c>
      <c r="O36" s="24">
        <f t="shared" ref="O36:O58" si="10">$F$1*N36</f>
        <v>1.5923122089059379E-4</v>
      </c>
    </row>
    <row r="37" spans="1:15" x14ac:dyDescent="0.15">
      <c r="A37" s="13" t="s">
        <v>32</v>
      </c>
      <c r="B37" s="14" t="s">
        <v>33</v>
      </c>
      <c r="C37" s="13">
        <v>64.370002999999997</v>
      </c>
      <c r="D37" s="14">
        <v>0.3085</v>
      </c>
      <c r="E37" s="3">
        <f t="shared" si="0"/>
        <v>19.858145925500001</v>
      </c>
      <c r="F37" s="3">
        <f>F36</f>
        <v>63.000139425500009</v>
      </c>
      <c r="G37" s="4">
        <v>3.0000000000000001E-3</v>
      </c>
      <c r="H37" s="9">
        <f t="shared" si="4"/>
        <v>8.0299999999999994</v>
      </c>
      <c r="I37" s="23"/>
      <c r="J37" s="23"/>
      <c r="K37" s="23">
        <f t="shared" si="5"/>
        <v>54.803013929102008</v>
      </c>
      <c r="L37" s="23">
        <f t="shared" si="6"/>
        <v>8.8237227358623771E-2</v>
      </c>
      <c r="M37" s="23">
        <f t="shared" si="1"/>
        <v>2.3026929991409078E-4</v>
      </c>
      <c r="N37" s="23">
        <f t="shared" si="2"/>
        <v>7.1038079023497008E-5</v>
      </c>
      <c r="O37" s="24">
        <f t="shared" si="10"/>
        <v>7.1038079023497008E-5</v>
      </c>
    </row>
    <row r="38" spans="1:15" x14ac:dyDescent="0.15">
      <c r="A38" s="13" t="s">
        <v>163</v>
      </c>
      <c r="B38" s="14" t="s">
        <v>164</v>
      </c>
      <c r="C38" s="13">
        <v>58.426898999999999</v>
      </c>
      <c r="D38" s="14">
        <v>1</v>
      </c>
      <c r="E38" s="3">
        <f t="shared" si="0"/>
        <v>58.426898999999999</v>
      </c>
      <c r="F38" s="3">
        <f t="shared" ref="F38:F47" si="11">SUM(E38:E38)</f>
        <v>58.426898999999999</v>
      </c>
      <c r="G38" s="4">
        <v>5.0000000000000001E-4</v>
      </c>
      <c r="H38" s="9">
        <f t="shared" ref="H38:H58" si="12">H37</f>
        <v>8.0299999999999994</v>
      </c>
      <c r="I38" s="23">
        <f>G38/F38</f>
        <v>8.5577021638612035E-6</v>
      </c>
      <c r="J38" s="23"/>
      <c r="K38" s="23">
        <f t="shared" ref="K38:K58" si="13">K37</f>
        <v>54.803013929102008</v>
      </c>
      <c r="L38" s="23">
        <f t="shared" ref="L38:L58" si="14">L37</f>
        <v>8.8237227358623771E-2</v>
      </c>
      <c r="M38" s="23">
        <f t="shared" si="1"/>
        <v>4.1382189391910044E-5</v>
      </c>
      <c r="N38" s="23">
        <f t="shared" si="2"/>
        <v>4.1382189391910044E-5</v>
      </c>
      <c r="O38" s="24">
        <f t="shared" si="10"/>
        <v>4.1382189391910044E-5</v>
      </c>
    </row>
    <row r="39" spans="1:15" x14ac:dyDescent="0.15">
      <c r="A39" s="13" t="s">
        <v>61</v>
      </c>
      <c r="B39" s="14" t="s">
        <v>62</v>
      </c>
      <c r="C39" s="13">
        <v>9.9269210000000001</v>
      </c>
      <c r="D39" s="14">
        <v>0.19900000000000001</v>
      </c>
      <c r="E39" s="3">
        <f t="shared" si="0"/>
        <v>1.9754572790000002</v>
      </c>
      <c r="F39" s="3">
        <f>SUM(E39:E40)</f>
        <v>10.718131979000001</v>
      </c>
      <c r="G39" s="4">
        <v>1.0000000000000001E-5</v>
      </c>
      <c r="H39" s="9">
        <f t="shared" si="12"/>
        <v>8.0299999999999994</v>
      </c>
      <c r="I39" s="23">
        <f>G39/F39</f>
        <v>9.3299840117596667E-7</v>
      </c>
      <c r="J39" s="23"/>
      <c r="K39" s="23">
        <f t="shared" si="13"/>
        <v>54.803013929102008</v>
      </c>
      <c r="L39" s="23">
        <f t="shared" si="14"/>
        <v>8.8237227358623771E-2</v>
      </c>
      <c r="M39" s="23">
        <f t="shared" si="1"/>
        <v>4.5116686466209814E-6</v>
      </c>
      <c r="N39" s="23">
        <f t="shared" si="2"/>
        <v>8.9782206067757531E-7</v>
      </c>
      <c r="O39" s="24">
        <f t="shared" si="10"/>
        <v>8.9782206067757531E-7</v>
      </c>
    </row>
    <row r="40" spans="1:15" x14ac:dyDescent="0.15">
      <c r="A40" s="13" t="s">
        <v>63</v>
      </c>
      <c r="B40" s="14" t="s">
        <v>64</v>
      </c>
      <c r="C40" s="13">
        <v>10.9147</v>
      </c>
      <c r="D40" s="14">
        <v>0.80100000000000005</v>
      </c>
      <c r="E40" s="3">
        <f t="shared" si="0"/>
        <v>8.7426747000000002</v>
      </c>
      <c r="F40" s="3">
        <f>F39</f>
        <v>10.718131979000001</v>
      </c>
      <c r="G40" s="4">
        <v>1.0000000000000001E-5</v>
      </c>
      <c r="H40" s="9">
        <f t="shared" si="12"/>
        <v>8.0299999999999994</v>
      </c>
      <c r="I40" s="23"/>
      <c r="J40" s="23"/>
      <c r="K40" s="23">
        <f t="shared" si="13"/>
        <v>54.803013929102008</v>
      </c>
      <c r="L40" s="23">
        <f t="shared" si="14"/>
        <v>8.8237227358623771E-2</v>
      </c>
      <c r="M40" s="23">
        <f t="shared" si="1"/>
        <v>4.5116686466209814E-6</v>
      </c>
      <c r="N40" s="23">
        <f t="shared" si="2"/>
        <v>3.6138465859434062E-6</v>
      </c>
      <c r="O40" s="24">
        <f t="shared" si="10"/>
        <v>3.6138465859434062E-6</v>
      </c>
    </row>
    <row r="41" spans="1:15" x14ac:dyDescent="0.15">
      <c r="A41" s="13" t="s">
        <v>130</v>
      </c>
      <c r="B41" s="14" t="s">
        <v>131</v>
      </c>
      <c r="C41" s="13">
        <v>26.7498</v>
      </c>
      <c r="D41" s="14">
        <v>1</v>
      </c>
      <c r="E41" s="3">
        <f t="shared" si="0"/>
        <v>26.7498</v>
      </c>
      <c r="F41" s="3">
        <f t="shared" si="11"/>
        <v>26.7498</v>
      </c>
      <c r="G41" s="4">
        <v>5.0000000000000001E-4</v>
      </c>
      <c r="H41" s="9">
        <f t="shared" si="12"/>
        <v>8.0299999999999994</v>
      </c>
      <c r="I41" s="23">
        <f t="shared" ref="I41:I48" si="15">G41/F41</f>
        <v>1.8691728536288122E-5</v>
      </c>
      <c r="J41" s="23"/>
      <c r="K41" s="23">
        <f t="shared" si="13"/>
        <v>54.803013929102008</v>
      </c>
      <c r="L41" s="23">
        <f t="shared" si="14"/>
        <v>8.8237227358623771E-2</v>
      </c>
      <c r="M41" s="23">
        <f t="shared" si="1"/>
        <v>9.0386956164158211E-5</v>
      </c>
      <c r="N41" s="23">
        <f t="shared" si="2"/>
        <v>9.0386956164158211E-5</v>
      </c>
      <c r="O41" s="24">
        <f t="shared" si="10"/>
        <v>9.0386956164158211E-5</v>
      </c>
    </row>
    <row r="42" spans="1:15" x14ac:dyDescent="0.15">
      <c r="A42" s="17" t="s">
        <v>89</v>
      </c>
      <c r="B42" s="18" t="s">
        <v>90</v>
      </c>
      <c r="C42" s="19">
        <v>15.85751</v>
      </c>
      <c r="D42" s="18">
        <v>1</v>
      </c>
      <c r="E42" s="3">
        <f t="shared" si="0"/>
        <v>15.85751</v>
      </c>
      <c r="F42" s="3">
        <f t="shared" si="11"/>
        <v>15.85751</v>
      </c>
      <c r="G42" s="4">
        <v>2.0000000000000002E-5</v>
      </c>
      <c r="H42" s="9">
        <f t="shared" si="12"/>
        <v>8.0299999999999994</v>
      </c>
      <c r="I42" s="23">
        <f t="shared" si="15"/>
        <v>1.26123205976222E-6</v>
      </c>
      <c r="J42" s="23"/>
      <c r="K42" s="23">
        <f t="shared" si="13"/>
        <v>54.803013929102008</v>
      </c>
      <c r="L42" s="23">
        <f t="shared" si="14"/>
        <v>8.8237227358623771E-2</v>
      </c>
      <c r="M42" s="23">
        <f t="shared" si="1"/>
        <v>6.0988969895021348E-6</v>
      </c>
      <c r="N42" s="23">
        <f t="shared" si="2"/>
        <v>6.0988969895021348E-6</v>
      </c>
      <c r="O42" s="24">
        <f t="shared" si="10"/>
        <v>6.0988969895021348E-6</v>
      </c>
    </row>
    <row r="43" spans="1:15" x14ac:dyDescent="0.15">
      <c r="A43" s="15" t="s">
        <v>132</v>
      </c>
      <c r="B43" s="16" t="s">
        <v>133</v>
      </c>
      <c r="C43" s="15">
        <v>38.765999000000001</v>
      </c>
      <c r="D43" s="14">
        <v>1</v>
      </c>
      <c r="E43" s="3">
        <f t="shared" si="0"/>
        <v>38.765999000000001</v>
      </c>
      <c r="F43" s="3">
        <f t="shared" si="11"/>
        <v>38.765999000000001</v>
      </c>
      <c r="G43" s="4">
        <v>5.0000000000000004E-6</v>
      </c>
      <c r="H43" s="9">
        <f t="shared" si="12"/>
        <v>8.0299999999999994</v>
      </c>
      <c r="I43" s="23">
        <f t="shared" si="15"/>
        <v>1.2897900554555552E-7</v>
      </c>
      <c r="J43" s="23"/>
      <c r="K43" s="23">
        <f t="shared" si="13"/>
        <v>54.803013929102008</v>
      </c>
      <c r="L43" s="23">
        <f t="shared" si="14"/>
        <v>8.8237227358623771E-2</v>
      </c>
      <c r="M43" s="23">
        <f t="shared" si="1"/>
        <v>6.2369939183045426E-7</v>
      </c>
      <c r="N43" s="23">
        <f t="shared" si="2"/>
        <v>6.2369939183045426E-7</v>
      </c>
      <c r="O43" s="24">
        <f t="shared" si="10"/>
        <v>6.2369939183045426E-7</v>
      </c>
    </row>
    <row r="44" spans="1:15" x14ac:dyDescent="0.15">
      <c r="A44" s="13" t="s">
        <v>175</v>
      </c>
      <c r="B44" s="14" t="s">
        <v>176</v>
      </c>
      <c r="C44" s="13">
        <v>207.18499800000001</v>
      </c>
      <c r="D44" s="14">
        <v>1</v>
      </c>
      <c r="E44" s="3">
        <f t="shared" si="0"/>
        <v>207.18499800000001</v>
      </c>
      <c r="F44" s="3">
        <f t="shared" si="11"/>
        <v>207.18499800000001</v>
      </c>
      <c r="G44" s="4">
        <v>7.9999999999999996E-6</v>
      </c>
      <c r="H44" s="9">
        <f t="shared" si="12"/>
        <v>8.0299999999999994</v>
      </c>
      <c r="I44" s="23">
        <f t="shared" si="15"/>
        <v>3.861283431341877E-8</v>
      </c>
      <c r="J44" s="23"/>
      <c r="K44" s="23">
        <f t="shared" si="13"/>
        <v>54.803013929102008</v>
      </c>
      <c r="L44" s="23">
        <f t="shared" si="14"/>
        <v>8.8237227358623771E-2</v>
      </c>
      <c r="M44" s="23">
        <f t="shared" si="1"/>
        <v>1.8671877005303245E-7</v>
      </c>
      <c r="N44" s="23">
        <f t="shared" si="2"/>
        <v>1.8671877005303245E-7</v>
      </c>
      <c r="O44" s="24">
        <f t="shared" si="10"/>
        <v>1.8671877005303245E-7</v>
      </c>
    </row>
    <row r="45" spans="1:15" x14ac:dyDescent="0.15">
      <c r="A45" s="15" t="s">
        <v>125</v>
      </c>
      <c r="B45" s="16" t="s">
        <v>126</v>
      </c>
      <c r="C45" s="15">
        <v>50.506301999999998</v>
      </c>
      <c r="D45" s="14">
        <v>1</v>
      </c>
      <c r="E45" s="3">
        <f t="shared" si="0"/>
        <v>50.506301999999998</v>
      </c>
      <c r="F45" s="3">
        <f t="shared" si="11"/>
        <v>50.506301999999998</v>
      </c>
      <c r="G45" s="4">
        <v>4.0000000000000003E-5</v>
      </c>
      <c r="H45" s="9">
        <f t="shared" si="12"/>
        <v>8.0299999999999994</v>
      </c>
      <c r="I45" s="23">
        <f t="shared" si="15"/>
        <v>7.9198037504309869E-7</v>
      </c>
      <c r="J45" s="23"/>
      <c r="K45" s="23">
        <f t="shared" si="13"/>
        <v>54.803013929102008</v>
      </c>
      <c r="L45" s="23">
        <f t="shared" si="14"/>
        <v>8.8237227358623771E-2</v>
      </c>
      <c r="M45" s="23">
        <f t="shared" si="1"/>
        <v>3.8297525722631601E-6</v>
      </c>
      <c r="N45" s="23">
        <f t="shared" si="2"/>
        <v>3.8297525722631601E-6</v>
      </c>
      <c r="O45" s="24">
        <f t="shared" si="10"/>
        <v>3.8297525722631601E-6</v>
      </c>
    </row>
    <row r="46" spans="1:15" x14ac:dyDescent="0.15">
      <c r="A46" s="15" t="s">
        <v>93</v>
      </c>
      <c r="B46" s="16" t="s">
        <v>94</v>
      </c>
      <c r="C46" s="15">
        <v>90.449996999999996</v>
      </c>
      <c r="D46" s="16">
        <v>1</v>
      </c>
      <c r="E46" s="3">
        <f t="shared" si="0"/>
        <v>90.449996999999996</v>
      </c>
      <c r="F46" s="3">
        <f t="shared" si="11"/>
        <v>90.449996999999996</v>
      </c>
      <c r="G46" s="4">
        <v>2.0000000000000002E-5</v>
      </c>
      <c r="H46" s="9">
        <f t="shared" si="12"/>
        <v>8.0299999999999994</v>
      </c>
      <c r="I46" s="23">
        <f t="shared" si="15"/>
        <v>2.2111664636097227E-7</v>
      </c>
      <c r="J46" s="23"/>
      <c r="K46" s="23">
        <f t="shared" si="13"/>
        <v>54.803013929102008</v>
      </c>
      <c r="L46" s="23">
        <f t="shared" si="14"/>
        <v>8.8237227358623771E-2</v>
      </c>
      <c r="M46" s="23">
        <f t="shared" si="1"/>
        <v>1.069246248841777E-6</v>
      </c>
      <c r="N46" s="23">
        <f t="shared" si="2"/>
        <v>1.069246248841777E-6</v>
      </c>
      <c r="O46" s="24">
        <f t="shared" si="10"/>
        <v>1.069246248841777E-6</v>
      </c>
    </row>
    <row r="47" spans="1:15" x14ac:dyDescent="0.15">
      <c r="A47" s="15" t="s">
        <v>168</v>
      </c>
      <c r="B47" t="s">
        <v>169</v>
      </c>
      <c r="C47" s="15">
        <v>117.69000200000001</v>
      </c>
      <c r="D47" s="16">
        <v>1</v>
      </c>
      <c r="E47" s="3">
        <f t="shared" si="0"/>
        <v>117.69000200000001</v>
      </c>
      <c r="F47" s="3">
        <f t="shared" si="11"/>
        <v>117.69000200000001</v>
      </c>
      <c r="G47" s="4">
        <v>2.0000000000000002E-5</v>
      </c>
      <c r="H47" s="9">
        <f t="shared" si="12"/>
        <v>8.0299999999999994</v>
      </c>
      <c r="I47" s="23">
        <f t="shared" si="15"/>
        <v>1.69937969752095E-7</v>
      </c>
      <c r="J47" s="23"/>
      <c r="K47" s="23">
        <f t="shared" si="13"/>
        <v>54.803013929102008</v>
      </c>
      <c r="L47" s="23">
        <f t="shared" si="14"/>
        <v>8.8237227358623771E-2</v>
      </c>
      <c r="M47" s="23">
        <f t="shared" si="1"/>
        <v>8.2176326243923407E-7</v>
      </c>
      <c r="N47" s="23">
        <f t="shared" si="2"/>
        <v>8.2176326243923407E-7</v>
      </c>
      <c r="O47" s="24">
        <f t="shared" si="10"/>
        <v>8.2176326243923407E-7</v>
      </c>
    </row>
    <row r="48" spans="1:15" x14ac:dyDescent="0.15">
      <c r="A48" s="13" t="s">
        <v>46</v>
      </c>
      <c r="B48" s="14" t="s">
        <v>47</v>
      </c>
      <c r="C48" s="13">
        <v>180.38999899999999</v>
      </c>
      <c r="D48" s="14">
        <v>0.26540000000000002</v>
      </c>
      <c r="E48" s="3">
        <f t="shared" si="0"/>
        <v>47.875505734600004</v>
      </c>
      <c r="F48" s="3">
        <f>SUM(E48:E51)</f>
        <v>182.26899420220002</v>
      </c>
      <c r="G48" s="4">
        <v>1.0000000000000001E-5</v>
      </c>
      <c r="H48" s="9">
        <f t="shared" si="12"/>
        <v>8.0299999999999994</v>
      </c>
      <c r="I48" s="23">
        <f t="shared" si="15"/>
        <v>5.4863966544449713E-8</v>
      </c>
      <c r="J48" s="23"/>
      <c r="K48" s="23">
        <f t="shared" si="13"/>
        <v>54.803013929102008</v>
      </c>
      <c r="L48" s="23">
        <f t="shared" si="14"/>
        <v>8.8237227358623771E-2</v>
      </c>
      <c r="M48" s="23">
        <f t="shared" si="1"/>
        <v>2.6530381764413293E-7</v>
      </c>
      <c r="N48" s="23">
        <f t="shared" si="2"/>
        <v>7.0411633202752888E-8</v>
      </c>
      <c r="O48" s="24">
        <f t="shared" si="10"/>
        <v>7.0411633202752888E-8</v>
      </c>
    </row>
    <row r="49" spans="1:15" x14ac:dyDescent="0.15">
      <c r="A49" s="13" t="s">
        <v>48</v>
      </c>
      <c r="B49" s="14" t="s">
        <v>49</v>
      </c>
      <c r="C49" s="13">
        <v>181.38000500000001</v>
      </c>
      <c r="D49" s="14">
        <v>0.14330000000000001</v>
      </c>
      <c r="E49" s="3">
        <f t="shared" si="0"/>
        <v>25.991754716500004</v>
      </c>
      <c r="F49" s="3">
        <f>F48</f>
        <v>182.26899420220002</v>
      </c>
      <c r="G49" s="4">
        <v>1.0000000000000001E-5</v>
      </c>
      <c r="H49" s="9">
        <f t="shared" si="12"/>
        <v>8.0299999999999994</v>
      </c>
      <c r="I49" s="23"/>
      <c r="J49" s="23"/>
      <c r="K49" s="23">
        <f t="shared" si="13"/>
        <v>54.803013929102008</v>
      </c>
      <c r="L49" s="23">
        <f t="shared" si="14"/>
        <v>8.8237227358623771E-2</v>
      </c>
      <c r="M49" s="23">
        <f t="shared" si="1"/>
        <v>2.6530381764413293E-7</v>
      </c>
      <c r="N49" s="23">
        <f t="shared" si="2"/>
        <v>3.8018037068404249E-8</v>
      </c>
      <c r="O49" s="24">
        <f t="shared" si="10"/>
        <v>3.8018037068404249E-8</v>
      </c>
    </row>
    <row r="50" spans="1:15" x14ac:dyDescent="0.15">
      <c r="A50" s="13" t="s">
        <v>50</v>
      </c>
      <c r="B50" s="14" t="s">
        <v>51</v>
      </c>
      <c r="C50" s="13">
        <v>182.36999499999999</v>
      </c>
      <c r="D50" s="14">
        <v>0.30669999999999997</v>
      </c>
      <c r="E50" s="3">
        <f t="shared" si="0"/>
        <v>55.932877466499988</v>
      </c>
      <c r="F50" s="3">
        <f>F49</f>
        <v>182.26899420220002</v>
      </c>
      <c r="G50" s="4">
        <v>1.0000000000000001E-5</v>
      </c>
      <c r="H50" s="9">
        <f t="shared" si="12"/>
        <v>8.0299999999999994</v>
      </c>
      <c r="I50" s="23"/>
      <c r="J50" s="23"/>
      <c r="K50" s="23">
        <f t="shared" si="13"/>
        <v>54.803013929102008</v>
      </c>
      <c r="L50" s="23">
        <f t="shared" si="14"/>
        <v>8.8237227358623771E-2</v>
      </c>
      <c r="M50" s="23">
        <f t="shared" si="1"/>
        <v>2.6530381764413293E-7</v>
      </c>
      <c r="N50" s="23">
        <f t="shared" si="2"/>
        <v>8.1368680871455564E-8</v>
      </c>
      <c r="O50" s="24">
        <f t="shared" si="10"/>
        <v>8.1368680871455564E-8</v>
      </c>
    </row>
    <row r="51" spans="1:15" x14ac:dyDescent="0.15">
      <c r="A51" s="13" t="s">
        <v>52</v>
      </c>
      <c r="B51" s="14" t="s">
        <v>53</v>
      </c>
      <c r="C51" s="13">
        <v>184.36000100000001</v>
      </c>
      <c r="D51" s="14">
        <v>0.28460000000000002</v>
      </c>
      <c r="E51" s="3">
        <f t="shared" si="0"/>
        <v>52.468856284600008</v>
      </c>
      <c r="F51" s="3">
        <f>F50</f>
        <v>182.26899420220002</v>
      </c>
      <c r="G51" s="4">
        <v>1.0000000000000001E-5</v>
      </c>
      <c r="H51" s="9">
        <f t="shared" si="12"/>
        <v>8.0299999999999994</v>
      </c>
      <c r="I51" s="23"/>
      <c r="J51" s="23"/>
      <c r="K51" s="23">
        <f t="shared" si="13"/>
        <v>54.803013929102008</v>
      </c>
      <c r="L51" s="23">
        <f t="shared" si="14"/>
        <v>8.8237227358623771E-2</v>
      </c>
      <c r="M51" s="23">
        <f t="shared" si="1"/>
        <v>2.6530381764413293E-7</v>
      </c>
      <c r="N51" s="23">
        <f t="shared" si="2"/>
        <v>7.5505466501520237E-8</v>
      </c>
      <c r="O51" s="24">
        <f t="shared" si="10"/>
        <v>7.5505466501520237E-8</v>
      </c>
    </row>
    <row r="52" spans="1:15" x14ac:dyDescent="0.15">
      <c r="A52" s="13" t="s">
        <v>40</v>
      </c>
      <c r="B52" s="14" t="s">
        <v>41</v>
      </c>
      <c r="C52" s="13">
        <v>204.199997</v>
      </c>
      <c r="D52" s="14">
        <v>0.245</v>
      </c>
      <c r="E52" s="3">
        <f t="shared" si="0"/>
        <v>50.028999264999996</v>
      </c>
      <c r="F52" s="3">
        <f>SUM(E52:E54)</f>
        <v>205.48068965499999</v>
      </c>
      <c r="G52" s="4">
        <v>7.9999999999999996E-6</v>
      </c>
      <c r="H52" s="9">
        <f t="shared" si="12"/>
        <v>8.0299999999999994</v>
      </c>
      <c r="I52" s="23">
        <f>G52/F52</f>
        <v>3.8933098839759197E-8</v>
      </c>
      <c r="J52" s="23"/>
      <c r="K52" s="23">
        <f t="shared" si="13"/>
        <v>54.803013929102008</v>
      </c>
      <c r="L52" s="23">
        <f t="shared" si="14"/>
        <v>8.8237227358623771E-2</v>
      </c>
      <c r="M52" s="23">
        <f t="shared" si="1"/>
        <v>1.8826746233406295E-7</v>
      </c>
      <c r="N52" s="23">
        <f t="shared" si="2"/>
        <v>4.6125528271845425E-8</v>
      </c>
      <c r="O52" s="24">
        <f t="shared" si="10"/>
        <v>4.6125528271845425E-8</v>
      </c>
    </row>
    <row r="53" spans="1:15" x14ac:dyDescent="0.15">
      <c r="A53" s="13" t="s">
        <v>42</v>
      </c>
      <c r="B53" s="14" t="s">
        <v>43</v>
      </c>
      <c r="C53" s="13">
        <v>205.199997</v>
      </c>
      <c r="D53" s="14">
        <v>0.224</v>
      </c>
      <c r="E53" s="3">
        <f t="shared" si="0"/>
        <v>45.964799327999998</v>
      </c>
      <c r="F53" s="3">
        <f>F52</f>
        <v>205.48068965499999</v>
      </c>
      <c r="G53" s="4">
        <v>7.9999999999999996E-6</v>
      </c>
      <c r="H53" s="9">
        <f t="shared" si="12"/>
        <v>8.0299999999999994</v>
      </c>
      <c r="I53" s="23"/>
      <c r="J53" s="23"/>
      <c r="K53" s="23">
        <f t="shared" si="13"/>
        <v>54.803013929102008</v>
      </c>
      <c r="L53" s="23">
        <f t="shared" si="14"/>
        <v>8.8237227358623771E-2</v>
      </c>
      <c r="M53" s="23">
        <f t="shared" si="1"/>
        <v>1.8826746233406295E-7</v>
      </c>
      <c r="N53" s="23">
        <f t="shared" si="2"/>
        <v>4.2171911562830103E-8</v>
      </c>
      <c r="O53" s="24">
        <f t="shared" si="10"/>
        <v>4.2171911562830103E-8</v>
      </c>
    </row>
    <row r="54" spans="1:15" x14ac:dyDescent="0.15">
      <c r="A54" s="13" t="s">
        <v>44</v>
      </c>
      <c r="B54" s="14" t="s">
        <v>45</v>
      </c>
      <c r="C54" s="13">
        <v>206.19000199999999</v>
      </c>
      <c r="D54" s="14">
        <v>0.53100000000000003</v>
      </c>
      <c r="E54" s="3">
        <f t="shared" si="0"/>
        <v>109.486891062</v>
      </c>
      <c r="F54" s="3">
        <f>F53</f>
        <v>205.48068965499999</v>
      </c>
      <c r="G54" s="4">
        <v>7.9999999999999996E-6</v>
      </c>
      <c r="H54" s="9">
        <f t="shared" si="12"/>
        <v>8.0299999999999994</v>
      </c>
      <c r="I54" s="23"/>
      <c r="J54" s="23"/>
      <c r="K54" s="23">
        <f t="shared" si="13"/>
        <v>54.803013929102008</v>
      </c>
      <c r="L54" s="23">
        <f t="shared" si="14"/>
        <v>8.8237227358623771E-2</v>
      </c>
      <c r="M54" s="23">
        <f t="shared" si="1"/>
        <v>1.8826746233406295E-7</v>
      </c>
      <c r="N54" s="23">
        <f t="shared" si="2"/>
        <v>9.9970022499387426E-8</v>
      </c>
      <c r="O54" s="24">
        <f t="shared" si="10"/>
        <v>9.9970022499387426E-8</v>
      </c>
    </row>
    <row r="55" spans="1:15" x14ac:dyDescent="0.15">
      <c r="A55" s="13" t="s">
        <v>105</v>
      </c>
      <c r="B55" s="14" t="s">
        <v>106</v>
      </c>
      <c r="C55" s="13">
        <v>53.476002000000001</v>
      </c>
      <c r="D55" s="14">
        <v>5.8450000000000002E-2</v>
      </c>
      <c r="E55" s="3">
        <f t="shared" si="0"/>
        <v>3.1256723169000002</v>
      </c>
      <c r="F55" s="3">
        <f>SUM(E55:E58)</f>
        <v>55.365361816990003</v>
      </c>
      <c r="G55" s="4">
        <v>0.64920900000000004</v>
      </c>
      <c r="H55" s="9">
        <f t="shared" si="12"/>
        <v>8.0299999999999994</v>
      </c>
      <c r="I55" s="23">
        <f>G55/F55</f>
        <v>1.1725905488452473E-2</v>
      </c>
      <c r="J55" s="23"/>
      <c r="K55" s="23">
        <f t="shared" si="13"/>
        <v>54.803013929102008</v>
      </c>
      <c r="L55" s="23">
        <f t="shared" si="14"/>
        <v>8.8237227358623771E-2</v>
      </c>
      <c r="M55" s="23">
        <f t="shared" si="1"/>
        <v>5.6702562489723003E-2</v>
      </c>
      <c r="N55" s="23">
        <f t="shared" si="2"/>
        <v>3.3142647775243096E-3</v>
      </c>
      <c r="O55" s="24">
        <f t="shared" si="10"/>
        <v>3.3142647775243096E-3</v>
      </c>
    </row>
    <row r="56" spans="1:15" x14ac:dyDescent="0.15">
      <c r="A56" s="13" t="s">
        <v>107</v>
      </c>
      <c r="B56" s="14" t="s">
        <v>108</v>
      </c>
      <c r="C56" s="13">
        <v>55.454399000000002</v>
      </c>
      <c r="D56" s="14">
        <v>0.91754000000000002</v>
      </c>
      <c r="E56" s="3">
        <f t="shared" si="0"/>
        <v>50.881629258460002</v>
      </c>
      <c r="F56" s="3">
        <f>F55</f>
        <v>55.365361816990003</v>
      </c>
      <c r="G56" s="4">
        <v>0.64920900000000004</v>
      </c>
      <c r="H56" s="9">
        <f t="shared" si="12"/>
        <v>8.0299999999999994</v>
      </c>
      <c r="I56" s="23"/>
      <c r="J56" s="23"/>
      <c r="K56" s="23">
        <f t="shared" si="13"/>
        <v>54.803013929102008</v>
      </c>
      <c r="L56" s="23">
        <f t="shared" si="14"/>
        <v>8.8237227358623771E-2</v>
      </c>
      <c r="M56" s="23">
        <f t="shared" si="1"/>
        <v>5.6702562489723003E-2</v>
      </c>
      <c r="N56" s="23">
        <f t="shared" si="2"/>
        <v>5.2026869186820444E-2</v>
      </c>
      <c r="O56" s="24">
        <f t="shared" si="10"/>
        <v>5.2026869186820444E-2</v>
      </c>
    </row>
    <row r="57" spans="1:15" x14ac:dyDescent="0.15">
      <c r="A57" s="13" t="s">
        <v>109</v>
      </c>
      <c r="B57" s="14" t="s">
        <v>110</v>
      </c>
      <c r="C57" s="13">
        <v>56.445999</v>
      </c>
      <c r="D57" s="14">
        <v>2.1190000000000001E-2</v>
      </c>
      <c r="E57" s="3">
        <f t="shared" si="0"/>
        <v>1.1960907188100001</v>
      </c>
      <c r="F57" s="3">
        <f>F56</f>
        <v>55.365361816990003</v>
      </c>
      <c r="G57" s="4">
        <v>0.64920900000000004</v>
      </c>
      <c r="H57" s="9">
        <f t="shared" si="12"/>
        <v>8.0299999999999994</v>
      </c>
      <c r="I57" s="23"/>
      <c r="J57" s="23"/>
      <c r="K57" s="23">
        <f t="shared" si="13"/>
        <v>54.803013929102008</v>
      </c>
      <c r="L57" s="23">
        <f t="shared" si="14"/>
        <v>8.8237227358623771E-2</v>
      </c>
      <c r="M57" s="23">
        <f t="shared" si="1"/>
        <v>5.6702562489723003E-2</v>
      </c>
      <c r="N57" s="23">
        <f t="shared" si="2"/>
        <v>1.2015272991572304E-3</v>
      </c>
      <c r="O57" s="24">
        <f t="shared" si="10"/>
        <v>1.2015272991572304E-3</v>
      </c>
    </row>
    <row r="58" spans="1:15" x14ac:dyDescent="0.15">
      <c r="A58" s="13" t="s">
        <v>111</v>
      </c>
      <c r="B58" s="14" t="s">
        <v>112</v>
      </c>
      <c r="C58" s="13">
        <v>57.436000999999997</v>
      </c>
      <c r="D58" s="14">
        <v>2.82E-3</v>
      </c>
      <c r="E58" s="3">
        <f t="shared" si="0"/>
        <v>0.16196952281999999</v>
      </c>
      <c r="F58" s="3">
        <f>F55</f>
        <v>55.365361816990003</v>
      </c>
      <c r="G58" s="4">
        <v>0.64920900000000004</v>
      </c>
      <c r="H58" s="9">
        <f t="shared" si="12"/>
        <v>8.0299999999999994</v>
      </c>
      <c r="I58" s="23"/>
      <c r="J58" s="23"/>
      <c r="K58" s="23">
        <f t="shared" si="13"/>
        <v>54.803013929102008</v>
      </c>
      <c r="L58" s="23">
        <f t="shared" si="14"/>
        <v>8.8237227358623771E-2</v>
      </c>
      <c r="M58" s="23">
        <f t="shared" si="1"/>
        <v>5.6702562489723003E-2</v>
      </c>
      <c r="N58" s="23">
        <f t="shared" si="2"/>
        <v>1.5990122622101886E-4</v>
      </c>
      <c r="O58" s="24">
        <f t="shared" si="10"/>
        <v>1.5990122622101886E-4</v>
      </c>
    </row>
  </sheetData>
  <phoneticPr fontId="9" type="noConversion"/>
  <pageMargins left="0.75" right="0.75" top="1" bottom="1" header="0.51111111111111107" footer="0.51111111111111107"/>
  <pageSetup paperSize="9" orientation="portrait" horizontalDpi="0" verticalDpi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topLeftCell="B43" zoomScaleSheetLayoutView="100" workbookViewId="0">
      <selection activeCell="B59" sqref="A59:XFD142"/>
    </sheetView>
  </sheetViews>
  <sheetFormatPr defaultColWidth="9" defaultRowHeight="14.25" x14ac:dyDescent="0.15"/>
  <cols>
    <col min="1" max="1" width="11.25" customWidth="1"/>
    <col min="3" max="3" width="11.875" customWidth="1"/>
    <col min="4" max="4" width="12.125" customWidth="1"/>
    <col min="5" max="5" width="13.125" customWidth="1"/>
    <col min="6" max="6" width="13.5" customWidth="1"/>
    <col min="7" max="7" width="12.375" customWidth="1"/>
    <col min="8" max="8" width="12.625" customWidth="1"/>
    <col min="9" max="9" width="12.875" customWidth="1"/>
    <col min="10" max="10" width="11.5" customWidth="1"/>
    <col min="11" max="11" width="12.5" customWidth="1"/>
    <col min="12" max="13" width="13.375" customWidth="1"/>
    <col min="14" max="14" width="13.625" customWidth="1"/>
    <col min="15" max="15" width="15.375" customWidth="1"/>
  </cols>
  <sheetData>
    <row r="1" spans="1:20" ht="27" x14ac:dyDescent="0.15">
      <c r="A1" s="1" t="s">
        <v>0</v>
      </c>
      <c r="B1" s="2" t="s">
        <v>177</v>
      </c>
      <c r="C1" s="3" t="s">
        <v>2</v>
      </c>
      <c r="D1" s="4" t="s">
        <v>3</v>
      </c>
      <c r="E1" s="3" t="s">
        <v>4</v>
      </c>
      <c r="F1" s="5">
        <f>H1*J1</f>
        <v>1</v>
      </c>
      <c r="G1" s="6" t="s">
        <v>5</v>
      </c>
      <c r="H1" s="7">
        <v>1</v>
      </c>
      <c r="I1" s="20" t="s">
        <v>6</v>
      </c>
      <c r="J1" s="5">
        <v>1</v>
      </c>
      <c r="K1" s="20"/>
      <c r="L1" s="20"/>
      <c r="M1" s="20"/>
      <c r="N1" s="8"/>
      <c r="O1" s="8"/>
      <c r="P1" s="21"/>
      <c r="Q1" s="21"/>
      <c r="R1" s="21"/>
      <c r="S1" s="21"/>
      <c r="T1" s="21"/>
    </row>
    <row r="2" spans="1:20" x14ac:dyDescent="0.15">
      <c r="A2" s="8"/>
      <c r="B2" s="8"/>
      <c r="C2" s="3"/>
      <c r="D2" s="6"/>
      <c r="E2" s="3"/>
      <c r="F2" s="3"/>
      <c r="G2" s="6"/>
      <c r="H2" s="9"/>
      <c r="I2" s="20"/>
      <c r="J2" s="20"/>
      <c r="K2" s="20"/>
      <c r="L2" s="20"/>
      <c r="M2" s="20"/>
      <c r="N2" s="20"/>
      <c r="O2" s="8"/>
      <c r="P2" s="8"/>
      <c r="Q2" s="8"/>
      <c r="R2" s="8"/>
      <c r="S2" s="8"/>
      <c r="T2" s="8"/>
    </row>
    <row r="3" spans="1:20" ht="40.5" x14ac:dyDescent="0.15">
      <c r="A3" s="1" t="s">
        <v>7</v>
      </c>
      <c r="B3" s="1" t="s">
        <v>8</v>
      </c>
      <c r="C3" s="10" t="s">
        <v>9</v>
      </c>
      <c r="D3" s="11" t="s">
        <v>10</v>
      </c>
      <c r="E3" s="10" t="s">
        <v>11</v>
      </c>
      <c r="F3" s="10" t="s">
        <v>12</v>
      </c>
      <c r="G3" s="11" t="s">
        <v>13</v>
      </c>
      <c r="H3" s="12" t="s">
        <v>14</v>
      </c>
      <c r="I3" s="22" t="s">
        <v>15</v>
      </c>
      <c r="J3" s="22" t="s">
        <v>16</v>
      </c>
      <c r="K3" s="22" t="s">
        <v>25</v>
      </c>
      <c r="L3" s="22" t="s">
        <v>26</v>
      </c>
      <c r="M3" s="22" t="s">
        <v>19</v>
      </c>
      <c r="N3" s="22" t="s">
        <v>20</v>
      </c>
      <c r="O3" s="1" t="s">
        <v>21</v>
      </c>
      <c r="P3" s="1"/>
      <c r="Q3" s="1"/>
      <c r="R3" s="1"/>
      <c r="S3" s="1"/>
      <c r="T3" s="1"/>
    </row>
    <row r="4" spans="1:20" x14ac:dyDescent="0.15">
      <c r="A4" s="13" t="s">
        <v>27</v>
      </c>
      <c r="B4" s="14" t="s">
        <v>28</v>
      </c>
      <c r="C4" s="13">
        <v>11.8969</v>
      </c>
      <c r="D4" s="14">
        <v>1</v>
      </c>
      <c r="E4" s="3">
        <f t="shared" ref="E4:E58" si="0">C4*D4</f>
        <v>11.8969</v>
      </c>
      <c r="F4" s="3">
        <f>SUM(E4:E4)</f>
        <v>11.8969</v>
      </c>
      <c r="G4" s="25">
        <v>2.2499999999999999E-4</v>
      </c>
      <c r="H4" s="9">
        <v>7.93</v>
      </c>
      <c r="I4" s="23">
        <f>G4/F4</f>
        <v>1.8912489808269381E-5</v>
      </c>
      <c r="J4" s="23">
        <f>SUM(I4:I58)</f>
        <v>1.8157807994800733E-2</v>
      </c>
      <c r="K4" s="23">
        <f>1/J4</f>
        <v>55.072726855925438</v>
      </c>
      <c r="L4" s="23">
        <f>0.6022*H4/K4</f>
        <v>8.6711631557539179E-2</v>
      </c>
      <c r="M4" s="23">
        <f t="shared" ref="M4:M58" si="1">0.6022*H4*G4/F4</f>
        <v>9.0315573804940783E-5</v>
      </c>
      <c r="N4" s="23">
        <f t="shared" ref="N4:N58" si="2">M4*D4</f>
        <v>9.0315573804940783E-5</v>
      </c>
      <c r="O4" s="24">
        <f t="shared" ref="O4:O35" si="3">$F$1*N4</f>
        <v>9.0315573804940783E-5</v>
      </c>
    </row>
    <row r="5" spans="1:20" x14ac:dyDescent="0.15">
      <c r="A5" s="13" t="s">
        <v>121</v>
      </c>
      <c r="B5" s="14" t="s">
        <v>122</v>
      </c>
      <c r="C5" s="13">
        <v>54.466099</v>
      </c>
      <c r="D5" s="14">
        <v>1</v>
      </c>
      <c r="E5" s="3">
        <f t="shared" si="0"/>
        <v>54.466099</v>
      </c>
      <c r="F5" s="3">
        <f>SUM(E5:E5)</f>
        <v>54.466099</v>
      </c>
      <c r="G5" s="25">
        <v>1.7999999999999999E-2</v>
      </c>
      <c r="H5" s="9">
        <f>H4</f>
        <v>7.93</v>
      </c>
      <c r="I5" s="23">
        <f>G5/F5</f>
        <v>3.3048080054347197E-4</v>
      </c>
      <c r="J5" s="23"/>
      <c r="K5" s="23">
        <f>K4</f>
        <v>55.072726855925438</v>
      </c>
      <c r="L5" s="23">
        <f t="shared" ref="L5:L36" si="4">0.6022*H5/K5</f>
        <v>8.6711631557539179E-2</v>
      </c>
      <c r="M5" s="23">
        <f t="shared" si="1"/>
        <v>1.5781932170321211E-3</v>
      </c>
      <c r="N5" s="23">
        <f t="shared" si="2"/>
        <v>1.5781932170321211E-3</v>
      </c>
      <c r="O5" s="24">
        <f t="shared" si="3"/>
        <v>1.5781932170321211E-3</v>
      </c>
    </row>
    <row r="6" spans="1:20" x14ac:dyDescent="0.15">
      <c r="A6" s="13" t="s">
        <v>135</v>
      </c>
      <c r="B6" s="14" t="s">
        <v>136</v>
      </c>
      <c r="C6" s="13">
        <v>57.438000000000002</v>
      </c>
      <c r="D6" s="14">
        <v>0.68076999999999999</v>
      </c>
      <c r="E6" s="3">
        <f t="shared" si="0"/>
        <v>39.102067259999998</v>
      </c>
      <c r="F6" s="3">
        <f>SUM(E6:E10)</f>
        <v>58.189374573639</v>
      </c>
      <c r="G6" s="25">
        <v>0.1225</v>
      </c>
      <c r="H6" s="9">
        <f t="shared" ref="H6:H37" si="5">H5</f>
        <v>7.93</v>
      </c>
      <c r="I6" s="23">
        <f>G6/F6</f>
        <v>2.1051953367358421E-3</v>
      </c>
      <c r="J6" s="23"/>
      <c r="K6" s="23">
        <f t="shared" ref="K6:K37" si="6">K5</f>
        <v>55.072726855925438</v>
      </c>
      <c r="L6" s="23">
        <f t="shared" si="4"/>
        <v>8.6711631557539179E-2</v>
      </c>
      <c r="M6" s="23">
        <f t="shared" si="1"/>
        <v>1.0053246650033829E-2</v>
      </c>
      <c r="N6" s="23">
        <f t="shared" si="2"/>
        <v>6.8439487219435291E-3</v>
      </c>
      <c r="O6" s="24">
        <f t="shared" si="3"/>
        <v>6.8439487219435291E-3</v>
      </c>
    </row>
    <row r="7" spans="1:20" x14ac:dyDescent="0.15">
      <c r="A7" s="13" t="s">
        <v>137</v>
      </c>
      <c r="B7" s="14" t="s">
        <v>138</v>
      </c>
      <c r="C7" s="13">
        <v>59.415951</v>
      </c>
      <c r="D7" s="14">
        <v>0.26223000000000002</v>
      </c>
      <c r="E7" s="3">
        <f t="shared" si="0"/>
        <v>15.580644830730002</v>
      </c>
      <c r="F7" s="3">
        <f>F6</f>
        <v>58.189374573639</v>
      </c>
      <c r="G7" s="25">
        <v>0.1225</v>
      </c>
      <c r="H7" s="9">
        <f t="shared" si="5"/>
        <v>7.93</v>
      </c>
      <c r="I7" s="23"/>
      <c r="J7" s="23"/>
      <c r="K7" s="23">
        <f t="shared" si="6"/>
        <v>55.072726855925438</v>
      </c>
      <c r="L7" s="23">
        <f t="shared" si="4"/>
        <v>8.6711631557539179E-2</v>
      </c>
      <c r="M7" s="23">
        <f t="shared" si="1"/>
        <v>1.0053246650033829E-2</v>
      </c>
      <c r="N7" s="23">
        <f t="shared" si="2"/>
        <v>2.6362628690383711E-3</v>
      </c>
      <c r="O7" s="24">
        <f t="shared" si="3"/>
        <v>2.6362628690383711E-3</v>
      </c>
    </row>
    <row r="8" spans="1:20" x14ac:dyDescent="0.15">
      <c r="A8" s="13" t="s">
        <v>139</v>
      </c>
      <c r="B8" s="14" t="s">
        <v>140</v>
      </c>
      <c r="C8" s="13">
        <v>60.408000999999999</v>
      </c>
      <c r="D8" s="14">
        <v>1.1398999999999999E-2</v>
      </c>
      <c r="E8" s="3">
        <f t="shared" si="0"/>
        <v>0.68859080339899992</v>
      </c>
      <c r="F8" s="3">
        <f>F7</f>
        <v>58.189374573639</v>
      </c>
      <c r="G8" s="25">
        <v>0.1225</v>
      </c>
      <c r="H8" s="9">
        <f t="shared" si="5"/>
        <v>7.93</v>
      </c>
      <c r="I8" s="23"/>
      <c r="J8" s="23"/>
      <c r="K8" s="23">
        <f t="shared" si="6"/>
        <v>55.072726855925438</v>
      </c>
      <c r="L8" s="23">
        <f t="shared" si="4"/>
        <v>8.6711631557539179E-2</v>
      </c>
      <c r="M8" s="23">
        <f t="shared" si="1"/>
        <v>1.0053246650033829E-2</v>
      </c>
      <c r="N8" s="23">
        <f t="shared" si="2"/>
        <v>1.1459695856373561E-4</v>
      </c>
      <c r="O8" s="24">
        <f t="shared" si="3"/>
        <v>1.1459695856373561E-4</v>
      </c>
    </row>
    <row r="9" spans="1:20" x14ac:dyDescent="0.15">
      <c r="A9" s="13" t="s">
        <v>141</v>
      </c>
      <c r="B9" s="14" t="s">
        <v>142</v>
      </c>
      <c r="C9" s="13">
        <v>61.396000000000001</v>
      </c>
      <c r="D9" s="14">
        <v>3.6346000000000003E-2</v>
      </c>
      <c r="E9" s="3">
        <f t="shared" si="0"/>
        <v>2.2314990160000003</v>
      </c>
      <c r="F9" s="3">
        <f>F8</f>
        <v>58.189374573639</v>
      </c>
      <c r="G9" s="25">
        <v>0.1225</v>
      </c>
      <c r="H9" s="9">
        <f t="shared" si="5"/>
        <v>7.93</v>
      </c>
      <c r="I9" s="23"/>
      <c r="J9" s="23"/>
      <c r="K9" s="23">
        <f t="shared" si="6"/>
        <v>55.072726855925438</v>
      </c>
      <c r="L9" s="23">
        <f t="shared" si="4"/>
        <v>8.6711631557539179E-2</v>
      </c>
      <c r="M9" s="23">
        <f t="shared" si="1"/>
        <v>1.0053246650033829E-2</v>
      </c>
      <c r="N9" s="23">
        <f t="shared" si="2"/>
        <v>3.6539530274212956E-4</v>
      </c>
      <c r="O9" s="24">
        <f t="shared" si="3"/>
        <v>3.6539530274212956E-4</v>
      </c>
    </row>
    <row r="10" spans="1:20" x14ac:dyDescent="0.15">
      <c r="A10" s="13" t="s">
        <v>143</v>
      </c>
      <c r="B10" s="14" t="s">
        <v>144</v>
      </c>
      <c r="C10" s="13">
        <v>63.379002</v>
      </c>
      <c r="D10" s="14">
        <v>9.2549999999999993E-3</v>
      </c>
      <c r="E10" s="3">
        <f t="shared" si="0"/>
        <v>0.58657266350999993</v>
      </c>
      <c r="F10" s="3">
        <f>F6</f>
        <v>58.189374573639</v>
      </c>
      <c r="G10" s="25">
        <v>0.1225</v>
      </c>
      <c r="H10" s="9">
        <f t="shared" si="5"/>
        <v>7.93</v>
      </c>
      <c r="I10" s="23"/>
      <c r="J10" s="23"/>
      <c r="K10" s="23">
        <f t="shared" si="6"/>
        <v>55.072726855925438</v>
      </c>
      <c r="L10" s="23">
        <f t="shared" si="4"/>
        <v>8.6711631557539179E-2</v>
      </c>
      <c r="M10" s="23">
        <f t="shared" si="1"/>
        <v>1.0053246650033829E-2</v>
      </c>
      <c r="N10" s="23">
        <f t="shared" si="2"/>
        <v>9.3042797746063077E-5</v>
      </c>
      <c r="O10" s="24">
        <f t="shared" si="3"/>
        <v>9.3042797746063077E-5</v>
      </c>
    </row>
    <row r="11" spans="1:20" x14ac:dyDescent="0.15">
      <c r="A11" s="13" t="s">
        <v>113</v>
      </c>
      <c r="B11" s="14" t="s">
        <v>114</v>
      </c>
      <c r="C11" s="13">
        <v>49.516998000000001</v>
      </c>
      <c r="D11" s="14">
        <v>4.3450000000000003E-2</v>
      </c>
      <c r="E11" s="3">
        <f t="shared" si="0"/>
        <v>2.1515135631</v>
      </c>
      <c r="F11" s="3">
        <f>SUM(E11:E14)</f>
        <v>51.54922269251</v>
      </c>
      <c r="G11" s="25">
        <v>0.17499999999999999</v>
      </c>
      <c r="H11" s="9">
        <f t="shared" si="5"/>
        <v>7.93</v>
      </c>
      <c r="I11" s="23">
        <f>G11/F11</f>
        <v>3.3948135560427596E-3</v>
      </c>
      <c r="J11" s="23"/>
      <c r="K11" s="23">
        <f t="shared" si="6"/>
        <v>55.072726855925438</v>
      </c>
      <c r="L11" s="23">
        <f t="shared" si="4"/>
        <v>8.6711631557539179E-2</v>
      </c>
      <c r="M11" s="23">
        <f t="shared" si="1"/>
        <v>1.6211748816950172E-2</v>
      </c>
      <c r="N11" s="23">
        <f t="shared" si="2"/>
        <v>7.04400486096485E-4</v>
      </c>
      <c r="O11" s="24">
        <f t="shared" si="3"/>
        <v>7.04400486096485E-4</v>
      </c>
    </row>
    <row r="12" spans="1:20" x14ac:dyDescent="0.15">
      <c r="A12" s="13" t="s">
        <v>115</v>
      </c>
      <c r="B12" s="14" t="s">
        <v>116</v>
      </c>
      <c r="C12" s="13">
        <v>51.493999000000002</v>
      </c>
      <c r="D12" s="14">
        <v>0.83789000000000002</v>
      </c>
      <c r="E12" s="3">
        <f t="shared" si="0"/>
        <v>43.146306822110006</v>
      </c>
      <c r="F12" s="3">
        <f t="shared" ref="F12:F20" si="7">F11</f>
        <v>51.54922269251</v>
      </c>
      <c r="G12" s="25">
        <v>0.17499999999999999</v>
      </c>
      <c r="H12" s="9">
        <f t="shared" si="5"/>
        <v>7.93</v>
      </c>
      <c r="I12" s="23"/>
      <c r="J12" s="23"/>
      <c r="K12" s="23">
        <f t="shared" si="6"/>
        <v>55.072726855925438</v>
      </c>
      <c r="L12" s="23">
        <f t="shared" si="4"/>
        <v>8.6711631557539179E-2</v>
      </c>
      <c r="M12" s="23">
        <f t="shared" si="1"/>
        <v>1.6211748816950172E-2</v>
      </c>
      <c r="N12" s="23">
        <f t="shared" si="2"/>
        <v>1.3583662216234381E-2</v>
      </c>
      <c r="O12" s="24">
        <f t="shared" si="3"/>
        <v>1.3583662216234381E-2</v>
      </c>
    </row>
    <row r="13" spans="1:20" x14ac:dyDescent="0.15">
      <c r="A13" s="13" t="s">
        <v>117</v>
      </c>
      <c r="B13" s="14" t="s">
        <v>118</v>
      </c>
      <c r="C13" s="13">
        <v>52.485999999999997</v>
      </c>
      <c r="D13" s="14">
        <v>9.5009999999999997E-2</v>
      </c>
      <c r="E13" s="3">
        <f t="shared" si="0"/>
        <v>4.9866948599999992</v>
      </c>
      <c r="F13" s="3">
        <f t="shared" si="7"/>
        <v>51.54922269251</v>
      </c>
      <c r="G13" s="25">
        <v>0.17499999999999999</v>
      </c>
      <c r="H13" s="9">
        <f t="shared" si="5"/>
        <v>7.93</v>
      </c>
      <c r="I13" s="23"/>
      <c r="J13" s="23"/>
      <c r="K13" s="23">
        <f t="shared" si="6"/>
        <v>55.072726855925438</v>
      </c>
      <c r="L13" s="23">
        <f t="shared" si="4"/>
        <v>8.6711631557539179E-2</v>
      </c>
      <c r="M13" s="23">
        <f t="shared" si="1"/>
        <v>1.6211748816950172E-2</v>
      </c>
      <c r="N13" s="23">
        <f t="shared" si="2"/>
        <v>1.5402782550984358E-3</v>
      </c>
      <c r="O13" s="24">
        <f t="shared" si="3"/>
        <v>1.5402782550984358E-3</v>
      </c>
    </row>
    <row r="14" spans="1:20" x14ac:dyDescent="0.15">
      <c r="A14" s="13" t="s">
        <v>119</v>
      </c>
      <c r="B14" s="14" t="s">
        <v>120</v>
      </c>
      <c r="C14" s="13">
        <v>53.476002000000001</v>
      </c>
      <c r="D14" s="14">
        <v>2.3650000000000001E-2</v>
      </c>
      <c r="E14" s="3">
        <f t="shared" si="0"/>
        <v>1.2647074473000002</v>
      </c>
      <c r="F14" s="3">
        <f>F11</f>
        <v>51.54922269251</v>
      </c>
      <c r="G14" s="25">
        <v>0.17499999999999999</v>
      </c>
      <c r="H14" s="9">
        <f t="shared" si="5"/>
        <v>7.93</v>
      </c>
      <c r="I14" s="23"/>
      <c r="J14" s="23"/>
      <c r="K14" s="23">
        <f t="shared" si="6"/>
        <v>55.072726855925438</v>
      </c>
      <c r="L14" s="23">
        <f t="shared" si="4"/>
        <v>8.6711631557539179E-2</v>
      </c>
      <c r="M14" s="23">
        <f t="shared" si="1"/>
        <v>1.6211748816950172E-2</v>
      </c>
      <c r="N14" s="23">
        <f t="shared" si="2"/>
        <v>3.8340785952087157E-4</v>
      </c>
      <c r="O14" s="24">
        <f t="shared" si="3"/>
        <v>3.8340785952087157E-4</v>
      </c>
    </row>
    <row r="15" spans="1:20" x14ac:dyDescent="0.15">
      <c r="A15" s="13" t="s">
        <v>145</v>
      </c>
      <c r="B15" s="14" t="s">
        <v>146</v>
      </c>
      <c r="C15" s="13">
        <v>91.117301999999995</v>
      </c>
      <c r="D15" s="14">
        <v>0.14530000000000001</v>
      </c>
      <c r="E15" s="3">
        <f t="shared" si="0"/>
        <v>13.239343980600001</v>
      </c>
      <c r="F15" s="3">
        <f>SUM(E15:E21)</f>
        <v>95.135423117000002</v>
      </c>
      <c r="G15" s="25">
        <v>2.5000000000000001E-2</v>
      </c>
      <c r="H15" s="9">
        <f t="shared" si="5"/>
        <v>7.93</v>
      </c>
      <c r="I15" s="23">
        <f>G15/F15</f>
        <v>2.6278329544248053E-4</v>
      </c>
      <c r="J15" s="23"/>
      <c r="K15" s="23">
        <f t="shared" si="6"/>
        <v>55.072726855925438</v>
      </c>
      <c r="L15" s="23">
        <f t="shared" si="4"/>
        <v>8.6711631557539179E-2</v>
      </c>
      <c r="M15" s="23">
        <f t="shared" si="1"/>
        <v>1.2549074370876117E-3</v>
      </c>
      <c r="N15" s="23">
        <f t="shared" si="2"/>
        <v>1.8233805060882999E-4</v>
      </c>
      <c r="O15" s="24">
        <f t="shared" si="3"/>
        <v>1.8233805060882999E-4</v>
      </c>
    </row>
    <row r="16" spans="1:20" x14ac:dyDescent="0.15">
      <c r="A16" s="13" t="s">
        <v>147</v>
      </c>
      <c r="B16" s="14" t="s">
        <v>148</v>
      </c>
      <c r="C16" s="13">
        <v>93.098395999999994</v>
      </c>
      <c r="D16" s="14">
        <v>9.1499999999999998E-2</v>
      </c>
      <c r="E16" s="3">
        <f t="shared" si="0"/>
        <v>8.5185032339999989</v>
      </c>
      <c r="F16" s="3">
        <f t="shared" si="7"/>
        <v>95.135423117000002</v>
      </c>
      <c r="G16" s="25">
        <v>2.5000000000000001E-2</v>
      </c>
      <c r="H16" s="9">
        <f t="shared" si="5"/>
        <v>7.93</v>
      </c>
      <c r="I16" s="23"/>
      <c r="J16" s="23"/>
      <c r="K16" s="23">
        <f t="shared" si="6"/>
        <v>55.072726855925438</v>
      </c>
      <c r="L16" s="23">
        <f t="shared" si="4"/>
        <v>8.6711631557539179E-2</v>
      </c>
      <c r="M16" s="23">
        <f t="shared" si="1"/>
        <v>1.2549074370876117E-3</v>
      </c>
      <c r="N16" s="23">
        <f t="shared" si="2"/>
        <v>1.1482403049351647E-4</v>
      </c>
      <c r="O16" s="24">
        <f t="shared" si="3"/>
        <v>1.1482403049351647E-4</v>
      </c>
    </row>
    <row r="17" spans="1:15" x14ac:dyDescent="0.15">
      <c r="A17" s="13" t="s">
        <v>149</v>
      </c>
      <c r="B17" s="14" t="s">
        <v>150</v>
      </c>
      <c r="C17" s="13">
        <v>94.090500000000006</v>
      </c>
      <c r="D17" s="14">
        <v>0.15840000000000001</v>
      </c>
      <c r="E17" s="3">
        <f t="shared" si="0"/>
        <v>14.903935200000003</v>
      </c>
      <c r="F17" s="3">
        <f t="shared" si="7"/>
        <v>95.135423117000002</v>
      </c>
      <c r="G17" s="25">
        <v>2.5000000000000001E-2</v>
      </c>
      <c r="H17" s="9">
        <f t="shared" si="5"/>
        <v>7.93</v>
      </c>
      <c r="I17" s="23"/>
      <c r="J17" s="23"/>
      <c r="K17" s="23">
        <f t="shared" si="6"/>
        <v>55.072726855925438</v>
      </c>
      <c r="L17" s="23">
        <f t="shared" si="4"/>
        <v>8.6711631557539179E-2</v>
      </c>
      <c r="M17" s="23">
        <f t="shared" si="1"/>
        <v>1.2549074370876117E-3</v>
      </c>
      <c r="N17" s="23">
        <f t="shared" si="2"/>
        <v>1.9877733803467772E-4</v>
      </c>
      <c r="O17" s="24">
        <f t="shared" si="3"/>
        <v>1.9877733803467772E-4</v>
      </c>
    </row>
    <row r="18" spans="1:15" x14ac:dyDescent="0.15">
      <c r="A18" s="13" t="s">
        <v>151</v>
      </c>
      <c r="B18" s="14" t="s">
        <v>152</v>
      </c>
      <c r="C18" s="13">
        <v>95.080803000000003</v>
      </c>
      <c r="D18" s="14">
        <v>0.16669999999999999</v>
      </c>
      <c r="E18" s="3">
        <f t="shared" si="0"/>
        <v>15.8499698601</v>
      </c>
      <c r="F18" s="3">
        <f t="shared" si="7"/>
        <v>95.135423117000002</v>
      </c>
      <c r="G18" s="25">
        <v>2.5000000000000001E-2</v>
      </c>
      <c r="H18" s="9">
        <f t="shared" si="5"/>
        <v>7.93</v>
      </c>
      <c r="I18" s="23"/>
      <c r="J18" s="23"/>
      <c r="K18" s="23">
        <f t="shared" si="6"/>
        <v>55.072726855925438</v>
      </c>
      <c r="L18" s="23">
        <f t="shared" si="4"/>
        <v>8.6711631557539179E-2</v>
      </c>
      <c r="M18" s="23">
        <f t="shared" si="1"/>
        <v>1.2549074370876117E-3</v>
      </c>
      <c r="N18" s="23">
        <f t="shared" si="2"/>
        <v>2.0919306976250487E-4</v>
      </c>
      <c r="O18" s="24">
        <f t="shared" si="3"/>
        <v>2.0919306976250487E-4</v>
      </c>
    </row>
    <row r="19" spans="1:15" x14ac:dyDescent="0.15">
      <c r="A19" s="13" t="s">
        <v>153</v>
      </c>
      <c r="B19" s="14" t="s">
        <v>154</v>
      </c>
      <c r="C19" s="13">
        <v>96.073502000000005</v>
      </c>
      <c r="D19" s="14">
        <v>9.6000000000000002E-2</v>
      </c>
      <c r="E19" s="3">
        <f t="shared" si="0"/>
        <v>9.2230561920000014</v>
      </c>
      <c r="F19" s="3">
        <f t="shared" si="7"/>
        <v>95.135423117000002</v>
      </c>
      <c r="G19" s="25">
        <v>2.5000000000000001E-2</v>
      </c>
      <c r="H19" s="9">
        <f t="shared" si="5"/>
        <v>7.93</v>
      </c>
      <c r="I19" s="23"/>
      <c r="J19" s="23"/>
      <c r="K19" s="23">
        <f t="shared" si="6"/>
        <v>55.072726855925438</v>
      </c>
      <c r="L19" s="23">
        <f t="shared" si="4"/>
        <v>8.6711631557539179E-2</v>
      </c>
      <c r="M19" s="23">
        <f t="shared" si="1"/>
        <v>1.2549074370876117E-3</v>
      </c>
      <c r="N19" s="23">
        <f t="shared" si="2"/>
        <v>1.2047111396041073E-4</v>
      </c>
      <c r="O19" s="24">
        <f t="shared" si="3"/>
        <v>1.2047111396041073E-4</v>
      </c>
    </row>
    <row r="20" spans="1:15" x14ac:dyDescent="0.15">
      <c r="A20" s="13" t="s">
        <v>155</v>
      </c>
      <c r="B20" s="14" t="s">
        <v>156</v>
      </c>
      <c r="C20" s="13">
        <v>97.064301</v>
      </c>
      <c r="D20" s="14">
        <v>0.24390000000000001</v>
      </c>
      <c r="E20" s="3">
        <f t="shared" si="0"/>
        <v>23.673983013899999</v>
      </c>
      <c r="F20" s="3">
        <f t="shared" si="7"/>
        <v>95.135423117000002</v>
      </c>
      <c r="G20" s="25">
        <v>2.5000000000000001E-2</v>
      </c>
      <c r="H20" s="9">
        <f t="shared" si="5"/>
        <v>7.93</v>
      </c>
      <c r="I20" s="23"/>
      <c r="J20" s="23"/>
      <c r="K20" s="23">
        <f t="shared" si="6"/>
        <v>55.072726855925438</v>
      </c>
      <c r="L20" s="23">
        <f t="shared" si="4"/>
        <v>8.6711631557539179E-2</v>
      </c>
      <c r="M20" s="23">
        <f t="shared" si="1"/>
        <v>1.2549074370876117E-3</v>
      </c>
      <c r="N20" s="23">
        <f t="shared" si="2"/>
        <v>3.0607192390566849E-4</v>
      </c>
      <c r="O20" s="24">
        <f t="shared" si="3"/>
        <v>3.0607192390566849E-4</v>
      </c>
    </row>
    <row r="21" spans="1:15" x14ac:dyDescent="0.15">
      <c r="A21" s="13" t="s">
        <v>157</v>
      </c>
      <c r="B21" s="14" t="s">
        <v>158</v>
      </c>
      <c r="C21" s="13">
        <v>99.049201999999994</v>
      </c>
      <c r="D21" s="14">
        <v>9.8199999999999996E-2</v>
      </c>
      <c r="E21" s="3">
        <f t="shared" si="0"/>
        <v>9.7266316363999987</v>
      </c>
      <c r="F21" s="3">
        <f>F15</f>
        <v>95.135423117000002</v>
      </c>
      <c r="G21" s="25">
        <v>2.5000000000000001E-2</v>
      </c>
      <c r="H21" s="9">
        <f t="shared" si="5"/>
        <v>7.93</v>
      </c>
      <c r="I21" s="23"/>
      <c r="J21" s="23"/>
      <c r="K21" s="23">
        <f t="shared" si="6"/>
        <v>55.072726855925438</v>
      </c>
      <c r="L21" s="23">
        <f t="shared" si="4"/>
        <v>8.6711631557539179E-2</v>
      </c>
      <c r="M21" s="23">
        <f t="shared" si="1"/>
        <v>1.2549074370876117E-3</v>
      </c>
      <c r="N21" s="23">
        <f t="shared" si="2"/>
        <v>1.2323191032200347E-4</v>
      </c>
      <c r="O21" s="24">
        <f t="shared" si="3"/>
        <v>1.2323191032200347E-4</v>
      </c>
    </row>
    <row r="22" spans="1:15" x14ac:dyDescent="0.15">
      <c r="A22" s="13" t="s">
        <v>171</v>
      </c>
      <c r="B22" s="14" t="s">
        <v>172</v>
      </c>
      <c r="C22" s="13">
        <v>13.8828</v>
      </c>
      <c r="D22" s="14">
        <v>0.99636000000000002</v>
      </c>
      <c r="E22" s="3">
        <f t="shared" si="0"/>
        <v>13.832266607999999</v>
      </c>
      <c r="F22" s="3">
        <f>SUM(E22:E23)</f>
        <v>13.885851047999999</v>
      </c>
      <c r="G22" s="25">
        <v>6.9999999999999999E-4</v>
      </c>
      <c r="H22" s="9">
        <f t="shared" si="5"/>
        <v>7.93</v>
      </c>
      <c r="I22" s="23">
        <f>G22/F22</f>
        <v>5.0411026128702577E-5</v>
      </c>
      <c r="J22" s="23"/>
      <c r="K22" s="23">
        <f t="shared" si="6"/>
        <v>55.072726855925438</v>
      </c>
      <c r="L22" s="23">
        <f t="shared" si="4"/>
        <v>8.6711631557539179E-2</v>
      </c>
      <c r="M22" s="23">
        <f t="shared" si="1"/>
        <v>2.4073513308220818E-4</v>
      </c>
      <c r="N22" s="23">
        <f t="shared" si="2"/>
        <v>2.3985885719778895E-4</v>
      </c>
      <c r="O22" s="24">
        <f t="shared" si="3"/>
        <v>2.3985885719778895E-4</v>
      </c>
    </row>
    <row r="23" spans="1:15" x14ac:dyDescent="0.15">
      <c r="A23" s="13" t="s">
        <v>173</v>
      </c>
      <c r="B23" s="14" t="s">
        <v>174</v>
      </c>
      <c r="C23" s="13">
        <v>14.721</v>
      </c>
      <c r="D23" s="14">
        <v>3.64E-3</v>
      </c>
      <c r="E23" s="3">
        <f t="shared" si="0"/>
        <v>5.3584439999999997E-2</v>
      </c>
      <c r="F23" s="3">
        <f>F22</f>
        <v>13.885851047999999</v>
      </c>
      <c r="G23" s="25">
        <v>6.9999999999999999E-4</v>
      </c>
      <c r="H23" s="9">
        <f t="shared" si="5"/>
        <v>7.93</v>
      </c>
      <c r="I23" s="23"/>
      <c r="J23" s="23"/>
      <c r="K23" s="23">
        <f t="shared" si="6"/>
        <v>55.072726855925438</v>
      </c>
      <c r="L23" s="23">
        <f t="shared" si="4"/>
        <v>8.6711631557539179E-2</v>
      </c>
      <c r="M23" s="23">
        <f t="shared" si="1"/>
        <v>2.4073513308220818E-4</v>
      </c>
      <c r="N23" s="23">
        <f t="shared" si="2"/>
        <v>8.7627588441923775E-7</v>
      </c>
      <c r="O23" s="24">
        <f t="shared" si="3"/>
        <v>8.7627588441923775E-7</v>
      </c>
    </row>
    <row r="24" spans="1:15" x14ac:dyDescent="0.15">
      <c r="A24" s="13" t="s">
        <v>159</v>
      </c>
      <c r="B24" s="14" t="s">
        <v>160</v>
      </c>
      <c r="C24" s="13">
        <v>30.707999999999998</v>
      </c>
      <c r="D24" s="14">
        <v>1</v>
      </c>
      <c r="E24" s="3">
        <f t="shared" si="0"/>
        <v>30.707999999999998</v>
      </c>
      <c r="F24" s="3">
        <f t="shared" ref="F24:F30" si="8">SUM(E24:E24)</f>
        <v>30.707999999999998</v>
      </c>
      <c r="G24" s="25">
        <v>2.5000000000000001E-4</v>
      </c>
      <c r="H24" s="9">
        <f t="shared" si="5"/>
        <v>7.93</v>
      </c>
      <c r="I24" s="23">
        <f>G24/F24</f>
        <v>8.1412009899700409E-6</v>
      </c>
      <c r="J24" s="23"/>
      <c r="K24" s="23">
        <f t="shared" si="6"/>
        <v>55.072726855925438</v>
      </c>
      <c r="L24" s="23">
        <f t="shared" si="4"/>
        <v>8.6711631557539179E-2</v>
      </c>
      <c r="M24" s="23">
        <f t="shared" si="1"/>
        <v>3.8877865702748474E-5</v>
      </c>
      <c r="N24" s="23">
        <f t="shared" si="2"/>
        <v>3.8877865702748474E-5</v>
      </c>
      <c r="O24" s="24">
        <f t="shared" si="3"/>
        <v>3.8877865702748474E-5</v>
      </c>
    </row>
    <row r="25" spans="1:15" x14ac:dyDescent="0.15">
      <c r="A25" s="17" t="s">
        <v>161</v>
      </c>
      <c r="B25" s="18" t="s">
        <v>162</v>
      </c>
      <c r="C25" s="17">
        <v>31.788799000000001</v>
      </c>
      <c r="D25" s="14">
        <v>1</v>
      </c>
      <c r="E25" s="3">
        <f t="shared" si="0"/>
        <v>31.788799000000001</v>
      </c>
      <c r="F25" s="3">
        <f t="shared" si="8"/>
        <v>31.788799000000001</v>
      </c>
      <c r="G25" s="25">
        <v>7.4999999999999993E-5</v>
      </c>
      <c r="H25" s="9">
        <f t="shared" si="5"/>
        <v>7.93</v>
      </c>
      <c r="I25" s="23">
        <f>G25/F25</f>
        <v>2.359321596264143E-6</v>
      </c>
      <c r="J25" s="23"/>
      <c r="K25" s="23">
        <f t="shared" si="6"/>
        <v>55.072726855925438</v>
      </c>
      <c r="L25" s="23">
        <f t="shared" si="4"/>
        <v>8.6711631557539179E-2</v>
      </c>
      <c r="M25" s="23">
        <f t="shared" si="1"/>
        <v>1.1266812879593215E-5</v>
      </c>
      <c r="N25" s="23">
        <f t="shared" si="2"/>
        <v>1.1266812879593215E-5</v>
      </c>
      <c r="O25" s="24">
        <f t="shared" si="3"/>
        <v>1.1266812879593215E-5</v>
      </c>
    </row>
    <row r="26" spans="1:15" x14ac:dyDescent="0.15">
      <c r="A26" s="13" t="s">
        <v>97</v>
      </c>
      <c r="B26" s="14" t="s">
        <v>98</v>
      </c>
      <c r="C26" s="13">
        <v>27.736999999999998</v>
      </c>
      <c r="D26" s="14">
        <v>0.92222999999999999</v>
      </c>
      <c r="E26" s="3">
        <f t="shared" si="0"/>
        <v>25.579893509999998</v>
      </c>
      <c r="F26" s="3">
        <f>SUM(E26:E28)</f>
        <v>27.844619076849998</v>
      </c>
      <c r="G26" s="25">
        <v>5.0000000000000001E-3</v>
      </c>
      <c r="H26" s="9">
        <f t="shared" si="5"/>
        <v>7.93</v>
      </c>
      <c r="I26" s="23">
        <f t="shared" ref="I26:I31" si="9">G26/F26</f>
        <v>1.7956790811898726E-4</v>
      </c>
      <c r="J26" s="23"/>
      <c r="K26" s="23">
        <f t="shared" si="6"/>
        <v>55.072726855925438</v>
      </c>
      <c r="L26" s="23">
        <f t="shared" si="4"/>
        <v>8.6711631557539179E-2</v>
      </c>
      <c r="M26" s="23">
        <f t="shared" si="1"/>
        <v>8.5751684855518511E-4</v>
      </c>
      <c r="N26" s="23">
        <f t="shared" si="2"/>
        <v>7.9082776324304832E-4</v>
      </c>
      <c r="O26" s="24">
        <f t="shared" si="3"/>
        <v>7.9082776324304832E-4</v>
      </c>
    </row>
    <row r="27" spans="1:15" x14ac:dyDescent="0.15">
      <c r="A27" s="13" t="s">
        <v>99</v>
      </c>
      <c r="B27" s="14" t="s">
        <v>100</v>
      </c>
      <c r="C27" s="13">
        <v>28.728000999999999</v>
      </c>
      <c r="D27" s="14">
        <v>4.6850000000000003E-2</v>
      </c>
      <c r="E27" s="3">
        <f t="shared" si="0"/>
        <v>1.3459068468499999</v>
      </c>
      <c r="F27" s="3">
        <f>F26</f>
        <v>27.844619076849998</v>
      </c>
      <c r="G27" s="25">
        <v>5.0000000000000001E-3</v>
      </c>
      <c r="H27" s="9">
        <f t="shared" si="5"/>
        <v>7.93</v>
      </c>
      <c r="I27" s="23"/>
      <c r="J27" s="23"/>
      <c r="K27" s="23">
        <f t="shared" si="6"/>
        <v>55.072726855925438</v>
      </c>
      <c r="L27" s="23">
        <f t="shared" si="4"/>
        <v>8.6711631557539179E-2</v>
      </c>
      <c r="M27" s="23">
        <f t="shared" si="1"/>
        <v>8.5751684855518511E-4</v>
      </c>
      <c r="N27" s="23">
        <f t="shared" si="2"/>
        <v>4.0174664354810428E-5</v>
      </c>
      <c r="O27" s="24">
        <f t="shared" si="3"/>
        <v>4.0174664354810428E-5</v>
      </c>
    </row>
    <row r="28" spans="1:15" x14ac:dyDescent="0.15">
      <c r="A28" s="13" t="s">
        <v>101</v>
      </c>
      <c r="B28" s="14" t="s">
        <v>102</v>
      </c>
      <c r="C28" s="13">
        <v>29.716000000000001</v>
      </c>
      <c r="D28" s="14">
        <v>3.092E-2</v>
      </c>
      <c r="E28" s="3">
        <f t="shared" si="0"/>
        <v>0.91881871999999998</v>
      </c>
      <c r="F28" s="3">
        <f>F26</f>
        <v>27.844619076849998</v>
      </c>
      <c r="G28" s="25">
        <v>5.0000000000000001E-3</v>
      </c>
      <c r="H28" s="9">
        <f t="shared" si="5"/>
        <v>7.93</v>
      </c>
      <c r="I28" s="23"/>
      <c r="J28" s="23"/>
      <c r="K28" s="23">
        <f t="shared" si="6"/>
        <v>55.072726855925438</v>
      </c>
      <c r="L28" s="23">
        <f t="shared" si="4"/>
        <v>8.6711631557539179E-2</v>
      </c>
      <c r="M28" s="23">
        <f t="shared" si="1"/>
        <v>8.5751684855518511E-4</v>
      </c>
      <c r="N28" s="23">
        <f t="shared" si="2"/>
        <v>2.6514420957326323E-5</v>
      </c>
      <c r="O28" s="24">
        <f t="shared" si="3"/>
        <v>2.6514420957326323E-5</v>
      </c>
    </row>
    <row r="29" spans="1:15" x14ac:dyDescent="0.15">
      <c r="A29" s="13" t="s">
        <v>165</v>
      </c>
      <c r="B29" s="14" t="s">
        <v>166</v>
      </c>
      <c r="C29" s="13">
        <v>92.108199999999997</v>
      </c>
      <c r="D29" s="14">
        <v>1</v>
      </c>
      <c r="E29" s="3">
        <f t="shared" si="0"/>
        <v>92.108199999999997</v>
      </c>
      <c r="F29" s="3">
        <f t="shared" si="8"/>
        <v>92.108199999999997</v>
      </c>
      <c r="G29" s="25">
        <v>1E-4</v>
      </c>
      <c r="H29" s="9">
        <f t="shared" si="5"/>
        <v>7.93</v>
      </c>
      <c r="I29" s="23">
        <f t="shared" si="9"/>
        <v>1.0856796680425848E-6</v>
      </c>
      <c r="J29" s="23"/>
      <c r="K29" s="23">
        <f t="shared" si="6"/>
        <v>55.072726855925438</v>
      </c>
      <c r="L29" s="23">
        <f t="shared" si="4"/>
        <v>8.6711631557539179E-2</v>
      </c>
      <c r="M29" s="23">
        <f t="shared" si="1"/>
        <v>5.1846046280352888E-6</v>
      </c>
      <c r="N29" s="23">
        <f t="shared" si="2"/>
        <v>5.1846046280352888E-6</v>
      </c>
      <c r="O29" s="24">
        <f t="shared" si="3"/>
        <v>5.1846046280352888E-6</v>
      </c>
    </row>
    <row r="30" spans="1:15" x14ac:dyDescent="0.15">
      <c r="A30" s="13" t="s">
        <v>123</v>
      </c>
      <c r="B30" s="14" t="s">
        <v>124</v>
      </c>
      <c r="C30" s="13">
        <v>179.39399700000001</v>
      </c>
      <c r="D30" s="26">
        <v>1</v>
      </c>
      <c r="E30" s="3">
        <f t="shared" si="0"/>
        <v>179.39399700000001</v>
      </c>
      <c r="F30" s="3">
        <f t="shared" si="8"/>
        <v>179.39399700000001</v>
      </c>
      <c r="G30" s="25">
        <v>1E-4</v>
      </c>
      <c r="H30" s="9">
        <f t="shared" si="5"/>
        <v>7.93</v>
      </c>
      <c r="I30" s="23">
        <f t="shared" si="9"/>
        <v>5.5743225343264966E-7</v>
      </c>
      <c r="J30" s="23"/>
      <c r="K30" s="23">
        <f t="shared" si="6"/>
        <v>55.072726855925438</v>
      </c>
      <c r="L30" s="23">
        <f t="shared" si="4"/>
        <v>8.6711631557539179E-2</v>
      </c>
      <c r="M30" s="23">
        <f t="shared" si="1"/>
        <v>2.6619876249259329E-6</v>
      </c>
      <c r="N30" s="23">
        <f t="shared" si="2"/>
        <v>2.6619876249259329E-6</v>
      </c>
      <c r="O30" s="24">
        <f t="shared" si="3"/>
        <v>2.6619876249259329E-6</v>
      </c>
    </row>
    <row r="31" spans="1:15" x14ac:dyDescent="0.15">
      <c r="A31" s="13" t="s">
        <v>66</v>
      </c>
      <c r="B31" s="14" t="s">
        <v>67</v>
      </c>
      <c r="C31" s="13">
        <v>45.557898999999999</v>
      </c>
      <c r="D31" s="14">
        <v>8.2500000000000004E-2</v>
      </c>
      <c r="E31" s="3">
        <f t="shared" si="0"/>
        <v>3.7585266675</v>
      </c>
      <c r="F31" s="3">
        <f>SUM(E31:E35)</f>
        <v>47.470256607799996</v>
      </c>
      <c r="G31" s="25">
        <v>1.5E-3</v>
      </c>
      <c r="H31" s="9">
        <f t="shared" si="5"/>
        <v>7.93</v>
      </c>
      <c r="I31" s="23">
        <f t="shared" si="9"/>
        <v>3.1598733758551665E-5</v>
      </c>
      <c r="J31" s="23"/>
      <c r="K31" s="23">
        <f t="shared" si="6"/>
        <v>55.072726855925438</v>
      </c>
      <c r="L31" s="23">
        <f t="shared" si="4"/>
        <v>8.6711631557539179E-2</v>
      </c>
      <c r="M31" s="23">
        <f t="shared" si="1"/>
        <v>1.508980467323405E-4</v>
      </c>
      <c r="N31" s="23">
        <f t="shared" si="2"/>
        <v>1.2449088855418092E-5</v>
      </c>
      <c r="O31" s="24">
        <f t="shared" si="3"/>
        <v>1.2449088855418092E-5</v>
      </c>
    </row>
    <row r="32" spans="1:15" x14ac:dyDescent="0.15">
      <c r="A32" s="13" t="s">
        <v>68</v>
      </c>
      <c r="B32" s="14" t="s">
        <v>69</v>
      </c>
      <c r="C32" s="13">
        <v>46.548400999999998</v>
      </c>
      <c r="D32" s="14">
        <v>7.4399999999999994E-2</v>
      </c>
      <c r="E32" s="3">
        <f t="shared" si="0"/>
        <v>3.4632010343999995</v>
      </c>
      <c r="F32" s="3">
        <f>F31</f>
        <v>47.470256607799996</v>
      </c>
      <c r="G32" s="25">
        <v>1.5E-3</v>
      </c>
      <c r="H32" s="9">
        <f t="shared" si="5"/>
        <v>7.93</v>
      </c>
      <c r="I32" s="23"/>
      <c r="J32" s="23"/>
      <c r="K32" s="23">
        <f t="shared" si="6"/>
        <v>55.072726855925438</v>
      </c>
      <c r="L32" s="23">
        <f t="shared" si="4"/>
        <v>8.6711631557539179E-2</v>
      </c>
      <c r="M32" s="23">
        <f t="shared" si="1"/>
        <v>1.508980467323405E-4</v>
      </c>
      <c r="N32" s="23">
        <f t="shared" si="2"/>
        <v>1.1226814676886131E-5</v>
      </c>
      <c r="O32" s="24">
        <f t="shared" si="3"/>
        <v>1.1226814676886131E-5</v>
      </c>
    </row>
    <row r="33" spans="1:15" x14ac:dyDescent="0.15">
      <c r="A33" s="13" t="s">
        <v>70</v>
      </c>
      <c r="B33" s="14" t="s">
        <v>71</v>
      </c>
      <c r="C33" s="13">
        <v>47.555999999999997</v>
      </c>
      <c r="D33" s="14">
        <v>0.73719999999999997</v>
      </c>
      <c r="E33" s="3">
        <f t="shared" si="0"/>
        <v>35.058283199999998</v>
      </c>
      <c r="F33" s="3">
        <f>F32</f>
        <v>47.470256607799996</v>
      </c>
      <c r="G33" s="25">
        <v>1.5E-3</v>
      </c>
      <c r="H33" s="9">
        <f t="shared" si="5"/>
        <v>7.93</v>
      </c>
      <c r="I33" s="23"/>
      <c r="J33" s="23"/>
      <c r="K33" s="23">
        <f t="shared" si="6"/>
        <v>55.072726855925438</v>
      </c>
      <c r="L33" s="23">
        <f t="shared" si="4"/>
        <v>8.6711631557539179E-2</v>
      </c>
      <c r="M33" s="23">
        <f t="shared" si="1"/>
        <v>1.508980467323405E-4</v>
      </c>
      <c r="N33" s="23">
        <f t="shared" si="2"/>
        <v>1.1124204005108141E-4</v>
      </c>
      <c r="O33" s="24">
        <f t="shared" si="3"/>
        <v>1.1124204005108141E-4</v>
      </c>
    </row>
    <row r="34" spans="1:15" x14ac:dyDescent="0.15">
      <c r="A34" s="13" t="s">
        <v>72</v>
      </c>
      <c r="B34" s="14" t="s">
        <v>73</v>
      </c>
      <c r="C34" s="13">
        <v>48.527400999999998</v>
      </c>
      <c r="D34" s="14">
        <v>5.4100000000000002E-2</v>
      </c>
      <c r="E34" s="3">
        <f t="shared" si="0"/>
        <v>2.6253323941</v>
      </c>
      <c r="F34" s="3">
        <f>F33</f>
        <v>47.470256607799996</v>
      </c>
      <c r="G34" s="25">
        <v>1.5E-3</v>
      </c>
      <c r="H34" s="9">
        <f t="shared" si="5"/>
        <v>7.93</v>
      </c>
      <c r="I34" s="23"/>
      <c r="J34" s="23"/>
      <c r="K34" s="23">
        <f t="shared" si="6"/>
        <v>55.072726855925438</v>
      </c>
      <c r="L34" s="23">
        <f t="shared" si="4"/>
        <v>8.6711631557539179E-2</v>
      </c>
      <c r="M34" s="23">
        <f t="shared" si="1"/>
        <v>1.508980467323405E-4</v>
      </c>
      <c r="N34" s="23">
        <f t="shared" si="2"/>
        <v>8.1635843282196212E-6</v>
      </c>
      <c r="O34" s="24">
        <f t="shared" si="3"/>
        <v>8.1635843282196212E-6</v>
      </c>
    </row>
    <row r="35" spans="1:15" x14ac:dyDescent="0.15">
      <c r="A35" s="13" t="s">
        <v>74</v>
      </c>
      <c r="B35" s="14" t="s">
        <v>75</v>
      </c>
      <c r="C35" s="13">
        <v>49.515701</v>
      </c>
      <c r="D35" s="14">
        <v>5.1799999999999999E-2</v>
      </c>
      <c r="E35" s="3">
        <f t="shared" si="0"/>
        <v>2.5649133117999998</v>
      </c>
      <c r="F35" s="3">
        <f>F31</f>
        <v>47.470256607799996</v>
      </c>
      <c r="G35" s="25">
        <v>1.5E-3</v>
      </c>
      <c r="H35" s="9">
        <f t="shared" si="5"/>
        <v>7.93</v>
      </c>
      <c r="I35" s="23"/>
      <c r="J35" s="23"/>
      <c r="K35" s="23">
        <f t="shared" si="6"/>
        <v>55.072726855925438</v>
      </c>
      <c r="L35" s="23">
        <f t="shared" si="4"/>
        <v>8.6711631557539179E-2</v>
      </c>
      <c r="M35" s="23">
        <f t="shared" si="1"/>
        <v>1.508980467323405E-4</v>
      </c>
      <c r="N35" s="23">
        <f t="shared" si="2"/>
        <v>7.816518820735237E-6</v>
      </c>
      <c r="O35" s="24">
        <f t="shared" si="3"/>
        <v>7.816518820735237E-6</v>
      </c>
    </row>
    <row r="36" spans="1:15" x14ac:dyDescent="0.15">
      <c r="A36" s="13" t="s">
        <v>30</v>
      </c>
      <c r="B36" s="14" t="s">
        <v>31</v>
      </c>
      <c r="C36" s="13">
        <v>62.389000000000003</v>
      </c>
      <c r="D36" s="14">
        <v>0.6915</v>
      </c>
      <c r="E36" s="3">
        <f t="shared" si="0"/>
        <v>43.141993500000005</v>
      </c>
      <c r="F36" s="3">
        <f>SUM(E36:E37)</f>
        <v>63.000139425500009</v>
      </c>
      <c r="G36" s="25">
        <v>3.0000000000000001E-3</v>
      </c>
      <c r="H36" s="9">
        <f t="shared" si="5"/>
        <v>7.93</v>
      </c>
      <c r="I36" s="23">
        <f>G36/F36</f>
        <v>4.7618942233415386E-5</v>
      </c>
      <c r="J36" s="23"/>
      <c r="K36" s="23">
        <f t="shared" si="6"/>
        <v>55.072726855925438</v>
      </c>
      <c r="L36" s="23">
        <f t="shared" si="4"/>
        <v>8.6711631557539179E-2</v>
      </c>
      <c r="M36" s="23">
        <f t="shared" si="1"/>
        <v>2.2740168721279455E-4</v>
      </c>
      <c r="N36" s="23">
        <f t="shared" si="2"/>
        <v>1.5724826670764745E-4</v>
      </c>
      <c r="O36" s="24">
        <f t="shared" ref="O36:O58" si="10">$F$1*N36</f>
        <v>1.5724826670764745E-4</v>
      </c>
    </row>
    <row r="37" spans="1:15" x14ac:dyDescent="0.15">
      <c r="A37" s="13" t="s">
        <v>32</v>
      </c>
      <c r="B37" s="14" t="s">
        <v>33</v>
      </c>
      <c r="C37" s="13">
        <v>64.370002999999997</v>
      </c>
      <c r="D37" s="14">
        <v>0.3085</v>
      </c>
      <c r="E37" s="3">
        <f t="shared" si="0"/>
        <v>19.858145925500001</v>
      </c>
      <c r="F37" s="3">
        <f>F36</f>
        <v>63.000139425500009</v>
      </c>
      <c r="G37" s="25">
        <v>3.0000000000000001E-3</v>
      </c>
      <c r="H37" s="9">
        <f t="shared" si="5"/>
        <v>7.93</v>
      </c>
      <c r="I37" s="23"/>
      <c r="J37" s="23"/>
      <c r="K37" s="23">
        <f t="shared" si="6"/>
        <v>55.072726855925438</v>
      </c>
      <c r="L37" s="23">
        <f t="shared" ref="L37:L58" si="11">0.6022*H37/K37</f>
        <v>8.6711631557539179E-2</v>
      </c>
      <c r="M37" s="23">
        <f t="shared" si="1"/>
        <v>2.2740168721279455E-4</v>
      </c>
      <c r="N37" s="23">
        <f t="shared" si="2"/>
        <v>7.0153420505147119E-5</v>
      </c>
      <c r="O37" s="24">
        <f t="shared" si="10"/>
        <v>7.0153420505147119E-5</v>
      </c>
    </row>
    <row r="38" spans="1:15" x14ac:dyDescent="0.15">
      <c r="A38" s="13" t="s">
        <v>163</v>
      </c>
      <c r="B38" s="14" t="s">
        <v>164</v>
      </c>
      <c r="C38" s="13">
        <v>58.426898999999999</v>
      </c>
      <c r="D38" s="14">
        <v>1</v>
      </c>
      <c r="E38" s="3">
        <f t="shared" si="0"/>
        <v>58.426898999999999</v>
      </c>
      <c r="F38" s="3">
        <f t="shared" ref="F38:F47" si="12">SUM(E38:E38)</f>
        <v>58.426898999999999</v>
      </c>
      <c r="G38" s="25">
        <v>5.0000000000000001E-4</v>
      </c>
      <c r="H38" s="9">
        <f t="shared" ref="H38:H58" si="13">H37</f>
        <v>7.93</v>
      </c>
      <c r="I38" s="23">
        <f>G38/F38</f>
        <v>8.5577021638612035E-6</v>
      </c>
      <c r="J38" s="23"/>
      <c r="K38" s="23">
        <f t="shared" ref="K38:K58" si="14">K37</f>
        <v>55.072726855925438</v>
      </c>
      <c r="L38" s="23">
        <f t="shared" si="11"/>
        <v>8.6711631557539179E-2</v>
      </c>
      <c r="M38" s="23">
        <f t="shared" si="1"/>
        <v>4.0866844567602328E-5</v>
      </c>
      <c r="N38" s="23">
        <f t="shared" si="2"/>
        <v>4.0866844567602328E-5</v>
      </c>
      <c r="O38" s="24">
        <f t="shared" si="10"/>
        <v>4.0866844567602328E-5</v>
      </c>
    </row>
    <row r="39" spans="1:15" x14ac:dyDescent="0.15">
      <c r="A39" s="13" t="s">
        <v>61</v>
      </c>
      <c r="B39" s="14" t="s">
        <v>62</v>
      </c>
      <c r="C39" s="13">
        <v>9.9269210000000001</v>
      </c>
      <c r="D39" s="14">
        <v>0.19900000000000001</v>
      </c>
      <c r="E39" s="3">
        <f t="shared" si="0"/>
        <v>1.9754572790000002</v>
      </c>
      <c r="F39" s="3">
        <f>SUM(E39:E40)</f>
        <v>10.718131979000001</v>
      </c>
      <c r="G39" s="25">
        <v>1.0000000000000001E-5</v>
      </c>
      <c r="H39" s="9">
        <f t="shared" si="13"/>
        <v>7.93</v>
      </c>
      <c r="I39" s="23">
        <f>G39/F39</f>
        <v>9.3299840117596667E-7</v>
      </c>
      <c r="J39" s="23"/>
      <c r="K39" s="23">
        <f t="shared" si="14"/>
        <v>55.072726855925438</v>
      </c>
      <c r="L39" s="23">
        <f t="shared" si="11"/>
        <v>8.6711631557539179E-2</v>
      </c>
      <c r="M39" s="23">
        <f t="shared" si="1"/>
        <v>4.4554834829021654E-6</v>
      </c>
      <c r="N39" s="23">
        <f t="shared" si="2"/>
        <v>8.8664121309753098E-7</v>
      </c>
      <c r="O39" s="24">
        <f t="shared" si="10"/>
        <v>8.8664121309753098E-7</v>
      </c>
    </row>
    <row r="40" spans="1:15" x14ac:dyDescent="0.15">
      <c r="A40" s="13" t="s">
        <v>63</v>
      </c>
      <c r="B40" s="14" t="s">
        <v>64</v>
      </c>
      <c r="C40" s="13">
        <v>10.9147</v>
      </c>
      <c r="D40" s="14">
        <v>0.80100000000000005</v>
      </c>
      <c r="E40" s="3">
        <f t="shared" si="0"/>
        <v>8.7426747000000002</v>
      </c>
      <c r="F40" s="3">
        <f>F39</f>
        <v>10.718131979000001</v>
      </c>
      <c r="G40" s="25">
        <v>1.0000000000000001E-5</v>
      </c>
      <c r="H40" s="9">
        <f t="shared" si="13"/>
        <v>7.93</v>
      </c>
      <c r="I40" s="23"/>
      <c r="J40" s="23"/>
      <c r="K40" s="23">
        <f t="shared" si="14"/>
        <v>55.072726855925438</v>
      </c>
      <c r="L40" s="23">
        <f t="shared" si="11"/>
        <v>8.6711631557539179E-2</v>
      </c>
      <c r="M40" s="23">
        <f t="shared" si="1"/>
        <v>4.4554834829021654E-6</v>
      </c>
      <c r="N40" s="23">
        <f t="shared" si="2"/>
        <v>3.5688422698046347E-6</v>
      </c>
      <c r="O40" s="24">
        <f t="shared" si="10"/>
        <v>3.5688422698046347E-6</v>
      </c>
    </row>
    <row r="41" spans="1:15" x14ac:dyDescent="0.15">
      <c r="A41" s="13" t="s">
        <v>130</v>
      </c>
      <c r="B41" s="14" t="s">
        <v>131</v>
      </c>
      <c r="C41" s="13">
        <v>26.7498</v>
      </c>
      <c r="D41" s="14">
        <v>1</v>
      </c>
      <c r="E41" s="3">
        <f t="shared" si="0"/>
        <v>26.7498</v>
      </c>
      <c r="F41" s="3">
        <f t="shared" si="12"/>
        <v>26.7498</v>
      </c>
      <c r="G41" s="25">
        <v>5.0000000000000001E-4</v>
      </c>
      <c r="H41" s="9">
        <f t="shared" si="13"/>
        <v>7.93</v>
      </c>
      <c r="I41" s="23">
        <f t="shared" ref="I41:I48" si="15">G41/F41</f>
        <v>1.8691728536288122E-5</v>
      </c>
      <c r="J41" s="23"/>
      <c r="K41" s="23">
        <f t="shared" si="14"/>
        <v>55.072726855925438</v>
      </c>
      <c r="L41" s="23">
        <f t="shared" si="11"/>
        <v>8.6711631557539179E-2</v>
      </c>
      <c r="M41" s="23">
        <f t="shared" si="1"/>
        <v>8.926134027170297E-5</v>
      </c>
      <c r="N41" s="23">
        <f t="shared" si="2"/>
        <v>8.926134027170297E-5</v>
      </c>
      <c r="O41" s="24">
        <f t="shared" si="10"/>
        <v>8.926134027170297E-5</v>
      </c>
    </row>
    <row r="42" spans="1:15" x14ac:dyDescent="0.15">
      <c r="A42" s="17" t="s">
        <v>89</v>
      </c>
      <c r="B42" s="18" t="s">
        <v>90</v>
      </c>
      <c r="C42" s="19">
        <v>15.85751</v>
      </c>
      <c r="D42" s="18">
        <v>1</v>
      </c>
      <c r="E42" s="3">
        <f t="shared" si="0"/>
        <v>15.85751</v>
      </c>
      <c r="F42" s="3">
        <f t="shared" si="12"/>
        <v>15.85751</v>
      </c>
      <c r="G42" s="25">
        <v>2.0000000000000002E-5</v>
      </c>
      <c r="H42" s="9">
        <f t="shared" si="13"/>
        <v>7.93</v>
      </c>
      <c r="I42" s="23">
        <f t="shared" si="15"/>
        <v>1.26123205976222E-6</v>
      </c>
      <c r="J42" s="23"/>
      <c r="K42" s="23">
        <f t="shared" si="14"/>
        <v>55.072726855925438</v>
      </c>
      <c r="L42" s="23">
        <f t="shared" si="11"/>
        <v>8.6711631557539179E-2</v>
      </c>
      <c r="M42" s="23">
        <f t="shared" si="1"/>
        <v>6.0229455948632549E-6</v>
      </c>
      <c r="N42" s="23">
        <f t="shared" si="2"/>
        <v>6.0229455948632549E-6</v>
      </c>
      <c r="O42" s="24">
        <f t="shared" si="10"/>
        <v>6.0229455948632549E-6</v>
      </c>
    </row>
    <row r="43" spans="1:15" x14ac:dyDescent="0.15">
      <c r="A43" s="15" t="s">
        <v>132</v>
      </c>
      <c r="B43" s="16" t="s">
        <v>133</v>
      </c>
      <c r="C43" s="15">
        <v>38.765999000000001</v>
      </c>
      <c r="D43" s="14">
        <v>1</v>
      </c>
      <c r="E43" s="3">
        <f t="shared" si="0"/>
        <v>38.765999000000001</v>
      </c>
      <c r="F43" s="3">
        <f t="shared" si="12"/>
        <v>38.765999000000001</v>
      </c>
      <c r="G43" s="25">
        <v>5.0000000000000004E-6</v>
      </c>
      <c r="H43" s="9">
        <f t="shared" si="13"/>
        <v>7.93</v>
      </c>
      <c r="I43" s="23">
        <f t="shared" si="15"/>
        <v>1.2897900554555552E-7</v>
      </c>
      <c r="J43" s="23"/>
      <c r="K43" s="23">
        <f t="shared" si="14"/>
        <v>55.072726855925438</v>
      </c>
      <c r="L43" s="23">
        <f t="shared" si="11"/>
        <v>8.6711631557539179E-2</v>
      </c>
      <c r="M43" s="23">
        <f t="shared" si="1"/>
        <v>6.15932276116501E-7</v>
      </c>
      <c r="N43" s="23">
        <f t="shared" si="2"/>
        <v>6.15932276116501E-7</v>
      </c>
      <c r="O43" s="24">
        <f t="shared" si="10"/>
        <v>6.15932276116501E-7</v>
      </c>
    </row>
    <row r="44" spans="1:15" x14ac:dyDescent="0.15">
      <c r="A44" s="13" t="s">
        <v>175</v>
      </c>
      <c r="B44" s="14" t="s">
        <v>176</v>
      </c>
      <c r="C44" s="13">
        <v>207.18499800000001</v>
      </c>
      <c r="D44" s="14">
        <v>1</v>
      </c>
      <c r="E44" s="3">
        <f t="shared" si="0"/>
        <v>207.18499800000001</v>
      </c>
      <c r="F44" s="3">
        <f t="shared" si="12"/>
        <v>207.18499800000001</v>
      </c>
      <c r="G44" s="25">
        <v>7.9999999999999996E-6</v>
      </c>
      <c r="H44" s="9">
        <f t="shared" si="13"/>
        <v>7.93</v>
      </c>
      <c r="I44" s="23">
        <f t="shared" si="15"/>
        <v>3.861283431341877E-8</v>
      </c>
      <c r="J44" s="23"/>
      <c r="K44" s="23">
        <f t="shared" si="14"/>
        <v>55.072726855925438</v>
      </c>
      <c r="L44" s="23">
        <f t="shared" si="11"/>
        <v>8.6711631557539179E-2</v>
      </c>
      <c r="M44" s="23">
        <f t="shared" si="1"/>
        <v>1.8439350517067839E-7</v>
      </c>
      <c r="N44" s="23">
        <f t="shared" si="2"/>
        <v>1.8439350517067839E-7</v>
      </c>
      <c r="O44" s="24">
        <f t="shared" si="10"/>
        <v>1.8439350517067839E-7</v>
      </c>
    </row>
    <row r="45" spans="1:15" x14ac:dyDescent="0.15">
      <c r="A45" s="15" t="s">
        <v>125</v>
      </c>
      <c r="B45" s="16" t="s">
        <v>126</v>
      </c>
      <c r="C45" s="15">
        <v>50.506301999999998</v>
      </c>
      <c r="D45" s="14">
        <v>1</v>
      </c>
      <c r="E45" s="3">
        <f t="shared" si="0"/>
        <v>50.506301999999998</v>
      </c>
      <c r="F45" s="3">
        <f t="shared" si="12"/>
        <v>50.506301999999998</v>
      </c>
      <c r="G45" s="25">
        <v>4.0000000000000003E-5</v>
      </c>
      <c r="H45" s="9">
        <f t="shared" si="13"/>
        <v>7.93</v>
      </c>
      <c r="I45" s="23">
        <f t="shared" si="15"/>
        <v>7.9198037504309869E-7</v>
      </c>
      <c r="J45" s="23"/>
      <c r="K45" s="23">
        <f t="shared" si="14"/>
        <v>55.072726855925438</v>
      </c>
      <c r="L45" s="23">
        <f t="shared" si="11"/>
        <v>8.6711631557539179E-2</v>
      </c>
      <c r="M45" s="23">
        <f t="shared" si="1"/>
        <v>3.7820595140780652E-6</v>
      </c>
      <c r="N45" s="23">
        <f t="shared" si="2"/>
        <v>3.7820595140780652E-6</v>
      </c>
      <c r="O45" s="24">
        <f t="shared" si="10"/>
        <v>3.7820595140780652E-6</v>
      </c>
    </row>
    <row r="46" spans="1:15" x14ac:dyDescent="0.15">
      <c r="A46" s="15" t="s">
        <v>93</v>
      </c>
      <c r="B46" s="16" t="s">
        <v>94</v>
      </c>
      <c r="C46" s="15">
        <v>90.449996999999996</v>
      </c>
      <c r="D46" s="16">
        <v>1</v>
      </c>
      <c r="E46" s="3">
        <f t="shared" si="0"/>
        <v>90.449996999999996</v>
      </c>
      <c r="F46" s="3">
        <f t="shared" si="12"/>
        <v>90.449996999999996</v>
      </c>
      <c r="G46" s="25">
        <v>2.0000000000000002E-5</v>
      </c>
      <c r="H46" s="9">
        <f t="shared" si="13"/>
        <v>7.93</v>
      </c>
      <c r="I46" s="23">
        <f t="shared" si="15"/>
        <v>2.2111664636097227E-7</v>
      </c>
      <c r="J46" s="23"/>
      <c r="K46" s="23">
        <f t="shared" si="14"/>
        <v>55.072726855925438</v>
      </c>
      <c r="L46" s="23">
        <f t="shared" si="11"/>
        <v>8.6711631557539179E-2</v>
      </c>
      <c r="M46" s="23">
        <f t="shared" si="1"/>
        <v>1.0559306043979195E-6</v>
      </c>
      <c r="N46" s="23">
        <f t="shared" si="2"/>
        <v>1.0559306043979195E-6</v>
      </c>
      <c r="O46" s="24">
        <f t="shared" si="10"/>
        <v>1.0559306043979195E-6</v>
      </c>
    </row>
    <row r="47" spans="1:15" x14ac:dyDescent="0.15">
      <c r="A47" s="15" t="s">
        <v>168</v>
      </c>
      <c r="B47" t="s">
        <v>169</v>
      </c>
      <c r="C47" s="15">
        <v>117.69000200000001</v>
      </c>
      <c r="D47" s="16">
        <v>1</v>
      </c>
      <c r="E47" s="3">
        <f t="shared" si="0"/>
        <v>117.69000200000001</v>
      </c>
      <c r="F47" s="3">
        <f t="shared" si="12"/>
        <v>117.69000200000001</v>
      </c>
      <c r="G47" s="25">
        <v>2.0000000000000002E-5</v>
      </c>
      <c r="H47" s="9">
        <f t="shared" si="13"/>
        <v>7.93</v>
      </c>
      <c r="I47" s="23">
        <f t="shared" si="15"/>
        <v>1.69937969752095E-7</v>
      </c>
      <c r="J47" s="23"/>
      <c r="K47" s="23">
        <f t="shared" si="14"/>
        <v>55.072726855925438</v>
      </c>
      <c r="L47" s="23">
        <f t="shared" si="11"/>
        <v>8.6711631557539179E-2</v>
      </c>
      <c r="M47" s="23">
        <f t="shared" si="1"/>
        <v>8.1152959790076309E-7</v>
      </c>
      <c r="N47" s="23">
        <f t="shared" si="2"/>
        <v>8.1152959790076309E-7</v>
      </c>
      <c r="O47" s="24">
        <f t="shared" si="10"/>
        <v>8.1152959790076309E-7</v>
      </c>
    </row>
    <row r="48" spans="1:15" x14ac:dyDescent="0.15">
      <c r="A48" s="13" t="s">
        <v>46</v>
      </c>
      <c r="B48" s="14" t="s">
        <v>47</v>
      </c>
      <c r="C48" s="13">
        <v>180.38999899999999</v>
      </c>
      <c r="D48" s="14">
        <v>0.26540000000000002</v>
      </c>
      <c r="E48" s="3">
        <f t="shared" si="0"/>
        <v>47.875505734600004</v>
      </c>
      <c r="F48" s="3">
        <f>SUM(E48:E51)</f>
        <v>182.26899420220002</v>
      </c>
      <c r="G48" s="25">
        <v>1.0000000000000001E-5</v>
      </c>
      <c r="H48" s="9">
        <f t="shared" si="13"/>
        <v>7.93</v>
      </c>
      <c r="I48" s="23">
        <f t="shared" si="15"/>
        <v>5.4863966544449713E-8</v>
      </c>
      <c r="J48" s="23"/>
      <c r="K48" s="23">
        <f t="shared" si="14"/>
        <v>55.072726855925438</v>
      </c>
      <c r="L48" s="23">
        <f t="shared" si="11"/>
        <v>8.6711631557539179E-2</v>
      </c>
      <c r="M48" s="23">
        <f t="shared" si="1"/>
        <v>2.6199990957882619E-7</v>
      </c>
      <c r="N48" s="23">
        <f t="shared" si="2"/>
        <v>6.9534776002220472E-8</v>
      </c>
      <c r="O48" s="24">
        <f t="shared" si="10"/>
        <v>6.9534776002220472E-8</v>
      </c>
    </row>
    <row r="49" spans="1:15" x14ac:dyDescent="0.15">
      <c r="A49" s="13" t="s">
        <v>48</v>
      </c>
      <c r="B49" s="14" t="s">
        <v>49</v>
      </c>
      <c r="C49" s="13">
        <v>181.38000500000001</v>
      </c>
      <c r="D49" s="14">
        <v>0.14330000000000001</v>
      </c>
      <c r="E49" s="3">
        <f t="shared" si="0"/>
        <v>25.991754716500004</v>
      </c>
      <c r="F49" s="3">
        <f>F48</f>
        <v>182.26899420220002</v>
      </c>
      <c r="G49" s="25">
        <v>1.0000000000000001E-5</v>
      </c>
      <c r="H49" s="9">
        <f t="shared" si="13"/>
        <v>7.93</v>
      </c>
      <c r="I49" s="23"/>
      <c r="J49" s="23"/>
      <c r="K49" s="23">
        <f t="shared" si="14"/>
        <v>55.072726855925438</v>
      </c>
      <c r="L49" s="23">
        <f t="shared" si="11"/>
        <v>8.6711631557539179E-2</v>
      </c>
      <c r="M49" s="23">
        <f t="shared" si="1"/>
        <v>2.6199990957882619E-7</v>
      </c>
      <c r="N49" s="23">
        <f t="shared" si="2"/>
        <v>3.7544587042645793E-8</v>
      </c>
      <c r="O49" s="24">
        <f t="shared" si="10"/>
        <v>3.7544587042645793E-8</v>
      </c>
    </row>
    <row r="50" spans="1:15" x14ac:dyDescent="0.15">
      <c r="A50" s="13" t="s">
        <v>50</v>
      </c>
      <c r="B50" s="14" t="s">
        <v>51</v>
      </c>
      <c r="C50" s="13">
        <v>182.36999499999999</v>
      </c>
      <c r="D50" s="14">
        <v>0.30669999999999997</v>
      </c>
      <c r="E50" s="3">
        <f t="shared" si="0"/>
        <v>55.932877466499988</v>
      </c>
      <c r="F50" s="3">
        <f>F49</f>
        <v>182.26899420220002</v>
      </c>
      <c r="G50" s="25">
        <v>1.0000000000000001E-5</v>
      </c>
      <c r="H50" s="9">
        <f t="shared" si="13"/>
        <v>7.93</v>
      </c>
      <c r="I50" s="23"/>
      <c r="J50" s="23"/>
      <c r="K50" s="23">
        <f t="shared" si="14"/>
        <v>55.072726855925438</v>
      </c>
      <c r="L50" s="23">
        <f t="shared" si="11"/>
        <v>8.6711631557539179E-2</v>
      </c>
      <c r="M50" s="23">
        <f t="shared" si="1"/>
        <v>2.6199990957882619E-7</v>
      </c>
      <c r="N50" s="23">
        <f t="shared" si="2"/>
        <v>8.0355372267825988E-8</v>
      </c>
      <c r="O50" s="24">
        <f t="shared" si="10"/>
        <v>8.0355372267825988E-8</v>
      </c>
    </row>
    <row r="51" spans="1:15" x14ac:dyDescent="0.15">
      <c r="A51" s="13" t="s">
        <v>52</v>
      </c>
      <c r="B51" s="14" t="s">
        <v>53</v>
      </c>
      <c r="C51" s="13">
        <v>184.36000100000001</v>
      </c>
      <c r="D51" s="14">
        <v>0.28460000000000002</v>
      </c>
      <c r="E51" s="3">
        <f t="shared" si="0"/>
        <v>52.468856284600008</v>
      </c>
      <c r="F51" s="3">
        <f>F50</f>
        <v>182.26899420220002</v>
      </c>
      <c r="G51" s="25">
        <v>1.0000000000000001E-5</v>
      </c>
      <c r="H51" s="9">
        <f t="shared" si="13"/>
        <v>7.93</v>
      </c>
      <c r="I51" s="23"/>
      <c r="J51" s="23"/>
      <c r="K51" s="23">
        <f t="shared" si="14"/>
        <v>55.072726855925438</v>
      </c>
      <c r="L51" s="23">
        <f t="shared" si="11"/>
        <v>8.6711631557539179E-2</v>
      </c>
      <c r="M51" s="23">
        <f t="shared" si="1"/>
        <v>2.6199990957882619E-7</v>
      </c>
      <c r="N51" s="23">
        <f t="shared" si="2"/>
        <v>7.4565174266133943E-8</v>
      </c>
      <c r="O51" s="24">
        <f t="shared" si="10"/>
        <v>7.4565174266133943E-8</v>
      </c>
    </row>
    <row r="52" spans="1:15" x14ac:dyDescent="0.15">
      <c r="A52" s="13" t="s">
        <v>40</v>
      </c>
      <c r="B52" s="14" t="s">
        <v>41</v>
      </c>
      <c r="C52" s="13">
        <v>204.199997</v>
      </c>
      <c r="D52" s="14">
        <v>0.245</v>
      </c>
      <c r="E52" s="3">
        <f t="shared" si="0"/>
        <v>50.028999264999996</v>
      </c>
      <c r="F52" s="3">
        <f>SUM(E52:E54)</f>
        <v>205.48068965499999</v>
      </c>
      <c r="G52" s="25">
        <v>7.9999999999999996E-6</v>
      </c>
      <c r="H52" s="9">
        <f t="shared" si="13"/>
        <v>7.93</v>
      </c>
      <c r="I52" s="23">
        <f>G52/F52</f>
        <v>3.8933098839759197E-8</v>
      </c>
      <c r="J52" s="23"/>
      <c r="K52" s="23">
        <f t="shared" si="14"/>
        <v>55.072726855925438</v>
      </c>
      <c r="L52" s="23">
        <f t="shared" si="11"/>
        <v>8.6711631557539179E-2</v>
      </c>
      <c r="M52" s="23">
        <f t="shared" si="1"/>
        <v>1.8592291112193268E-7</v>
      </c>
      <c r="N52" s="23">
        <f t="shared" si="2"/>
        <v>4.5551113224873505E-8</v>
      </c>
      <c r="O52" s="24">
        <f t="shared" si="10"/>
        <v>4.5551113224873505E-8</v>
      </c>
    </row>
    <row r="53" spans="1:15" x14ac:dyDescent="0.15">
      <c r="A53" s="13" t="s">
        <v>42</v>
      </c>
      <c r="B53" s="14" t="s">
        <v>43</v>
      </c>
      <c r="C53" s="13">
        <v>205.199997</v>
      </c>
      <c r="D53" s="14">
        <v>0.224</v>
      </c>
      <c r="E53" s="3">
        <f t="shared" si="0"/>
        <v>45.964799327999998</v>
      </c>
      <c r="F53" s="3">
        <f>F52</f>
        <v>205.48068965499999</v>
      </c>
      <c r="G53" s="25">
        <v>7.9999999999999996E-6</v>
      </c>
      <c r="H53" s="9">
        <f t="shared" si="13"/>
        <v>7.93</v>
      </c>
      <c r="I53" s="23"/>
      <c r="J53" s="23"/>
      <c r="K53" s="23">
        <f t="shared" si="14"/>
        <v>55.072726855925438</v>
      </c>
      <c r="L53" s="23">
        <f t="shared" si="11"/>
        <v>8.6711631557539179E-2</v>
      </c>
      <c r="M53" s="23">
        <f t="shared" si="1"/>
        <v>1.8592291112193268E-7</v>
      </c>
      <c r="N53" s="23">
        <f t="shared" si="2"/>
        <v>4.1646732091312921E-8</v>
      </c>
      <c r="O53" s="24">
        <f t="shared" si="10"/>
        <v>4.1646732091312921E-8</v>
      </c>
    </row>
    <row r="54" spans="1:15" x14ac:dyDescent="0.15">
      <c r="A54" s="13" t="s">
        <v>44</v>
      </c>
      <c r="B54" s="14" t="s">
        <v>45</v>
      </c>
      <c r="C54" s="13">
        <v>206.19000199999999</v>
      </c>
      <c r="D54" s="14">
        <v>0.53100000000000003</v>
      </c>
      <c r="E54" s="3">
        <f t="shared" si="0"/>
        <v>109.486891062</v>
      </c>
      <c r="F54" s="3">
        <f>F53</f>
        <v>205.48068965499999</v>
      </c>
      <c r="G54" s="25">
        <v>7.9999999999999996E-6</v>
      </c>
      <c r="H54" s="9">
        <f t="shared" si="13"/>
        <v>7.93</v>
      </c>
      <c r="I54" s="23"/>
      <c r="J54" s="23"/>
      <c r="K54" s="23">
        <f t="shared" si="14"/>
        <v>55.072726855925438</v>
      </c>
      <c r="L54" s="23">
        <f t="shared" si="11"/>
        <v>8.6711631557539179E-2</v>
      </c>
      <c r="M54" s="23">
        <f t="shared" si="1"/>
        <v>1.8592291112193268E-7</v>
      </c>
      <c r="N54" s="23">
        <f t="shared" si="2"/>
        <v>9.8725065805746262E-8</v>
      </c>
      <c r="O54" s="24">
        <f t="shared" si="10"/>
        <v>9.8725065805746262E-8</v>
      </c>
    </row>
    <row r="55" spans="1:15" x14ac:dyDescent="0.15">
      <c r="A55" s="13" t="s">
        <v>105</v>
      </c>
      <c r="B55" s="14" t="s">
        <v>106</v>
      </c>
      <c r="C55" s="13">
        <v>53.476002000000001</v>
      </c>
      <c r="D55" s="14">
        <v>5.8450000000000002E-2</v>
      </c>
      <c r="E55" s="3">
        <f t="shared" si="0"/>
        <v>3.1256723169000002</v>
      </c>
      <c r="F55" s="3">
        <f>SUM(E55:E58)</f>
        <v>55.365361816990003</v>
      </c>
      <c r="G55" s="25">
        <v>0.64740900000000001</v>
      </c>
      <c r="H55" s="9">
        <f t="shared" si="13"/>
        <v>7.93</v>
      </c>
      <c r="I55" s="23">
        <f>G55/F55</f>
        <v>1.1693394186423057E-2</v>
      </c>
      <c r="J55" s="23"/>
      <c r="K55" s="23">
        <f t="shared" si="14"/>
        <v>55.072726855925438</v>
      </c>
      <c r="L55" s="23">
        <f t="shared" si="11"/>
        <v>8.6711631557539179E-2</v>
      </c>
      <c r="M55" s="23">
        <f t="shared" si="1"/>
        <v>5.5841172493977242E-2</v>
      </c>
      <c r="N55" s="23">
        <f t="shared" si="2"/>
        <v>3.26391653227297E-3</v>
      </c>
      <c r="O55" s="24">
        <f t="shared" si="10"/>
        <v>3.26391653227297E-3</v>
      </c>
    </row>
    <row r="56" spans="1:15" x14ac:dyDescent="0.15">
      <c r="A56" s="13" t="s">
        <v>107</v>
      </c>
      <c r="B56" s="14" t="s">
        <v>108</v>
      </c>
      <c r="C56" s="13">
        <v>55.454399000000002</v>
      </c>
      <c r="D56" s="14">
        <v>0.91754000000000002</v>
      </c>
      <c r="E56" s="3">
        <f t="shared" si="0"/>
        <v>50.881629258460002</v>
      </c>
      <c r="F56" s="3">
        <f>F55</f>
        <v>55.365361816990003</v>
      </c>
      <c r="G56" s="25">
        <v>0.64740900000000001</v>
      </c>
      <c r="H56" s="9">
        <f t="shared" si="13"/>
        <v>7.93</v>
      </c>
      <c r="I56" s="23"/>
      <c r="J56" s="23"/>
      <c r="K56" s="23">
        <f t="shared" si="14"/>
        <v>55.072726855925438</v>
      </c>
      <c r="L56" s="23">
        <f t="shared" si="11"/>
        <v>8.6711631557539179E-2</v>
      </c>
      <c r="M56" s="23">
        <f t="shared" si="1"/>
        <v>5.5841172493977242E-2</v>
      </c>
      <c r="N56" s="23">
        <f t="shared" si="2"/>
        <v>5.1236509410123879E-2</v>
      </c>
      <c r="O56" s="24">
        <f t="shared" si="10"/>
        <v>5.1236509410123879E-2</v>
      </c>
    </row>
    <row r="57" spans="1:15" x14ac:dyDescent="0.15">
      <c r="A57" s="13" t="s">
        <v>109</v>
      </c>
      <c r="B57" s="14" t="s">
        <v>110</v>
      </c>
      <c r="C57" s="13">
        <v>56.445999</v>
      </c>
      <c r="D57" s="14">
        <v>2.1190000000000001E-2</v>
      </c>
      <c r="E57" s="3">
        <f t="shared" si="0"/>
        <v>1.1960907188100001</v>
      </c>
      <c r="F57" s="3">
        <f>F56</f>
        <v>55.365361816990003</v>
      </c>
      <c r="G57" s="25">
        <v>0.64740900000000001</v>
      </c>
      <c r="H57" s="9">
        <f t="shared" si="13"/>
        <v>7.93</v>
      </c>
      <c r="I57" s="23"/>
      <c r="J57" s="23"/>
      <c r="K57" s="23">
        <f t="shared" si="14"/>
        <v>55.072726855925438</v>
      </c>
      <c r="L57" s="23">
        <f t="shared" si="11"/>
        <v>8.6711631557539179E-2</v>
      </c>
      <c r="M57" s="23">
        <f t="shared" si="1"/>
        <v>5.5841172493977242E-2</v>
      </c>
      <c r="N57" s="23">
        <f t="shared" si="2"/>
        <v>1.1832744451473777E-3</v>
      </c>
      <c r="O57" s="24">
        <f t="shared" si="10"/>
        <v>1.1832744451473777E-3</v>
      </c>
    </row>
    <row r="58" spans="1:15" x14ac:dyDescent="0.15">
      <c r="A58" s="13" t="s">
        <v>111</v>
      </c>
      <c r="B58" s="14" t="s">
        <v>112</v>
      </c>
      <c r="C58" s="13">
        <v>57.436000999999997</v>
      </c>
      <c r="D58" s="14">
        <v>2.82E-3</v>
      </c>
      <c r="E58" s="3">
        <f t="shared" si="0"/>
        <v>0.16196952281999999</v>
      </c>
      <c r="F58" s="3">
        <f>F55</f>
        <v>55.365361816990003</v>
      </c>
      <c r="G58" s="25">
        <v>0.64740900000000001</v>
      </c>
      <c r="H58" s="9">
        <f t="shared" si="13"/>
        <v>7.93</v>
      </c>
      <c r="I58" s="23"/>
      <c r="J58" s="23"/>
      <c r="K58" s="23">
        <f t="shared" si="14"/>
        <v>55.072726855925438</v>
      </c>
      <c r="L58" s="23">
        <f t="shared" si="11"/>
        <v>8.6711631557539179E-2</v>
      </c>
      <c r="M58" s="23">
        <f t="shared" si="1"/>
        <v>5.5841172493977242E-2</v>
      </c>
      <c r="N58" s="23">
        <f t="shared" si="2"/>
        <v>1.5747210643301583E-4</v>
      </c>
      <c r="O58" s="24">
        <f t="shared" si="10"/>
        <v>1.5747210643301583E-4</v>
      </c>
    </row>
  </sheetData>
  <phoneticPr fontId="9" type="noConversion"/>
  <pageMargins left="0.75" right="0.75" top="1" bottom="1" header="0.51111111111111107" footer="0.51111111111111107"/>
  <pageSetup paperSize="9" orientation="portrait" horizontalDpi="0" verticalDpi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"/>
  <sheetViews>
    <sheetView topLeftCell="F14" zoomScaleSheetLayoutView="100" workbookViewId="0">
      <selection activeCell="A21" sqref="A21:XFD81"/>
    </sheetView>
  </sheetViews>
  <sheetFormatPr defaultColWidth="9" defaultRowHeight="14.25" x14ac:dyDescent="0.15"/>
  <cols>
    <col min="1" max="1" width="10.5" customWidth="1"/>
    <col min="3" max="3" width="11.625" customWidth="1"/>
    <col min="4" max="4" width="11.75" customWidth="1"/>
    <col min="5" max="5" width="13.125" customWidth="1"/>
    <col min="6" max="6" width="14" customWidth="1"/>
    <col min="7" max="7" width="12.625" customWidth="1"/>
    <col min="8" max="8" width="10.875" customWidth="1"/>
    <col min="9" max="9" width="13.75" customWidth="1"/>
    <col min="10" max="10" width="12.875" customWidth="1"/>
    <col min="11" max="11" width="12.375" customWidth="1"/>
    <col min="12" max="12" width="13.875" customWidth="1"/>
    <col min="13" max="13" width="12.5" customWidth="1"/>
    <col min="14" max="14" width="14.25" customWidth="1"/>
    <col min="15" max="15" width="15.25" customWidth="1"/>
  </cols>
  <sheetData>
    <row r="1" spans="1:28" ht="27" x14ac:dyDescent="0.15">
      <c r="A1" s="1" t="s">
        <v>0</v>
      </c>
      <c r="B1" s="2" t="s">
        <v>178</v>
      </c>
      <c r="C1" s="3" t="s">
        <v>2</v>
      </c>
      <c r="D1" s="4" t="s">
        <v>3</v>
      </c>
      <c r="E1" s="3" t="s">
        <v>4</v>
      </c>
      <c r="F1" s="5">
        <f>H1*J1</f>
        <v>1</v>
      </c>
      <c r="G1" s="6" t="s">
        <v>5</v>
      </c>
      <c r="H1" s="7">
        <v>1</v>
      </c>
      <c r="I1" s="20" t="s">
        <v>6</v>
      </c>
      <c r="J1" s="5">
        <v>1</v>
      </c>
      <c r="K1" s="20"/>
      <c r="L1" s="20"/>
      <c r="M1" s="20"/>
      <c r="N1" s="8"/>
      <c r="O1" s="8"/>
      <c r="P1" s="21"/>
      <c r="Q1" s="21"/>
      <c r="R1" s="21"/>
      <c r="S1" s="21"/>
      <c r="T1" s="21"/>
      <c r="U1" s="21"/>
    </row>
    <row r="2" spans="1:28" x14ac:dyDescent="0.15">
      <c r="A2" s="8"/>
      <c r="B2" s="8"/>
      <c r="C2" s="3"/>
      <c r="D2" s="6"/>
      <c r="E2" s="3"/>
      <c r="F2" s="3"/>
      <c r="G2" s="6"/>
      <c r="H2" s="9"/>
      <c r="I2" s="20"/>
      <c r="J2" s="20"/>
      <c r="K2" s="20"/>
      <c r="L2" s="20"/>
      <c r="M2" s="20"/>
      <c r="N2" s="20"/>
      <c r="O2" s="8"/>
      <c r="P2" s="8"/>
      <c r="Q2" s="8"/>
      <c r="R2" s="8"/>
      <c r="S2" s="8"/>
      <c r="T2" s="8"/>
      <c r="U2" s="8"/>
    </row>
    <row r="3" spans="1:28" ht="40.5" x14ac:dyDescent="0.15">
      <c r="A3" s="1" t="s">
        <v>7</v>
      </c>
      <c r="B3" s="1" t="s">
        <v>8</v>
      </c>
      <c r="C3" s="10" t="s">
        <v>9</v>
      </c>
      <c r="D3" s="11" t="s">
        <v>10</v>
      </c>
      <c r="E3" s="10" t="s">
        <v>11</v>
      </c>
      <c r="F3" s="10" t="s">
        <v>12</v>
      </c>
      <c r="G3" s="11" t="s">
        <v>13</v>
      </c>
      <c r="H3" s="12" t="s">
        <v>14</v>
      </c>
      <c r="I3" s="22" t="s">
        <v>15</v>
      </c>
      <c r="J3" s="22" t="s">
        <v>16</v>
      </c>
      <c r="K3" s="22" t="s">
        <v>25</v>
      </c>
      <c r="L3" s="22" t="s">
        <v>26</v>
      </c>
      <c r="M3" s="22" t="s">
        <v>19</v>
      </c>
      <c r="N3" s="22" t="s">
        <v>20</v>
      </c>
      <c r="O3" s="1" t="s">
        <v>21</v>
      </c>
      <c r="P3" s="1"/>
      <c r="Q3" s="1"/>
      <c r="R3" s="1"/>
      <c r="S3" s="1"/>
      <c r="T3" s="1"/>
      <c r="U3" s="1"/>
    </row>
    <row r="4" spans="1:28" x14ac:dyDescent="0.15">
      <c r="A4" s="13" t="s">
        <v>130</v>
      </c>
      <c r="B4" s="14" t="s">
        <v>131</v>
      </c>
      <c r="C4" s="13">
        <v>26.7498</v>
      </c>
      <c r="D4" s="14">
        <v>1</v>
      </c>
      <c r="E4" s="3">
        <f t="shared" ref="E4:E11" si="0">C4*D4</f>
        <v>26.7498</v>
      </c>
      <c r="F4" s="3">
        <f>SUM(E4:E4)</f>
        <v>26.7498</v>
      </c>
      <c r="G4" s="4">
        <v>6.1200000000000004E-2</v>
      </c>
      <c r="H4" s="9">
        <v>4.4080000000000004</v>
      </c>
      <c r="I4" s="23">
        <f>G4/F4</f>
        <v>2.2878675728416663E-3</v>
      </c>
      <c r="J4" s="23">
        <f>SUM(I4:I20)</f>
        <v>2.2299710085893775E-2</v>
      </c>
      <c r="K4" s="23">
        <f>1/J4</f>
        <v>44.843632322941019</v>
      </c>
      <c r="L4" s="23">
        <f>0.6022*H4/K4</f>
        <v>5.9194526903700827E-2</v>
      </c>
      <c r="M4" s="23">
        <f t="shared" ref="M4:M11" si="1">0.6022*H4*G4/F4</f>
        <v>6.073138981226028E-3</v>
      </c>
      <c r="N4" s="23">
        <f>M4*D4</f>
        <v>6.073138981226028E-3</v>
      </c>
      <c r="O4" s="24">
        <f t="shared" ref="O4:O20" si="2">$F$1*N4</f>
        <v>6.073138981226028E-3</v>
      </c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spans="1:28" x14ac:dyDescent="0.15">
      <c r="A5" s="15" t="s">
        <v>125</v>
      </c>
      <c r="B5" s="16" t="s">
        <v>126</v>
      </c>
      <c r="C5" s="15">
        <v>50.506301999999998</v>
      </c>
      <c r="D5" s="14">
        <v>1</v>
      </c>
      <c r="E5" s="3">
        <f t="shared" si="0"/>
        <v>50.506301999999998</v>
      </c>
      <c r="F5" s="3">
        <f>SUM(E5:E5)</f>
        <v>50.506301999999998</v>
      </c>
      <c r="G5" s="4">
        <v>0.04</v>
      </c>
      <c r="H5" s="9">
        <f>H4</f>
        <v>4.4080000000000004</v>
      </c>
      <c r="I5" s="23">
        <f>G5/F5</f>
        <v>7.9198037504309864E-4</v>
      </c>
      <c r="J5" s="23"/>
      <c r="K5" s="23">
        <f>K4</f>
        <v>44.843632322941019</v>
      </c>
      <c r="L5" s="23">
        <f t="shared" ref="L5:L20" si="3">0.6022*H5/K5</f>
        <v>5.9194526903700827E-2</v>
      </c>
      <c r="M5" s="23">
        <f t="shared" si="1"/>
        <v>2.1023100047990054E-3</v>
      </c>
      <c r="N5" s="23">
        <f t="shared" ref="N5:N11" si="4">M5*D5</f>
        <v>2.1023100047990054E-3</v>
      </c>
      <c r="O5" s="24">
        <f t="shared" si="2"/>
        <v>2.1023100047990054E-3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 spans="1:28" x14ac:dyDescent="0.15">
      <c r="A6" s="13" t="s">
        <v>105</v>
      </c>
      <c r="B6" s="14" t="s">
        <v>106</v>
      </c>
      <c r="C6" s="13">
        <v>53.476002000000001</v>
      </c>
      <c r="D6" s="14">
        <v>5.8450000000000002E-2</v>
      </c>
      <c r="E6" s="3">
        <f t="shared" si="0"/>
        <v>3.1256723169000002</v>
      </c>
      <c r="F6" s="3">
        <f>SUM(E6:E9)</f>
        <v>55.365361816990003</v>
      </c>
      <c r="G6" s="4">
        <v>3.0000000000000001E-3</v>
      </c>
      <c r="H6" s="9">
        <f t="shared" ref="H6:H20" si="5">$H$5</f>
        <v>4.4080000000000004</v>
      </c>
      <c r="I6" s="23">
        <f>G6/F6</f>
        <v>5.4185503382358248E-5</v>
      </c>
      <c r="J6" s="23"/>
      <c r="K6" s="23">
        <f t="shared" ref="K6:K20" si="6">$K$5</f>
        <v>44.843632322941019</v>
      </c>
      <c r="L6" s="23">
        <f t="shared" si="3"/>
        <v>5.9194526903700827E-2</v>
      </c>
      <c r="M6" s="23">
        <f t="shared" si="1"/>
        <v>1.4383528868326185E-4</v>
      </c>
      <c r="N6" s="23">
        <f t="shared" si="4"/>
        <v>8.4071726235366547E-6</v>
      </c>
      <c r="O6" s="24">
        <f t="shared" si="2"/>
        <v>8.4071726235366547E-6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  <row r="7" spans="1:28" x14ac:dyDescent="0.15">
      <c r="A7" s="13" t="s">
        <v>107</v>
      </c>
      <c r="B7" s="14" t="s">
        <v>108</v>
      </c>
      <c r="C7" s="13">
        <v>55.454399000000002</v>
      </c>
      <c r="D7" s="14">
        <v>0.91754000000000002</v>
      </c>
      <c r="E7" s="3">
        <f t="shared" si="0"/>
        <v>50.881629258460002</v>
      </c>
      <c r="F7" s="3">
        <f>F6</f>
        <v>55.365361816990003</v>
      </c>
      <c r="G7" s="4">
        <v>3.0000000000000001E-3</v>
      </c>
      <c r="H7" s="9">
        <f t="shared" si="5"/>
        <v>4.4080000000000004</v>
      </c>
      <c r="I7" s="23"/>
      <c r="J7" s="23"/>
      <c r="K7" s="23">
        <f t="shared" si="6"/>
        <v>44.843632322941019</v>
      </c>
      <c r="L7" s="23">
        <f t="shared" si="3"/>
        <v>5.9194526903700827E-2</v>
      </c>
      <c r="M7" s="23">
        <f t="shared" si="1"/>
        <v>1.4383528868326185E-4</v>
      </c>
      <c r="N7" s="23">
        <f t="shared" si="4"/>
        <v>1.3197463077844007E-4</v>
      </c>
      <c r="O7" s="24">
        <f t="shared" si="2"/>
        <v>1.3197463077844007E-4</v>
      </c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pans="1:28" x14ac:dyDescent="0.15">
      <c r="A8" s="13" t="s">
        <v>109</v>
      </c>
      <c r="B8" s="14" t="s">
        <v>110</v>
      </c>
      <c r="C8" s="13">
        <v>56.445999</v>
      </c>
      <c r="D8" s="14">
        <v>2.1190000000000001E-2</v>
      </c>
      <c r="E8" s="3">
        <f t="shared" si="0"/>
        <v>1.1960907188100001</v>
      </c>
      <c r="F8" s="3">
        <f>F7</f>
        <v>55.365361816990003</v>
      </c>
      <c r="G8" s="4">
        <v>3.0000000000000001E-3</v>
      </c>
      <c r="H8" s="9">
        <f t="shared" si="5"/>
        <v>4.4080000000000004</v>
      </c>
      <c r="I8" s="23"/>
      <c r="J8" s="23"/>
      <c r="K8" s="23">
        <f t="shared" si="6"/>
        <v>44.843632322941019</v>
      </c>
      <c r="L8" s="23">
        <f t="shared" si="3"/>
        <v>5.9194526903700827E-2</v>
      </c>
      <c r="M8" s="23">
        <f t="shared" si="1"/>
        <v>1.4383528868326185E-4</v>
      </c>
      <c r="N8" s="23">
        <f t="shared" si="4"/>
        <v>3.0478697671983186E-6</v>
      </c>
      <c r="O8" s="24">
        <f t="shared" si="2"/>
        <v>3.0478697671983186E-6</v>
      </c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 spans="1:28" x14ac:dyDescent="0.15">
      <c r="A9" s="13" t="s">
        <v>111</v>
      </c>
      <c r="B9" s="14" t="s">
        <v>112</v>
      </c>
      <c r="C9" s="13">
        <v>57.436000999999997</v>
      </c>
      <c r="D9" s="14">
        <v>2.82E-3</v>
      </c>
      <c r="E9" s="3">
        <f t="shared" si="0"/>
        <v>0.16196952281999999</v>
      </c>
      <c r="F9" s="3">
        <f>F6</f>
        <v>55.365361816990003</v>
      </c>
      <c r="G9" s="4">
        <v>3.0000000000000001E-3</v>
      </c>
      <c r="H9" s="9">
        <f t="shared" si="5"/>
        <v>4.4080000000000004</v>
      </c>
      <c r="I9" s="23"/>
      <c r="J9" s="23"/>
      <c r="K9" s="23">
        <f t="shared" si="6"/>
        <v>44.843632322941019</v>
      </c>
      <c r="L9" s="23">
        <f t="shared" si="3"/>
        <v>5.9194526903700827E-2</v>
      </c>
      <c r="M9" s="23">
        <f t="shared" si="1"/>
        <v>1.4383528868326185E-4</v>
      </c>
      <c r="N9" s="23">
        <f t="shared" si="4"/>
        <v>4.0561551408679841E-7</v>
      </c>
      <c r="O9" s="24">
        <f t="shared" si="2"/>
        <v>4.0561551408679841E-7</v>
      </c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r="10" spans="1:28" x14ac:dyDescent="0.15">
      <c r="A10" s="17" t="s">
        <v>89</v>
      </c>
      <c r="B10" s="18" t="s">
        <v>90</v>
      </c>
      <c r="C10" s="19">
        <v>15.85751</v>
      </c>
      <c r="D10" s="18">
        <v>1</v>
      </c>
      <c r="E10" s="3">
        <f t="shared" si="0"/>
        <v>15.85751</v>
      </c>
      <c r="F10" s="3">
        <f>SUM(E10:E10)</f>
        <v>15.85751</v>
      </c>
      <c r="G10" s="4">
        <v>2E-3</v>
      </c>
      <c r="H10" s="9">
        <f t="shared" si="5"/>
        <v>4.4080000000000004</v>
      </c>
      <c r="I10" s="23">
        <f>G10/F10</f>
        <v>1.2612320597622198E-4</v>
      </c>
      <c r="J10" s="23"/>
      <c r="K10" s="23">
        <f t="shared" si="6"/>
        <v>44.843632322941019</v>
      </c>
      <c r="L10" s="23">
        <f t="shared" si="3"/>
        <v>5.9194526903700827E-2</v>
      </c>
      <c r="M10" s="23">
        <f t="shared" si="1"/>
        <v>3.3479374756818699E-4</v>
      </c>
      <c r="N10" s="23">
        <f t="shared" si="4"/>
        <v>3.3479374756818699E-4</v>
      </c>
      <c r="O10" s="24">
        <f t="shared" si="2"/>
        <v>3.3479374756818699E-4</v>
      </c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</row>
    <row r="11" spans="1:28" x14ac:dyDescent="0.15">
      <c r="A11" s="13" t="s">
        <v>27</v>
      </c>
      <c r="B11" s="14" t="s">
        <v>28</v>
      </c>
      <c r="C11" s="13">
        <v>11.8969</v>
      </c>
      <c r="D11" s="14">
        <v>1</v>
      </c>
      <c r="E11" s="3">
        <f t="shared" si="0"/>
        <v>11.8969</v>
      </c>
      <c r="F11" s="3">
        <f>SUM(E11:E11)</f>
        <v>11.8969</v>
      </c>
      <c r="G11" s="4">
        <v>1E-3</v>
      </c>
      <c r="H11" s="9">
        <f t="shared" si="5"/>
        <v>4.4080000000000004</v>
      </c>
      <c r="I11" s="23">
        <f>G11/F11</f>
        <v>8.4055510258975027E-5</v>
      </c>
      <c r="J11" s="23"/>
      <c r="K11" s="23">
        <f t="shared" si="6"/>
        <v>44.843632322941019</v>
      </c>
      <c r="L11" s="23">
        <f t="shared" si="3"/>
        <v>5.9194526903700827E-2</v>
      </c>
      <c r="M11" s="23">
        <f t="shared" si="1"/>
        <v>2.2312515024922459E-4</v>
      </c>
      <c r="N11" s="23">
        <f t="shared" si="4"/>
        <v>2.2312515024922459E-4</v>
      </c>
      <c r="O11" s="24">
        <f t="shared" si="2"/>
        <v>2.2312515024922459E-4</v>
      </c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</row>
    <row r="12" spans="1:28" x14ac:dyDescent="0.15">
      <c r="A12" s="13" t="s">
        <v>85</v>
      </c>
      <c r="B12" s="14" t="s">
        <v>86</v>
      </c>
      <c r="C12" s="13">
        <v>0.99916700000000003</v>
      </c>
      <c r="D12" s="14">
        <v>0.99988500000000002</v>
      </c>
      <c r="E12" s="3">
        <f t="shared" ref="E12:E20" si="7">C12*D12</f>
        <v>0.99905209579500009</v>
      </c>
      <c r="F12" s="3">
        <f>SUM(E12:E13)</f>
        <v>0.99928172779500013</v>
      </c>
      <c r="G12" s="4">
        <v>1.25E-4</v>
      </c>
      <c r="H12" s="9">
        <f t="shared" si="5"/>
        <v>4.4080000000000004</v>
      </c>
      <c r="I12" s="23">
        <f>G12/F12</f>
        <v>1.2508984856134927E-4</v>
      </c>
      <c r="J12" s="23"/>
      <c r="K12" s="23">
        <f t="shared" si="6"/>
        <v>44.843632322941019</v>
      </c>
      <c r="L12" s="23">
        <f t="shared" si="3"/>
        <v>5.9194526903700827E-2</v>
      </c>
      <c r="M12" s="23">
        <f t="shared" ref="M12:M20" si="8">0.6022*H12*G12/F12</f>
        <v>3.3205070279046511E-4</v>
      </c>
      <c r="N12" s="23">
        <f t="shared" ref="N12:N20" si="9">M12*D12</f>
        <v>3.3201251695964422E-4</v>
      </c>
      <c r="O12" s="24">
        <f t="shared" si="2"/>
        <v>3.3201251695964422E-4</v>
      </c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</row>
    <row r="13" spans="1:28" x14ac:dyDescent="0.15">
      <c r="A13" s="13" t="s">
        <v>87</v>
      </c>
      <c r="B13" s="14" t="s">
        <v>88</v>
      </c>
      <c r="C13" s="13">
        <v>1.9967999999999999</v>
      </c>
      <c r="D13" s="14">
        <v>1.15E-4</v>
      </c>
      <c r="E13" s="3">
        <f t="shared" si="7"/>
        <v>2.2963199999999999E-4</v>
      </c>
      <c r="F13" s="3">
        <f>F12</f>
        <v>0.99928172779500013</v>
      </c>
      <c r="G13" s="4">
        <v>1.25E-4</v>
      </c>
      <c r="H13" s="9">
        <f t="shared" si="5"/>
        <v>4.4080000000000004</v>
      </c>
      <c r="I13" s="23"/>
      <c r="J13" s="23"/>
      <c r="K13" s="23">
        <f t="shared" si="6"/>
        <v>44.843632322941019</v>
      </c>
      <c r="L13" s="23">
        <f t="shared" si="3"/>
        <v>5.9194526903700827E-2</v>
      </c>
      <c r="M13" s="23">
        <f t="shared" si="8"/>
        <v>3.3205070279046511E-4</v>
      </c>
      <c r="N13" s="23">
        <f t="shared" si="9"/>
        <v>3.818583082090349E-8</v>
      </c>
      <c r="O13" s="24">
        <f t="shared" si="2"/>
        <v>3.818583082090349E-8</v>
      </c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 spans="1:28" x14ac:dyDescent="0.15">
      <c r="A14" s="13" t="s">
        <v>171</v>
      </c>
      <c r="B14" s="14" t="s">
        <v>172</v>
      </c>
      <c r="C14" s="13">
        <v>13.8828</v>
      </c>
      <c r="D14" s="14">
        <v>0.99636000000000002</v>
      </c>
      <c r="E14" s="3">
        <f t="shared" si="7"/>
        <v>13.832266607999999</v>
      </c>
      <c r="F14" s="3">
        <f>SUM(E14:E15)</f>
        <v>13.885851047999999</v>
      </c>
      <c r="G14" s="4">
        <v>5.0000000000000001E-4</v>
      </c>
      <c r="H14" s="9">
        <f t="shared" si="5"/>
        <v>4.4080000000000004</v>
      </c>
      <c r="I14" s="23">
        <f>G14/F14</f>
        <v>3.6007875806216127E-5</v>
      </c>
      <c r="J14" s="23"/>
      <c r="K14" s="23">
        <f t="shared" si="6"/>
        <v>44.843632322941019</v>
      </c>
      <c r="L14" s="23">
        <f t="shared" si="3"/>
        <v>5.9194526903700827E-2</v>
      </c>
      <c r="M14" s="23">
        <f t="shared" si="8"/>
        <v>9.5582819908698776E-5</v>
      </c>
      <c r="N14" s="23">
        <f t="shared" si="9"/>
        <v>9.5234898444231111E-5</v>
      </c>
      <c r="O14" s="24">
        <f t="shared" si="2"/>
        <v>9.5234898444231111E-5</v>
      </c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</row>
    <row r="15" spans="1:28" x14ac:dyDescent="0.15">
      <c r="A15" s="13" t="s">
        <v>173</v>
      </c>
      <c r="B15" s="14" t="s">
        <v>174</v>
      </c>
      <c r="C15" s="13">
        <v>14.721</v>
      </c>
      <c r="D15" s="14">
        <v>3.64E-3</v>
      </c>
      <c r="E15" s="3">
        <f t="shared" si="7"/>
        <v>5.3584439999999997E-2</v>
      </c>
      <c r="F15" s="3">
        <f>F14</f>
        <v>13.885851047999999</v>
      </c>
      <c r="G15" s="4">
        <v>5.0000000000000001E-4</v>
      </c>
      <c r="H15" s="9">
        <f t="shared" si="5"/>
        <v>4.4080000000000004</v>
      </c>
      <c r="I15" s="23"/>
      <c r="J15" s="23"/>
      <c r="K15" s="23">
        <f t="shared" si="6"/>
        <v>44.843632322941019</v>
      </c>
      <c r="L15" s="23">
        <f t="shared" si="3"/>
        <v>5.9194526903700827E-2</v>
      </c>
      <c r="M15" s="23">
        <f t="shared" si="8"/>
        <v>9.5582819908698776E-5</v>
      </c>
      <c r="N15" s="23">
        <f t="shared" si="9"/>
        <v>3.4792146446766354E-7</v>
      </c>
      <c r="O15" s="24">
        <f t="shared" si="2"/>
        <v>3.4792146446766354E-7</v>
      </c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</row>
    <row r="16" spans="1:28" x14ac:dyDescent="0.15">
      <c r="A16" s="13" t="s">
        <v>66</v>
      </c>
      <c r="B16" s="14" t="s">
        <v>67</v>
      </c>
      <c r="C16" s="13">
        <v>45.557898999999999</v>
      </c>
      <c r="D16" s="14">
        <v>8.2500000000000004E-2</v>
      </c>
      <c r="E16" s="3">
        <f t="shared" si="7"/>
        <v>3.7585266675</v>
      </c>
      <c r="F16" s="3">
        <f>SUM(E16:E20)</f>
        <v>47.470256607799996</v>
      </c>
      <c r="G16" s="4">
        <v>0.89217500000000005</v>
      </c>
      <c r="H16" s="9">
        <f t="shared" si="5"/>
        <v>4.4080000000000004</v>
      </c>
      <c r="I16" s="23">
        <f>G16/F16</f>
        <v>1.879440019402389E-2</v>
      </c>
      <c r="J16" s="23"/>
      <c r="K16" s="23">
        <f t="shared" si="6"/>
        <v>44.843632322941019</v>
      </c>
      <c r="L16" s="23">
        <f t="shared" si="3"/>
        <v>5.9194526903700827E-2</v>
      </c>
      <c r="M16" s="23">
        <f t="shared" si="8"/>
        <v>4.9889690208475952E-2</v>
      </c>
      <c r="N16" s="23">
        <f t="shared" si="9"/>
        <v>4.115899442199266E-3</v>
      </c>
      <c r="O16" s="24">
        <f t="shared" si="2"/>
        <v>4.115899442199266E-3</v>
      </c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</row>
    <row r="17" spans="1:28" x14ac:dyDescent="0.15">
      <c r="A17" s="13" t="s">
        <v>68</v>
      </c>
      <c r="B17" s="14" t="s">
        <v>69</v>
      </c>
      <c r="C17" s="13">
        <v>46.548400999999998</v>
      </c>
      <c r="D17" s="14">
        <v>7.4399999999999994E-2</v>
      </c>
      <c r="E17" s="3">
        <f t="shared" si="7"/>
        <v>3.4632010343999995</v>
      </c>
      <c r="F17" s="3">
        <f>F16</f>
        <v>47.470256607799996</v>
      </c>
      <c r="G17" s="4">
        <v>0.89217500000000005</v>
      </c>
      <c r="H17" s="9">
        <f t="shared" si="5"/>
        <v>4.4080000000000004</v>
      </c>
      <c r="I17" s="23"/>
      <c r="J17" s="23"/>
      <c r="K17" s="23">
        <f t="shared" si="6"/>
        <v>44.843632322941019</v>
      </c>
      <c r="L17" s="23">
        <f t="shared" si="3"/>
        <v>5.9194526903700827E-2</v>
      </c>
      <c r="M17" s="23">
        <f t="shared" si="8"/>
        <v>4.9889690208475952E-2</v>
      </c>
      <c r="N17" s="23">
        <f t="shared" si="9"/>
        <v>3.7117929515106105E-3</v>
      </c>
      <c r="O17" s="24">
        <f t="shared" si="2"/>
        <v>3.7117929515106105E-3</v>
      </c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</row>
    <row r="18" spans="1:28" x14ac:dyDescent="0.15">
      <c r="A18" s="13" t="s">
        <v>70</v>
      </c>
      <c r="B18" s="14" t="s">
        <v>71</v>
      </c>
      <c r="C18" s="13">
        <v>47.555999999999997</v>
      </c>
      <c r="D18" s="14">
        <v>0.73719999999999997</v>
      </c>
      <c r="E18" s="3">
        <f t="shared" si="7"/>
        <v>35.058283199999998</v>
      </c>
      <c r="F18" s="3">
        <f>F17</f>
        <v>47.470256607799996</v>
      </c>
      <c r="G18" s="4">
        <v>0.89217500000000005</v>
      </c>
      <c r="H18" s="9">
        <f t="shared" si="5"/>
        <v>4.4080000000000004</v>
      </c>
      <c r="I18" s="23"/>
      <c r="J18" s="23"/>
      <c r="K18" s="23">
        <f t="shared" si="6"/>
        <v>44.843632322941019</v>
      </c>
      <c r="L18" s="23">
        <f t="shared" si="3"/>
        <v>5.9194526903700827E-2</v>
      </c>
      <c r="M18" s="23">
        <f t="shared" si="8"/>
        <v>4.9889690208475952E-2</v>
      </c>
      <c r="N18" s="23">
        <f t="shared" si="9"/>
        <v>3.6778679621688473E-2</v>
      </c>
      <c r="O18" s="24">
        <f t="shared" si="2"/>
        <v>3.6778679621688473E-2</v>
      </c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</row>
    <row r="19" spans="1:28" x14ac:dyDescent="0.15">
      <c r="A19" s="13" t="s">
        <v>72</v>
      </c>
      <c r="B19" s="14" t="s">
        <v>73</v>
      </c>
      <c r="C19" s="13">
        <v>48.527400999999998</v>
      </c>
      <c r="D19" s="14">
        <v>5.4100000000000002E-2</v>
      </c>
      <c r="E19" s="3">
        <f t="shared" si="7"/>
        <v>2.6253323941</v>
      </c>
      <c r="F19" s="3">
        <f>F18</f>
        <v>47.470256607799996</v>
      </c>
      <c r="G19" s="4">
        <v>0.89217500000000005</v>
      </c>
      <c r="H19" s="9">
        <f t="shared" si="5"/>
        <v>4.4080000000000004</v>
      </c>
      <c r="I19" s="23"/>
      <c r="J19" s="23"/>
      <c r="K19" s="23">
        <f t="shared" si="6"/>
        <v>44.843632322941019</v>
      </c>
      <c r="L19" s="23">
        <f t="shared" si="3"/>
        <v>5.9194526903700827E-2</v>
      </c>
      <c r="M19" s="23">
        <f t="shared" si="8"/>
        <v>4.9889690208475952E-2</v>
      </c>
      <c r="N19" s="23">
        <f t="shared" si="9"/>
        <v>2.6990322402785493E-3</v>
      </c>
      <c r="O19" s="24">
        <f t="shared" si="2"/>
        <v>2.6990322402785493E-3</v>
      </c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</row>
    <row r="20" spans="1:28" x14ac:dyDescent="0.15">
      <c r="A20" s="13" t="s">
        <v>74</v>
      </c>
      <c r="B20" s="14" t="s">
        <v>75</v>
      </c>
      <c r="C20" s="13">
        <v>49.515701</v>
      </c>
      <c r="D20" s="14">
        <v>5.1799999999999999E-2</v>
      </c>
      <c r="E20" s="3">
        <f t="shared" si="7"/>
        <v>2.5649133117999998</v>
      </c>
      <c r="F20" s="3">
        <f>F16</f>
        <v>47.470256607799996</v>
      </c>
      <c r="G20" s="4">
        <v>0.89217500000000005</v>
      </c>
      <c r="H20" s="9">
        <f t="shared" si="5"/>
        <v>4.4080000000000004</v>
      </c>
      <c r="I20" s="23"/>
      <c r="J20" s="23"/>
      <c r="K20" s="23">
        <f t="shared" si="6"/>
        <v>44.843632322941019</v>
      </c>
      <c r="L20" s="23">
        <f t="shared" si="3"/>
        <v>5.9194526903700827E-2</v>
      </c>
      <c r="M20" s="23">
        <f t="shared" si="8"/>
        <v>4.9889690208475952E-2</v>
      </c>
      <c r="N20" s="23">
        <f t="shared" si="9"/>
        <v>2.5842859527990545E-3</v>
      </c>
      <c r="O20" s="24">
        <f t="shared" si="2"/>
        <v>2.5842859527990545E-3</v>
      </c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</row>
  </sheetData>
  <phoneticPr fontId="9" type="noConversion"/>
  <pageMargins left="0.75" right="0.75" top="1" bottom="1" header="0.51111111111111107" footer="0.51111111111111107"/>
  <pageSetup paperSize="9" orientation="portrait" horizontalDpi="0" verticalDpi="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opLeftCell="A10" workbookViewId="0">
      <selection activeCell="A8" sqref="A8:XFD68"/>
    </sheetView>
  </sheetViews>
  <sheetFormatPr defaultRowHeight="14.25" x14ac:dyDescent="0.15"/>
  <cols>
    <col min="1" max="1" width="9.75" customWidth="1"/>
    <col min="3" max="3" width="9.625" customWidth="1"/>
    <col min="4" max="4" width="11.625" customWidth="1"/>
    <col min="5" max="5" width="12.5" customWidth="1"/>
    <col min="6" max="6" width="12.25" customWidth="1"/>
    <col min="7" max="7" width="11.125" customWidth="1"/>
    <col min="9" max="9" width="13.5" customWidth="1"/>
    <col min="10" max="10" width="12.375" customWidth="1"/>
    <col min="11" max="11" width="12.625" customWidth="1"/>
    <col min="12" max="12" width="16.75" customWidth="1"/>
    <col min="13" max="13" width="14.875" customWidth="1"/>
    <col min="14" max="14" width="14.75" customWidth="1"/>
    <col min="15" max="15" width="12.875" customWidth="1"/>
  </cols>
  <sheetData>
    <row r="1" spans="1:15" ht="27" x14ac:dyDescent="0.15">
      <c r="A1" s="1" t="s">
        <v>0</v>
      </c>
      <c r="B1" s="2" t="s">
        <v>183</v>
      </c>
      <c r="C1" s="3" t="s">
        <v>2</v>
      </c>
      <c r="D1" s="4" t="s">
        <v>3</v>
      </c>
      <c r="E1" s="3" t="s">
        <v>4</v>
      </c>
      <c r="F1" s="5">
        <f>H1*J1</f>
        <v>1</v>
      </c>
      <c r="G1" s="6" t="s">
        <v>5</v>
      </c>
      <c r="H1" s="7">
        <v>1</v>
      </c>
      <c r="I1" s="20" t="s">
        <v>6</v>
      </c>
      <c r="J1" s="5">
        <v>1</v>
      </c>
      <c r="K1" s="20"/>
      <c r="L1" s="20"/>
      <c r="M1" s="8"/>
      <c r="N1" s="21"/>
    </row>
    <row r="2" spans="1:15" x14ac:dyDescent="0.15">
      <c r="A2" s="8"/>
      <c r="B2" s="8"/>
      <c r="C2" s="3"/>
      <c r="D2" s="6"/>
      <c r="E2" s="3"/>
      <c r="F2" s="3"/>
      <c r="G2" s="6"/>
      <c r="H2" s="9"/>
      <c r="I2" s="20"/>
      <c r="J2" s="20"/>
      <c r="K2" s="20"/>
      <c r="L2" s="20"/>
      <c r="M2" s="20"/>
      <c r="N2" s="8"/>
    </row>
    <row r="3" spans="1:15" ht="54" x14ac:dyDescent="0.15">
      <c r="A3" s="1" t="s">
        <v>7</v>
      </c>
      <c r="B3" s="1" t="s">
        <v>8</v>
      </c>
      <c r="C3" s="10" t="s">
        <v>9</v>
      </c>
      <c r="D3" s="11" t="s">
        <v>10</v>
      </c>
      <c r="E3" s="10" t="s">
        <v>56</v>
      </c>
      <c r="F3" s="10" t="s">
        <v>12</v>
      </c>
      <c r="G3" s="11" t="s">
        <v>57</v>
      </c>
      <c r="H3" s="12" t="s">
        <v>14</v>
      </c>
      <c r="I3" s="22" t="s">
        <v>58</v>
      </c>
      <c r="J3" s="22" t="s">
        <v>59</v>
      </c>
      <c r="K3" s="22" t="s">
        <v>60</v>
      </c>
      <c r="L3" s="22" t="s">
        <v>19</v>
      </c>
      <c r="M3" s="22" t="s">
        <v>20</v>
      </c>
      <c r="N3" s="1" t="s">
        <v>21</v>
      </c>
    </row>
    <row r="4" spans="1:15" x14ac:dyDescent="0.15">
      <c r="A4" s="13" t="s">
        <v>27</v>
      </c>
      <c r="B4" s="14" t="s">
        <v>28</v>
      </c>
      <c r="C4" s="13">
        <v>11.8969</v>
      </c>
      <c r="D4" s="14">
        <v>1</v>
      </c>
      <c r="E4">
        <f>C4*D4</f>
        <v>11.8969</v>
      </c>
      <c r="F4">
        <f>D4*E4</f>
        <v>11.8969</v>
      </c>
      <c r="G4">
        <v>1</v>
      </c>
      <c r="H4">
        <v>3.22</v>
      </c>
      <c r="I4">
        <f>F4*G4</f>
        <v>11.8969</v>
      </c>
      <c r="J4">
        <f>SUM(I4:I5)</f>
        <v>39.741519076849997</v>
      </c>
      <c r="K4" s="46">
        <f>0.6022*H4/J4</f>
        <v>4.8792397599354581E-2</v>
      </c>
      <c r="L4" s="46">
        <f>K4</f>
        <v>4.8792397599354581E-2</v>
      </c>
      <c r="M4" s="46">
        <f>L4*D4</f>
        <v>4.8792397599354581E-2</v>
      </c>
      <c r="N4" s="46">
        <f>M4*$F$1</f>
        <v>4.8792397599354581E-2</v>
      </c>
      <c r="O4" s="55"/>
    </row>
    <row r="5" spans="1:15" x14ac:dyDescent="0.15">
      <c r="A5" s="13" t="s">
        <v>97</v>
      </c>
      <c r="B5" s="14" t="s">
        <v>98</v>
      </c>
      <c r="C5" s="13">
        <v>27.736999999999998</v>
      </c>
      <c r="D5" s="14">
        <v>0.92222999999999999</v>
      </c>
      <c r="E5">
        <f>C5*D5</f>
        <v>25.579893509999998</v>
      </c>
      <c r="F5">
        <f>SUM(E5:E7)</f>
        <v>27.844619076849998</v>
      </c>
      <c r="G5">
        <v>1</v>
      </c>
      <c r="H5">
        <v>3.22</v>
      </c>
      <c r="I5">
        <f>F5*G5</f>
        <v>27.844619076849998</v>
      </c>
      <c r="L5" s="46">
        <f>L4</f>
        <v>4.8792397599354581E-2</v>
      </c>
      <c r="M5" s="46">
        <f>L5*D5</f>
        <v>4.4997812838052778E-2</v>
      </c>
      <c r="N5" s="46">
        <f>M5*$F$1</f>
        <v>4.4997812838052778E-2</v>
      </c>
    </row>
    <row r="6" spans="1:15" x14ac:dyDescent="0.15">
      <c r="A6" s="13" t="s">
        <v>99</v>
      </c>
      <c r="B6" s="14" t="s">
        <v>100</v>
      </c>
      <c r="C6" s="13">
        <v>28.728000999999999</v>
      </c>
      <c r="D6" s="14">
        <v>4.6850000000000003E-2</v>
      </c>
      <c r="E6">
        <f>C6*D6</f>
        <v>1.3459068468499999</v>
      </c>
      <c r="F6">
        <f>F5</f>
        <v>27.844619076849998</v>
      </c>
      <c r="G6">
        <v>1</v>
      </c>
      <c r="H6">
        <v>3.22</v>
      </c>
      <c r="L6" s="46">
        <f>L5</f>
        <v>4.8792397599354581E-2</v>
      </c>
      <c r="M6" s="46">
        <f>L6*D6</f>
        <v>2.2859238275297622E-3</v>
      </c>
      <c r="N6" s="46">
        <f>M6*$F$1</f>
        <v>2.2859238275297622E-3</v>
      </c>
    </row>
    <row r="7" spans="1:15" x14ac:dyDescent="0.15">
      <c r="A7" s="13" t="s">
        <v>101</v>
      </c>
      <c r="B7" s="14" t="s">
        <v>102</v>
      </c>
      <c r="C7" s="13">
        <v>29.716000000000001</v>
      </c>
      <c r="D7" s="14">
        <v>3.092E-2</v>
      </c>
      <c r="E7">
        <f>C7*D7</f>
        <v>0.91881871999999998</v>
      </c>
      <c r="F7">
        <f>F6</f>
        <v>27.844619076849998</v>
      </c>
      <c r="G7">
        <v>1</v>
      </c>
      <c r="H7">
        <v>3.22</v>
      </c>
      <c r="L7" s="46">
        <f>L6</f>
        <v>4.8792397599354581E-2</v>
      </c>
      <c r="M7" s="46">
        <f>L7*D7</f>
        <v>1.5086609337720436E-3</v>
      </c>
      <c r="N7" s="46">
        <f>M7*$F$1</f>
        <v>1.5086609337720436E-3</v>
      </c>
    </row>
  </sheetData>
  <phoneticPr fontId="9" type="noConversion"/>
  <pageMargins left="0.7" right="0.7" top="0.75" bottom="0.75" header="0.3" footer="0.3"/>
  <pageSetup paperSize="9" orientation="portrait" horizontalDpi="180" verticalDpi="18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A9" sqref="A9:XFD138"/>
    </sheetView>
  </sheetViews>
  <sheetFormatPr defaultRowHeight="14.25" x14ac:dyDescent="0.15"/>
  <cols>
    <col min="1" max="1" width="10.125" customWidth="1"/>
    <col min="2" max="2" width="9.875" customWidth="1"/>
    <col min="4" max="4" width="10.125" customWidth="1"/>
    <col min="5" max="6" width="9.875" customWidth="1"/>
    <col min="7" max="7" width="12.75" customWidth="1"/>
    <col min="11" max="11" width="12.125" customWidth="1"/>
    <col min="12" max="12" width="12" customWidth="1"/>
    <col min="13" max="13" width="12.875" customWidth="1"/>
    <col min="14" max="15" width="12.125" customWidth="1"/>
  </cols>
  <sheetData>
    <row r="1" spans="1:15" x14ac:dyDescent="0.15">
      <c r="A1" s="1" t="s">
        <v>0</v>
      </c>
      <c r="B1" s="2" t="s">
        <v>184</v>
      </c>
      <c r="C1" s="3" t="s">
        <v>2</v>
      </c>
      <c r="D1" s="4" t="s">
        <v>3</v>
      </c>
      <c r="E1" s="3" t="s">
        <v>4</v>
      </c>
      <c r="F1" s="5">
        <f>H1*J1</f>
        <v>1</v>
      </c>
      <c r="G1" s="6" t="s">
        <v>5</v>
      </c>
      <c r="H1" s="7">
        <v>1</v>
      </c>
      <c r="I1" s="20" t="s">
        <v>6</v>
      </c>
      <c r="J1" s="5">
        <v>1</v>
      </c>
      <c r="K1" s="20"/>
      <c r="L1" s="20"/>
      <c r="M1" s="8"/>
      <c r="N1" s="21"/>
    </row>
    <row r="2" spans="1:15" x14ac:dyDescent="0.15">
      <c r="A2" s="8"/>
      <c r="B2" s="8"/>
      <c r="C2" s="3"/>
      <c r="D2" s="6"/>
      <c r="E2" s="3"/>
      <c r="F2" s="3"/>
      <c r="G2" s="6"/>
      <c r="H2" s="9"/>
      <c r="I2" s="20"/>
      <c r="J2" s="20"/>
      <c r="K2" s="20"/>
      <c r="L2" s="20"/>
      <c r="M2" s="20"/>
      <c r="N2" s="8"/>
    </row>
    <row r="3" spans="1:15" ht="54" x14ac:dyDescent="0.15">
      <c r="A3" s="1" t="s">
        <v>7</v>
      </c>
      <c r="B3" s="1" t="s">
        <v>8</v>
      </c>
      <c r="C3" s="10" t="s">
        <v>9</v>
      </c>
      <c r="D3" s="11" t="s">
        <v>10</v>
      </c>
      <c r="E3" s="10" t="s">
        <v>56</v>
      </c>
      <c r="F3" s="10" t="s">
        <v>12</v>
      </c>
      <c r="G3" s="11" t="s">
        <v>57</v>
      </c>
      <c r="H3" s="12" t="s">
        <v>14</v>
      </c>
      <c r="I3" s="22" t="s">
        <v>58</v>
      </c>
      <c r="J3" s="22" t="s">
        <v>59</v>
      </c>
      <c r="K3" s="22" t="s">
        <v>60</v>
      </c>
      <c r="L3" s="22" t="s">
        <v>19</v>
      </c>
      <c r="M3" s="22" t="s">
        <v>20</v>
      </c>
      <c r="N3" s="1" t="s">
        <v>21</v>
      </c>
    </row>
    <row r="4" spans="1:15" x14ac:dyDescent="0.15">
      <c r="A4" s="13" t="s">
        <v>79</v>
      </c>
      <c r="B4" s="14" t="s">
        <v>80</v>
      </c>
      <c r="C4" s="13">
        <v>5.9634</v>
      </c>
      <c r="D4" s="14">
        <v>7.5899999999999995E-2</v>
      </c>
      <c r="E4">
        <f>C4*D4</f>
        <v>0.45262205999999999</v>
      </c>
      <c r="F4">
        <f>SUM(E4:E5)</f>
        <v>6.880414001200001</v>
      </c>
      <c r="G4">
        <v>1</v>
      </c>
      <c r="H4">
        <v>9.5</v>
      </c>
      <c r="J4">
        <f>SUM(F4:F6)</f>
        <v>209.48537366319999</v>
      </c>
      <c r="K4" s="46">
        <f>0.6022*H4/J4</f>
        <v>2.7309305179452639E-2</v>
      </c>
      <c r="L4" s="46">
        <f>K4</f>
        <v>2.7309305179452639E-2</v>
      </c>
      <c r="M4" s="46">
        <f>L4*D4</f>
        <v>2.0727762631204552E-3</v>
      </c>
      <c r="N4" s="46">
        <f>$F$1*M4</f>
        <v>2.0727762631204552E-3</v>
      </c>
      <c r="O4" s="55"/>
    </row>
    <row r="5" spans="1:15" x14ac:dyDescent="0.15">
      <c r="A5" s="13" t="s">
        <v>81</v>
      </c>
      <c r="B5" s="14" t="s">
        <v>82</v>
      </c>
      <c r="C5" s="13">
        <v>6.9557320000000002</v>
      </c>
      <c r="D5" s="14">
        <v>0.92410000000000003</v>
      </c>
      <c r="E5">
        <f>C5*D5</f>
        <v>6.4277919412000006</v>
      </c>
      <c r="G5">
        <v>1</v>
      </c>
      <c r="H5">
        <v>9.5</v>
      </c>
      <c r="L5" s="46">
        <f>L4</f>
        <v>2.7309305179452639E-2</v>
      </c>
      <c r="M5" s="46">
        <f>L5*D5</f>
        <v>2.5236528916332185E-2</v>
      </c>
      <c r="N5" s="46">
        <f>$F$1*M5</f>
        <v>2.5236528916332185E-2</v>
      </c>
    </row>
    <row r="6" spans="1:15" x14ac:dyDescent="0.15">
      <c r="A6" s="13" t="s">
        <v>40</v>
      </c>
      <c r="B6" s="14" t="s">
        <v>41</v>
      </c>
      <c r="C6" s="13">
        <v>204.199997</v>
      </c>
      <c r="D6" s="14">
        <v>0.24099999999999999</v>
      </c>
      <c r="E6">
        <f>C6*D6</f>
        <v>49.212199276999996</v>
      </c>
      <c r="F6">
        <f>SUM(E6:E8)</f>
        <v>202.604959662</v>
      </c>
      <c r="G6">
        <v>1</v>
      </c>
      <c r="H6">
        <v>9.5</v>
      </c>
      <c r="L6" s="46">
        <f>L5</f>
        <v>2.7309305179452639E-2</v>
      </c>
      <c r="M6" s="46">
        <f>L6*D6</f>
        <v>6.5815425482480859E-3</v>
      </c>
      <c r="N6" s="46">
        <f>$F$1*M6</f>
        <v>6.5815425482480859E-3</v>
      </c>
    </row>
    <row r="7" spans="1:15" x14ac:dyDescent="0.15">
      <c r="A7" s="13" t="s">
        <v>42</v>
      </c>
      <c r="B7" s="14" t="s">
        <v>43</v>
      </c>
      <c r="C7" s="13">
        <v>205.199997</v>
      </c>
      <c r="D7" s="14">
        <v>0.221</v>
      </c>
      <c r="E7">
        <f>C7*D7</f>
        <v>45.349199337000002</v>
      </c>
      <c r="G7">
        <v>1</v>
      </c>
      <c r="H7">
        <v>9.5</v>
      </c>
      <c r="L7" s="46">
        <f>L6</f>
        <v>2.7309305179452639E-2</v>
      </c>
      <c r="M7" s="46">
        <f>L7*D7</f>
        <v>6.0353564446590331E-3</v>
      </c>
      <c r="N7" s="46">
        <f>$F$1*M7</f>
        <v>6.0353564446590331E-3</v>
      </c>
    </row>
    <row r="8" spans="1:15" x14ac:dyDescent="0.15">
      <c r="A8" s="13" t="s">
        <v>44</v>
      </c>
      <c r="B8" s="14" t="s">
        <v>45</v>
      </c>
      <c r="C8" s="13">
        <v>206.19000199999999</v>
      </c>
      <c r="D8" s="14">
        <v>0.52400000000000002</v>
      </c>
      <c r="E8">
        <f>C8*D8</f>
        <v>108.043561048</v>
      </c>
      <c r="G8">
        <v>1</v>
      </c>
      <c r="H8">
        <v>9.5</v>
      </c>
      <c r="L8" s="46">
        <f>L7</f>
        <v>2.7309305179452639E-2</v>
      </c>
      <c r="M8" s="46">
        <f>L8*D8</f>
        <v>1.4310075914033183E-2</v>
      </c>
      <c r="N8" s="46">
        <f>$F$1*M8</f>
        <v>1.4310075914033183E-2</v>
      </c>
    </row>
  </sheetData>
  <phoneticPr fontId="9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opLeftCell="B1" workbookViewId="0">
      <selection activeCell="B6" sqref="A6:XFD61"/>
    </sheetView>
  </sheetViews>
  <sheetFormatPr defaultRowHeight="14.25" x14ac:dyDescent="0.15"/>
  <cols>
    <col min="1" max="14" width="12.625" customWidth="1"/>
  </cols>
  <sheetData>
    <row r="1" spans="1:14" x14ac:dyDescent="0.15">
      <c r="A1" s="1" t="s">
        <v>0</v>
      </c>
      <c r="B1" s="2" t="s">
        <v>189</v>
      </c>
      <c r="C1" s="3" t="s">
        <v>2</v>
      </c>
      <c r="D1" s="4" t="s">
        <v>55</v>
      </c>
      <c r="E1" s="3" t="s">
        <v>4</v>
      </c>
      <c r="F1" s="26">
        <f>H1*J1</f>
        <v>1</v>
      </c>
      <c r="G1" s="6" t="s">
        <v>5</v>
      </c>
      <c r="H1" s="7">
        <v>1</v>
      </c>
      <c r="I1" s="20" t="s">
        <v>6</v>
      </c>
      <c r="J1" s="5">
        <v>1</v>
      </c>
      <c r="K1" s="20"/>
      <c r="L1" s="20"/>
      <c r="M1" s="8"/>
      <c r="N1" s="21"/>
    </row>
    <row r="2" spans="1:14" x14ac:dyDescent="0.15">
      <c r="A2" s="8"/>
      <c r="B2" s="8"/>
      <c r="C2" s="3"/>
      <c r="D2" s="6"/>
      <c r="E2" s="3"/>
      <c r="F2" s="3"/>
      <c r="G2" s="6"/>
      <c r="H2" s="9"/>
      <c r="I2" s="20"/>
      <c r="J2" s="20"/>
      <c r="K2" s="20"/>
      <c r="L2" s="20"/>
      <c r="M2" s="20"/>
      <c r="N2" s="8"/>
    </row>
    <row r="3" spans="1:14" ht="54" x14ac:dyDescent="0.15">
      <c r="A3" s="1" t="s">
        <v>7</v>
      </c>
      <c r="B3" s="1" t="s">
        <v>8</v>
      </c>
      <c r="C3" s="10" t="s">
        <v>9</v>
      </c>
      <c r="D3" s="11" t="s">
        <v>10</v>
      </c>
      <c r="E3" s="10" t="s">
        <v>56</v>
      </c>
      <c r="F3" s="10" t="s">
        <v>12</v>
      </c>
      <c r="G3" s="11" t="s">
        <v>57</v>
      </c>
      <c r="H3" s="12" t="s">
        <v>14</v>
      </c>
      <c r="I3" s="22" t="s">
        <v>58</v>
      </c>
      <c r="J3" s="22" t="s">
        <v>59</v>
      </c>
      <c r="K3" s="22" t="s">
        <v>60</v>
      </c>
      <c r="L3" s="22" t="s">
        <v>19</v>
      </c>
      <c r="M3" s="22" t="s">
        <v>20</v>
      </c>
      <c r="N3" s="1" t="s">
        <v>21</v>
      </c>
    </row>
    <row r="4" spans="1:14" x14ac:dyDescent="0.15">
      <c r="A4" s="14" t="s">
        <v>190</v>
      </c>
      <c r="B4" s="14" t="s">
        <v>131</v>
      </c>
      <c r="C4" s="13">
        <v>26.7498</v>
      </c>
      <c r="D4" s="14">
        <v>1</v>
      </c>
      <c r="E4" s="3">
        <f>C4*D4</f>
        <v>26.7498</v>
      </c>
      <c r="F4" s="3">
        <f>SUM(E4:E5)</f>
        <v>42.607309999999998</v>
      </c>
      <c r="G4" s="41">
        <v>2</v>
      </c>
      <c r="H4" s="52">
        <v>3.98</v>
      </c>
      <c r="I4" s="23">
        <f>G4*F4</f>
        <v>85.214619999999996</v>
      </c>
      <c r="J4" s="23">
        <f>SUM(I4:I5)</f>
        <v>85.214619999999996</v>
      </c>
      <c r="K4" s="23">
        <f>0.6022*H4/J4</f>
        <v>2.8126112631846507E-2</v>
      </c>
      <c r="L4" s="23">
        <f>K4*G4</f>
        <v>5.6252225263693015E-2</v>
      </c>
      <c r="M4" s="23">
        <f>L4*D4</f>
        <v>5.6252225263693015E-2</v>
      </c>
      <c r="N4" s="24">
        <f>$F$1*M4</f>
        <v>5.6252225263693015E-2</v>
      </c>
    </row>
    <row r="5" spans="1:14" x14ac:dyDescent="0.15">
      <c r="A5" s="17" t="s">
        <v>89</v>
      </c>
      <c r="B5" s="18" t="s">
        <v>90</v>
      </c>
      <c r="C5" s="19">
        <v>15.85751</v>
      </c>
      <c r="D5" s="18">
        <v>1</v>
      </c>
      <c r="E5" s="3">
        <f>C5*D5</f>
        <v>15.85751</v>
      </c>
      <c r="F5" s="3">
        <f t="shared" ref="F5:K5" si="0">F4</f>
        <v>42.607309999999998</v>
      </c>
      <c r="G5" s="41">
        <v>3</v>
      </c>
      <c r="H5" s="52">
        <f t="shared" si="0"/>
        <v>3.98</v>
      </c>
      <c r="I5" s="23"/>
      <c r="J5" s="23"/>
      <c r="K5" s="23">
        <f t="shared" si="0"/>
        <v>2.8126112631846507E-2</v>
      </c>
      <c r="L5" s="23">
        <f>K5*G5</f>
        <v>8.4378337895539529E-2</v>
      </c>
      <c r="M5" s="23">
        <f>L5*D5</f>
        <v>8.4378337895539529E-2</v>
      </c>
      <c r="N5" s="24">
        <f>$F$1*M5</f>
        <v>8.4378337895539529E-2</v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opLeftCell="A4" zoomScaleSheetLayoutView="100" workbookViewId="0">
      <selection activeCell="A6" sqref="A6:XFD30"/>
    </sheetView>
  </sheetViews>
  <sheetFormatPr defaultColWidth="9" defaultRowHeight="14.25" x14ac:dyDescent="0.15"/>
  <cols>
    <col min="1" max="1" width="12.25" customWidth="1"/>
    <col min="3" max="3" width="10.5" customWidth="1"/>
    <col min="4" max="4" width="10.125" customWidth="1"/>
    <col min="5" max="5" width="16" customWidth="1"/>
    <col min="6" max="6" width="12.125" customWidth="1"/>
    <col min="7" max="7" width="12.375" customWidth="1"/>
    <col min="8" max="8" width="10.875" customWidth="1"/>
    <col min="9" max="9" width="14.25" customWidth="1"/>
    <col min="10" max="10" width="12.625" bestFit="1" customWidth="1"/>
    <col min="11" max="11" width="12.25" customWidth="1"/>
    <col min="12" max="12" width="14.375" customWidth="1"/>
    <col min="13" max="13" width="14" customWidth="1"/>
    <col min="14" max="14" width="12.5" customWidth="1"/>
    <col min="15" max="15" width="15.25" customWidth="1"/>
  </cols>
  <sheetData>
    <row r="1" spans="1:15" x14ac:dyDescent="0.15">
      <c r="A1" s="1" t="s">
        <v>0</v>
      </c>
      <c r="B1" s="2" t="s">
        <v>29</v>
      </c>
      <c r="C1" s="3" t="s">
        <v>2</v>
      </c>
      <c r="D1" s="4" t="s">
        <v>3</v>
      </c>
      <c r="E1" s="3" t="s">
        <v>4</v>
      </c>
      <c r="F1" s="5">
        <f>H1*J1</f>
        <v>1</v>
      </c>
      <c r="G1" s="6" t="s">
        <v>5</v>
      </c>
      <c r="H1" s="7">
        <v>1</v>
      </c>
      <c r="I1" s="20" t="s">
        <v>6</v>
      </c>
      <c r="J1" s="5">
        <v>1</v>
      </c>
      <c r="K1" s="20"/>
      <c r="L1" s="20"/>
      <c r="M1" s="20"/>
      <c r="N1" s="8"/>
      <c r="O1" s="21"/>
    </row>
    <row r="2" spans="1:15" x14ac:dyDescent="0.15">
      <c r="A2" s="8"/>
      <c r="B2" s="8"/>
      <c r="C2" s="3"/>
      <c r="D2" s="6"/>
      <c r="E2" s="3"/>
      <c r="F2" s="3"/>
      <c r="G2" s="6"/>
      <c r="H2" s="9"/>
      <c r="I2" s="20"/>
      <c r="J2" s="20"/>
      <c r="K2" s="20"/>
      <c r="L2" s="20"/>
      <c r="M2" s="20"/>
      <c r="N2" s="20"/>
      <c r="O2" s="8"/>
    </row>
    <row r="3" spans="1:15" ht="40.5" x14ac:dyDescent="0.15">
      <c r="A3" s="1" t="s">
        <v>7</v>
      </c>
      <c r="B3" s="1" t="s">
        <v>8</v>
      </c>
      <c r="C3" s="10" t="s">
        <v>9</v>
      </c>
      <c r="D3" s="11" t="s">
        <v>10</v>
      </c>
      <c r="E3" s="10" t="s">
        <v>11</v>
      </c>
      <c r="F3" s="10" t="s">
        <v>12</v>
      </c>
      <c r="G3" s="11" t="s">
        <v>13</v>
      </c>
      <c r="H3" s="12" t="s">
        <v>14</v>
      </c>
      <c r="I3" s="22" t="s">
        <v>15</v>
      </c>
      <c r="J3" s="22" t="s">
        <v>16</v>
      </c>
      <c r="K3" s="22" t="s">
        <v>25</v>
      </c>
      <c r="L3" s="22" t="s">
        <v>26</v>
      </c>
      <c r="M3" s="22" t="s">
        <v>19</v>
      </c>
      <c r="N3" s="22" t="s">
        <v>20</v>
      </c>
      <c r="O3" s="1" t="s">
        <v>21</v>
      </c>
    </row>
    <row r="4" spans="1:15" x14ac:dyDescent="0.15">
      <c r="A4" s="64" t="s">
        <v>196</v>
      </c>
      <c r="B4" s="14" t="s">
        <v>31</v>
      </c>
      <c r="C4" s="13">
        <v>62.389000000000003</v>
      </c>
      <c r="D4" s="14">
        <v>0.6915</v>
      </c>
      <c r="E4" s="3">
        <f>C4*D4</f>
        <v>43.141993500000005</v>
      </c>
      <c r="F4" s="3">
        <f>SUM(E4:E5)</f>
        <v>63.000139425500009</v>
      </c>
      <c r="G4" s="4">
        <v>1</v>
      </c>
      <c r="H4" s="9">
        <v>8.9329999999999998</v>
      </c>
      <c r="I4" s="23">
        <f>G4/F4</f>
        <v>1.5872980744471795E-2</v>
      </c>
      <c r="J4" s="23">
        <f>SUM(I4)</f>
        <v>1.5872980744471795E-2</v>
      </c>
      <c r="K4" s="23">
        <f>1/J4</f>
        <v>63.000139425500009</v>
      </c>
      <c r="L4" s="23">
        <f>0.6022*H4/K4</f>
        <v>8.5387947535598724E-2</v>
      </c>
      <c r="M4" s="23">
        <f>0.6022*H4*G4/F4</f>
        <v>8.5387947535598724E-2</v>
      </c>
      <c r="N4" s="23">
        <f>M4*D4</f>
        <v>5.9045765720866519E-2</v>
      </c>
      <c r="O4" s="24">
        <f>$F$1*N4</f>
        <v>5.9045765720866519E-2</v>
      </c>
    </row>
    <row r="5" spans="1:15" x14ac:dyDescent="0.15">
      <c r="A5" s="13" t="s">
        <v>32</v>
      </c>
      <c r="B5" s="14" t="s">
        <v>33</v>
      </c>
      <c r="C5" s="13">
        <v>64.370002999999997</v>
      </c>
      <c r="D5" s="14">
        <v>0.3085</v>
      </c>
      <c r="E5" s="3">
        <f>C5*D5</f>
        <v>19.858145925500001</v>
      </c>
      <c r="F5" s="3">
        <f>SUM(E4:E5)</f>
        <v>63.000139425500009</v>
      </c>
      <c r="G5" s="4">
        <v>1</v>
      </c>
      <c r="H5" s="9">
        <v>8.9329999999999998</v>
      </c>
      <c r="I5" s="23">
        <f>G5/F5</f>
        <v>1.5872980744471795E-2</v>
      </c>
      <c r="J5" s="23">
        <f>SUM(I5)</f>
        <v>1.5872980744471795E-2</v>
      </c>
      <c r="K5" s="23">
        <f>1/J5</f>
        <v>63.000139425500009</v>
      </c>
      <c r="L5" s="23">
        <f>0.6022*H5/K5</f>
        <v>8.5387947535598724E-2</v>
      </c>
      <c r="M5" s="23">
        <f>0.6022*H5*G5/F5</f>
        <v>8.5387947535598724E-2</v>
      </c>
      <c r="N5" s="23">
        <f>M5*D5</f>
        <v>2.6342181814732205E-2</v>
      </c>
      <c r="O5" s="24">
        <f>$F$1*N5</f>
        <v>2.6342181814732205E-2</v>
      </c>
    </row>
  </sheetData>
  <phoneticPr fontId="9" type="noConversion"/>
  <pageMargins left="0.75" right="0.75" top="1" bottom="1" header="0.51111111111111107" footer="0.51111111111111107"/>
  <pageSetup paperSize="9" orientation="portrait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zoomScaleSheetLayoutView="100" workbookViewId="0">
      <selection activeCell="A6" sqref="A6:XFD30"/>
    </sheetView>
  </sheetViews>
  <sheetFormatPr defaultColWidth="9" defaultRowHeight="14.25" x14ac:dyDescent="0.15"/>
  <cols>
    <col min="1" max="1" width="13.125" customWidth="1"/>
    <col min="2" max="2" width="11.25" customWidth="1"/>
    <col min="3" max="3" width="12.375" customWidth="1"/>
    <col min="4" max="4" width="11.75" customWidth="1"/>
    <col min="5" max="5" width="14.375" customWidth="1"/>
    <col min="6" max="6" width="12.625" bestFit="1" customWidth="1"/>
    <col min="7" max="7" width="12.375" customWidth="1"/>
    <col min="8" max="8" width="11.125" customWidth="1"/>
    <col min="9" max="9" width="12.625" bestFit="1" customWidth="1"/>
    <col min="10" max="10" width="13.125" customWidth="1"/>
    <col min="11" max="11" width="15.25" customWidth="1"/>
    <col min="12" max="12" width="14.375" customWidth="1"/>
    <col min="13" max="13" width="14.5" customWidth="1"/>
    <col min="14" max="14" width="14.375" customWidth="1"/>
    <col min="15" max="15" width="16.5" customWidth="1"/>
    <col min="16" max="16" width="12.75" bestFit="1" customWidth="1"/>
    <col min="17" max="17" width="12.375" customWidth="1"/>
  </cols>
  <sheetData>
    <row r="1" spans="1:17" x14ac:dyDescent="0.15">
      <c r="A1" s="1" t="s">
        <v>0</v>
      </c>
      <c r="B1" s="2" t="s">
        <v>34</v>
      </c>
      <c r="C1" s="3" t="s">
        <v>2</v>
      </c>
      <c r="D1" s="4" t="s">
        <v>3</v>
      </c>
      <c r="E1" s="3" t="s">
        <v>4</v>
      </c>
      <c r="F1" s="5">
        <f>H1*J1</f>
        <v>1</v>
      </c>
      <c r="G1" s="6" t="s">
        <v>5</v>
      </c>
      <c r="H1" s="7">
        <v>1</v>
      </c>
      <c r="I1" s="20" t="s">
        <v>6</v>
      </c>
      <c r="J1" s="5">
        <v>1</v>
      </c>
      <c r="K1" s="20"/>
      <c r="L1" s="20"/>
      <c r="M1" s="20"/>
      <c r="N1" s="8"/>
      <c r="O1" s="21"/>
    </row>
    <row r="2" spans="1:17" x14ac:dyDescent="0.15">
      <c r="A2" s="8"/>
      <c r="B2" s="8"/>
      <c r="C2" s="3"/>
      <c r="D2" s="6"/>
      <c r="E2" s="3"/>
      <c r="F2" s="3"/>
      <c r="G2" s="6"/>
      <c r="H2" s="9"/>
      <c r="I2" s="20"/>
      <c r="J2" s="20"/>
      <c r="K2" s="20"/>
      <c r="L2" s="20"/>
      <c r="M2" s="20"/>
      <c r="N2" s="20"/>
      <c r="O2" s="8"/>
    </row>
    <row r="3" spans="1:17" ht="40.5" x14ac:dyDescent="0.15">
      <c r="A3" s="1" t="s">
        <v>7</v>
      </c>
      <c r="B3" s="1" t="s">
        <v>8</v>
      </c>
      <c r="C3" s="10" t="s">
        <v>9</v>
      </c>
      <c r="D3" s="11" t="s">
        <v>10</v>
      </c>
      <c r="E3" s="10" t="s">
        <v>11</v>
      </c>
      <c r="F3" s="10" t="s">
        <v>12</v>
      </c>
      <c r="G3" s="11" t="s">
        <v>13</v>
      </c>
      <c r="H3" s="12" t="s">
        <v>14</v>
      </c>
      <c r="I3" s="22" t="s">
        <v>15</v>
      </c>
      <c r="J3" s="22" t="s">
        <v>16</v>
      </c>
      <c r="K3" s="22" t="s">
        <v>25</v>
      </c>
      <c r="L3" s="22" t="s">
        <v>26</v>
      </c>
      <c r="M3" s="22" t="s">
        <v>19</v>
      </c>
      <c r="N3" s="22" t="s">
        <v>20</v>
      </c>
      <c r="O3" s="1" t="s">
        <v>21</v>
      </c>
    </row>
    <row r="4" spans="1:17" x14ac:dyDescent="0.15">
      <c r="A4" s="13" t="s">
        <v>35</v>
      </c>
      <c r="B4" s="14" t="s">
        <v>36</v>
      </c>
      <c r="C4" s="13">
        <v>2.9901200000000001</v>
      </c>
      <c r="D4" s="58">
        <v>1.3400000000000001E-6</v>
      </c>
      <c r="E4" s="3">
        <f>C4*D4</f>
        <v>4.0067608000000004E-6</v>
      </c>
      <c r="F4" s="3">
        <f>SUM(E4:E5)</f>
        <v>3.9682176893473402</v>
      </c>
      <c r="G4" s="4">
        <v>1</v>
      </c>
      <c r="H4" s="53">
        <v>1.7870000000000001E-4</v>
      </c>
      <c r="I4" s="23">
        <f>G4/F4</f>
        <v>0.25200230387674921</v>
      </c>
      <c r="J4" s="23">
        <f>SUM(I4)</f>
        <v>0.25200230387674921</v>
      </c>
      <c r="K4" s="23">
        <f>1/J4</f>
        <v>3.9682176893473402</v>
      </c>
      <c r="L4" s="23">
        <f>0.6022*H4/K4</f>
        <v>2.7118759207411155E-5</v>
      </c>
      <c r="M4" s="23">
        <f>0.6022*H4*G4/F4</f>
        <v>2.7118759207411155E-5</v>
      </c>
      <c r="N4" s="23">
        <f>M4*D4</f>
        <v>3.6339137337930952E-11</v>
      </c>
      <c r="O4" s="24">
        <f>$F$1*N4</f>
        <v>3.6339137337930952E-11</v>
      </c>
      <c r="P4" s="55"/>
      <c r="Q4" s="55"/>
    </row>
    <row r="5" spans="1:17" x14ac:dyDescent="0.15">
      <c r="A5" s="13" t="s">
        <v>37</v>
      </c>
      <c r="B5" s="14" t="s">
        <v>38</v>
      </c>
      <c r="C5" s="13">
        <v>3.9682189999999999</v>
      </c>
      <c r="D5" s="57">
        <v>0.99999866000000004</v>
      </c>
      <c r="E5" s="3">
        <f>C5*D5</f>
        <v>3.9682136825865402</v>
      </c>
      <c r="F5" s="3">
        <f>SUM(E4:E5)</f>
        <v>3.9682176893473402</v>
      </c>
      <c r="G5" s="4">
        <v>1</v>
      </c>
      <c r="H5" s="53">
        <f>H4</f>
        <v>1.7870000000000001E-4</v>
      </c>
      <c r="I5" s="23">
        <f>G5/F5</f>
        <v>0.25200230387674921</v>
      </c>
      <c r="J5" s="23">
        <f>SUM(I5)</f>
        <v>0.25200230387674921</v>
      </c>
      <c r="K5" s="23">
        <f>1/J5</f>
        <v>3.9682176893473402</v>
      </c>
      <c r="L5" s="23">
        <f>0.6022*H5/K5</f>
        <v>2.7118759207411155E-5</v>
      </c>
      <c r="M5" s="23">
        <f>0.6022*H5*G5/F5</f>
        <v>2.7118759207411155E-5</v>
      </c>
      <c r="N5" s="23">
        <f>M5*D5</f>
        <v>2.7118722868273818E-5</v>
      </c>
      <c r="O5" s="24">
        <f>$F$1*N5</f>
        <v>2.7118722868273818E-5</v>
      </c>
      <c r="P5" s="55"/>
    </row>
  </sheetData>
  <phoneticPr fontId="9" type="noConversion"/>
  <pageMargins left="0.75" right="0.75" top="1" bottom="1" header="0.51111111111111107" footer="0.51111111111111107"/>
  <pageSetup paperSize="9" orientation="portrait" horizontalDpi="180" verticalDpi="18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topLeftCell="C1" zoomScaleSheetLayoutView="100" workbookViewId="0">
      <selection activeCell="C7" sqref="A7:XFD38"/>
    </sheetView>
  </sheetViews>
  <sheetFormatPr defaultColWidth="9" defaultRowHeight="14.25" x14ac:dyDescent="0.15"/>
  <cols>
    <col min="1" max="1" width="12.875" customWidth="1"/>
    <col min="2" max="2" width="9.625" customWidth="1"/>
    <col min="3" max="3" width="11" customWidth="1"/>
    <col min="4" max="4" width="11.5" bestFit="1" customWidth="1"/>
    <col min="5" max="5" width="13" customWidth="1"/>
    <col min="6" max="6" width="12.875" customWidth="1"/>
    <col min="7" max="7" width="12.5" customWidth="1"/>
    <col min="8" max="8" width="11.375" customWidth="1"/>
    <col min="9" max="10" width="12.625" bestFit="1" customWidth="1"/>
    <col min="11" max="11" width="14.875" customWidth="1"/>
    <col min="12" max="12" width="15.625" customWidth="1"/>
    <col min="13" max="13" width="14.375" customWidth="1"/>
    <col min="14" max="14" width="13.625" customWidth="1"/>
    <col min="15" max="15" width="15.625" customWidth="1"/>
  </cols>
  <sheetData>
    <row r="1" spans="1:15" x14ac:dyDescent="0.15">
      <c r="A1" s="1" t="s">
        <v>0</v>
      </c>
      <c r="B1" s="2" t="s">
        <v>39</v>
      </c>
      <c r="C1" s="3" t="s">
        <v>2</v>
      </c>
      <c r="D1" s="4" t="s">
        <v>3</v>
      </c>
      <c r="E1" s="3" t="s">
        <v>4</v>
      </c>
      <c r="F1" s="5">
        <f>H1*J1</f>
        <v>1</v>
      </c>
      <c r="G1" s="6" t="s">
        <v>5</v>
      </c>
      <c r="H1" s="7">
        <v>1</v>
      </c>
      <c r="I1" s="20" t="s">
        <v>6</v>
      </c>
      <c r="J1" s="5">
        <v>1</v>
      </c>
      <c r="K1" s="20"/>
      <c r="L1" s="20"/>
      <c r="M1" s="20"/>
      <c r="N1" s="8"/>
      <c r="O1" s="21"/>
    </row>
    <row r="2" spans="1:15" x14ac:dyDescent="0.15">
      <c r="A2" s="8"/>
      <c r="B2" s="8"/>
      <c r="C2" s="3"/>
      <c r="D2" s="6"/>
      <c r="E2" s="3"/>
      <c r="F2" s="3"/>
      <c r="G2" s="6"/>
      <c r="H2" s="9"/>
      <c r="I2" s="20"/>
      <c r="J2" s="20"/>
      <c r="K2" s="20"/>
      <c r="L2" s="20"/>
      <c r="M2" s="20"/>
      <c r="N2" s="20"/>
      <c r="O2" s="8"/>
    </row>
    <row r="3" spans="1:15" ht="40.5" x14ac:dyDescent="0.15">
      <c r="A3" s="1" t="s">
        <v>7</v>
      </c>
      <c r="B3" s="1" t="s">
        <v>8</v>
      </c>
      <c r="C3" s="10" t="s">
        <v>9</v>
      </c>
      <c r="D3" s="11" t="s">
        <v>10</v>
      </c>
      <c r="E3" s="10" t="s">
        <v>11</v>
      </c>
      <c r="F3" s="10" t="s">
        <v>12</v>
      </c>
      <c r="G3" s="11" t="s">
        <v>13</v>
      </c>
      <c r="H3" s="12" t="s">
        <v>14</v>
      </c>
      <c r="I3" s="22" t="s">
        <v>15</v>
      </c>
      <c r="J3" s="22" t="s">
        <v>16</v>
      </c>
      <c r="K3" s="22" t="s">
        <v>25</v>
      </c>
      <c r="L3" s="22" t="s">
        <v>26</v>
      </c>
      <c r="M3" s="22" t="s">
        <v>19</v>
      </c>
      <c r="N3" s="22" t="s">
        <v>20</v>
      </c>
      <c r="O3" s="1" t="s">
        <v>21</v>
      </c>
    </row>
    <row r="4" spans="1:15" x14ac:dyDescent="0.15">
      <c r="A4" s="13" t="s">
        <v>40</v>
      </c>
      <c r="B4" s="14" t="s">
        <v>41</v>
      </c>
      <c r="C4" s="13">
        <v>204.199997</v>
      </c>
      <c r="D4" s="14">
        <v>0.245</v>
      </c>
      <c r="E4" s="3">
        <f>C4*D4</f>
        <v>50.028999264999996</v>
      </c>
      <c r="F4" s="3">
        <f>SUM(E4:E6)</f>
        <v>205.48068965499999</v>
      </c>
      <c r="G4" s="4">
        <v>1</v>
      </c>
      <c r="H4">
        <v>11.343</v>
      </c>
      <c r="I4" s="23">
        <f>G4/F4</f>
        <v>4.8666373549698999E-3</v>
      </c>
      <c r="J4" s="23">
        <f>SUM(I4)</f>
        <v>4.8666373549698999E-3</v>
      </c>
      <c r="K4" s="23">
        <f>1/J4</f>
        <v>205.48068965499999</v>
      </c>
      <c r="L4" s="23">
        <f>0.6022*H4/K4</f>
        <v>3.3242805498992473E-2</v>
      </c>
      <c r="M4" s="23">
        <f>0.6022*H4*G4/F4</f>
        <v>3.3242805498992473E-2</v>
      </c>
      <c r="N4" s="23">
        <f>M4*D4</f>
        <v>8.1444873472531557E-3</v>
      </c>
      <c r="O4" s="24">
        <f>$F$1*N4</f>
        <v>8.1444873472531557E-3</v>
      </c>
    </row>
    <row r="5" spans="1:15" x14ac:dyDescent="0.15">
      <c r="A5" s="13" t="s">
        <v>42</v>
      </c>
      <c r="B5" s="14" t="s">
        <v>43</v>
      </c>
      <c r="C5" s="13">
        <v>205.199997</v>
      </c>
      <c r="D5" s="14">
        <v>0.224</v>
      </c>
      <c r="E5" s="3">
        <f>C5*D5</f>
        <v>45.964799327999998</v>
      </c>
      <c r="F5" s="3">
        <f>SUM(E4:E6)</f>
        <v>205.48068965499999</v>
      </c>
      <c r="G5" s="4">
        <v>1</v>
      </c>
      <c r="H5">
        <v>11.343</v>
      </c>
      <c r="I5" s="23">
        <f>G5/F5</f>
        <v>4.8666373549698999E-3</v>
      </c>
      <c r="J5" s="23">
        <f>SUM(I5)</f>
        <v>4.8666373549698999E-3</v>
      </c>
      <c r="K5" s="23">
        <f>1/J5</f>
        <v>205.48068965499999</v>
      </c>
      <c r="L5" s="23">
        <f>0.6022*H5/K5</f>
        <v>3.3242805498992473E-2</v>
      </c>
      <c r="M5" s="23">
        <f>0.6022*H5*G5/F5</f>
        <v>3.3242805498992473E-2</v>
      </c>
      <c r="N5" s="23">
        <f>M5*D5</f>
        <v>7.4463884317743142E-3</v>
      </c>
      <c r="O5" s="24">
        <f>$F$1*N5</f>
        <v>7.4463884317743142E-3</v>
      </c>
    </row>
    <row r="6" spans="1:15" x14ac:dyDescent="0.15">
      <c r="A6" s="13" t="s">
        <v>44</v>
      </c>
      <c r="B6" s="14" t="s">
        <v>45</v>
      </c>
      <c r="C6" s="13">
        <v>206.19000199999999</v>
      </c>
      <c r="D6" s="14">
        <v>0.53100000000000003</v>
      </c>
      <c r="E6" s="3">
        <f>C6*D6</f>
        <v>109.486891062</v>
      </c>
      <c r="F6" s="3">
        <f>SUM(E4:E6)</f>
        <v>205.48068965499999</v>
      </c>
      <c r="G6" s="4">
        <v>1</v>
      </c>
      <c r="H6">
        <v>11.343</v>
      </c>
      <c r="I6" s="23">
        <f>G6/F6</f>
        <v>4.8666373549698999E-3</v>
      </c>
      <c r="J6" s="23">
        <f>SUM(I6)</f>
        <v>4.8666373549698999E-3</v>
      </c>
      <c r="K6" s="23">
        <f>1/J6</f>
        <v>205.48068965499999</v>
      </c>
      <c r="L6" s="23">
        <f>0.6022*H6/K6</f>
        <v>3.3242805498992473E-2</v>
      </c>
      <c r="M6" s="23">
        <f>0.6022*H6*G6/F6</f>
        <v>3.3242805498992473E-2</v>
      </c>
      <c r="N6" s="23">
        <f>M6*D6</f>
        <v>1.7651929719965005E-2</v>
      </c>
      <c r="O6" s="24">
        <f>$F$1*N6</f>
        <v>1.7651929719965005E-2</v>
      </c>
    </row>
  </sheetData>
  <phoneticPr fontId="9" type="noConversion"/>
  <pageMargins left="0.75" right="0.75" top="1" bottom="1" header="0.51111111111111107" footer="0.51111111111111107"/>
  <pageSetup paperSize="9" orientation="portrait" horizontalDpi="0" verticalDpi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opLeftCell="B4" zoomScaleSheetLayoutView="100" workbookViewId="0">
      <selection activeCell="B8" sqref="A8:XFD32"/>
    </sheetView>
  </sheetViews>
  <sheetFormatPr defaultColWidth="9" defaultRowHeight="14.25" x14ac:dyDescent="0.15"/>
  <cols>
    <col min="1" max="1" width="11.75" customWidth="1"/>
    <col min="3" max="3" width="11.5" bestFit="1" customWidth="1"/>
    <col min="5" max="6" width="13.75" bestFit="1" customWidth="1"/>
    <col min="7" max="7" width="9.375" bestFit="1" customWidth="1"/>
    <col min="9" max="15" width="12.625" bestFit="1" customWidth="1"/>
  </cols>
  <sheetData>
    <row r="1" spans="1:15" x14ac:dyDescent="0.15">
      <c r="A1" s="1" t="s">
        <v>0</v>
      </c>
      <c r="B1" s="2" t="s">
        <v>191</v>
      </c>
      <c r="C1" s="3" t="s">
        <v>2</v>
      </c>
      <c r="D1" s="4" t="s">
        <v>3</v>
      </c>
      <c r="E1" s="3" t="s">
        <v>4</v>
      </c>
      <c r="F1" s="5">
        <f>H1*J1</f>
        <v>1</v>
      </c>
      <c r="G1" s="6" t="s">
        <v>5</v>
      </c>
      <c r="H1" s="7">
        <v>1</v>
      </c>
      <c r="I1" s="20" t="s">
        <v>6</v>
      </c>
      <c r="J1" s="5">
        <v>1</v>
      </c>
      <c r="K1" s="20"/>
      <c r="L1" s="20"/>
      <c r="M1" s="20"/>
      <c r="N1" s="8"/>
      <c r="O1" s="21"/>
    </row>
    <row r="2" spans="1:15" x14ac:dyDescent="0.15">
      <c r="A2" s="8"/>
      <c r="B2" s="8"/>
      <c r="C2" s="3"/>
      <c r="D2" s="6"/>
      <c r="E2" s="3"/>
      <c r="F2" s="3"/>
      <c r="G2" s="6"/>
      <c r="H2" s="9"/>
      <c r="I2" s="20"/>
      <c r="J2" s="20"/>
      <c r="K2" s="20"/>
      <c r="L2" s="20"/>
      <c r="M2" s="20"/>
      <c r="N2" s="20"/>
      <c r="O2" s="8"/>
    </row>
    <row r="3" spans="1:15" ht="54" x14ac:dyDescent="0.15">
      <c r="A3" s="1" t="s">
        <v>7</v>
      </c>
      <c r="B3" s="1" t="s">
        <v>8</v>
      </c>
      <c r="C3" s="10" t="s">
        <v>9</v>
      </c>
      <c r="D3" s="11" t="s">
        <v>10</v>
      </c>
      <c r="E3" s="10" t="s">
        <v>11</v>
      </c>
      <c r="F3" s="10" t="s">
        <v>12</v>
      </c>
      <c r="G3" s="11" t="s">
        <v>13</v>
      </c>
      <c r="H3" s="12" t="s">
        <v>14</v>
      </c>
      <c r="I3" s="22" t="s">
        <v>15</v>
      </c>
      <c r="J3" s="22" t="s">
        <v>16</v>
      </c>
      <c r="K3" s="22" t="s">
        <v>25</v>
      </c>
      <c r="L3" s="22" t="s">
        <v>26</v>
      </c>
      <c r="M3" s="22" t="s">
        <v>19</v>
      </c>
      <c r="N3" s="22" t="s">
        <v>20</v>
      </c>
      <c r="O3" s="1" t="s">
        <v>21</v>
      </c>
    </row>
    <row r="4" spans="1:15" x14ac:dyDescent="0.15">
      <c r="A4" s="13" t="s">
        <v>179</v>
      </c>
      <c r="B4" s="14" t="s">
        <v>47</v>
      </c>
      <c r="C4" s="13">
        <v>180.38999899999999</v>
      </c>
      <c r="D4" s="14">
        <v>0.26540000000000002</v>
      </c>
      <c r="E4" s="3">
        <f>C4*D4</f>
        <v>47.875505734600004</v>
      </c>
      <c r="F4" s="3">
        <f>SUM(E4:E7)</f>
        <v>182.26899420220002</v>
      </c>
      <c r="G4" s="4">
        <v>1</v>
      </c>
      <c r="H4">
        <v>19.25</v>
      </c>
      <c r="I4" s="23">
        <f>G4/F4</f>
        <v>5.4863966544449706E-3</v>
      </c>
      <c r="J4" s="23">
        <f>SUM(I4)</f>
        <v>5.4863966544449706E-3</v>
      </c>
      <c r="K4" s="23">
        <f>1/J4</f>
        <v>182.26899420220002</v>
      </c>
      <c r="L4" s="23">
        <f>0.6022*H4/K4</f>
        <v>6.3600230257155152E-2</v>
      </c>
      <c r="M4" s="23">
        <f>0.6022*H4*G4/F4</f>
        <v>6.3600230257155152E-2</v>
      </c>
      <c r="N4" s="23">
        <f>M4*D4</f>
        <v>1.6879501110248978E-2</v>
      </c>
      <c r="O4" s="24">
        <f>$F$1*N4</f>
        <v>1.6879501110248978E-2</v>
      </c>
    </row>
    <row r="5" spans="1:15" x14ac:dyDescent="0.15">
      <c r="A5" s="13" t="s">
        <v>48</v>
      </c>
      <c r="B5" s="14" t="s">
        <v>49</v>
      </c>
      <c r="C5" s="13">
        <v>181.38000500000001</v>
      </c>
      <c r="D5" s="14">
        <v>0.14330000000000001</v>
      </c>
      <c r="E5" s="3">
        <f>C5*D5</f>
        <v>25.991754716500004</v>
      </c>
      <c r="F5" s="3">
        <f>SUM(E4:E7)</f>
        <v>182.26899420220002</v>
      </c>
      <c r="G5" s="4">
        <v>1</v>
      </c>
      <c r="H5">
        <v>19.25</v>
      </c>
      <c r="I5" s="23">
        <f>G5/F5</f>
        <v>5.4863966544449706E-3</v>
      </c>
      <c r="J5" s="23">
        <f>SUM(I5)</f>
        <v>5.4863966544449706E-3</v>
      </c>
      <c r="K5" s="23">
        <f>1/J5</f>
        <v>182.26899420220002</v>
      </c>
      <c r="L5" s="23">
        <f>0.6022*H5/K5</f>
        <v>6.3600230257155152E-2</v>
      </c>
      <c r="M5" s="23">
        <f>0.6022*H5*G5/F5</f>
        <v>6.3600230257155152E-2</v>
      </c>
      <c r="N5" s="23">
        <f>M5*D5</f>
        <v>9.1139129958503345E-3</v>
      </c>
      <c r="O5" s="24">
        <f>$F$1*N5</f>
        <v>9.1139129958503345E-3</v>
      </c>
    </row>
    <row r="6" spans="1:15" x14ac:dyDescent="0.15">
      <c r="A6" s="13" t="s">
        <v>50</v>
      </c>
      <c r="B6" s="14" t="s">
        <v>51</v>
      </c>
      <c r="C6" s="13">
        <v>182.36999499999999</v>
      </c>
      <c r="D6" s="14">
        <v>0.30669999999999997</v>
      </c>
      <c r="E6" s="3">
        <f>C6*D6</f>
        <v>55.932877466499988</v>
      </c>
      <c r="F6" s="3">
        <f>SUM(E4:E7)</f>
        <v>182.26899420220002</v>
      </c>
      <c r="G6" s="4">
        <v>1</v>
      </c>
      <c r="H6">
        <v>19.25</v>
      </c>
      <c r="I6" s="23">
        <f>G6/F6</f>
        <v>5.4863966544449706E-3</v>
      </c>
      <c r="J6" s="23">
        <f>SUM(I6)</f>
        <v>5.4863966544449706E-3</v>
      </c>
      <c r="K6" s="23">
        <f>1/J6</f>
        <v>182.26899420220002</v>
      </c>
      <c r="L6" s="23">
        <f>0.6022*H6/K6</f>
        <v>6.3600230257155152E-2</v>
      </c>
      <c r="M6" s="23">
        <f>0.6022*H6*G6/F6</f>
        <v>6.3600230257155152E-2</v>
      </c>
      <c r="N6" s="23">
        <f>M6*D6</f>
        <v>1.9506190619869482E-2</v>
      </c>
      <c r="O6" s="24">
        <f>$F$1*N6</f>
        <v>1.9506190619869482E-2</v>
      </c>
    </row>
    <row r="7" spans="1:15" x14ac:dyDescent="0.15">
      <c r="A7" s="13" t="s">
        <v>52</v>
      </c>
      <c r="B7" s="14" t="s">
        <v>53</v>
      </c>
      <c r="C7" s="13">
        <v>184.36000100000001</v>
      </c>
      <c r="D7" s="14">
        <v>0.28460000000000002</v>
      </c>
      <c r="E7" s="3">
        <f>C7*D7</f>
        <v>52.468856284600008</v>
      </c>
      <c r="F7" s="3">
        <f>SUM(E4:E7)</f>
        <v>182.26899420220002</v>
      </c>
      <c r="G7" s="4">
        <v>1</v>
      </c>
      <c r="H7">
        <v>19.25</v>
      </c>
      <c r="I7" s="23">
        <f>G7/F7</f>
        <v>5.4863966544449706E-3</v>
      </c>
      <c r="J7" s="23">
        <f>SUM(I7)</f>
        <v>5.4863966544449706E-3</v>
      </c>
      <c r="K7" s="23">
        <f>1/J7</f>
        <v>182.26899420220002</v>
      </c>
      <c r="L7" s="23">
        <f>0.6022*H7/K7</f>
        <v>6.3600230257155152E-2</v>
      </c>
      <c r="M7" s="23">
        <f>0.6022*H7*G7/F7</f>
        <v>6.3600230257155152E-2</v>
      </c>
      <c r="N7" s="23">
        <f>M7*D7</f>
        <v>1.8100625531186357E-2</v>
      </c>
      <c r="O7" s="24">
        <f>$F$1*N7</f>
        <v>1.8100625531186357E-2</v>
      </c>
    </row>
  </sheetData>
  <phoneticPr fontId="9" type="noConversion"/>
  <pageMargins left="0.75" right="0.75" top="1" bottom="1" header="0.51111111111111107" footer="0.51111111111111107"/>
  <pageSetup paperSize="9" orientation="portrait" horizontalDpi="0" verticalDpi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zoomScaleSheetLayoutView="100" workbookViewId="0">
      <selection activeCell="A7" sqref="A7:XFD28"/>
    </sheetView>
  </sheetViews>
  <sheetFormatPr defaultColWidth="9" defaultRowHeight="14.25" x14ac:dyDescent="0.15"/>
  <cols>
    <col min="1" max="1" width="12.625" customWidth="1"/>
    <col min="3" max="3" width="14" customWidth="1"/>
    <col min="4" max="5" width="13.375" customWidth="1"/>
    <col min="6" max="6" width="16.125" customWidth="1"/>
    <col min="7" max="7" width="12" customWidth="1"/>
    <col min="8" max="8" width="10.75" customWidth="1"/>
    <col min="9" max="9" width="13.75" customWidth="1"/>
    <col min="10" max="10" width="12.25" customWidth="1"/>
    <col min="11" max="11" width="14.5" customWidth="1"/>
    <col min="12" max="12" width="12.125" customWidth="1"/>
    <col min="13" max="13" width="15.875" customWidth="1"/>
    <col min="14" max="14" width="17" customWidth="1"/>
  </cols>
  <sheetData>
    <row r="1" spans="1:20" x14ac:dyDescent="0.15">
      <c r="A1" s="1" t="s">
        <v>0</v>
      </c>
      <c r="B1" s="2" t="s">
        <v>192</v>
      </c>
      <c r="C1" s="3" t="s">
        <v>2</v>
      </c>
      <c r="D1" s="4" t="s">
        <v>55</v>
      </c>
      <c r="E1" s="3" t="s">
        <v>4</v>
      </c>
      <c r="F1" s="26">
        <f>H1*J1</f>
        <v>1</v>
      </c>
      <c r="G1" s="6" t="s">
        <v>5</v>
      </c>
      <c r="H1" s="7">
        <v>1</v>
      </c>
      <c r="I1" s="20" t="s">
        <v>6</v>
      </c>
      <c r="J1" s="5">
        <v>1</v>
      </c>
      <c r="K1" s="20"/>
      <c r="L1" s="20"/>
      <c r="M1" s="8"/>
      <c r="N1" s="21"/>
    </row>
    <row r="2" spans="1:20" x14ac:dyDescent="0.15">
      <c r="A2" s="8"/>
      <c r="B2" s="8"/>
      <c r="C2" s="3"/>
      <c r="D2" s="6"/>
      <c r="E2" s="3"/>
      <c r="F2" s="3"/>
      <c r="G2" s="6"/>
      <c r="H2" s="9"/>
      <c r="I2" s="20"/>
      <c r="J2" s="20"/>
      <c r="K2" s="20"/>
      <c r="L2" s="20"/>
      <c r="M2" s="20"/>
      <c r="N2" s="8"/>
    </row>
    <row r="3" spans="1:20" ht="40.5" x14ac:dyDescent="0.15">
      <c r="A3" s="1" t="s">
        <v>7</v>
      </c>
      <c r="B3" s="1" t="s">
        <v>8</v>
      </c>
      <c r="C3" s="10" t="s">
        <v>9</v>
      </c>
      <c r="D3" s="11" t="s">
        <v>10</v>
      </c>
      <c r="E3" s="10" t="s">
        <v>56</v>
      </c>
      <c r="F3" s="10" t="s">
        <v>12</v>
      </c>
      <c r="G3" s="11" t="s">
        <v>57</v>
      </c>
      <c r="H3" s="12" t="s">
        <v>14</v>
      </c>
      <c r="I3" s="22" t="s">
        <v>58</v>
      </c>
      <c r="J3" s="22" t="s">
        <v>59</v>
      </c>
      <c r="K3" s="22" t="s">
        <v>60</v>
      </c>
      <c r="L3" s="22" t="s">
        <v>19</v>
      </c>
      <c r="M3" s="22" t="s">
        <v>20</v>
      </c>
      <c r="N3" s="1" t="s">
        <v>21</v>
      </c>
    </row>
    <row r="4" spans="1:20" x14ac:dyDescent="0.15">
      <c r="A4" s="13" t="s">
        <v>61</v>
      </c>
      <c r="B4" s="14" t="s">
        <v>62</v>
      </c>
      <c r="C4" s="13">
        <v>9.9269210000000001</v>
      </c>
      <c r="D4" s="14">
        <v>0.19900000000000001</v>
      </c>
      <c r="E4" s="3">
        <f>C4*D4</f>
        <v>1.9754572790000002</v>
      </c>
      <c r="F4" s="3">
        <f>SUM(E4:E5)</f>
        <v>10.718131979000001</v>
      </c>
      <c r="G4" s="41">
        <v>4</v>
      </c>
      <c r="H4" s="52">
        <v>2.5099999999999998</v>
      </c>
      <c r="I4" s="23">
        <f>G4*F4</f>
        <v>42.872527916000003</v>
      </c>
      <c r="J4" s="23">
        <f>SUM(I4:I6)</f>
        <v>54.769427916000005</v>
      </c>
      <c r="K4" s="23">
        <f>0.6022*H4/J4</f>
        <v>2.7597914703769127E-2</v>
      </c>
      <c r="L4" s="23">
        <f>K4*G4</f>
        <v>0.11039165881507651</v>
      </c>
      <c r="M4" s="23">
        <f>L4*D4</f>
        <v>2.1967940104200227E-2</v>
      </c>
      <c r="N4" s="24">
        <f>$F$1*M4</f>
        <v>2.1967940104200227E-2</v>
      </c>
      <c r="O4" s="21"/>
      <c r="P4" s="21"/>
      <c r="Q4" s="21"/>
      <c r="R4" s="21"/>
      <c r="S4" s="21"/>
      <c r="T4" s="21"/>
    </row>
    <row r="5" spans="1:20" x14ac:dyDescent="0.15">
      <c r="A5" s="13" t="s">
        <v>63</v>
      </c>
      <c r="B5" s="14" t="s">
        <v>64</v>
      </c>
      <c r="C5" s="13">
        <v>10.9147</v>
      </c>
      <c r="D5" s="14">
        <v>0.80100000000000005</v>
      </c>
      <c r="E5" s="3">
        <f>C5*D5</f>
        <v>8.7426747000000002</v>
      </c>
      <c r="F5" s="3">
        <f t="shared" ref="F5:K5" si="0">F4</f>
        <v>10.718131979000001</v>
      </c>
      <c r="G5" s="41">
        <v>4</v>
      </c>
      <c r="H5" s="52">
        <f t="shared" si="0"/>
        <v>2.5099999999999998</v>
      </c>
      <c r="I5" s="23"/>
      <c r="J5" s="23"/>
      <c r="K5" s="23">
        <f t="shared" si="0"/>
        <v>2.7597914703769127E-2</v>
      </c>
      <c r="L5" s="23">
        <f>K5*G5</f>
        <v>0.11039165881507651</v>
      </c>
      <c r="M5" s="23">
        <f>L5*D5</f>
        <v>8.8423718710876287E-2</v>
      </c>
      <c r="N5" s="24">
        <f>$F$1*M5</f>
        <v>8.8423718710876287E-2</v>
      </c>
      <c r="O5" s="21"/>
      <c r="P5" s="21"/>
      <c r="Q5" s="21"/>
      <c r="R5" s="21"/>
      <c r="S5" s="21"/>
      <c r="T5" s="21"/>
    </row>
    <row r="6" spans="1:20" x14ac:dyDescent="0.15">
      <c r="A6" s="13" t="s">
        <v>27</v>
      </c>
      <c r="B6" s="14" t="s">
        <v>28</v>
      </c>
      <c r="C6" s="13">
        <v>11.8969</v>
      </c>
      <c r="D6" s="14">
        <v>1</v>
      </c>
      <c r="E6" s="3">
        <f>C6*D6</f>
        <v>11.8969</v>
      </c>
      <c r="F6" s="3">
        <f>SUM(E6)</f>
        <v>11.8969</v>
      </c>
      <c r="G6" s="41">
        <v>1</v>
      </c>
      <c r="H6" s="52">
        <f>$H$5</f>
        <v>2.5099999999999998</v>
      </c>
      <c r="I6" s="23">
        <f>G6*F6</f>
        <v>11.8969</v>
      </c>
      <c r="J6" s="23"/>
      <c r="K6" s="23">
        <f>K5</f>
        <v>2.7597914703769127E-2</v>
      </c>
      <c r="L6" s="23">
        <f>K6*G6</f>
        <v>2.7597914703769127E-2</v>
      </c>
      <c r="M6" s="23">
        <f>L6*D6</f>
        <v>2.7597914703769127E-2</v>
      </c>
      <c r="N6" s="24">
        <f>$F$1*M6</f>
        <v>2.7597914703769127E-2</v>
      </c>
      <c r="O6" s="21"/>
      <c r="P6" s="21"/>
      <c r="Q6" s="21"/>
      <c r="R6" s="21"/>
      <c r="S6" s="21"/>
      <c r="T6" s="21"/>
    </row>
  </sheetData>
  <phoneticPr fontId="9" type="noConversion"/>
  <pageMargins left="0.75" right="0.75" top="1" bottom="1" header="0.51111111111111107" footer="0.51111111111111107"/>
  <pageSetup paperSize="9" orientation="portrait" horizontalDpi="0" verticalDpi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zoomScaleSheetLayoutView="100" workbookViewId="0">
      <selection activeCell="A10" sqref="A10:XFD201"/>
    </sheetView>
  </sheetViews>
  <sheetFormatPr defaultColWidth="9" defaultRowHeight="14.25" x14ac:dyDescent="0.15"/>
  <cols>
    <col min="1" max="1" width="12.5" customWidth="1"/>
    <col min="2" max="2" width="10.875" customWidth="1"/>
    <col min="3" max="3" width="13.375" customWidth="1"/>
    <col min="4" max="4" width="11.375" customWidth="1"/>
    <col min="5" max="5" width="12.75" customWidth="1"/>
    <col min="6" max="6" width="13.75" customWidth="1"/>
    <col min="7" max="7" width="14.75" customWidth="1"/>
    <col min="8" max="8" width="13.125" customWidth="1"/>
    <col min="9" max="9" width="12.5" customWidth="1"/>
    <col min="10" max="10" width="12.875" customWidth="1"/>
    <col min="11" max="11" width="12.75" customWidth="1"/>
    <col min="12" max="12" width="13.375" customWidth="1"/>
    <col min="13" max="13" width="14.375" customWidth="1"/>
    <col min="14" max="14" width="12.875" customWidth="1"/>
    <col min="15" max="15" width="15.75" customWidth="1"/>
    <col min="16" max="16" width="12" customWidth="1"/>
  </cols>
  <sheetData>
    <row r="1" spans="1:16" x14ac:dyDescent="0.15">
      <c r="A1" s="1" t="s">
        <v>0</v>
      </c>
      <c r="B1" s="2" t="s">
        <v>65</v>
      </c>
      <c r="C1" s="3" t="s">
        <v>2</v>
      </c>
      <c r="D1" s="4" t="s">
        <v>3</v>
      </c>
      <c r="E1" s="3" t="s">
        <v>4</v>
      </c>
      <c r="F1" s="5">
        <f>H1*J1</f>
        <v>1</v>
      </c>
      <c r="G1" s="6" t="s">
        <v>5</v>
      </c>
      <c r="H1" s="7">
        <v>1</v>
      </c>
      <c r="I1" s="20" t="s">
        <v>6</v>
      </c>
      <c r="J1" s="5">
        <v>1</v>
      </c>
      <c r="K1" s="20"/>
      <c r="L1" s="20"/>
      <c r="M1" s="20"/>
      <c r="N1" s="8"/>
      <c r="O1" s="21"/>
    </row>
    <row r="2" spans="1:16" x14ac:dyDescent="0.15">
      <c r="A2" s="8"/>
      <c r="B2" s="8"/>
      <c r="C2" s="3"/>
      <c r="D2" s="6"/>
      <c r="E2" s="3"/>
      <c r="F2" s="3"/>
      <c r="G2" s="6"/>
      <c r="H2" s="9"/>
      <c r="I2" s="20"/>
      <c r="J2" s="20"/>
      <c r="K2" s="20"/>
      <c r="L2" s="20"/>
      <c r="M2" s="20"/>
      <c r="N2" s="20"/>
      <c r="O2" s="8"/>
    </row>
    <row r="3" spans="1:16" ht="40.5" x14ac:dyDescent="0.15">
      <c r="A3" s="1" t="s">
        <v>7</v>
      </c>
      <c r="B3" s="1" t="s">
        <v>8</v>
      </c>
      <c r="C3" s="10" t="s">
        <v>9</v>
      </c>
      <c r="D3" s="11" t="s">
        <v>10</v>
      </c>
      <c r="E3" s="10" t="s">
        <v>11</v>
      </c>
      <c r="F3" s="10" t="s">
        <v>12</v>
      </c>
      <c r="G3" s="11" t="s">
        <v>13</v>
      </c>
      <c r="H3" s="12" t="s">
        <v>14</v>
      </c>
      <c r="I3" s="22" t="s">
        <v>15</v>
      </c>
      <c r="J3" s="22" t="s">
        <v>16</v>
      </c>
      <c r="K3" s="22" t="s">
        <v>17</v>
      </c>
      <c r="L3" s="22" t="s">
        <v>18</v>
      </c>
      <c r="M3" s="22" t="s">
        <v>19</v>
      </c>
      <c r="N3" s="22" t="s">
        <v>20</v>
      </c>
      <c r="O3" s="1" t="s">
        <v>21</v>
      </c>
    </row>
    <row r="4" spans="1:16" x14ac:dyDescent="0.15">
      <c r="A4" s="13" t="s">
        <v>22</v>
      </c>
      <c r="B4" s="14" t="s">
        <v>23</v>
      </c>
      <c r="C4" s="13">
        <v>8.9347799999999999</v>
      </c>
      <c r="D4" s="14">
        <v>1</v>
      </c>
      <c r="E4" s="3">
        <f t="shared" ref="E4:E9" si="0">C4*D4</f>
        <v>8.9347799999999999</v>
      </c>
      <c r="F4" s="3">
        <f>SUM(E4:E4)</f>
        <v>8.9347799999999999</v>
      </c>
      <c r="G4" s="51">
        <v>0.63600000000000001</v>
      </c>
      <c r="H4" s="9">
        <v>2.2599999999999998</v>
      </c>
      <c r="I4" s="23">
        <f>G4/F4</f>
        <v>7.1182502535037231E-2</v>
      </c>
      <c r="J4" s="23">
        <f>SUM(I4:I5)</f>
        <v>7.8660869524561125E-2</v>
      </c>
      <c r="K4" s="23">
        <f>1/J4</f>
        <v>12.71280124468697</v>
      </c>
      <c r="L4" s="23">
        <f t="shared" ref="L4:L9" si="1">0.6022*H4/K4</f>
        <v>0.10705524091858099</v>
      </c>
      <c r="M4" s="23">
        <f t="shared" ref="M4:M9" si="2">0.6022*H4*G4/F4</f>
        <v>9.6877392840114693E-2</v>
      </c>
      <c r="N4" s="23">
        <f t="shared" ref="N4:N9" si="3">M4*D4</f>
        <v>9.6877392840114693E-2</v>
      </c>
      <c r="O4" s="24">
        <f t="shared" ref="O4:O9" si="4">$F$1*N4</f>
        <v>9.6877392840114693E-2</v>
      </c>
      <c r="P4" s="55"/>
    </row>
    <row r="5" spans="1:16" x14ac:dyDescent="0.15">
      <c r="A5" s="13" t="s">
        <v>66</v>
      </c>
      <c r="B5" s="14" t="s">
        <v>67</v>
      </c>
      <c r="C5" s="13">
        <v>45.557898999999999</v>
      </c>
      <c r="D5" s="14">
        <v>8.2500000000000004E-2</v>
      </c>
      <c r="E5" s="3">
        <f t="shared" si="0"/>
        <v>3.7585266675</v>
      </c>
      <c r="F5" s="3">
        <f>SUM(E5:E9)</f>
        <v>47.470256607799996</v>
      </c>
      <c r="G5" s="51">
        <v>0.35499999999999998</v>
      </c>
      <c r="H5" s="9">
        <f>H4</f>
        <v>2.2599999999999998</v>
      </c>
      <c r="I5" s="23">
        <f>G5/F5</f>
        <v>7.4783669895238936E-3</v>
      </c>
      <c r="J5" s="23"/>
      <c r="K5" s="23">
        <f>K4</f>
        <v>12.71280124468697</v>
      </c>
      <c r="L5" s="23">
        <f t="shared" si="1"/>
        <v>0.10705524091858099</v>
      </c>
      <c r="M5" s="23">
        <f t="shared" si="2"/>
        <v>1.0177848078466311E-2</v>
      </c>
      <c r="N5" s="23">
        <f t="shared" si="3"/>
        <v>8.3967246647347071E-4</v>
      </c>
      <c r="O5" s="24">
        <f t="shared" si="4"/>
        <v>8.3967246647347071E-4</v>
      </c>
      <c r="P5" s="55"/>
    </row>
    <row r="6" spans="1:16" x14ac:dyDescent="0.15">
      <c r="A6" s="13" t="s">
        <v>68</v>
      </c>
      <c r="B6" s="14" t="s">
        <v>69</v>
      </c>
      <c r="C6" s="13">
        <v>46.548400999999998</v>
      </c>
      <c r="D6" s="14">
        <v>7.4399999999999994E-2</v>
      </c>
      <c r="E6" s="3">
        <f t="shared" si="0"/>
        <v>3.4632010343999995</v>
      </c>
      <c r="F6" s="3">
        <f>F5</f>
        <v>47.470256607799996</v>
      </c>
      <c r="G6" s="51">
        <v>0.35499999999999998</v>
      </c>
      <c r="H6" s="9">
        <f>H5</f>
        <v>2.2599999999999998</v>
      </c>
      <c r="I6" s="23"/>
      <c r="J6" s="23"/>
      <c r="K6" s="23">
        <f>K5</f>
        <v>12.71280124468697</v>
      </c>
      <c r="L6" s="23">
        <f t="shared" si="1"/>
        <v>0.10705524091858099</v>
      </c>
      <c r="M6" s="23">
        <f t="shared" si="2"/>
        <v>1.0177848078466311E-2</v>
      </c>
      <c r="N6" s="23">
        <f t="shared" si="3"/>
        <v>7.5723189703789354E-4</v>
      </c>
      <c r="O6" s="24">
        <f t="shared" si="4"/>
        <v>7.5723189703789354E-4</v>
      </c>
      <c r="P6" s="55"/>
    </row>
    <row r="7" spans="1:16" x14ac:dyDescent="0.15">
      <c r="A7" s="13" t="s">
        <v>70</v>
      </c>
      <c r="B7" s="14" t="s">
        <v>71</v>
      </c>
      <c r="C7" s="13">
        <v>47.555999999999997</v>
      </c>
      <c r="D7" s="14">
        <v>0.73719999999999997</v>
      </c>
      <c r="E7" s="3">
        <f t="shared" si="0"/>
        <v>35.058283199999998</v>
      </c>
      <c r="F7" s="3">
        <f>F6</f>
        <v>47.470256607799996</v>
      </c>
      <c r="G7" s="51">
        <v>0.35499999999999998</v>
      </c>
      <c r="H7" s="9">
        <f>H6</f>
        <v>2.2599999999999998</v>
      </c>
      <c r="I7" s="23"/>
      <c r="J7" s="23"/>
      <c r="K7" s="23">
        <f>K6</f>
        <v>12.71280124468697</v>
      </c>
      <c r="L7" s="23">
        <f t="shared" si="1"/>
        <v>0.10705524091858099</v>
      </c>
      <c r="M7" s="23">
        <f t="shared" si="2"/>
        <v>1.0177848078466311E-2</v>
      </c>
      <c r="N7" s="23">
        <f t="shared" si="3"/>
        <v>7.503109603445364E-3</v>
      </c>
      <c r="O7" s="24">
        <f t="shared" si="4"/>
        <v>7.503109603445364E-3</v>
      </c>
      <c r="P7" s="55"/>
    </row>
    <row r="8" spans="1:16" x14ac:dyDescent="0.15">
      <c r="A8" s="13" t="s">
        <v>72</v>
      </c>
      <c r="B8" s="14" t="s">
        <v>73</v>
      </c>
      <c r="C8" s="13">
        <v>48.527400999999998</v>
      </c>
      <c r="D8" s="14">
        <v>5.4100000000000002E-2</v>
      </c>
      <c r="E8" s="3">
        <f t="shared" si="0"/>
        <v>2.6253323941</v>
      </c>
      <c r="F8" s="3">
        <f>F7</f>
        <v>47.470256607799996</v>
      </c>
      <c r="G8" s="51">
        <v>0.35499999999999998</v>
      </c>
      <c r="H8" s="9">
        <f>H7</f>
        <v>2.2599999999999998</v>
      </c>
      <c r="I8" s="23"/>
      <c r="J8" s="23"/>
      <c r="K8" s="23">
        <f>K7</f>
        <v>12.71280124468697</v>
      </c>
      <c r="L8" s="23">
        <f t="shared" si="1"/>
        <v>0.10705524091858099</v>
      </c>
      <c r="M8" s="23">
        <f t="shared" si="2"/>
        <v>1.0177848078466311E-2</v>
      </c>
      <c r="N8" s="23">
        <f t="shared" si="3"/>
        <v>5.5062158104502747E-4</v>
      </c>
      <c r="O8" s="24">
        <f t="shared" si="4"/>
        <v>5.5062158104502747E-4</v>
      </c>
      <c r="P8" s="55"/>
    </row>
    <row r="9" spans="1:16" x14ac:dyDescent="0.15">
      <c r="A9" s="13" t="s">
        <v>74</v>
      </c>
      <c r="B9" s="14" t="s">
        <v>75</v>
      </c>
      <c r="C9" s="13">
        <v>49.515701</v>
      </c>
      <c r="D9" s="14">
        <v>5.1799999999999999E-2</v>
      </c>
      <c r="E9" s="3">
        <f t="shared" si="0"/>
        <v>2.5649133117999998</v>
      </c>
      <c r="F9" s="3">
        <f>F5</f>
        <v>47.470256607799996</v>
      </c>
      <c r="G9" s="51">
        <v>0.35499999999999998</v>
      </c>
      <c r="H9" s="9">
        <f>H8</f>
        <v>2.2599999999999998</v>
      </c>
      <c r="I9" s="23"/>
      <c r="J9" s="23"/>
      <c r="K9" s="23">
        <f>K8</f>
        <v>12.71280124468697</v>
      </c>
      <c r="L9" s="23">
        <f t="shared" si="1"/>
        <v>0.10705524091858099</v>
      </c>
      <c r="M9" s="23">
        <f t="shared" si="2"/>
        <v>1.0177848078466311E-2</v>
      </c>
      <c r="N9" s="23">
        <f t="shared" si="3"/>
        <v>5.2721253046455487E-4</v>
      </c>
      <c r="O9" s="24">
        <f t="shared" si="4"/>
        <v>5.2721253046455487E-4</v>
      </c>
      <c r="P9" s="55"/>
    </row>
  </sheetData>
  <phoneticPr fontId="9" type="noConversion"/>
  <pageMargins left="0.75" right="0.75" top="1" bottom="1" header="0.51111111111111107" footer="0.51111111111111107"/>
  <pageSetup paperSize="9" orientation="portrait" horizontalDpi="180" verticalDpi="18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opLeftCell="C8" zoomScaleSheetLayoutView="100" workbookViewId="0">
      <selection activeCell="C8" sqref="A8:XFD38"/>
    </sheetView>
  </sheetViews>
  <sheetFormatPr defaultColWidth="9" defaultRowHeight="14.25" x14ac:dyDescent="0.15"/>
  <cols>
    <col min="1" max="1" width="14" customWidth="1"/>
    <col min="2" max="2" width="11.375" customWidth="1"/>
    <col min="3" max="3" width="12.875" customWidth="1"/>
    <col min="4" max="4" width="14.75" customWidth="1"/>
    <col min="5" max="5" width="12.625" customWidth="1"/>
    <col min="6" max="6" width="12.375" customWidth="1"/>
    <col min="7" max="7" width="14.75" customWidth="1"/>
    <col min="8" max="8" width="11.375" customWidth="1"/>
    <col min="9" max="9" width="11.75" customWidth="1"/>
    <col min="10" max="10" width="12" customWidth="1"/>
    <col min="11" max="11" width="12.75" customWidth="1"/>
    <col min="12" max="12" width="14.375" customWidth="1"/>
    <col min="13" max="13" width="14.625" customWidth="1"/>
    <col min="14" max="14" width="13.25" customWidth="1"/>
    <col min="15" max="15" width="15.375" customWidth="1"/>
  </cols>
  <sheetData>
    <row r="1" spans="1:15" x14ac:dyDescent="0.15">
      <c r="A1" s="1" t="s">
        <v>0</v>
      </c>
      <c r="B1" s="2" t="s">
        <v>76</v>
      </c>
      <c r="C1" s="3" t="s">
        <v>2</v>
      </c>
      <c r="D1" s="4" t="s">
        <v>77</v>
      </c>
      <c r="E1" s="3" t="s">
        <v>4</v>
      </c>
      <c r="F1" s="5">
        <f>H1*J1</f>
        <v>1</v>
      </c>
      <c r="G1" s="6" t="s">
        <v>5</v>
      </c>
      <c r="H1" s="7">
        <v>1</v>
      </c>
      <c r="I1" s="20" t="s">
        <v>6</v>
      </c>
      <c r="J1" s="5">
        <v>1</v>
      </c>
      <c r="K1" s="20"/>
      <c r="L1" s="20"/>
      <c r="M1" s="20"/>
      <c r="N1" s="8"/>
      <c r="O1" s="21"/>
    </row>
    <row r="2" spans="1:15" x14ac:dyDescent="0.15">
      <c r="A2" s="8"/>
      <c r="B2" s="8"/>
      <c r="C2" s="3"/>
      <c r="D2" s="4" t="s">
        <v>78</v>
      </c>
      <c r="E2" s="3"/>
      <c r="F2" s="6"/>
      <c r="G2" s="9"/>
      <c r="H2" s="20"/>
      <c r="I2" s="20"/>
      <c r="J2" s="20"/>
      <c r="K2" s="20"/>
      <c r="L2" s="20"/>
      <c r="M2" s="20"/>
      <c r="N2" s="8"/>
      <c r="O2" s="21"/>
    </row>
    <row r="3" spans="1:15" ht="40.5" x14ac:dyDescent="0.15">
      <c r="A3" s="1" t="s">
        <v>7</v>
      </c>
      <c r="B3" s="1" t="s">
        <v>8</v>
      </c>
      <c r="C3" s="10" t="s">
        <v>9</v>
      </c>
      <c r="D3" s="11" t="s">
        <v>10</v>
      </c>
      <c r="E3" s="10" t="s">
        <v>11</v>
      </c>
      <c r="F3" s="10" t="s">
        <v>12</v>
      </c>
      <c r="G3" s="11" t="s">
        <v>13</v>
      </c>
      <c r="H3" s="12" t="s">
        <v>14</v>
      </c>
      <c r="I3" s="22" t="s">
        <v>15</v>
      </c>
      <c r="J3" s="22" t="s">
        <v>16</v>
      </c>
      <c r="K3" s="22" t="s">
        <v>17</v>
      </c>
      <c r="L3" s="22" t="s">
        <v>18</v>
      </c>
      <c r="M3" s="22" t="s">
        <v>19</v>
      </c>
      <c r="N3" s="22" t="s">
        <v>20</v>
      </c>
      <c r="O3" s="1" t="s">
        <v>21</v>
      </c>
    </row>
    <row r="4" spans="1:15" x14ac:dyDescent="0.15">
      <c r="A4" s="13" t="s">
        <v>79</v>
      </c>
      <c r="B4" s="14" t="s">
        <v>80</v>
      </c>
      <c r="C4" s="13">
        <v>5.9634</v>
      </c>
      <c r="D4" s="14">
        <v>7.5899999999999995E-2</v>
      </c>
      <c r="E4" s="3">
        <f>C4*D4</f>
        <v>0.45262205999999999</v>
      </c>
      <c r="F4" s="3">
        <f>SUM(E4:E5)</f>
        <v>6.880414001200001</v>
      </c>
      <c r="G4" s="49">
        <v>0.1119</v>
      </c>
      <c r="H4" s="50">
        <v>1.97</v>
      </c>
      <c r="I4" s="23">
        <f>G4/F4</f>
        <v>1.6263556230843627E-2</v>
      </c>
      <c r="J4" s="23">
        <f>SUM(I4:I7)</f>
        <v>6.9980513153476129E-2</v>
      </c>
      <c r="K4" s="23">
        <f>1/J4</f>
        <v>14.289692300581926</v>
      </c>
      <c r="L4" s="23">
        <f>0.6022*H4/K4</f>
        <v>8.3020262091415942E-2</v>
      </c>
      <c r="M4" s="23">
        <f>0.6022*H4*G4/F4</f>
        <v>1.9294009717561643E-2</v>
      </c>
      <c r="N4" s="23">
        <f>M4*D4</f>
        <v>1.4644153375629285E-3</v>
      </c>
      <c r="O4" s="24">
        <f>$F$1*N4</f>
        <v>1.4644153375629285E-3</v>
      </c>
    </row>
    <row r="5" spans="1:15" x14ac:dyDescent="0.15">
      <c r="A5" s="13" t="s">
        <v>81</v>
      </c>
      <c r="B5" s="14" t="s">
        <v>82</v>
      </c>
      <c r="C5" s="13">
        <v>6.9557320000000002</v>
      </c>
      <c r="D5" s="14">
        <v>0.92410000000000003</v>
      </c>
      <c r="E5" s="3">
        <f>C5*D5</f>
        <v>6.4277919412000006</v>
      </c>
      <c r="F5" s="3">
        <f t="shared" ref="F5:K5" si="0">F4</f>
        <v>6.880414001200001</v>
      </c>
      <c r="G5" s="49">
        <v>0.1119</v>
      </c>
      <c r="H5" s="50">
        <f t="shared" si="0"/>
        <v>1.97</v>
      </c>
      <c r="I5" s="23"/>
      <c r="J5" s="23"/>
      <c r="K5" s="23">
        <f t="shared" si="0"/>
        <v>14.289692300581926</v>
      </c>
      <c r="L5" s="23">
        <f>0.6022*H5/K5</f>
        <v>8.3020262091415942E-2</v>
      </c>
      <c r="M5" s="23">
        <f>0.6022*H5*G5/F5</f>
        <v>1.9294009717561643E-2</v>
      </c>
      <c r="N5" s="23">
        <f>M5*D5</f>
        <v>1.7829594379998714E-2</v>
      </c>
      <c r="O5" s="24">
        <f>$F$1*N5</f>
        <v>1.7829594379998714E-2</v>
      </c>
    </row>
    <row r="6" spans="1:15" x14ac:dyDescent="0.15">
      <c r="A6" s="13" t="s">
        <v>22</v>
      </c>
      <c r="B6" s="14" t="s">
        <v>23</v>
      </c>
      <c r="C6" s="13">
        <v>8.9347799999999999</v>
      </c>
      <c r="D6" s="14">
        <v>1</v>
      </c>
      <c r="E6" s="3">
        <f>C6*D6</f>
        <v>8.9347799999999999</v>
      </c>
      <c r="F6" s="3">
        <f>SUM(E6:E6)</f>
        <v>8.9347799999999999</v>
      </c>
      <c r="G6" s="49">
        <v>0.1116</v>
      </c>
      <c r="H6" s="50">
        <f>$H$5</f>
        <v>1.97</v>
      </c>
      <c r="I6" s="23">
        <f>G6/F6</f>
        <v>1.2490514595770686E-2</v>
      </c>
      <c r="J6" s="23"/>
      <c r="K6" s="23">
        <f>$K$5</f>
        <v>14.289692300581926</v>
      </c>
      <c r="L6" s="23">
        <f>0.6022*H6/K6</f>
        <v>8.3020262091415942E-2</v>
      </c>
      <c r="M6" s="23">
        <f>0.6022*H6*G6/F6</f>
        <v>1.4817922142459019E-2</v>
      </c>
      <c r="N6" s="23">
        <f>M6*D6</f>
        <v>1.4817922142459019E-2</v>
      </c>
      <c r="O6" s="24">
        <f>$F$1*N6</f>
        <v>1.4817922142459019E-2</v>
      </c>
    </row>
    <row r="7" spans="1:15" x14ac:dyDescent="0.15">
      <c r="A7" s="13" t="s">
        <v>83</v>
      </c>
      <c r="B7" s="14" t="s">
        <v>84</v>
      </c>
      <c r="C7" s="13">
        <v>18.834999</v>
      </c>
      <c r="D7" s="14">
        <v>1</v>
      </c>
      <c r="E7" s="3">
        <f>C7*D7</f>
        <v>18.834999</v>
      </c>
      <c r="F7" s="3">
        <f>SUM(E7:E7)</f>
        <v>18.834999</v>
      </c>
      <c r="G7" s="49">
        <v>0.77649999999999997</v>
      </c>
      <c r="H7" s="50">
        <f>$H$5</f>
        <v>1.97</v>
      </c>
      <c r="I7" s="23">
        <f>G7/F7</f>
        <v>4.1226442326861817E-2</v>
      </c>
      <c r="J7" s="23"/>
      <c r="K7" s="23">
        <f>$K$5</f>
        <v>14.289692300581926</v>
      </c>
      <c r="L7" s="23">
        <f>0.6022*H7/K7</f>
        <v>8.3020262091415942E-2</v>
      </c>
      <c r="M7" s="23">
        <f>0.6022*H7*G7/F7</f>
        <v>4.8908330231395285E-2</v>
      </c>
      <c r="N7" s="23">
        <f>M7*D7</f>
        <v>4.8908330231395285E-2</v>
      </c>
      <c r="O7" s="24">
        <f>$F$1*N7</f>
        <v>4.8908330231395285E-2</v>
      </c>
    </row>
  </sheetData>
  <phoneticPr fontId="9" type="noConversion"/>
  <pageMargins left="0.75" right="0.75" top="1" bottom="1" header="0.51111111111111107" footer="0.51111111111111107"/>
  <pageSetup paperSize="9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Be</vt:lpstr>
      <vt:lpstr>C</vt:lpstr>
      <vt:lpstr>CU</vt:lpstr>
      <vt:lpstr>He</vt:lpstr>
      <vt:lpstr>Pb</vt:lpstr>
      <vt:lpstr>W</vt:lpstr>
      <vt:lpstr>C01_B4C</vt:lpstr>
      <vt:lpstr>Be12Ti</vt:lpstr>
      <vt:lpstr>FLiBe</vt:lpstr>
      <vt:lpstr>H2O液态</vt:lpstr>
      <vt:lpstr>H2O蒸汽</vt:lpstr>
      <vt:lpstr>H2Zr</vt:lpstr>
      <vt:lpstr>LI2TiO3</vt:lpstr>
      <vt:lpstr>Li4SiO4</vt:lpstr>
      <vt:lpstr>WC</vt:lpstr>
      <vt:lpstr>CLAM</vt:lpstr>
      <vt:lpstr>EUROFER97</vt:lpstr>
      <vt:lpstr>Glass</vt:lpstr>
      <vt:lpstr>Inconel718</vt:lpstr>
      <vt:lpstr>Nb3Sn</vt:lpstr>
      <vt:lpstr>SS316LN</vt:lpstr>
      <vt:lpstr>SS316Revised</vt:lpstr>
      <vt:lpstr>Ti_6Al_4V</vt:lpstr>
      <vt:lpstr>SiC</vt:lpstr>
      <vt:lpstr>LiPb</vt:lpstr>
      <vt:lpstr>Al2O3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duhua</cp:lastModifiedBy>
  <cp:revision/>
  <dcterms:created xsi:type="dcterms:W3CDTF">2012-06-06T01:30:27Z</dcterms:created>
  <dcterms:modified xsi:type="dcterms:W3CDTF">2018-07-08T10:51:40Z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2052-9.1.0.4567</vt:lpwstr>
  </property>
</Properties>
</file>