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usuario4/Dropbox/EPN/Calculo/"/>
    </mc:Choice>
  </mc:AlternateContent>
  <bookViews>
    <workbookView xWindow="0" yWindow="460" windowWidth="38000" windowHeight="26740" tabRatio="500" activeTab="3"/>
  </bookViews>
  <sheets>
    <sheet name="Sheet1" sheetId="1" r:id="rId1"/>
    <sheet name="Hoja1" sheetId="5" r:id="rId2"/>
    <sheet name="Primer Bimestre" sheetId="3" r:id="rId3"/>
    <sheet name="Segundo Bimestre" sheetId="4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7" i="4" l="1"/>
  <c r="M3" i="4"/>
  <c r="N3" i="4"/>
  <c r="P3" i="4"/>
  <c r="S3" i="4"/>
  <c r="M4" i="4"/>
  <c r="N4" i="4"/>
  <c r="P4" i="4"/>
  <c r="S4" i="4"/>
  <c r="M5" i="4"/>
  <c r="N5" i="4"/>
  <c r="P5" i="4"/>
  <c r="S5" i="4"/>
  <c r="M6" i="4"/>
  <c r="N6" i="4"/>
  <c r="P6" i="4"/>
  <c r="S6" i="4"/>
  <c r="M7" i="4"/>
  <c r="N7" i="4"/>
  <c r="P7" i="4"/>
  <c r="S7" i="4"/>
  <c r="M8" i="4"/>
  <c r="N8" i="4"/>
  <c r="P8" i="4"/>
  <c r="S8" i="4"/>
  <c r="M9" i="4"/>
  <c r="N9" i="4"/>
  <c r="P9" i="4"/>
  <c r="S9" i="4"/>
  <c r="M10" i="4"/>
  <c r="N10" i="4"/>
  <c r="P10" i="4"/>
  <c r="S10" i="4"/>
  <c r="M11" i="4"/>
  <c r="N11" i="4"/>
  <c r="P11" i="4"/>
  <c r="S11" i="4"/>
  <c r="M12" i="4"/>
  <c r="N12" i="4"/>
  <c r="P12" i="4"/>
  <c r="S12" i="4"/>
  <c r="M13" i="4"/>
  <c r="N13" i="4"/>
  <c r="P13" i="4"/>
  <c r="S13" i="4"/>
  <c r="M14" i="4"/>
  <c r="N14" i="4"/>
  <c r="P14" i="4"/>
  <c r="S14" i="4"/>
  <c r="M15" i="4"/>
  <c r="N15" i="4"/>
  <c r="P15" i="4"/>
  <c r="S15" i="4"/>
  <c r="M16" i="4"/>
  <c r="N16" i="4"/>
  <c r="P16" i="4"/>
  <c r="S16" i="4"/>
  <c r="M17" i="4"/>
  <c r="N17" i="4"/>
  <c r="P17" i="4"/>
  <c r="S17" i="4"/>
  <c r="M18" i="4"/>
  <c r="N18" i="4"/>
  <c r="P18" i="4"/>
  <c r="S18" i="4"/>
  <c r="M19" i="4"/>
  <c r="N19" i="4"/>
  <c r="P19" i="4"/>
  <c r="S19" i="4"/>
  <c r="M20" i="4"/>
  <c r="N20" i="4"/>
  <c r="P20" i="4"/>
  <c r="S20" i="4"/>
  <c r="M21" i="4"/>
  <c r="N21" i="4"/>
  <c r="P21" i="4"/>
  <c r="S21" i="4"/>
  <c r="M22" i="4"/>
  <c r="N22" i="4"/>
  <c r="P22" i="4"/>
  <c r="S22" i="4"/>
  <c r="M23" i="4"/>
  <c r="N23" i="4"/>
  <c r="P23" i="4"/>
  <c r="S23" i="4"/>
  <c r="M24" i="4"/>
  <c r="N24" i="4"/>
  <c r="P24" i="4"/>
  <c r="S24" i="4"/>
  <c r="M25" i="4"/>
  <c r="N25" i="4"/>
  <c r="P25" i="4"/>
  <c r="S25" i="4"/>
  <c r="M26" i="4"/>
  <c r="N26" i="4"/>
  <c r="P26" i="4"/>
  <c r="S26" i="4"/>
  <c r="M27" i="4"/>
  <c r="N27" i="4"/>
  <c r="P27" i="4"/>
  <c r="S27" i="4"/>
  <c r="M28" i="4"/>
  <c r="N28" i="4"/>
  <c r="P28" i="4"/>
  <c r="S28" i="4"/>
  <c r="M29" i="4"/>
  <c r="N29" i="4"/>
  <c r="P29" i="4"/>
  <c r="S29" i="4"/>
  <c r="M30" i="4"/>
  <c r="N30" i="4"/>
  <c r="P30" i="4"/>
  <c r="S30" i="4"/>
  <c r="M31" i="4"/>
  <c r="N31" i="4"/>
  <c r="P31" i="4"/>
  <c r="S31" i="4"/>
  <c r="M32" i="4"/>
  <c r="N32" i="4"/>
  <c r="P32" i="4"/>
  <c r="S32" i="4"/>
  <c r="M33" i="4"/>
  <c r="N33" i="4"/>
  <c r="P33" i="4"/>
  <c r="S33" i="4"/>
  <c r="M34" i="4"/>
  <c r="N34" i="4"/>
  <c r="P34" i="4"/>
  <c r="S34" i="4"/>
  <c r="M35" i="4"/>
  <c r="N35" i="4"/>
  <c r="P35" i="4"/>
  <c r="S35" i="4"/>
  <c r="M36" i="4"/>
  <c r="N36" i="4"/>
  <c r="P36" i="4"/>
  <c r="S36" i="4"/>
  <c r="M37" i="4"/>
  <c r="N37" i="4"/>
  <c r="P37" i="4"/>
  <c r="S37" i="4"/>
  <c r="M38" i="4"/>
  <c r="N38" i="4"/>
  <c r="P38" i="4"/>
  <c r="S38" i="4"/>
  <c r="M39" i="4"/>
  <c r="N39" i="4"/>
  <c r="P39" i="4"/>
  <c r="S39" i="4"/>
  <c r="M40" i="4"/>
  <c r="N40" i="4"/>
  <c r="P40" i="4"/>
  <c r="S40" i="4"/>
  <c r="M41" i="4"/>
  <c r="N41" i="4"/>
  <c r="P41" i="4"/>
  <c r="S41" i="4"/>
  <c r="M42" i="4"/>
  <c r="N42" i="4"/>
  <c r="P42" i="4"/>
  <c r="S42" i="4"/>
  <c r="M43" i="4"/>
  <c r="N43" i="4"/>
  <c r="P43" i="4"/>
  <c r="S43" i="4"/>
  <c r="M44" i="4"/>
  <c r="N44" i="4"/>
  <c r="P44" i="4"/>
  <c r="S44" i="4"/>
  <c r="M45" i="4"/>
  <c r="N45" i="4"/>
  <c r="P45" i="4"/>
  <c r="S45" i="4"/>
  <c r="M46" i="4"/>
  <c r="N46" i="4"/>
  <c r="P46" i="4"/>
  <c r="S46" i="4"/>
  <c r="M47" i="4"/>
  <c r="N47" i="4"/>
  <c r="P47" i="4"/>
  <c r="S47" i="4"/>
  <c r="M48" i="4"/>
  <c r="N48" i="4"/>
  <c r="P48" i="4"/>
  <c r="S48" i="4"/>
  <c r="M49" i="4"/>
  <c r="N49" i="4"/>
  <c r="P49" i="4"/>
  <c r="S49" i="4"/>
  <c r="M50" i="4"/>
  <c r="N50" i="4"/>
  <c r="P50" i="4"/>
  <c r="S50" i="4"/>
  <c r="M51" i="4"/>
  <c r="N51" i="4"/>
  <c r="P51" i="4"/>
  <c r="S51" i="4"/>
  <c r="M52" i="4"/>
  <c r="N52" i="4"/>
  <c r="P52" i="4"/>
  <c r="S52" i="4"/>
  <c r="M53" i="4"/>
  <c r="N53" i="4"/>
  <c r="P53" i="4"/>
  <c r="S53" i="4"/>
  <c r="M54" i="4"/>
  <c r="N54" i="4"/>
  <c r="P54" i="4"/>
  <c r="S54" i="4"/>
  <c r="M55" i="4"/>
  <c r="N55" i="4"/>
  <c r="P55" i="4"/>
  <c r="S55" i="4"/>
  <c r="M56" i="4"/>
  <c r="N56" i="4"/>
  <c r="P56" i="4"/>
  <c r="S56" i="4"/>
  <c r="M2" i="4"/>
  <c r="N2" i="4"/>
  <c r="P2" i="4"/>
  <c r="S2" i="4"/>
  <c r="Q3" i="4"/>
  <c r="R3" i="4"/>
  <c r="Q4" i="4"/>
  <c r="R4" i="4"/>
  <c r="Q5" i="4"/>
  <c r="R5" i="4"/>
  <c r="Q6" i="4"/>
  <c r="R6" i="4"/>
  <c r="Q7" i="4"/>
  <c r="R7" i="4"/>
  <c r="Q8" i="4"/>
  <c r="R8" i="4"/>
  <c r="Q9" i="4"/>
  <c r="R9" i="4"/>
  <c r="Q10" i="4"/>
  <c r="R10" i="4"/>
  <c r="Q11" i="4"/>
  <c r="R11" i="4"/>
  <c r="Q12" i="4"/>
  <c r="R12" i="4"/>
  <c r="Q13" i="4"/>
  <c r="R13" i="4"/>
  <c r="Q14" i="4"/>
  <c r="R14" i="4"/>
  <c r="Q15" i="4"/>
  <c r="R15" i="4"/>
  <c r="Q16" i="4"/>
  <c r="R16" i="4"/>
  <c r="Q17" i="4"/>
  <c r="R17" i="4"/>
  <c r="Q18" i="4"/>
  <c r="R18" i="4"/>
  <c r="Q19" i="4"/>
  <c r="R19" i="4"/>
  <c r="Q20" i="4"/>
  <c r="R20" i="4"/>
  <c r="Q21" i="4"/>
  <c r="R21" i="4"/>
  <c r="Q22" i="4"/>
  <c r="R22" i="4"/>
  <c r="Q23" i="4"/>
  <c r="R23" i="4"/>
  <c r="Q24" i="4"/>
  <c r="R24" i="4"/>
  <c r="Q25" i="4"/>
  <c r="R25" i="4"/>
  <c r="Q26" i="4"/>
  <c r="R26" i="4"/>
  <c r="Q27" i="4"/>
  <c r="R27" i="4"/>
  <c r="Q28" i="4"/>
  <c r="R28" i="4"/>
  <c r="Q29" i="4"/>
  <c r="R29" i="4"/>
  <c r="Q30" i="4"/>
  <c r="R30" i="4"/>
  <c r="Q31" i="4"/>
  <c r="R31" i="4"/>
  <c r="Q32" i="4"/>
  <c r="R32" i="4"/>
  <c r="Q33" i="4"/>
  <c r="R33" i="4"/>
  <c r="Q34" i="4"/>
  <c r="R34" i="4"/>
  <c r="Q35" i="4"/>
  <c r="R35" i="4"/>
  <c r="Q36" i="4"/>
  <c r="R36" i="4"/>
  <c r="Q37" i="4"/>
  <c r="R37" i="4"/>
  <c r="Q38" i="4"/>
  <c r="R38" i="4"/>
  <c r="Q39" i="4"/>
  <c r="R39" i="4"/>
  <c r="Q40" i="4"/>
  <c r="R40" i="4"/>
  <c r="Q41" i="4"/>
  <c r="R41" i="4"/>
  <c r="Q42" i="4"/>
  <c r="R42" i="4"/>
  <c r="Q43" i="4"/>
  <c r="R43" i="4"/>
  <c r="Q44" i="4"/>
  <c r="R44" i="4"/>
  <c r="Q45" i="4"/>
  <c r="R45" i="4"/>
  <c r="Q46" i="4"/>
  <c r="R46" i="4"/>
  <c r="Q47" i="4"/>
  <c r="R47" i="4"/>
  <c r="Q48" i="4"/>
  <c r="R48" i="4"/>
  <c r="Q49" i="4"/>
  <c r="R49" i="4"/>
  <c r="Q50" i="4"/>
  <c r="R50" i="4"/>
  <c r="Q51" i="4"/>
  <c r="R51" i="4"/>
  <c r="Q52" i="4"/>
  <c r="R52" i="4"/>
  <c r="Q53" i="4"/>
  <c r="R53" i="4"/>
  <c r="Q54" i="4"/>
  <c r="R54" i="4"/>
  <c r="Q55" i="4"/>
  <c r="R55" i="4"/>
  <c r="Q56" i="4"/>
  <c r="R56" i="4"/>
  <c r="Q2" i="4"/>
  <c r="R2" i="4"/>
  <c r="V12" i="4"/>
  <c r="V13" i="4"/>
  <c r="F57" i="4"/>
  <c r="E57" i="4"/>
  <c r="G57" i="4"/>
  <c r="F57" i="3"/>
  <c r="G57" i="3"/>
  <c r="H57" i="3"/>
  <c r="I57" i="3"/>
  <c r="J57" i="3"/>
  <c r="F58" i="3"/>
  <c r="G58" i="3"/>
  <c r="H58" i="3"/>
  <c r="I58" i="3"/>
  <c r="J58" i="3"/>
  <c r="R2" i="3"/>
  <c r="S2" i="3"/>
  <c r="T2" i="3"/>
  <c r="V2" i="3"/>
  <c r="R3" i="3"/>
  <c r="S3" i="3"/>
  <c r="T3" i="3"/>
  <c r="V3" i="3"/>
  <c r="R4" i="3"/>
  <c r="S4" i="3"/>
  <c r="T4" i="3"/>
  <c r="V4" i="3"/>
  <c r="R5" i="3"/>
  <c r="S5" i="3"/>
  <c r="T5" i="3"/>
  <c r="V5" i="3"/>
  <c r="R6" i="3"/>
  <c r="S6" i="3"/>
  <c r="T6" i="3"/>
  <c r="V6" i="3"/>
  <c r="R7" i="3"/>
  <c r="S7" i="3"/>
  <c r="T7" i="3"/>
  <c r="V7" i="3"/>
  <c r="R8" i="3"/>
  <c r="S8" i="3"/>
  <c r="T8" i="3"/>
  <c r="V8" i="3"/>
  <c r="R9" i="3"/>
  <c r="S9" i="3"/>
  <c r="T9" i="3"/>
  <c r="V9" i="3"/>
  <c r="R10" i="3"/>
  <c r="S10" i="3"/>
  <c r="T10" i="3"/>
  <c r="V10" i="3"/>
  <c r="R11" i="3"/>
  <c r="S11" i="3"/>
  <c r="T11" i="3"/>
  <c r="V11" i="3"/>
  <c r="R12" i="3"/>
  <c r="S12" i="3"/>
  <c r="T12" i="3"/>
  <c r="V12" i="3"/>
  <c r="R13" i="3"/>
  <c r="S13" i="3"/>
  <c r="T13" i="3"/>
  <c r="V13" i="3"/>
  <c r="R14" i="3"/>
  <c r="S14" i="3"/>
  <c r="T14" i="3"/>
  <c r="V14" i="3"/>
  <c r="R15" i="3"/>
  <c r="S15" i="3"/>
  <c r="T15" i="3"/>
  <c r="V15" i="3"/>
  <c r="R16" i="3"/>
  <c r="S16" i="3"/>
  <c r="T16" i="3"/>
  <c r="V16" i="3"/>
  <c r="R17" i="3"/>
  <c r="S17" i="3"/>
  <c r="T17" i="3"/>
  <c r="V17" i="3"/>
  <c r="R18" i="3"/>
  <c r="S18" i="3"/>
  <c r="T18" i="3"/>
  <c r="V18" i="3"/>
  <c r="R19" i="3"/>
  <c r="S19" i="3"/>
  <c r="T19" i="3"/>
  <c r="V19" i="3"/>
  <c r="R20" i="3"/>
  <c r="S20" i="3"/>
  <c r="T20" i="3"/>
  <c r="V20" i="3"/>
  <c r="R21" i="3"/>
  <c r="S21" i="3"/>
  <c r="T21" i="3"/>
  <c r="V21" i="3"/>
  <c r="R22" i="3"/>
  <c r="S22" i="3"/>
  <c r="T22" i="3"/>
  <c r="V22" i="3"/>
  <c r="R23" i="3"/>
  <c r="S23" i="3"/>
  <c r="T23" i="3"/>
  <c r="V23" i="3"/>
  <c r="R24" i="3"/>
  <c r="S24" i="3"/>
  <c r="T24" i="3"/>
  <c r="V24" i="3"/>
  <c r="R25" i="3"/>
  <c r="S25" i="3"/>
  <c r="T25" i="3"/>
  <c r="V25" i="3"/>
  <c r="R26" i="3"/>
  <c r="S26" i="3"/>
  <c r="T26" i="3"/>
  <c r="V26" i="3"/>
  <c r="R27" i="3"/>
  <c r="S27" i="3"/>
  <c r="T27" i="3"/>
  <c r="V27" i="3"/>
  <c r="R28" i="3"/>
  <c r="S28" i="3"/>
  <c r="T28" i="3"/>
  <c r="V28" i="3"/>
  <c r="R29" i="3"/>
  <c r="S29" i="3"/>
  <c r="T29" i="3"/>
  <c r="V29" i="3"/>
  <c r="R30" i="3"/>
  <c r="S30" i="3"/>
  <c r="T30" i="3"/>
  <c r="V30" i="3"/>
  <c r="R31" i="3"/>
  <c r="S31" i="3"/>
  <c r="T31" i="3"/>
  <c r="V31" i="3"/>
  <c r="R32" i="3"/>
  <c r="S32" i="3"/>
  <c r="T32" i="3"/>
  <c r="V32" i="3"/>
  <c r="R33" i="3"/>
  <c r="S33" i="3"/>
  <c r="T33" i="3"/>
  <c r="V33" i="3"/>
  <c r="R34" i="3"/>
  <c r="S34" i="3"/>
  <c r="T34" i="3"/>
  <c r="V34" i="3"/>
  <c r="R35" i="3"/>
  <c r="S35" i="3"/>
  <c r="T35" i="3"/>
  <c r="V35" i="3"/>
  <c r="R36" i="3"/>
  <c r="S36" i="3"/>
  <c r="T36" i="3"/>
  <c r="V36" i="3"/>
  <c r="R37" i="3"/>
  <c r="S37" i="3"/>
  <c r="T37" i="3"/>
  <c r="V37" i="3"/>
  <c r="R38" i="3"/>
  <c r="S38" i="3"/>
  <c r="T38" i="3"/>
  <c r="V38" i="3"/>
  <c r="R39" i="3"/>
  <c r="S39" i="3"/>
  <c r="T39" i="3"/>
  <c r="V39" i="3"/>
  <c r="R40" i="3"/>
  <c r="S40" i="3"/>
  <c r="T40" i="3"/>
  <c r="V40" i="3"/>
  <c r="R41" i="3"/>
  <c r="S41" i="3"/>
  <c r="T41" i="3"/>
  <c r="V41" i="3"/>
  <c r="R42" i="3"/>
  <c r="S42" i="3"/>
  <c r="T42" i="3"/>
  <c r="V42" i="3"/>
  <c r="R43" i="3"/>
  <c r="S43" i="3"/>
  <c r="T43" i="3"/>
  <c r="V43" i="3"/>
  <c r="R44" i="3"/>
  <c r="S44" i="3"/>
  <c r="T44" i="3"/>
  <c r="V44" i="3"/>
  <c r="R45" i="3"/>
  <c r="S45" i="3"/>
  <c r="T45" i="3"/>
  <c r="V45" i="3"/>
  <c r="R46" i="3"/>
  <c r="S46" i="3"/>
  <c r="T46" i="3"/>
  <c r="V46" i="3"/>
  <c r="R47" i="3"/>
  <c r="S47" i="3"/>
  <c r="T47" i="3"/>
  <c r="V47" i="3"/>
  <c r="R48" i="3"/>
  <c r="S48" i="3"/>
  <c r="T48" i="3"/>
  <c r="V48" i="3"/>
  <c r="R49" i="3"/>
  <c r="S49" i="3"/>
  <c r="T49" i="3"/>
  <c r="V49" i="3"/>
  <c r="R50" i="3"/>
  <c r="S50" i="3"/>
  <c r="T50" i="3"/>
  <c r="V50" i="3"/>
  <c r="R51" i="3"/>
  <c r="S51" i="3"/>
  <c r="T51" i="3"/>
  <c r="V51" i="3"/>
  <c r="R52" i="3"/>
  <c r="S52" i="3"/>
  <c r="T52" i="3"/>
  <c r="V52" i="3"/>
  <c r="R53" i="3"/>
  <c r="S53" i="3"/>
  <c r="T53" i="3"/>
  <c r="V53" i="3"/>
  <c r="R54" i="3"/>
  <c r="S54" i="3"/>
  <c r="T54" i="3"/>
  <c r="V54" i="3"/>
  <c r="R55" i="3"/>
  <c r="S55" i="3"/>
  <c r="T55" i="3"/>
  <c r="V55" i="3"/>
  <c r="R56" i="3"/>
  <c r="S56" i="3"/>
  <c r="T56" i="3"/>
  <c r="V56" i="3"/>
  <c r="V57" i="3"/>
  <c r="R51" i="1"/>
  <c r="S51" i="1"/>
  <c r="T51" i="1"/>
  <c r="V51" i="1"/>
  <c r="R35" i="1"/>
  <c r="S35" i="1"/>
  <c r="T35" i="1"/>
  <c r="V35" i="1"/>
  <c r="R13" i="1"/>
  <c r="S13" i="1"/>
  <c r="T13" i="1"/>
  <c r="V13" i="1"/>
  <c r="R34" i="1"/>
  <c r="S34" i="1"/>
  <c r="T34" i="1"/>
  <c r="V34" i="1"/>
  <c r="R2" i="1"/>
  <c r="S2" i="1"/>
  <c r="T2" i="1"/>
  <c r="V2" i="1"/>
  <c r="R3" i="1"/>
  <c r="S3" i="1"/>
  <c r="T3" i="1"/>
  <c r="V3" i="1"/>
  <c r="R4" i="1"/>
  <c r="S4" i="1"/>
  <c r="T4" i="1"/>
  <c r="V4" i="1"/>
  <c r="R5" i="1"/>
  <c r="S5" i="1"/>
  <c r="T5" i="1"/>
  <c r="V5" i="1"/>
  <c r="R6" i="1"/>
  <c r="S6" i="1"/>
  <c r="T6" i="1"/>
  <c r="V6" i="1"/>
  <c r="R7" i="1"/>
  <c r="S7" i="1"/>
  <c r="T7" i="1"/>
  <c r="V7" i="1"/>
  <c r="R8" i="1"/>
  <c r="S8" i="1"/>
  <c r="T8" i="1"/>
  <c r="V8" i="1"/>
  <c r="R9" i="1"/>
  <c r="S9" i="1"/>
  <c r="T9" i="1"/>
  <c r="V9" i="1"/>
  <c r="R10" i="1"/>
  <c r="S10" i="1"/>
  <c r="T10" i="1"/>
  <c r="V10" i="1"/>
  <c r="R11" i="1"/>
  <c r="S11" i="1"/>
  <c r="T11" i="1"/>
  <c r="V11" i="1"/>
  <c r="R12" i="1"/>
  <c r="S12" i="1"/>
  <c r="T12" i="1"/>
  <c r="V12" i="1"/>
  <c r="R14" i="1"/>
  <c r="S14" i="1"/>
  <c r="T14" i="1"/>
  <c r="V14" i="1"/>
  <c r="R15" i="1"/>
  <c r="S15" i="1"/>
  <c r="T15" i="1"/>
  <c r="V15" i="1"/>
  <c r="R16" i="1"/>
  <c r="S16" i="1"/>
  <c r="T16" i="1"/>
  <c r="V16" i="1"/>
  <c r="R17" i="1"/>
  <c r="S17" i="1"/>
  <c r="T17" i="1"/>
  <c r="V17" i="1"/>
  <c r="R18" i="1"/>
  <c r="S18" i="1"/>
  <c r="T18" i="1"/>
  <c r="V18" i="1"/>
  <c r="R19" i="1"/>
  <c r="S19" i="1"/>
  <c r="T19" i="1"/>
  <c r="V19" i="1"/>
  <c r="R20" i="1"/>
  <c r="S20" i="1"/>
  <c r="T20" i="1"/>
  <c r="V20" i="1"/>
  <c r="R21" i="1"/>
  <c r="S21" i="1"/>
  <c r="T21" i="1"/>
  <c r="V21" i="1"/>
  <c r="R22" i="1"/>
  <c r="S22" i="1"/>
  <c r="T22" i="1"/>
  <c r="V22" i="1"/>
  <c r="R23" i="1"/>
  <c r="S23" i="1"/>
  <c r="T23" i="1"/>
  <c r="V23" i="1"/>
  <c r="R24" i="1"/>
  <c r="S24" i="1"/>
  <c r="T24" i="1"/>
  <c r="V24" i="1"/>
  <c r="R25" i="1"/>
  <c r="S25" i="1"/>
  <c r="T25" i="1"/>
  <c r="V25" i="1"/>
  <c r="R26" i="1"/>
  <c r="S26" i="1"/>
  <c r="T26" i="1"/>
  <c r="V26" i="1"/>
  <c r="R27" i="1"/>
  <c r="S27" i="1"/>
  <c r="T27" i="1"/>
  <c r="V27" i="1"/>
  <c r="R28" i="1"/>
  <c r="S28" i="1"/>
  <c r="T28" i="1"/>
  <c r="V28" i="1"/>
  <c r="R29" i="1"/>
  <c r="S29" i="1"/>
  <c r="T29" i="1"/>
  <c r="V29" i="1"/>
  <c r="R30" i="1"/>
  <c r="S30" i="1"/>
  <c r="T30" i="1"/>
  <c r="V30" i="1"/>
  <c r="R31" i="1"/>
  <c r="S31" i="1"/>
  <c r="T31" i="1"/>
  <c r="V31" i="1"/>
  <c r="R32" i="1"/>
  <c r="S32" i="1"/>
  <c r="T32" i="1"/>
  <c r="V32" i="1"/>
  <c r="R33" i="1"/>
  <c r="S33" i="1"/>
  <c r="T33" i="1"/>
  <c r="V33" i="1"/>
  <c r="R36" i="1"/>
  <c r="S36" i="1"/>
  <c r="T36" i="1"/>
  <c r="V36" i="1"/>
  <c r="R37" i="1"/>
  <c r="S37" i="1"/>
  <c r="T37" i="1"/>
  <c r="V37" i="1"/>
  <c r="R38" i="1"/>
  <c r="S38" i="1"/>
  <c r="T38" i="1"/>
  <c r="V38" i="1"/>
  <c r="R39" i="1"/>
  <c r="S39" i="1"/>
  <c r="T39" i="1"/>
  <c r="V39" i="1"/>
  <c r="R40" i="1"/>
  <c r="S40" i="1"/>
  <c r="T40" i="1"/>
  <c r="V40" i="1"/>
  <c r="R41" i="1"/>
  <c r="S41" i="1"/>
  <c r="T41" i="1"/>
  <c r="V41" i="1"/>
  <c r="R42" i="1"/>
  <c r="S42" i="1"/>
  <c r="T42" i="1"/>
  <c r="V42" i="1"/>
  <c r="R43" i="1"/>
  <c r="S43" i="1"/>
  <c r="T43" i="1"/>
  <c r="V43" i="1"/>
  <c r="R44" i="1"/>
  <c r="S44" i="1"/>
  <c r="T44" i="1"/>
  <c r="V44" i="1"/>
  <c r="R45" i="1"/>
  <c r="S45" i="1"/>
  <c r="T45" i="1"/>
  <c r="V45" i="1"/>
  <c r="R46" i="1"/>
  <c r="S46" i="1"/>
  <c r="T46" i="1"/>
  <c r="V46" i="1"/>
  <c r="R47" i="1"/>
  <c r="S47" i="1"/>
  <c r="T47" i="1"/>
  <c r="V47" i="1"/>
  <c r="R48" i="1"/>
  <c r="S48" i="1"/>
  <c r="T48" i="1"/>
  <c r="V48" i="1"/>
  <c r="R49" i="1"/>
  <c r="S49" i="1"/>
  <c r="T49" i="1"/>
  <c r="V49" i="1"/>
  <c r="R50" i="1"/>
  <c r="S50" i="1"/>
  <c r="T50" i="1"/>
  <c r="V50" i="1"/>
  <c r="R52" i="1"/>
  <c r="S52" i="1"/>
  <c r="T52" i="1"/>
  <c r="V52" i="1"/>
  <c r="R53" i="1"/>
  <c r="S53" i="1"/>
  <c r="T53" i="1"/>
  <c r="V53" i="1"/>
  <c r="R54" i="1"/>
  <c r="S54" i="1"/>
  <c r="T54" i="1"/>
  <c r="V54" i="1"/>
  <c r="R55" i="1"/>
  <c r="S55" i="1"/>
  <c r="T55" i="1"/>
  <c r="V55" i="1"/>
  <c r="R56" i="1"/>
  <c r="S56" i="1"/>
  <c r="T56" i="1"/>
  <c r="V56" i="1"/>
  <c r="V57" i="1"/>
  <c r="J57" i="1"/>
  <c r="J58" i="1"/>
  <c r="H57" i="1"/>
  <c r="H58" i="1"/>
  <c r="I57" i="1"/>
  <c r="I58" i="1"/>
  <c r="G57" i="1"/>
  <c r="G58" i="1"/>
  <c r="F57" i="1"/>
  <c r="F58" i="1"/>
</calcChain>
</file>

<file path=xl/sharedStrings.xml><?xml version="1.0" encoding="utf-8"?>
<sst xmlns="http://schemas.openxmlformats.org/spreadsheetml/2006/main" count="624" uniqueCount="203">
  <si>
    <t>Nro.</t>
  </si>
  <si>
    <t>Código</t>
  </si>
  <si>
    <t>Estudiante</t>
  </si>
  <si>
    <t>e_mail</t>
  </si>
  <si>
    <t>201420829</t>
  </si>
  <si>
    <t>ABRIL VALENCIA NICOLE CRISTINA</t>
  </si>
  <si>
    <t>niky.abril@hotmail.com</t>
  </si>
  <si>
    <t>201420878</t>
  </si>
  <si>
    <t>ALEGRIA NAVARRETE VALERIA BETZABE</t>
  </si>
  <si>
    <t>vale_10311@hotmail.com</t>
  </si>
  <si>
    <t>201511464</t>
  </si>
  <si>
    <t>BARRAGAN PAZMIÑO BRYAN DAVID</t>
  </si>
  <si>
    <t>bryanbarragandavid47@gmail.com</t>
  </si>
  <si>
    <t>201420868</t>
  </si>
  <si>
    <t>CAHUEÑAS IGUAGO MASHENKA IVANNOVA</t>
  </si>
  <si>
    <t>mashenk1996@hotmail.com</t>
  </si>
  <si>
    <t>201420583</t>
  </si>
  <si>
    <t>CARRILLO GALARRAGA KATHERINE ESTEFANIA</t>
  </si>
  <si>
    <t>katy.estefi@outlook.com</t>
  </si>
  <si>
    <t>201420787</t>
  </si>
  <si>
    <t>CARRION CAUJA CRISTIAN DAVID</t>
  </si>
  <si>
    <t>wwwcristiancarrion@gmail.com</t>
  </si>
  <si>
    <t>201420889</t>
  </si>
  <si>
    <t>CASTILLO ESPINOZA KAREN DANIELA</t>
  </si>
  <si>
    <t>dannycastilloespinoza@hotmail.com</t>
  </si>
  <si>
    <t>201420455</t>
  </si>
  <si>
    <t>CHICAIZA CONTERON ALEX DAVID</t>
  </si>
  <si>
    <t>alexd_1996@hotmail.com</t>
  </si>
  <si>
    <t>201420887</t>
  </si>
  <si>
    <t>CHIGUANO GUAMAN YESENIA MARISOL</t>
  </si>
  <si>
    <t>marysol.22.agost@hotmail.com</t>
  </si>
  <si>
    <t>201420817</t>
  </si>
  <si>
    <t>CONDOR VIZUETE ELIANA CAROLINA</t>
  </si>
  <si>
    <t>eliana.condor@gmail.com</t>
  </si>
  <si>
    <t>201511471</t>
  </si>
  <si>
    <t>DELGADO NARVAEZ JESSICA LISEHT</t>
  </si>
  <si>
    <t>Jessicadelgado_96@hotmail.com</t>
  </si>
  <si>
    <t>201420840</t>
  </si>
  <si>
    <t>DIAZ CEVALLOS MARCOS EDUARDO</t>
  </si>
  <si>
    <t>marcos_diaz1295@hotmail.com</t>
  </si>
  <si>
    <t>201511550</t>
  </si>
  <si>
    <t>EGAS ESPINOSA LUIS ALEXANDER</t>
  </si>
  <si>
    <t>alexanderegas@hotmail.com</t>
  </si>
  <si>
    <t>201420794</t>
  </si>
  <si>
    <t>ESPIN SANCHEZ ADRIANA NATHALY</t>
  </si>
  <si>
    <t>adriana.nathaly@hotmail.com</t>
  </si>
  <si>
    <t>201420834</t>
  </si>
  <si>
    <t>FICHAMBA PUPIALES GABRIELA ALEXANDRA</t>
  </si>
  <si>
    <t>gabrielafichamba@yahoo.com</t>
  </si>
  <si>
    <t>201420762</t>
  </si>
  <si>
    <t>FLORES MACIAS JAIME ANDHERLYS</t>
  </si>
  <si>
    <t>andherlys_fm96@hotmail.com</t>
  </si>
  <si>
    <t>201420753</t>
  </si>
  <si>
    <t>GORDON CHANGO KEVIN ESTEBAN</t>
  </si>
  <si>
    <t>gordon.chango.kevin@gmail.com</t>
  </si>
  <si>
    <t>201511718</t>
  </si>
  <si>
    <t>GUALAN ANDRANGO DAYSSI MIREYA</t>
  </si>
  <si>
    <t>dayssigualan@hotmail.com</t>
  </si>
  <si>
    <t>201420870</t>
  </si>
  <si>
    <t>GUAÑA QUINCHIGUANGO KAREN JHADIRA</t>
  </si>
  <si>
    <t>karen_j11@hotmail.es</t>
  </si>
  <si>
    <t>201420884</t>
  </si>
  <si>
    <t>HERRERA ALBAN CARLA VALERIA</t>
  </si>
  <si>
    <t>carlah_14@hotmail.com</t>
  </si>
  <si>
    <t>201420871</t>
  </si>
  <si>
    <t>LEMA SIMBAÑA ERICK ADRIAN</t>
  </si>
  <si>
    <t>adx-erick@hotmail.com</t>
  </si>
  <si>
    <t>201420819</t>
  </si>
  <si>
    <t>LOAIZA AGUIRRE PATRICIA LORENA</t>
  </si>
  <si>
    <t>patricialoaiza19@outlook.com</t>
  </si>
  <si>
    <t>201511737</t>
  </si>
  <si>
    <t>LOZANO ONTANEDA ANGIE PATRICIA</t>
  </si>
  <si>
    <t>angielozano02@hotmail.com</t>
  </si>
  <si>
    <t>201511618</t>
  </si>
  <si>
    <t>MALDONADO HIDROBO KATHERINE NICOL</t>
  </si>
  <si>
    <t>katemaldohi@hotmail.com</t>
  </si>
  <si>
    <t>201511649</t>
  </si>
  <si>
    <t>MANTILLA VARELA ROGER ALEJANDRO</t>
  </si>
  <si>
    <t>ro_ger_1996@hotmail.com</t>
  </si>
  <si>
    <t>201420852</t>
  </si>
  <si>
    <t>MANZANO RAMIREZ CARMEN DANIELA</t>
  </si>
  <si>
    <t>helen_7537@hotmail.com</t>
  </si>
  <si>
    <t>201420815</t>
  </si>
  <si>
    <t>MEJIA ERAZO MARIA BELEN</t>
  </si>
  <si>
    <t>mabe1996-1994@hotmail.com</t>
  </si>
  <si>
    <t>201511734</t>
  </si>
  <si>
    <t>MERA CEVALLOS PABLO ALEJANDRO</t>
  </si>
  <si>
    <t>merapablo2@gmail.com</t>
  </si>
  <si>
    <t>201420899</t>
  </si>
  <si>
    <t>MIRANDA AGUAGUIÑA CARLA ANDREA</t>
  </si>
  <si>
    <t>carla.andre_m@hotmail.com</t>
  </si>
  <si>
    <t>201511554</t>
  </si>
  <si>
    <t>MORALES GAVILANES CAROL SOLANGE</t>
  </si>
  <si>
    <t>carolsolm@hotmail.com</t>
  </si>
  <si>
    <t>201241358</t>
  </si>
  <si>
    <t>NAVARRETE MONTENEGRO ERICK SANTIAGO</t>
  </si>
  <si>
    <t>navarrete_er@hotmail.com</t>
  </si>
  <si>
    <t>201511561</t>
  </si>
  <si>
    <t>OÑA CHICAIZA KATERINE RUBI</t>
  </si>
  <si>
    <t>katerine1009@gmail.com</t>
  </si>
  <si>
    <t>201420379</t>
  </si>
  <si>
    <t>OÑA GUAMANI OSCAR JOEL</t>
  </si>
  <si>
    <t>oscar_tu_maestro_juarez@hotmail.com</t>
  </si>
  <si>
    <t>201420750</t>
  </si>
  <si>
    <t>PINCHAO PASTAZ JONATHAN MARCELO</t>
  </si>
  <si>
    <t>j4545_p@hotmail.com</t>
  </si>
  <si>
    <t>201420869</t>
  </si>
  <si>
    <t>QUINTANA GUANOLUIZA KAREN ANABEL</t>
  </si>
  <si>
    <t>karen_anabelq@hotmail.es</t>
  </si>
  <si>
    <t>201511400</t>
  </si>
  <si>
    <t>QUISAGUANO ACOSTA MARLON ALEJANDRO</t>
  </si>
  <si>
    <t>marlon_quisa@hotmail.es</t>
  </si>
  <si>
    <t>201420826</t>
  </si>
  <si>
    <t>REINOSO PULUPA MIRIAM LIZBETH</t>
  </si>
  <si>
    <t>miriam_hiphop@hotmail.com</t>
  </si>
  <si>
    <t>201511640</t>
  </si>
  <si>
    <t>REYES PAREDES MARIA FERNANDA</t>
  </si>
  <si>
    <t>mafersuka96@hotmail.com</t>
  </si>
  <si>
    <t>201420872</t>
  </si>
  <si>
    <t>ROBLES CORNEJO MARJURIE PATRICIA</t>
  </si>
  <si>
    <t>maryumai_27@hotmail.com</t>
  </si>
  <si>
    <t>201420225</t>
  </si>
  <si>
    <t>RUIZ BELALCAZAR PAOLA ANABEL</t>
  </si>
  <si>
    <t>pao-lina@hotmail.es</t>
  </si>
  <si>
    <t>201420860</t>
  </si>
  <si>
    <t>SALAZAR JARAMILLO SAUL STALIN</t>
  </si>
  <si>
    <t>saulstalin@yahoo.com</t>
  </si>
  <si>
    <t>201421101</t>
  </si>
  <si>
    <t>SAMPEDRO GUALOTUÑA MARJORIE ELIZABETH</t>
  </si>
  <si>
    <t>mayuri_flak96@hotmail.com</t>
  </si>
  <si>
    <t>201420572</t>
  </si>
  <si>
    <t>TERAN RUALES ANDREA ARACELY</t>
  </si>
  <si>
    <t>andrea_teran15@hotmail.com</t>
  </si>
  <si>
    <t>201420867</t>
  </si>
  <si>
    <t>TIPANLUISA SALINAS BYRON ANDRES</t>
  </si>
  <si>
    <t>andy96_you@hotmail.com</t>
  </si>
  <si>
    <t>201410455</t>
  </si>
  <si>
    <t>TOAQUIZA CUYO JAIME RAUL</t>
  </si>
  <si>
    <t>lucas1toaquiza@hotmail.com</t>
  </si>
  <si>
    <t>201511615</t>
  </si>
  <si>
    <t>TORRES ULLOA JHOEL NAPOLEON</t>
  </si>
  <si>
    <t>jhoelo3333@hotmail.com</t>
  </si>
  <si>
    <t>201511570</t>
  </si>
  <si>
    <t>TUSA COYAGO KATHERINE JAZMIN</t>
  </si>
  <si>
    <t>katherinetusa_1f@hotmail.es</t>
  </si>
  <si>
    <t>201420847</t>
  </si>
  <si>
    <t>USIÑA CUSI JENIFER CAROLINA</t>
  </si>
  <si>
    <t>carolina_dz21@hotmail.com</t>
  </si>
  <si>
    <t>201511637</t>
  </si>
  <si>
    <t>VACA CEDEÑO CYNTHIA JAQUELINE</t>
  </si>
  <si>
    <t>jaqueline_flaquis@hotmail.com</t>
  </si>
  <si>
    <t>201240451</t>
  </si>
  <si>
    <t>VALENCIA JUMBO KARLA ALEJANDRA</t>
  </si>
  <si>
    <t>paymon_93@hotmail.com</t>
  </si>
  <si>
    <t>201420849</t>
  </si>
  <si>
    <t>VERA JORDAN ADRIANA ANAHIS</t>
  </si>
  <si>
    <t>anahii_csb@hotmail.com</t>
  </si>
  <si>
    <t>201511502</t>
  </si>
  <si>
    <t>YANEZ YUGSI EDISON RENE</t>
  </si>
  <si>
    <t>ery_zoon@hotmail.es</t>
  </si>
  <si>
    <t>201420844</t>
  </si>
  <si>
    <t>YAPU CHASIPANTA JOFFRE SADDAM</t>
  </si>
  <si>
    <t>joffre_priorato@hotmail.com</t>
  </si>
  <si>
    <t>201511730</t>
  </si>
  <si>
    <t>YATACUE HILAMO CLAUDIA VANESSA</t>
  </si>
  <si>
    <t>vaneluna_45@hotmail.com</t>
  </si>
  <si>
    <t>201420813</t>
  </si>
  <si>
    <t>ZUMARRAGA SUAREZ MARIA EMILIA</t>
  </si>
  <si>
    <t>emilia_13z@hotmail.com</t>
  </si>
  <si>
    <t>Prueba 1</t>
  </si>
  <si>
    <t>Prueba 2</t>
  </si>
  <si>
    <t>Prueba 3</t>
  </si>
  <si>
    <t xml:space="preserve">Prueba 4 </t>
  </si>
  <si>
    <t>Prueba 5</t>
  </si>
  <si>
    <t>Tarea 1</t>
  </si>
  <si>
    <t>Tarea 2</t>
  </si>
  <si>
    <t>Tarea 3</t>
  </si>
  <si>
    <t>Tarea 4</t>
  </si>
  <si>
    <t xml:space="preserve">actuaciones </t>
  </si>
  <si>
    <t xml:space="preserve">Trabajo 1 </t>
  </si>
  <si>
    <t xml:space="preserve">Trabajo 2 </t>
  </si>
  <si>
    <t>Trabajo 3</t>
  </si>
  <si>
    <t>TAREAS</t>
  </si>
  <si>
    <t>ACTUACIONES</t>
  </si>
  <si>
    <t>PRUEBAS</t>
  </si>
  <si>
    <t>EXAMEN</t>
  </si>
  <si>
    <t>BIMESTRE</t>
  </si>
  <si>
    <t>Correcion 1</t>
  </si>
  <si>
    <t>Correcion 2</t>
  </si>
  <si>
    <t>D1</t>
  </si>
  <si>
    <t>C1</t>
  </si>
  <si>
    <t>C2</t>
  </si>
  <si>
    <t>C3</t>
  </si>
  <si>
    <t>D2</t>
  </si>
  <si>
    <t>D3</t>
  </si>
  <si>
    <t>VAL</t>
  </si>
  <si>
    <t>COEF</t>
  </si>
  <si>
    <t>CALF</t>
  </si>
  <si>
    <t>Trab. Grupal</t>
  </si>
  <si>
    <t>2 BIMESTRE</t>
  </si>
  <si>
    <t>ESTIMADO EXAMEN</t>
  </si>
  <si>
    <t>SUPLETORIO</t>
  </si>
  <si>
    <t>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</si>
</sst>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0"/>
      <color rgb="FFFFFFFF"/>
      <name val="Calibri"/>
      <scheme val="minor"/>
    </font>
    <font>
      <sz val="12"/>
      <color rgb="FF000000"/>
      <name val="Calibri"/>
      <family val="2"/>
      <scheme val="minor"/>
    </font>
    <font>
      <sz val="10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b/>
      <sz val="13"/>
      <name val="Calibri"/>
      <scheme val="minor"/>
    </font>
    <font>
      <sz val="13"/>
      <color rgb="FF000000"/>
      <name val="Calibri"/>
      <scheme val="minor"/>
    </font>
    <font>
      <sz val="13"/>
      <color theme="1"/>
      <name val="Calibri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6B696B"/>
        <bgColor indexed="64"/>
      </patternFill>
    </fill>
    <fill>
      <patternFill patternType="solid">
        <fgColor rgb="FFF7F7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FF1B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EF3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7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/>
    <xf numFmtId="0" fontId="4" fillId="3" borderId="1" xfId="0" applyFont="1" applyFill="1" applyBorder="1" applyAlignment="1">
      <alignment wrapText="1"/>
    </xf>
    <xf numFmtId="49" fontId="4" fillId="3" borderId="1" xfId="0" applyNumberFormat="1" applyFont="1" applyFill="1" applyBorder="1" applyAlignment="1">
      <alignment wrapText="1"/>
    </xf>
    <xf numFmtId="0" fontId="3" fillId="4" borderId="0" xfId="0" applyFont="1" applyFill="1"/>
    <xf numFmtId="0" fontId="4" fillId="4" borderId="1" xfId="0" applyFont="1" applyFill="1" applyBorder="1" applyAlignment="1">
      <alignment wrapText="1"/>
    </xf>
    <xf numFmtId="49" fontId="4" fillId="4" borderId="1" xfId="0" applyNumberFormat="1" applyFont="1" applyFill="1" applyBorder="1" applyAlignment="1">
      <alignment wrapText="1"/>
    </xf>
    <xf numFmtId="0" fontId="3" fillId="6" borderId="2" xfId="0" applyFont="1" applyFill="1" applyBorder="1"/>
    <xf numFmtId="0" fontId="7" fillId="6" borderId="2" xfId="0" applyFont="1" applyFill="1" applyBorder="1"/>
    <xf numFmtId="0" fontId="7" fillId="7" borderId="2" xfId="0" applyFont="1" applyFill="1" applyBorder="1"/>
    <xf numFmtId="0" fontId="3" fillId="7" borderId="2" xfId="0" applyFont="1" applyFill="1" applyBorder="1"/>
    <xf numFmtId="0" fontId="7" fillId="8" borderId="2" xfId="0" applyFont="1" applyFill="1" applyBorder="1"/>
    <xf numFmtId="0" fontId="3" fillId="8" borderId="2" xfId="0" applyFont="1" applyFill="1" applyBorder="1"/>
    <xf numFmtId="0" fontId="7" fillId="9" borderId="2" xfId="0" applyFont="1" applyFill="1" applyBorder="1"/>
    <xf numFmtId="0" fontId="3" fillId="9" borderId="2" xfId="0" applyFont="1" applyFill="1" applyBorder="1"/>
    <xf numFmtId="0" fontId="7" fillId="10" borderId="2" xfId="0" applyFont="1" applyFill="1" applyBorder="1"/>
    <xf numFmtId="0" fontId="3" fillId="10" borderId="2" xfId="0" applyFont="1" applyFill="1" applyBorder="1"/>
    <xf numFmtId="0" fontId="7" fillId="11" borderId="2" xfId="0" applyFont="1" applyFill="1" applyBorder="1"/>
    <xf numFmtId="0" fontId="3" fillId="11" borderId="2" xfId="0" applyFont="1" applyFill="1" applyBorder="1"/>
    <xf numFmtId="0" fontId="7" fillId="5" borderId="2" xfId="0" applyFont="1" applyFill="1" applyBorder="1"/>
    <xf numFmtId="0" fontId="3" fillId="5" borderId="2" xfId="0" applyFont="1" applyFill="1" applyBorder="1"/>
    <xf numFmtId="0" fontId="7" fillId="12" borderId="2" xfId="0" applyFont="1" applyFill="1" applyBorder="1"/>
    <xf numFmtId="0" fontId="3" fillId="12" borderId="2" xfId="0" applyFont="1" applyFill="1" applyBorder="1"/>
    <xf numFmtId="0" fontId="7" fillId="13" borderId="2" xfId="0" applyFont="1" applyFill="1" applyBorder="1"/>
    <xf numFmtId="0" fontId="3" fillId="13" borderId="2" xfId="0" applyFont="1" applyFill="1" applyBorder="1"/>
    <xf numFmtId="0" fontId="7" fillId="14" borderId="2" xfId="0" applyFont="1" applyFill="1" applyBorder="1"/>
    <xf numFmtId="0" fontId="2" fillId="2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7" fillId="5" borderId="4" xfId="0" applyFont="1" applyFill="1" applyBorder="1"/>
    <xf numFmtId="0" fontId="3" fillId="5" borderId="4" xfId="0" applyFont="1" applyFill="1" applyBorder="1"/>
    <xf numFmtId="0" fontId="4" fillId="15" borderId="2" xfId="0" applyFont="1" applyFill="1" applyBorder="1" applyAlignment="1">
      <alignment wrapText="1"/>
    </xf>
    <xf numFmtId="0" fontId="0" fillId="15" borderId="2" xfId="0" applyFill="1" applyBorder="1"/>
    <xf numFmtId="0" fontId="9" fillId="15" borderId="2" xfId="0" applyFont="1" applyFill="1" applyBorder="1" applyAlignment="1">
      <alignment horizontal="center" vertical="center" wrapText="1"/>
    </xf>
    <xf numFmtId="164" fontId="0" fillId="0" borderId="0" xfId="0" applyNumberFormat="1"/>
    <xf numFmtId="164" fontId="8" fillId="10" borderId="2" xfId="0" applyNumberFormat="1" applyFont="1" applyFill="1" applyBorder="1"/>
    <xf numFmtId="164" fontId="3" fillId="14" borderId="2" xfId="0" applyNumberFormat="1" applyFont="1" applyFill="1" applyBorder="1"/>
    <xf numFmtId="164" fontId="3" fillId="7" borderId="2" xfId="0" applyNumberFormat="1" applyFont="1" applyFill="1" applyBorder="1"/>
    <xf numFmtId="164" fontId="3" fillId="13" borderId="2" xfId="0" applyNumberFormat="1" applyFont="1" applyFill="1" applyBorder="1"/>
    <xf numFmtId="164" fontId="3" fillId="13" borderId="6" xfId="0" applyNumberFormat="1" applyFont="1" applyFill="1" applyBorder="1"/>
    <xf numFmtId="164" fontId="10" fillId="16" borderId="5" xfId="0" applyNumberFormat="1" applyFont="1" applyFill="1" applyBorder="1"/>
    <xf numFmtId="0" fontId="12" fillId="5" borderId="4" xfId="0" applyFont="1" applyFill="1" applyBorder="1"/>
    <xf numFmtId="0" fontId="12" fillId="6" borderId="2" xfId="0" applyFont="1" applyFill="1" applyBorder="1"/>
    <xf numFmtId="0" fontId="12" fillId="7" borderId="2" xfId="0" applyFont="1" applyFill="1" applyBorder="1"/>
    <xf numFmtId="0" fontId="12" fillId="10" borderId="2" xfId="0" applyFont="1" applyFill="1" applyBorder="1"/>
    <xf numFmtId="0" fontId="13" fillId="5" borderId="4" xfId="0" applyFont="1" applyFill="1" applyBorder="1"/>
    <xf numFmtId="0" fontId="13" fillId="6" borderId="2" xfId="0" applyFont="1" applyFill="1" applyBorder="1"/>
    <xf numFmtId="0" fontId="13" fillId="7" borderId="2" xfId="0" applyFont="1" applyFill="1" applyBorder="1"/>
    <xf numFmtId="0" fontId="13" fillId="10" borderId="2" xfId="0" applyFont="1" applyFill="1" applyBorder="1"/>
    <xf numFmtId="2" fontId="14" fillId="0" borderId="0" xfId="0" applyNumberFormat="1" applyFont="1"/>
    <xf numFmtId="0" fontId="14" fillId="0" borderId="0" xfId="0" applyFont="1"/>
    <xf numFmtId="0" fontId="4" fillId="17" borderId="1" xfId="0" applyFont="1" applyFill="1" applyBorder="1" applyAlignment="1">
      <alignment wrapText="1"/>
    </xf>
    <xf numFmtId="49" fontId="4" fillId="17" borderId="1" xfId="0" applyNumberFormat="1" applyFont="1" applyFill="1" applyBorder="1" applyAlignment="1">
      <alignment wrapText="1"/>
    </xf>
    <xf numFmtId="0" fontId="4" fillId="17" borderId="3" xfId="0" applyFont="1" applyFill="1" applyBorder="1" applyAlignment="1">
      <alignment wrapText="1"/>
    </xf>
    <xf numFmtId="0" fontId="13" fillId="17" borderId="4" xfId="0" applyFont="1" applyFill="1" applyBorder="1"/>
    <xf numFmtId="0" fontId="13" fillId="17" borderId="2" xfId="0" applyFont="1" applyFill="1" applyBorder="1"/>
    <xf numFmtId="0" fontId="3" fillId="17" borderId="2" xfId="0" applyFont="1" applyFill="1" applyBorder="1"/>
    <xf numFmtId="164" fontId="8" fillId="17" borderId="2" xfId="0" applyNumberFormat="1" applyFont="1" applyFill="1" applyBorder="1"/>
    <xf numFmtId="164" fontId="3" fillId="17" borderId="2" xfId="0" applyNumberFormat="1" applyFont="1" applyFill="1" applyBorder="1"/>
    <xf numFmtId="0" fontId="0" fillId="17" borderId="0" xfId="0" applyFill="1"/>
    <xf numFmtId="0" fontId="0" fillId="18" borderId="0" xfId="0" applyFill="1"/>
    <xf numFmtId="0" fontId="10" fillId="0" borderId="2" xfId="0" applyFont="1" applyBorder="1" applyAlignment="1">
      <alignment horizontal="center"/>
    </xf>
    <xf numFmtId="0" fontId="0" fillId="0" borderId="2" xfId="0" applyBorder="1"/>
    <xf numFmtId="0" fontId="10" fillId="0" borderId="7" xfId="0" applyFont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0" fillId="0" borderId="8" xfId="0" applyBorder="1"/>
    <xf numFmtId="0" fontId="0" fillId="18" borderId="0" xfId="0" applyFill="1" applyBorder="1"/>
    <xf numFmtId="0" fontId="15" fillId="0" borderId="2" xfId="0" applyFont="1" applyBorder="1"/>
    <xf numFmtId="0" fontId="15" fillId="0" borderId="7" xfId="0" applyFont="1" applyBorder="1"/>
    <xf numFmtId="0" fontId="16" fillId="19" borderId="1" xfId="0" applyFont="1" applyFill="1" applyBorder="1" applyAlignment="1">
      <alignment wrapText="1"/>
    </xf>
    <xf numFmtId="0" fontId="4" fillId="19" borderId="1" xfId="0" applyFont="1" applyFill="1" applyBorder="1" applyAlignment="1">
      <alignment wrapText="1"/>
    </xf>
    <xf numFmtId="0" fontId="0" fillId="18" borderId="2" xfId="0" applyFill="1" applyBorder="1" applyAlignment="1">
      <alignment horizontal="center"/>
    </xf>
    <xf numFmtId="0" fontId="13" fillId="15" borderId="4" xfId="0" applyFont="1" applyFill="1" applyBorder="1"/>
    <xf numFmtId="0" fontId="13" fillId="15" borderId="2" xfId="0" applyFont="1" applyFill="1" applyBorder="1"/>
    <xf numFmtId="0" fontId="7" fillId="13" borderId="0" xfId="0" applyFont="1" applyFill="1" applyBorder="1"/>
    <xf numFmtId="164" fontId="3" fillId="13" borderId="0" xfId="0" applyNumberFormat="1" applyFont="1" applyFill="1" applyBorder="1"/>
    <xf numFmtId="0" fontId="7" fillId="13" borderId="7" xfId="0" applyFont="1" applyFill="1" applyBorder="1"/>
    <xf numFmtId="164" fontId="3" fillId="13" borderId="7" xfId="0" applyNumberFormat="1" applyFont="1" applyFill="1" applyBorder="1"/>
    <xf numFmtId="0" fontId="0" fillId="18" borderId="4" xfId="0" applyFill="1" applyBorder="1" applyAlignment="1">
      <alignment horizontal="center"/>
    </xf>
    <xf numFmtId="16" fontId="0" fillId="18" borderId="4" xfId="0" applyNumberFormat="1" applyFill="1" applyBorder="1" applyAlignment="1">
      <alignment horizontal="center"/>
    </xf>
    <xf numFmtId="164" fontId="3" fillId="20" borderId="2" xfId="0" applyNumberFormat="1" applyFont="1" applyFill="1" applyBorder="1"/>
    <xf numFmtId="164" fontId="3" fillId="13" borderId="4" xfId="0" applyNumberFormat="1" applyFont="1" applyFill="1" applyBorder="1"/>
    <xf numFmtId="0" fontId="0" fillId="0" borderId="0" xfId="0" applyBorder="1"/>
    <xf numFmtId="164" fontId="3" fillId="17" borderId="7" xfId="0" applyNumberFormat="1" applyFont="1" applyFill="1" applyBorder="1"/>
    <xf numFmtId="164" fontId="0" fillId="18" borderId="2" xfId="0" applyNumberFormat="1" applyFill="1" applyBorder="1" applyAlignment="1">
      <alignment horizontal="center"/>
    </xf>
  </cellXfs>
  <cellStyles count="3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showGridLines="0" zoomScale="130" zoomScaleNormal="130" zoomScalePageLayoutView="130" workbookViewId="0">
      <selection activeCell="V1" sqref="V1:XFD1048576"/>
    </sheetView>
  </sheetViews>
  <sheetFormatPr baseColWidth="10" defaultColWidth="0" defaultRowHeight="16" zeroHeight="1" x14ac:dyDescent="0.2"/>
  <cols>
    <col min="1" max="1" width="6.33203125" customWidth="1"/>
    <col min="2" max="2" width="13" customWidth="1"/>
    <col min="3" max="4" width="34.83203125" customWidth="1"/>
    <col min="5" max="5" width="11.1640625" style="34" customWidth="1"/>
    <col min="6" max="8" width="8.6640625" customWidth="1"/>
    <col min="9" max="9" width="9.1640625" customWidth="1"/>
    <col min="10" max="12" width="8.6640625" customWidth="1"/>
    <col min="13" max="13" width="10.5" customWidth="1"/>
    <col min="14" max="17" width="7.33203125" customWidth="1"/>
    <col min="18" max="18" width="7.5" bestFit="1" customWidth="1"/>
    <col min="19" max="19" width="13.1640625" bestFit="1" customWidth="1"/>
    <col min="20" max="20" width="8.83203125" bestFit="1" customWidth="1"/>
    <col min="21" max="21" width="8.5" bestFit="1" customWidth="1"/>
    <col min="22" max="22" width="9.5" bestFit="1" customWidth="1"/>
    <col min="23" max="23" width="0" hidden="1" customWidth="1"/>
    <col min="24" max="16384" width="10.83203125" hidden="1"/>
  </cols>
  <sheetData>
    <row r="1" spans="1:22" s="1" customFormat="1" x14ac:dyDescent="0.2">
      <c r="A1" s="2" t="s">
        <v>0</v>
      </c>
      <c r="B1" s="2" t="s">
        <v>1</v>
      </c>
      <c r="C1" s="2" t="s">
        <v>2</v>
      </c>
      <c r="D1" s="28" t="s">
        <v>3</v>
      </c>
      <c r="E1" s="35" t="s">
        <v>178</v>
      </c>
      <c r="F1" s="31" t="s">
        <v>169</v>
      </c>
      <c r="G1" s="10" t="s">
        <v>170</v>
      </c>
      <c r="H1" s="11" t="s">
        <v>171</v>
      </c>
      <c r="I1" s="13" t="s">
        <v>172</v>
      </c>
      <c r="J1" s="15" t="s">
        <v>173</v>
      </c>
      <c r="K1" s="17" t="s">
        <v>179</v>
      </c>
      <c r="L1" s="19" t="s">
        <v>180</v>
      </c>
      <c r="M1" s="21" t="s">
        <v>181</v>
      </c>
      <c r="N1" s="23" t="s">
        <v>174</v>
      </c>
      <c r="O1" s="25" t="s">
        <v>175</v>
      </c>
      <c r="P1" s="13" t="s">
        <v>176</v>
      </c>
      <c r="Q1" s="10" t="s">
        <v>177</v>
      </c>
      <c r="R1" s="17" t="s">
        <v>182</v>
      </c>
      <c r="S1" s="27" t="s">
        <v>183</v>
      </c>
      <c r="T1" s="11" t="s">
        <v>184</v>
      </c>
      <c r="U1" s="15" t="s">
        <v>185</v>
      </c>
      <c r="V1" s="25" t="s">
        <v>186</v>
      </c>
    </row>
    <row r="2" spans="1:22" s="3" customFormat="1" x14ac:dyDescent="0.2">
      <c r="A2" s="4">
        <v>1</v>
      </c>
      <c r="B2" s="5" t="s">
        <v>4</v>
      </c>
      <c r="C2" s="4" t="s">
        <v>5</v>
      </c>
      <c r="D2" s="29" t="s">
        <v>6</v>
      </c>
      <c r="E2" s="33">
        <v>9</v>
      </c>
      <c r="F2" s="32">
        <v>6.5</v>
      </c>
      <c r="G2" s="9">
        <v>10</v>
      </c>
      <c r="H2" s="12">
        <v>10</v>
      </c>
      <c r="I2" s="14">
        <v>10</v>
      </c>
      <c r="J2" s="16">
        <v>10</v>
      </c>
      <c r="K2" s="18">
        <v>2.5</v>
      </c>
      <c r="L2" s="20">
        <v>5</v>
      </c>
      <c r="M2" s="22">
        <v>4</v>
      </c>
      <c r="N2" s="24">
        <v>5</v>
      </c>
      <c r="O2" s="26">
        <v>5</v>
      </c>
      <c r="P2" s="14">
        <v>5</v>
      </c>
      <c r="Q2" s="9">
        <v>5</v>
      </c>
      <c r="R2" s="37">
        <f>+(2/5)*(SUM(K2:Q2)/7)</f>
        <v>1.8</v>
      </c>
      <c r="S2" s="38">
        <f>+(1/(1+EXP(-(E2-8)/2)))+0.5</f>
        <v>1.1224593312018545</v>
      </c>
      <c r="T2" s="39">
        <f>+(3/10)*(SUM(F2:J2)/5)</f>
        <v>2.79</v>
      </c>
      <c r="U2" s="16">
        <v>8.5</v>
      </c>
      <c r="V2" s="40">
        <f>+SUM(R2:T2)+(3.5/16)*U2</f>
        <v>7.5718343312018543</v>
      </c>
    </row>
    <row r="3" spans="1:22" s="6" customFormat="1" x14ac:dyDescent="0.2">
      <c r="A3" s="7">
        <v>2</v>
      </c>
      <c r="B3" s="8" t="s">
        <v>7</v>
      </c>
      <c r="C3" s="7" t="s">
        <v>8</v>
      </c>
      <c r="D3" s="30" t="s">
        <v>9</v>
      </c>
      <c r="E3" s="33">
        <v>13</v>
      </c>
      <c r="F3" s="32">
        <v>3</v>
      </c>
      <c r="G3" s="9">
        <v>9</v>
      </c>
      <c r="H3" s="12">
        <v>6</v>
      </c>
      <c r="I3" s="14">
        <v>6</v>
      </c>
      <c r="J3" s="16">
        <v>8</v>
      </c>
      <c r="K3" s="18">
        <v>2.5</v>
      </c>
      <c r="L3" s="20">
        <v>5</v>
      </c>
      <c r="M3" s="22">
        <v>2</v>
      </c>
      <c r="N3" s="24">
        <v>5</v>
      </c>
      <c r="O3" s="26">
        <v>5</v>
      </c>
      <c r="P3" s="14">
        <v>5</v>
      </c>
      <c r="Q3" s="9">
        <v>4</v>
      </c>
      <c r="R3" s="37">
        <f t="shared" ref="R3:R56" si="0">+(2/5)*(SUM(K3:Q3)/7)</f>
        <v>1.6285714285714286</v>
      </c>
      <c r="S3" s="38">
        <f t="shared" ref="S3:S56" si="1">+(1/(1+EXP(-(E3-8)/2)))+0.5</f>
        <v>1.4241418199787566</v>
      </c>
      <c r="T3" s="39">
        <f t="shared" ref="T3:T56" si="2">+(3/10)*(SUM(F3:J3)/5)</f>
        <v>1.92</v>
      </c>
      <c r="U3" s="16">
        <v>10.5</v>
      </c>
      <c r="V3" s="40">
        <f t="shared" ref="V3:V56" si="3">+SUM(R3:T3)+(3.5/16)*U3</f>
        <v>7.2695882485501855</v>
      </c>
    </row>
    <row r="4" spans="1:22" s="3" customFormat="1" x14ac:dyDescent="0.2">
      <c r="A4" s="4">
        <v>3</v>
      </c>
      <c r="B4" s="5" t="s">
        <v>10</v>
      </c>
      <c r="C4" s="4" t="s">
        <v>11</v>
      </c>
      <c r="D4" s="29" t="s">
        <v>12</v>
      </c>
      <c r="E4" s="33">
        <v>9</v>
      </c>
      <c r="F4" s="32">
        <v>3</v>
      </c>
      <c r="G4" s="9">
        <v>6</v>
      </c>
      <c r="H4" s="12">
        <v>6</v>
      </c>
      <c r="I4" s="14">
        <v>10</v>
      </c>
      <c r="J4" s="16">
        <v>7</v>
      </c>
      <c r="K4" s="18">
        <v>2</v>
      </c>
      <c r="L4" s="20">
        <v>4</v>
      </c>
      <c r="M4" s="22">
        <v>4</v>
      </c>
      <c r="N4" s="24">
        <v>5</v>
      </c>
      <c r="O4" s="26">
        <v>3</v>
      </c>
      <c r="P4" s="14">
        <v>5</v>
      </c>
      <c r="Q4" s="9">
        <v>5</v>
      </c>
      <c r="R4" s="37">
        <f t="shared" si="0"/>
        <v>1.6</v>
      </c>
      <c r="S4" s="38">
        <f t="shared" si="1"/>
        <v>1.1224593312018545</v>
      </c>
      <c r="T4" s="39">
        <f t="shared" si="2"/>
        <v>1.92</v>
      </c>
      <c r="U4" s="16">
        <v>4</v>
      </c>
      <c r="V4" s="40">
        <f t="shared" si="3"/>
        <v>5.5174593312018541</v>
      </c>
    </row>
    <row r="5" spans="1:22" s="6" customFormat="1" x14ac:dyDescent="0.2">
      <c r="A5" s="7">
        <v>4</v>
      </c>
      <c r="B5" s="8" t="s">
        <v>13</v>
      </c>
      <c r="C5" s="7" t="s">
        <v>14</v>
      </c>
      <c r="D5" s="30" t="s">
        <v>15</v>
      </c>
      <c r="E5" s="33">
        <v>9</v>
      </c>
      <c r="F5" s="32">
        <v>10</v>
      </c>
      <c r="G5" s="9">
        <v>5.5</v>
      </c>
      <c r="H5" s="12">
        <v>6</v>
      </c>
      <c r="I5" s="14">
        <v>8</v>
      </c>
      <c r="J5" s="16">
        <v>7</v>
      </c>
      <c r="K5" s="18">
        <v>3.5</v>
      </c>
      <c r="L5" s="20">
        <v>5</v>
      </c>
      <c r="M5" s="22">
        <v>2.5</v>
      </c>
      <c r="N5" s="24">
        <v>5</v>
      </c>
      <c r="O5" s="26">
        <v>5</v>
      </c>
      <c r="P5" s="14">
        <v>5</v>
      </c>
      <c r="Q5" s="9">
        <v>5</v>
      </c>
      <c r="R5" s="37">
        <f t="shared" si="0"/>
        <v>1.7714285714285716</v>
      </c>
      <c r="S5" s="38">
        <f t="shared" si="1"/>
        <v>1.1224593312018545</v>
      </c>
      <c r="T5" s="39">
        <f t="shared" si="2"/>
        <v>2.19</v>
      </c>
      <c r="U5" s="16">
        <v>10</v>
      </c>
      <c r="V5" s="40">
        <f t="shared" si="3"/>
        <v>7.2713879026304262</v>
      </c>
    </row>
    <row r="6" spans="1:22" s="3" customFormat="1" x14ac:dyDescent="0.2">
      <c r="A6" s="4">
        <v>5</v>
      </c>
      <c r="B6" s="5" t="s">
        <v>16</v>
      </c>
      <c r="C6" s="4" t="s">
        <v>17</v>
      </c>
      <c r="D6" s="29" t="s">
        <v>18</v>
      </c>
      <c r="E6" s="33">
        <v>12</v>
      </c>
      <c r="F6" s="32">
        <v>8.5</v>
      </c>
      <c r="G6" s="9">
        <v>9</v>
      </c>
      <c r="H6" s="12">
        <v>4</v>
      </c>
      <c r="I6" s="14">
        <v>8</v>
      </c>
      <c r="J6" s="16">
        <v>8</v>
      </c>
      <c r="K6" s="18">
        <v>3</v>
      </c>
      <c r="L6" s="20">
        <v>5</v>
      </c>
      <c r="M6" s="22">
        <v>4</v>
      </c>
      <c r="N6" s="24">
        <v>5</v>
      </c>
      <c r="O6" s="26">
        <v>5</v>
      </c>
      <c r="P6" s="14">
        <v>5</v>
      </c>
      <c r="Q6" s="9">
        <v>5</v>
      </c>
      <c r="R6" s="37">
        <f t="shared" si="0"/>
        <v>1.8285714285714285</v>
      </c>
      <c r="S6" s="38">
        <f t="shared" si="1"/>
        <v>1.3807970779778822</v>
      </c>
      <c r="T6" s="39">
        <f t="shared" si="2"/>
        <v>2.25</v>
      </c>
      <c r="U6" s="16">
        <v>14</v>
      </c>
      <c r="V6" s="40">
        <f t="shared" si="3"/>
        <v>8.5218685065493105</v>
      </c>
    </row>
    <row r="7" spans="1:22" s="6" customFormat="1" x14ac:dyDescent="0.2">
      <c r="A7" s="7">
        <v>6</v>
      </c>
      <c r="B7" s="8" t="s">
        <v>19</v>
      </c>
      <c r="C7" s="7" t="s">
        <v>20</v>
      </c>
      <c r="D7" s="30" t="s">
        <v>21</v>
      </c>
      <c r="E7" s="33">
        <v>13</v>
      </c>
      <c r="F7" s="32">
        <v>6.5</v>
      </c>
      <c r="G7" s="9">
        <v>8</v>
      </c>
      <c r="H7" s="12">
        <v>9</v>
      </c>
      <c r="I7" s="14">
        <v>8</v>
      </c>
      <c r="J7" s="16">
        <v>4</v>
      </c>
      <c r="K7" s="18">
        <v>2</v>
      </c>
      <c r="L7" s="20">
        <v>5</v>
      </c>
      <c r="M7" s="22">
        <v>2.5</v>
      </c>
      <c r="N7" s="24">
        <v>5</v>
      </c>
      <c r="O7" s="26">
        <v>5</v>
      </c>
      <c r="P7" s="14">
        <v>5</v>
      </c>
      <c r="Q7" s="9">
        <v>5</v>
      </c>
      <c r="R7" s="37">
        <f t="shared" si="0"/>
        <v>1.6857142857142859</v>
      </c>
      <c r="S7" s="38">
        <f t="shared" si="1"/>
        <v>1.4241418199787566</v>
      </c>
      <c r="T7" s="39">
        <f t="shared" si="2"/>
        <v>2.13</v>
      </c>
      <c r="U7" s="16">
        <v>10.5</v>
      </c>
      <c r="V7" s="40">
        <f t="shared" si="3"/>
        <v>7.5367311056930424</v>
      </c>
    </row>
    <row r="8" spans="1:22" s="3" customFormat="1" x14ac:dyDescent="0.2">
      <c r="A8" s="4">
        <v>7</v>
      </c>
      <c r="B8" s="5" t="s">
        <v>22</v>
      </c>
      <c r="C8" s="4" t="s">
        <v>23</v>
      </c>
      <c r="D8" s="29" t="s">
        <v>24</v>
      </c>
      <c r="E8" s="33">
        <v>12</v>
      </c>
      <c r="F8" s="32">
        <v>10</v>
      </c>
      <c r="G8" s="9">
        <v>8</v>
      </c>
      <c r="H8" s="12">
        <v>7</v>
      </c>
      <c r="I8" s="14">
        <v>10</v>
      </c>
      <c r="J8" s="16">
        <v>8</v>
      </c>
      <c r="K8" s="18">
        <v>2.5</v>
      </c>
      <c r="L8" s="20">
        <v>5</v>
      </c>
      <c r="M8" s="22">
        <v>4</v>
      </c>
      <c r="N8" s="24">
        <v>5</v>
      </c>
      <c r="O8" s="26">
        <v>5</v>
      </c>
      <c r="P8" s="14">
        <v>5</v>
      </c>
      <c r="Q8" s="9">
        <v>5</v>
      </c>
      <c r="R8" s="37">
        <f t="shared" si="0"/>
        <v>1.8</v>
      </c>
      <c r="S8" s="38">
        <f t="shared" si="1"/>
        <v>1.3807970779778822</v>
      </c>
      <c r="T8" s="39">
        <f t="shared" si="2"/>
        <v>2.5799999999999996</v>
      </c>
      <c r="U8" s="16">
        <v>8</v>
      </c>
      <c r="V8" s="40">
        <f t="shared" si="3"/>
        <v>7.5107970779778821</v>
      </c>
    </row>
    <row r="9" spans="1:22" s="6" customFormat="1" x14ac:dyDescent="0.2">
      <c r="A9" s="7">
        <v>8</v>
      </c>
      <c r="B9" s="8" t="s">
        <v>25</v>
      </c>
      <c r="C9" s="7" t="s">
        <v>26</v>
      </c>
      <c r="D9" s="30" t="s">
        <v>27</v>
      </c>
      <c r="E9" s="33">
        <v>12</v>
      </c>
      <c r="F9" s="32">
        <v>9</v>
      </c>
      <c r="G9" s="9">
        <v>10</v>
      </c>
      <c r="H9" s="12">
        <v>4</v>
      </c>
      <c r="I9" s="14">
        <v>10</v>
      </c>
      <c r="J9" s="16">
        <v>10</v>
      </c>
      <c r="K9" s="18">
        <v>0</v>
      </c>
      <c r="L9" s="20">
        <v>5</v>
      </c>
      <c r="M9" s="22">
        <v>4.5</v>
      </c>
      <c r="N9" s="24">
        <v>5</v>
      </c>
      <c r="O9" s="26">
        <v>5</v>
      </c>
      <c r="P9" s="14">
        <v>5</v>
      </c>
      <c r="Q9" s="9">
        <v>5</v>
      </c>
      <c r="R9" s="37">
        <f t="shared" si="0"/>
        <v>1.6857142857142859</v>
      </c>
      <c r="S9" s="38">
        <f t="shared" si="1"/>
        <v>1.3807970779778822</v>
      </c>
      <c r="T9" s="39">
        <f t="shared" si="2"/>
        <v>2.5799999999999996</v>
      </c>
      <c r="U9" s="16">
        <v>13</v>
      </c>
      <c r="V9" s="40">
        <f t="shared" si="3"/>
        <v>8.4902613636921682</v>
      </c>
    </row>
    <row r="10" spans="1:22" s="3" customFormat="1" x14ac:dyDescent="0.2">
      <c r="A10" s="4">
        <v>9</v>
      </c>
      <c r="B10" s="5" t="s">
        <v>28</v>
      </c>
      <c r="C10" s="4" t="s">
        <v>29</v>
      </c>
      <c r="D10" s="29" t="s">
        <v>30</v>
      </c>
      <c r="E10" s="33">
        <v>8</v>
      </c>
      <c r="F10" s="32">
        <v>2</v>
      </c>
      <c r="G10" s="9">
        <v>5</v>
      </c>
      <c r="H10" s="12">
        <v>3</v>
      </c>
      <c r="I10" s="14">
        <v>2</v>
      </c>
      <c r="J10" s="16">
        <v>2</v>
      </c>
      <c r="K10" s="18">
        <v>2.5</v>
      </c>
      <c r="L10" s="20">
        <v>5</v>
      </c>
      <c r="M10" s="22">
        <v>3.5</v>
      </c>
      <c r="N10" s="24">
        <v>5</v>
      </c>
      <c r="O10" s="26">
        <v>5</v>
      </c>
      <c r="P10" s="14">
        <v>5</v>
      </c>
      <c r="Q10" s="9">
        <v>5</v>
      </c>
      <c r="R10" s="37">
        <f t="shared" si="0"/>
        <v>1.7714285714285716</v>
      </c>
      <c r="S10" s="38">
        <f t="shared" si="1"/>
        <v>1</v>
      </c>
      <c r="T10" s="39">
        <f t="shared" si="2"/>
        <v>0.84</v>
      </c>
      <c r="U10" s="16">
        <v>1</v>
      </c>
      <c r="V10" s="40">
        <f t="shared" si="3"/>
        <v>3.8301785714285712</v>
      </c>
    </row>
    <row r="11" spans="1:22" s="6" customFormat="1" x14ac:dyDescent="0.2">
      <c r="A11" s="7">
        <v>10</v>
      </c>
      <c r="B11" s="8" t="s">
        <v>31</v>
      </c>
      <c r="C11" s="7" t="s">
        <v>32</v>
      </c>
      <c r="D11" s="30" t="s">
        <v>33</v>
      </c>
      <c r="E11" s="33">
        <v>8</v>
      </c>
      <c r="F11" s="32">
        <v>8</v>
      </c>
      <c r="G11" s="9">
        <v>7</v>
      </c>
      <c r="H11" s="12">
        <v>6</v>
      </c>
      <c r="I11" s="14">
        <v>6</v>
      </c>
      <c r="J11" s="16">
        <v>8</v>
      </c>
      <c r="K11" s="18">
        <v>2</v>
      </c>
      <c r="L11" s="20">
        <v>5</v>
      </c>
      <c r="M11" s="22">
        <v>2.5</v>
      </c>
      <c r="N11" s="24">
        <v>5</v>
      </c>
      <c r="O11" s="26">
        <v>5</v>
      </c>
      <c r="P11" s="14">
        <v>5</v>
      </c>
      <c r="Q11" s="9">
        <v>5</v>
      </c>
      <c r="R11" s="37">
        <f t="shared" si="0"/>
        <v>1.6857142857142859</v>
      </c>
      <c r="S11" s="38">
        <f t="shared" si="1"/>
        <v>1</v>
      </c>
      <c r="T11" s="39">
        <f t="shared" si="2"/>
        <v>2.1</v>
      </c>
      <c r="U11" s="16">
        <v>5.5</v>
      </c>
      <c r="V11" s="40">
        <f t="shared" si="3"/>
        <v>5.9888392857142865</v>
      </c>
    </row>
    <row r="12" spans="1:22" s="3" customFormat="1" x14ac:dyDescent="0.2">
      <c r="A12" s="4">
        <v>11</v>
      </c>
      <c r="B12" s="5" t="s">
        <v>34</v>
      </c>
      <c r="C12" s="4" t="s">
        <v>35</v>
      </c>
      <c r="D12" s="29" t="s">
        <v>36</v>
      </c>
      <c r="E12" s="33">
        <v>11</v>
      </c>
      <c r="F12" s="32">
        <v>5.5</v>
      </c>
      <c r="G12" s="9">
        <v>6</v>
      </c>
      <c r="H12" s="12">
        <v>7</v>
      </c>
      <c r="I12" s="14">
        <v>8</v>
      </c>
      <c r="J12" s="16">
        <v>4</v>
      </c>
      <c r="K12" s="18">
        <v>2.5</v>
      </c>
      <c r="L12" s="20">
        <v>5</v>
      </c>
      <c r="M12" s="22">
        <v>3.5</v>
      </c>
      <c r="N12" s="24">
        <v>5</v>
      </c>
      <c r="O12" s="26">
        <v>5</v>
      </c>
      <c r="P12" s="14">
        <v>5</v>
      </c>
      <c r="Q12" s="9">
        <v>5</v>
      </c>
      <c r="R12" s="37">
        <f t="shared" si="0"/>
        <v>1.7714285714285716</v>
      </c>
      <c r="S12" s="38">
        <f t="shared" si="1"/>
        <v>1.3175744761936437</v>
      </c>
      <c r="T12" s="39">
        <f t="shared" si="2"/>
        <v>1.8299999999999998</v>
      </c>
      <c r="U12" s="16">
        <v>1.5</v>
      </c>
      <c r="V12" s="40">
        <f t="shared" si="3"/>
        <v>5.2471280476222155</v>
      </c>
    </row>
    <row r="13" spans="1:22" s="6" customFormat="1" x14ac:dyDescent="0.2">
      <c r="A13" s="7">
        <v>12</v>
      </c>
      <c r="B13" s="8" t="s">
        <v>37</v>
      </c>
      <c r="C13" s="7" t="s">
        <v>38</v>
      </c>
      <c r="D13" s="30" t="s">
        <v>39</v>
      </c>
      <c r="E13" s="33">
        <v>9</v>
      </c>
      <c r="F13" s="32">
        <v>8</v>
      </c>
      <c r="G13" s="9">
        <v>10</v>
      </c>
      <c r="H13" s="12">
        <v>8.5</v>
      </c>
      <c r="I13" s="14">
        <v>10</v>
      </c>
      <c r="J13" s="16">
        <v>7</v>
      </c>
      <c r="K13" s="18">
        <v>4</v>
      </c>
      <c r="L13" s="20">
        <v>5</v>
      </c>
      <c r="M13" s="22">
        <v>4</v>
      </c>
      <c r="N13" s="24">
        <v>5</v>
      </c>
      <c r="O13" s="26">
        <v>5</v>
      </c>
      <c r="P13" s="14">
        <v>5</v>
      </c>
      <c r="Q13" s="9">
        <v>5</v>
      </c>
      <c r="R13" s="37">
        <f t="shared" si="0"/>
        <v>1.8857142857142859</v>
      </c>
      <c r="S13" s="38">
        <f t="shared" si="1"/>
        <v>1.1224593312018545</v>
      </c>
      <c r="T13" s="39">
        <f t="shared" si="2"/>
        <v>2.61</v>
      </c>
      <c r="U13" s="16">
        <v>7</v>
      </c>
      <c r="V13" s="40">
        <f t="shared" si="3"/>
        <v>7.14942361691614</v>
      </c>
    </row>
    <row r="14" spans="1:22" s="3" customFormat="1" x14ac:dyDescent="0.2">
      <c r="A14" s="4">
        <v>13</v>
      </c>
      <c r="B14" s="5" t="s">
        <v>40</v>
      </c>
      <c r="C14" s="4" t="s">
        <v>41</v>
      </c>
      <c r="D14" s="29" t="s">
        <v>42</v>
      </c>
      <c r="E14" s="33">
        <v>6</v>
      </c>
      <c r="F14" s="32">
        <v>7</v>
      </c>
      <c r="G14" s="9">
        <v>4</v>
      </c>
      <c r="H14" s="12">
        <v>7</v>
      </c>
      <c r="I14" s="14">
        <v>3</v>
      </c>
      <c r="J14" s="16">
        <v>2</v>
      </c>
      <c r="K14" s="18">
        <v>2.5</v>
      </c>
      <c r="L14" s="20">
        <v>4</v>
      </c>
      <c r="M14" s="22">
        <v>3.5</v>
      </c>
      <c r="N14" s="24">
        <v>5</v>
      </c>
      <c r="O14" s="26">
        <v>5</v>
      </c>
      <c r="P14" s="14">
        <v>5</v>
      </c>
      <c r="Q14" s="9">
        <v>5</v>
      </c>
      <c r="R14" s="37">
        <f t="shared" si="0"/>
        <v>1.7142857142857144</v>
      </c>
      <c r="S14" s="38">
        <f t="shared" si="1"/>
        <v>0.7689414213699951</v>
      </c>
      <c r="T14" s="39">
        <f t="shared" si="2"/>
        <v>1.38</v>
      </c>
      <c r="U14" s="16">
        <v>8</v>
      </c>
      <c r="V14" s="40">
        <f t="shared" si="3"/>
        <v>5.6132271356557091</v>
      </c>
    </row>
    <row r="15" spans="1:22" s="6" customFormat="1" x14ac:dyDescent="0.2">
      <c r="A15" s="7">
        <v>14</v>
      </c>
      <c r="B15" s="8" t="s">
        <v>43</v>
      </c>
      <c r="C15" s="7" t="s">
        <v>44</v>
      </c>
      <c r="D15" s="30" t="s">
        <v>45</v>
      </c>
      <c r="E15" s="33">
        <v>15</v>
      </c>
      <c r="F15" s="32">
        <v>6.5</v>
      </c>
      <c r="G15" s="9">
        <v>9</v>
      </c>
      <c r="H15" s="12">
        <v>7</v>
      </c>
      <c r="I15" s="14">
        <v>10</v>
      </c>
      <c r="J15" s="16">
        <v>10</v>
      </c>
      <c r="K15" s="18">
        <v>3</v>
      </c>
      <c r="L15" s="20">
        <v>5</v>
      </c>
      <c r="M15" s="22">
        <v>4</v>
      </c>
      <c r="N15" s="24">
        <v>5</v>
      </c>
      <c r="O15" s="26">
        <v>5</v>
      </c>
      <c r="P15" s="14">
        <v>5</v>
      </c>
      <c r="Q15" s="9">
        <v>5</v>
      </c>
      <c r="R15" s="37">
        <f t="shared" si="0"/>
        <v>1.8285714285714285</v>
      </c>
      <c r="S15" s="38">
        <f t="shared" si="1"/>
        <v>1.4706877692486438</v>
      </c>
      <c r="T15" s="39">
        <f t="shared" si="2"/>
        <v>2.5499999999999998</v>
      </c>
      <c r="U15" s="16">
        <v>11</v>
      </c>
      <c r="V15" s="40">
        <f t="shared" si="3"/>
        <v>8.2555091978200714</v>
      </c>
    </row>
    <row r="16" spans="1:22" s="3" customFormat="1" x14ac:dyDescent="0.2">
      <c r="A16" s="4">
        <v>15</v>
      </c>
      <c r="B16" s="5" t="s">
        <v>46</v>
      </c>
      <c r="C16" s="4" t="s">
        <v>47</v>
      </c>
      <c r="D16" s="29" t="s">
        <v>48</v>
      </c>
      <c r="E16" s="33">
        <v>17</v>
      </c>
      <c r="F16" s="32">
        <v>10</v>
      </c>
      <c r="G16" s="9">
        <v>8</v>
      </c>
      <c r="H16" s="12">
        <v>7</v>
      </c>
      <c r="I16" s="14">
        <v>7</v>
      </c>
      <c r="J16" s="16">
        <v>10</v>
      </c>
      <c r="K16" s="18">
        <v>3</v>
      </c>
      <c r="L16" s="20">
        <v>5</v>
      </c>
      <c r="M16" s="22">
        <v>2</v>
      </c>
      <c r="N16" s="24">
        <v>5</v>
      </c>
      <c r="O16" s="26">
        <v>5</v>
      </c>
      <c r="P16" s="14">
        <v>5</v>
      </c>
      <c r="Q16" s="9">
        <v>5</v>
      </c>
      <c r="R16" s="37">
        <f t="shared" si="0"/>
        <v>1.7142857142857144</v>
      </c>
      <c r="S16" s="38">
        <f t="shared" si="1"/>
        <v>1.4890130573694069</v>
      </c>
      <c r="T16" s="39">
        <f t="shared" si="2"/>
        <v>2.52</v>
      </c>
      <c r="U16" s="16">
        <v>9.5</v>
      </c>
      <c r="V16" s="40">
        <f t="shared" si="3"/>
        <v>7.8014237716551218</v>
      </c>
    </row>
    <row r="17" spans="1:22" s="6" customFormat="1" x14ac:dyDescent="0.2">
      <c r="A17" s="7">
        <v>16</v>
      </c>
      <c r="B17" s="8" t="s">
        <v>49</v>
      </c>
      <c r="C17" s="7" t="s">
        <v>50</v>
      </c>
      <c r="D17" s="30" t="s">
        <v>51</v>
      </c>
      <c r="E17" s="33">
        <v>17</v>
      </c>
      <c r="F17" s="32">
        <v>4</v>
      </c>
      <c r="G17" s="9">
        <v>1</v>
      </c>
      <c r="H17" s="12">
        <v>8</v>
      </c>
      <c r="I17" s="14">
        <v>6</v>
      </c>
      <c r="J17" s="16">
        <v>10</v>
      </c>
      <c r="K17" s="18">
        <v>3</v>
      </c>
      <c r="L17" s="20">
        <v>5</v>
      </c>
      <c r="M17" s="22">
        <v>4</v>
      </c>
      <c r="N17" s="24">
        <v>5</v>
      </c>
      <c r="O17" s="26">
        <v>5</v>
      </c>
      <c r="P17" s="14">
        <v>5</v>
      </c>
      <c r="Q17" s="9">
        <v>5</v>
      </c>
      <c r="R17" s="37">
        <f t="shared" si="0"/>
        <v>1.8285714285714285</v>
      </c>
      <c r="S17" s="38">
        <f t="shared" si="1"/>
        <v>1.4890130573694069</v>
      </c>
      <c r="T17" s="39">
        <f t="shared" si="2"/>
        <v>1.74</v>
      </c>
      <c r="U17" s="16">
        <v>14</v>
      </c>
      <c r="V17" s="40">
        <f t="shared" si="3"/>
        <v>8.1200844859408363</v>
      </c>
    </row>
    <row r="18" spans="1:22" s="3" customFormat="1" x14ac:dyDescent="0.2">
      <c r="A18" s="4">
        <v>17</v>
      </c>
      <c r="B18" s="5" t="s">
        <v>52</v>
      </c>
      <c r="C18" s="4" t="s">
        <v>53</v>
      </c>
      <c r="D18" s="29" t="s">
        <v>54</v>
      </c>
      <c r="E18" s="33">
        <v>17</v>
      </c>
      <c r="F18" s="32">
        <v>6</v>
      </c>
      <c r="G18" s="9">
        <v>7</v>
      </c>
      <c r="H18" s="12">
        <v>9</v>
      </c>
      <c r="I18" s="14">
        <v>10</v>
      </c>
      <c r="J18" s="16">
        <v>10</v>
      </c>
      <c r="K18" s="18">
        <v>2.5</v>
      </c>
      <c r="L18" s="20">
        <v>5</v>
      </c>
      <c r="M18" s="22">
        <v>4</v>
      </c>
      <c r="N18" s="24">
        <v>5</v>
      </c>
      <c r="O18" s="26">
        <v>5</v>
      </c>
      <c r="P18" s="14">
        <v>5</v>
      </c>
      <c r="Q18" s="9">
        <v>5</v>
      </c>
      <c r="R18" s="37">
        <f t="shared" si="0"/>
        <v>1.8</v>
      </c>
      <c r="S18" s="38">
        <f t="shared" si="1"/>
        <v>1.4890130573694069</v>
      </c>
      <c r="T18" s="39">
        <f t="shared" si="2"/>
        <v>2.52</v>
      </c>
      <c r="U18" s="16">
        <v>11</v>
      </c>
      <c r="V18" s="40">
        <f t="shared" si="3"/>
        <v>8.2152630573694072</v>
      </c>
    </row>
    <row r="19" spans="1:22" s="6" customFormat="1" x14ac:dyDescent="0.2">
      <c r="A19" s="7">
        <v>18</v>
      </c>
      <c r="B19" s="8" t="s">
        <v>55</v>
      </c>
      <c r="C19" s="7" t="s">
        <v>56</v>
      </c>
      <c r="D19" s="30" t="s">
        <v>57</v>
      </c>
      <c r="E19" s="33">
        <v>7</v>
      </c>
      <c r="F19" s="32">
        <v>6.5</v>
      </c>
      <c r="G19" s="9">
        <v>4</v>
      </c>
      <c r="H19" s="12">
        <v>3</v>
      </c>
      <c r="I19" s="14">
        <v>6</v>
      </c>
      <c r="J19" s="16">
        <v>1</v>
      </c>
      <c r="K19" s="18">
        <v>2</v>
      </c>
      <c r="L19" s="20">
        <v>4</v>
      </c>
      <c r="M19" s="22">
        <v>4</v>
      </c>
      <c r="N19" s="24">
        <v>5</v>
      </c>
      <c r="O19" s="26">
        <v>5</v>
      </c>
      <c r="P19" s="14">
        <v>5</v>
      </c>
      <c r="Q19" s="9">
        <v>5</v>
      </c>
      <c r="R19" s="37">
        <f t="shared" si="0"/>
        <v>1.7142857142857144</v>
      </c>
      <c r="S19" s="38">
        <f t="shared" si="1"/>
        <v>0.87754066879814541</v>
      </c>
      <c r="T19" s="39">
        <f t="shared" si="2"/>
        <v>1.2299999999999998</v>
      </c>
      <c r="U19" s="16">
        <v>0.5</v>
      </c>
      <c r="V19" s="40">
        <f t="shared" si="3"/>
        <v>3.9312013830838595</v>
      </c>
    </row>
    <row r="20" spans="1:22" s="3" customFormat="1" x14ac:dyDescent="0.2">
      <c r="A20" s="4">
        <v>19</v>
      </c>
      <c r="B20" s="5" t="s">
        <v>58</v>
      </c>
      <c r="C20" s="4" t="s">
        <v>59</v>
      </c>
      <c r="D20" s="29" t="s">
        <v>60</v>
      </c>
      <c r="E20" s="33">
        <v>17</v>
      </c>
      <c r="F20" s="32">
        <v>10</v>
      </c>
      <c r="G20" s="9">
        <v>4</v>
      </c>
      <c r="H20" s="12">
        <v>6.5</v>
      </c>
      <c r="I20" s="14">
        <v>7</v>
      </c>
      <c r="J20" s="16">
        <v>8</v>
      </c>
      <c r="K20" s="18">
        <v>3</v>
      </c>
      <c r="L20" s="20">
        <v>5</v>
      </c>
      <c r="M20" s="22">
        <v>2</v>
      </c>
      <c r="N20" s="24">
        <v>5</v>
      </c>
      <c r="O20" s="26">
        <v>5</v>
      </c>
      <c r="P20" s="14">
        <v>5</v>
      </c>
      <c r="Q20" s="9">
        <v>5</v>
      </c>
      <c r="R20" s="37">
        <f t="shared" si="0"/>
        <v>1.7142857142857144</v>
      </c>
      <c r="S20" s="38">
        <f t="shared" si="1"/>
        <v>1.4890130573694069</v>
      </c>
      <c r="T20" s="39">
        <f t="shared" si="2"/>
        <v>2.13</v>
      </c>
      <c r="U20" s="16">
        <v>12</v>
      </c>
      <c r="V20" s="40">
        <f t="shared" si="3"/>
        <v>7.9582987716551212</v>
      </c>
    </row>
    <row r="21" spans="1:22" s="6" customFormat="1" x14ac:dyDescent="0.2">
      <c r="A21" s="7">
        <v>20</v>
      </c>
      <c r="B21" s="8" t="s">
        <v>61</v>
      </c>
      <c r="C21" s="7" t="s">
        <v>62</v>
      </c>
      <c r="D21" s="30" t="s">
        <v>63</v>
      </c>
      <c r="E21" s="33">
        <v>16</v>
      </c>
      <c r="F21" s="32">
        <v>5.5</v>
      </c>
      <c r="G21" s="9">
        <v>5</v>
      </c>
      <c r="H21" s="12">
        <v>2</v>
      </c>
      <c r="I21" s="14">
        <v>9</v>
      </c>
      <c r="J21" s="16">
        <v>10</v>
      </c>
      <c r="K21" s="18">
        <v>3.5</v>
      </c>
      <c r="L21" s="20">
        <v>5</v>
      </c>
      <c r="M21" s="22">
        <v>2.5</v>
      </c>
      <c r="N21" s="24">
        <v>5</v>
      </c>
      <c r="O21" s="26">
        <v>5</v>
      </c>
      <c r="P21" s="14">
        <v>5</v>
      </c>
      <c r="Q21" s="9">
        <v>5</v>
      </c>
      <c r="R21" s="37">
        <f t="shared" si="0"/>
        <v>1.7714285714285716</v>
      </c>
      <c r="S21" s="38">
        <f t="shared" si="1"/>
        <v>1.4820137900379085</v>
      </c>
      <c r="T21" s="39">
        <f t="shared" si="2"/>
        <v>1.89</v>
      </c>
      <c r="U21" s="16">
        <v>3.5</v>
      </c>
      <c r="V21" s="40">
        <f t="shared" si="3"/>
        <v>5.9090673614664802</v>
      </c>
    </row>
    <row r="22" spans="1:22" s="3" customFormat="1" x14ac:dyDescent="0.2">
      <c r="A22" s="4">
        <v>21</v>
      </c>
      <c r="B22" s="5" t="s">
        <v>64</v>
      </c>
      <c r="C22" s="4" t="s">
        <v>65</v>
      </c>
      <c r="D22" s="29" t="s">
        <v>66</v>
      </c>
      <c r="E22" s="33">
        <v>16</v>
      </c>
      <c r="F22" s="32">
        <v>9</v>
      </c>
      <c r="G22" s="9">
        <v>10</v>
      </c>
      <c r="H22" s="12">
        <v>10</v>
      </c>
      <c r="I22" s="14">
        <v>10</v>
      </c>
      <c r="J22" s="16">
        <v>10</v>
      </c>
      <c r="K22" s="18">
        <v>2.5</v>
      </c>
      <c r="L22" s="20">
        <v>5</v>
      </c>
      <c r="M22" s="22">
        <v>4</v>
      </c>
      <c r="N22" s="24">
        <v>5</v>
      </c>
      <c r="O22" s="26">
        <v>5</v>
      </c>
      <c r="P22" s="14">
        <v>5</v>
      </c>
      <c r="Q22" s="9">
        <v>5</v>
      </c>
      <c r="R22" s="37">
        <f t="shared" si="0"/>
        <v>1.8</v>
      </c>
      <c r="S22" s="38">
        <f t="shared" si="1"/>
        <v>1.4820137900379085</v>
      </c>
      <c r="T22" s="39">
        <f t="shared" si="2"/>
        <v>2.94</v>
      </c>
      <c r="U22" s="16">
        <v>11</v>
      </c>
      <c r="V22" s="40">
        <f t="shared" si="3"/>
        <v>8.6282637900379093</v>
      </c>
    </row>
    <row r="23" spans="1:22" s="6" customFormat="1" x14ac:dyDescent="0.2">
      <c r="A23" s="7">
        <v>22</v>
      </c>
      <c r="B23" s="8" t="s">
        <v>67</v>
      </c>
      <c r="C23" s="7" t="s">
        <v>68</v>
      </c>
      <c r="D23" s="30" t="s">
        <v>69</v>
      </c>
      <c r="E23" s="33">
        <v>16</v>
      </c>
      <c r="F23" s="32">
        <v>10</v>
      </c>
      <c r="G23" s="9">
        <v>9</v>
      </c>
      <c r="H23" s="12">
        <v>8</v>
      </c>
      <c r="I23" s="14">
        <v>10</v>
      </c>
      <c r="J23" s="16">
        <v>9</v>
      </c>
      <c r="K23" s="18">
        <v>3</v>
      </c>
      <c r="L23" s="20">
        <v>5</v>
      </c>
      <c r="M23" s="22">
        <v>4</v>
      </c>
      <c r="N23" s="24">
        <v>5</v>
      </c>
      <c r="O23" s="26">
        <v>5</v>
      </c>
      <c r="P23" s="14">
        <v>5</v>
      </c>
      <c r="Q23" s="9">
        <v>5</v>
      </c>
      <c r="R23" s="37">
        <f t="shared" si="0"/>
        <v>1.8285714285714285</v>
      </c>
      <c r="S23" s="38">
        <f t="shared" si="1"/>
        <v>1.4820137900379085</v>
      </c>
      <c r="T23" s="39">
        <f t="shared" si="2"/>
        <v>2.76</v>
      </c>
      <c r="U23" s="16">
        <v>14.5</v>
      </c>
      <c r="V23" s="40">
        <f t="shared" si="3"/>
        <v>9.2424602186093363</v>
      </c>
    </row>
    <row r="24" spans="1:22" s="3" customFormat="1" x14ac:dyDescent="0.2">
      <c r="A24" s="4">
        <v>23</v>
      </c>
      <c r="B24" s="5" t="s">
        <v>70</v>
      </c>
      <c r="C24" s="4" t="s">
        <v>71</v>
      </c>
      <c r="D24" s="29" t="s">
        <v>72</v>
      </c>
      <c r="E24" s="33">
        <v>7</v>
      </c>
      <c r="F24" s="32">
        <v>5</v>
      </c>
      <c r="G24" s="9">
        <v>6</v>
      </c>
      <c r="H24" s="12">
        <v>5</v>
      </c>
      <c r="I24" s="14">
        <v>6</v>
      </c>
      <c r="J24" s="16">
        <v>9</v>
      </c>
      <c r="K24" s="18">
        <v>2</v>
      </c>
      <c r="L24" s="20">
        <v>5</v>
      </c>
      <c r="M24" s="22">
        <v>2.5</v>
      </c>
      <c r="N24" s="24">
        <v>5</v>
      </c>
      <c r="O24" s="26">
        <v>5</v>
      </c>
      <c r="P24" s="14">
        <v>5</v>
      </c>
      <c r="Q24" s="9">
        <v>5</v>
      </c>
      <c r="R24" s="37">
        <f t="shared" si="0"/>
        <v>1.6857142857142859</v>
      </c>
      <c r="S24" s="38">
        <f t="shared" si="1"/>
        <v>0.87754066879814541</v>
      </c>
      <c r="T24" s="39">
        <f t="shared" si="2"/>
        <v>1.8599999999999999</v>
      </c>
      <c r="U24" s="16">
        <v>4.5</v>
      </c>
      <c r="V24" s="40">
        <f t="shared" si="3"/>
        <v>5.4076299545124318</v>
      </c>
    </row>
    <row r="25" spans="1:22" s="6" customFormat="1" x14ac:dyDescent="0.2">
      <c r="A25" s="7">
        <v>24</v>
      </c>
      <c r="B25" s="8" t="s">
        <v>73</v>
      </c>
      <c r="C25" s="7" t="s">
        <v>74</v>
      </c>
      <c r="D25" s="30" t="s">
        <v>75</v>
      </c>
      <c r="E25" s="33">
        <v>8</v>
      </c>
      <c r="F25" s="32">
        <v>4</v>
      </c>
      <c r="G25" s="9">
        <v>5</v>
      </c>
      <c r="H25" s="12">
        <v>5</v>
      </c>
      <c r="I25" s="14">
        <v>6</v>
      </c>
      <c r="J25" s="16">
        <v>8</v>
      </c>
      <c r="K25" s="18">
        <v>2.5</v>
      </c>
      <c r="L25" s="20">
        <v>5</v>
      </c>
      <c r="M25" s="22">
        <v>3.5</v>
      </c>
      <c r="N25" s="24">
        <v>5</v>
      </c>
      <c r="O25" s="26">
        <v>5</v>
      </c>
      <c r="P25" s="14">
        <v>5</v>
      </c>
      <c r="Q25" s="9">
        <v>5</v>
      </c>
      <c r="R25" s="37">
        <f t="shared" si="0"/>
        <v>1.7714285714285716</v>
      </c>
      <c r="S25" s="38">
        <f t="shared" si="1"/>
        <v>1</v>
      </c>
      <c r="T25" s="39">
        <f t="shared" si="2"/>
        <v>1.68</v>
      </c>
      <c r="U25" s="16">
        <v>3.5</v>
      </c>
      <c r="V25" s="40">
        <f t="shared" si="3"/>
        <v>5.2170535714285711</v>
      </c>
    </row>
    <row r="26" spans="1:22" s="3" customFormat="1" x14ac:dyDescent="0.2">
      <c r="A26" s="4">
        <v>25</v>
      </c>
      <c r="B26" s="5" t="s">
        <v>76</v>
      </c>
      <c r="C26" s="4" t="s">
        <v>77</v>
      </c>
      <c r="D26" s="29" t="s">
        <v>78</v>
      </c>
      <c r="E26" s="33">
        <v>10</v>
      </c>
      <c r="F26" s="32">
        <v>5</v>
      </c>
      <c r="G26" s="9">
        <v>6</v>
      </c>
      <c r="H26" s="12">
        <v>6.5</v>
      </c>
      <c r="I26" s="14">
        <v>6</v>
      </c>
      <c r="J26" s="16">
        <v>8</v>
      </c>
      <c r="K26" s="18">
        <v>2</v>
      </c>
      <c r="L26" s="20">
        <v>4</v>
      </c>
      <c r="M26" s="22">
        <v>2.5</v>
      </c>
      <c r="N26" s="24">
        <v>5</v>
      </c>
      <c r="O26" s="26">
        <v>5</v>
      </c>
      <c r="P26" s="14">
        <v>5</v>
      </c>
      <c r="Q26" s="9">
        <v>5</v>
      </c>
      <c r="R26" s="37">
        <f t="shared" si="0"/>
        <v>1.6285714285714286</v>
      </c>
      <c r="S26" s="38">
        <f t="shared" si="1"/>
        <v>1.2310585786300048</v>
      </c>
      <c r="T26" s="39">
        <f t="shared" si="2"/>
        <v>1.89</v>
      </c>
      <c r="U26" s="16">
        <v>3.5</v>
      </c>
      <c r="V26" s="40">
        <f t="shared" si="3"/>
        <v>5.515255007201433</v>
      </c>
    </row>
    <row r="27" spans="1:22" s="6" customFormat="1" x14ac:dyDescent="0.2">
      <c r="A27" s="7">
        <v>26</v>
      </c>
      <c r="B27" s="8" t="s">
        <v>79</v>
      </c>
      <c r="C27" s="7" t="s">
        <v>80</v>
      </c>
      <c r="D27" s="30" t="s">
        <v>81</v>
      </c>
      <c r="E27" s="33">
        <v>12</v>
      </c>
      <c r="F27" s="32">
        <v>10</v>
      </c>
      <c r="G27" s="9">
        <v>3</v>
      </c>
      <c r="H27" s="12">
        <v>5</v>
      </c>
      <c r="I27" s="14">
        <v>9</v>
      </c>
      <c r="J27" s="16">
        <v>8</v>
      </c>
      <c r="K27" s="18">
        <v>3</v>
      </c>
      <c r="L27" s="20">
        <v>5</v>
      </c>
      <c r="M27" s="22">
        <v>2</v>
      </c>
      <c r="N27" s="24">
        <v>5</v>
      </c>
      <c r="O27" s="26">
        <v>5</v>
      </c>
      <c r="P27" s="14">
        <v>5</v>
      </c>
      <c r="Q27" s="9">
        <v>5</v>
      </c>
      <c r="R27" s="37">
        <f t="shared" si="0"/>
        <v>1.7142857142857144</v>
      </c>
      <c r="S27" s="38">
        <f t="shared" si="1"/>
        <v>1.3807970779778822</v>
      </c>
      <c r="T27" s="39">
        <f t="shared" si="2"/>
        <v>2.1</v>
      </c>
      <c r="U27" s="16">
        <v>2.5</v>
      </c>
      <c r="V27" s="40">
        <f t="shared" si="3"/>
        <v>5.7419577922635963</v>
      </c>
    </row>
    <row r="28" spans="1:22" s="3" customFormat="1" x14ac:dyDescent="0.2">
      <c r="A28" s="4">
        <v>27</v>
      </c>
      <c r="B28" s="5" t="s">
        <v>82</v>
      </c>
      <c r="C28" s="4" t="s">
        <v>83</v>
      </c>
      <c r="D28" s="29" t="s">
        <v>84</v>
      </c>
      <c r="E28" s="33">
        <v>13</v>
      </c>
      <c r="F28" s="32">
        <v>4</v>
      </c>
      <c r="G28" s="9">
        <v>6</v>
      </c>
      <c r="H28" s="12">
        <v>7</v>
      </c>
      <c r="I28" s="14">
        <v>6</v>
      </c>
      <c r="J28" s="16">
        <v>6</v>
      </c>
      <c r="K28" s="18">
        <v>2.5</v>
      </c>
      <c r="L28" s="20">
        <v>5</v>
      </c>
      <c r="M28" s="22">
        <v>2</v>
      </c>
      <c r="N28" s="24">
        <v>5</v>
      </c>
      <c r="O28" s="26">
        <v>5</v>
      </c>
      <c r="P28" s="14">
        <v>5</v>
      </c>
      <c r="Q28" s="9">
        <v>5</v>
      </c>
      <c r="R28" s="37">
        <f t="shared" si="0"/>
        <v>1.6857142857142859</v>
      </c>
      <c r="S28" s="38">
        <f t="shared" si="1"/>
        <v>1.4241418199787566</v>
      </c>
      <c r="T28" s="39">
        <f t="shared" si="2"/>
        <v>1.74</v>
      </c>
      <c r="U28" s="16">
        <v>2</v>
      </c>
      <c r="V28" s="40">
        <f t="shared" si="3"/>
        <v>5.2873561056930427</v>
      </c>
    </row>
    <row r="29" spans="1:22" s="6" customFormat="1" x14ac:dyDescent="0.2">
      <c r="A29" s="7">
        <v>28</v>
      </c>
      <c r="B29" s="8" t="s">
        <v>85</v>
      </c>
      <c r="C29" s="7" t="s">
        <v>86</v>
      </c>
      <c r="D29" s="30" t="s">
        <v>87</v>
      </c>
      <c r="E29" s="33">
        <v>8</v>
      </c>
      <c r="F29" s="32">
        <v>6</v>
      </c>
      <c r="G29" s="9">
        <v>5</v>
      </c>
      <c r="H29" s="12">
        <v>5</v>
      </c>
      <c r="I29" s="14">
        <v>6</v>
      </c>
      <c r="J29" s="16">
        <v>8</v>
      </c>
      <c r="K29" s="18">
        <v>2</v>
      </c>
      <c r="L29" s="20">
        <v>4</v>
      </c>
      <c r="M29" s="22">
        <v>4</v>
      </c>
      <c r="N29" s="24">
        <v>5</v>
      </c>
      <c r="O29" s="26">
        <v>5</v>
      </c>
      <c r="P29" s="14">
        <v>5</v>
      </c>
      <c r="Q29" s="9">
        <v>5</v>
      </c>
      <c r="R29" s="37">
        <f t="shared" si="0"/>
        <v>1.7142857142857144</v>
      </c>
      <c r="S29" s="38">
        <f t="shared" si="1"/>
        <v>1</v>
      </c>
      <c r="T29" s="39">
        <f t="shared" si="2"/>
        <v>1.7999999999999998</v>
      </c>
      <c r="U29" s="16">
        <v>8</v>
      </c>
      <c r="V29" s="40">
        <f t="shared" si="3"/>
        <v>6.2642857142857142</v>
      </c>
    </row>
    <row r="30" spans="1:22" s="3" customFormat="1" x14ac:dyDescent="0.2">
      <c r="A30" s="4">
        <v>29</v>
      </c>
      <c r="B30" s="5" t="s">
        <v>88</v>
      </c>
      <c r="C30" s="4" t="s">
        <v>89</v>
      </c>
      <c r="D30" s="29" t="s">
        <v>90</v>
      </c>
      <c r="E30" s="33">
        <v>14</v>
      </c>
      <c r="F30" s="32">
        <v>10</v>
      </c>
      <c r="G30" s="9">
        <v>4</v>
      </c>
      <c r="H30" s="12">
        <v>2</v>
      </c>
      <c r="I30" s="14">
        <v>4</v>
      </c>
      <c r="J30" s="16">
        <v>4</v>
      </c>
      <c r="K30" s="18">
        <v>2.5</v>
      </c>
      <c r="L30" s="20">
        <v>5</v>
      </c>
      <c r="M30" s="22">
        <v>2</v>
      </c>
      <c r="N30" s="24">
        <v>5</v>
      </c>
      <c r="O30" s="26">
        <v>5</v>
      </c>
      <c r="P30" s="14">
        <v>5</v>
      </c>
      <c r="Q30" s="9">
        <v>5</v>
      </c>
      <c r="R30" s="37">
        <f t="shared" si="0"/>
        <v>1.6857142857142859</v>
      </c>
      <c r="S30" s="38">
        <f t="shared" si="1"/>
        <v>1.4525741268224333</v>
      </c>
      <c r="T30" s="39">
        <f t="shared" si="2"/>
        <v>1.44</v>
      </c>
      <c r="U30" s="16">
        <v>1</v>
      </c>
      <c r="V30" s="40">
        <f t="shared" si="3"/>
        <v>4.7970384125367191</v>
      </c>
    </row>
    <row r="31" spans="1:22" s="6" customFormat="1" x14ac:dyDescent="0.2">
      <c r="A31" s="7">
        <v>30</v>
      </c>
      <c r="B31" s="8" t="s">
        <v>91</v>
      </c>
      <c r="C31" s="7" t="s">
        <v>92</v>
      </c>
      <c r="D31" s="30" t="s">
        <v>93</v>
      </c>
      <c r="E31" s="33">
        <v>8</v>
      </c>
      <c r="F31" s="32">
        <v>6</v>
      </c>
      <c r="G31" s="9">
        <v>5.5</v>
      </c>
      <c r="H31" s="12">
        <v>10</v>
      </c>
      <c r="I31" s="14">
        <v>7</v>
      </c>
      <c r="J31" s="16">
        <v>5</v>
      </c>
      <c r="K31" s="18">
        <v>2</v>
      </c>
      <c r="L31" s="20">
        <v>4</v>
      </c>
      <c r="M31" s="22">
        <v>4</v>
      </c>
      <c r="N31" s="24">
        <v>5</v>
      </c>
      <c r="O31" s="26">
        <v>5</v>
      </c>
      <c r="P31" s="14">
        <v>5</v>
      </c>
      <c r="Q31" s="9">
        <v>5</v>
      </c>
      <c r="R31" s="37">
        <f t="shared" si="0"/>
        <v>1.7142857142857144</v>
      </c>
      <c r="S31" s="38">
        <f t="shared" si="1"/>
        <v>1</v>
      </c>
      <c r="T31" s="39">
        <f t="shared" si="2"/>
        <v>2.0099999999999998</v>
      </c>
      <c r="U31" s="16">
        <v>9</v>
      </c>
      <c r="V31" s="40">
        <f t="shared" si="3"/>
        <v>6.6930357142857142</v>
      </c>
    </row>
    <row r="32" spans="1:22" s="3" customFormat="1" x14ac:dyDescent="0.2">
      <c r="A32" s="4">
        <v>31</v>
      </c>
      <c r="B32" s="5" t="s">
        <v>94</v>
      </c>
      <c r="C32" s="4" t="s">
        <v>95</v>
      </c>
      <c r="D32" s="29" t="s">
        <v>96</v>
      </c>
      <c r="E32" s="33">
        <v>9</v>
      </c>
      <c r="F32" s="32">
        <v>10</v>
      </c>
      <c r="G32" s="9">
        <v>10</v>
      </c>
      <c r="H32" s="12">
        <v>10</v>
      </c>
      <c r="I32" s="14">
        <v>10</v>
      </c>
      <c r="J32" s="16">
        <v>8</v>
      </c>
      <c r="K32" s="18">
        <v>3</v>
      </c>
      <c r="L32" s="20">
        <v>5</v>
      </c>
      <c r="M32" s="22">
        <v>4</v>
      </c>
      <c r="N32" s="24">
        <v>5</v>
      </c>
      <c r="O32" s="26">
        <v>5</v>
      </c>
      <c r="P32" s="14">
        <v>5</v>
      </c>
      <c r="Q32" s="9">
        <v>5</v>
      </c>
      <c r="R32" s="37">
        <f t="shared" si="0"/>
        <v>1.8285714285714285</v>
      </c>
      <c r="S32" s="38">
        <f t="shared" si="1"/>
        <v>1.1224593312018545</v>
      </c>
      <c r="T32" s="39">
        <f t="shared" si="2"/>
        <v>2.88</v>
      </c>
      <c r="U32" s="16">
        <v>13</v>
      </c>
      <c r="V32" s="40">
        <f t="shared" si="3"/>
        <v>8.6747807597732827</v>
      </c>
    </row>
    <row r="33" spans="1:22" s="6" customFormat="1" x14ac:dyDescent="0.2">
      <c r="A33" s="7">
        <v>32</v>
      </c>
      <c r="B33" s="8" t="s">
        <v>97</v>
      </c>
      <c r="C33" s="7" t="s">
        <v>98</v>
      </c>
      <c r="D33" s="30" t="s">
        <v>99</v>
      </c>
      <c r="E33" s="33">
        <v>8</v>
      </c>
      <c r="F33" s="32">
        <v>1</v>
      </c>
      <c r="G33" s="9">
        <v>5</v>
      </c>
      <c r="H33" s="12">
        <v>6.5</v>
      </c>
      <c r="I33" s="14">
        <v>8</v>
      </c>
      <c r="J33" s="16">
        <v>5</v>
      </c>
      <c r="K33" s="18">
        <v>2.5</v>
      </c>
      <c r="L33" s="20">
        <v>5</v>
      </c>
      <c r="M33" s="22">
        <v>3.5</v>
      </c>
      <c r="N33" s="24">
        <v>5</v>
      </c>
      <c r="O33" s="26">
        <v>5</v>
      </c>
      <c r="P33" s="14">
        <v>5</v>
      </c>
      <c r="Q33" s="9">
        <v>4</v>
      </c>
      <c r="R33" s="37">
        <f t="shared" si="0"/>
        <v>1.7142857142857144</v>
      </c>
      <c r="S33" s="38">
        <f t="shared" si="1"/>
        <v>1</v>
      </c>
      <c r="T33" s="39">
        <f t="shared" si="2"/>
        <v>1.5299999999999998</v>
      </c>
      <c r="U33" s="16">
        <v>4</v>
      </c>
      <c r="V33" s="40">
        <f t="shared" si="3"/>
        <v>5.1192857142857147</v>
      </c>
    </row>
    <row r="34" spans="1:22" s="3" customFormat="1" x14ac:dyDescent="0.2">
      <c r="A34" s="4">
        <v>33</v>
      </c>
      <c r="B34" s="5" t="s">
        <v>100</v>
      </c>
      <c r="C34" s="4" t="s">
        <v>101</v>
      </c>
      <c r="D34" s="29" t="s">
        <v>102</v>
      </c>
      <c r="E34" s="33">
        <v>13</v>
      </c>
      <c r="F34" s="32">
        <v>10</v>
      </c>
      <c r="G34" s="9">
        <v>8</v>
      </c>
      <c r="H34" s="12">
        <v>2</v>
      </c>
      <c r="I34" s="14">
        <v>5</v>
      </c>
      <c r="J34" s="16">
        <v>8</v>
      </c>
      <c r="K34" s="18">
        <v>0</v>
      </c>
      <c r="L34" s="20">
        <v>5</v>
      </c>
      <c r="M34" s="22">
        <v>4.5</v>
      </c>
      <c r="N34" s="24">
        <v>5</v>
      </c>
      <c r="O34" s="26">
        <v>5</v>
      </c>
      <c r="P34" s="14">
        <v>5</v>
      </c>
      <c r="Q34" s="9">
        <v>5</v>
      </c>
      <c r="R34" s="37">
        <f t="shared" si="0"/>
        <v>1.6857142857142859</v>
      </c>
      <c r="S34" s="38">
        <f t="shared" si="1"/>
        <v>1.4241418199787566</v>
      </c>
      <c r="T34" s="39">
        <f t="shared" si="2"/>
        <v>1.9799999999999998</v>
      </c>
      <c r="U34" s="16">
        <v>4</v>
      </c>
      <c r="V34" s="40">
        <f t="shared" si="3"/>
        <v>5.964856105693042</v>
      </c>
    </row>
    <row r="35" spans="1:22" s="6" customFormat="1" x14ac:dyDescent="0.2">
      <c r="A35" s="7">
        <v>34</v>
      </c>
      <c r="B35" s="8" t="s">
        <v>103</v>
      </c>
      <c r="C35" s="7" t="s">
        <v>104</v>
      </c>
      <c r="D35" s="30" t="s">
        <v>105</v>
      </c>
      <c r="E35" s="33">
        <v>10</v>
      </c>
      <c r="F35" s="32">
        <v>6</v>
      </c>
      <c r="G35" s="9">
        <v>7</v>
      </c>
      <c r="H35" s="12">
        <v>3.5</v>
      </c>
      <c r="I35" s="14">
        <v>10</v>
      </c>
      <c r="J35" s="16">
        <v>7</v>
      </c>
      <c r="K35" s="18">
        <v>2.5</v>
      </c>
      <c r="L35" s="20">
        <v>5</v>
      </c>
      <c r="M35" s="22">
        <v>0</v>
      </c>
      <c r="N35" s="24">
        <v>5</v>
      </c>
      <c r="O35" s="26">
        <v>5</v>
      </c>
      <c r="P35" s="14">
        <v>5</v>
      </c>
      <c r="Q35" s="9">
        <v>4</v>
      </c>
      <c r="R35" s="37">
        <f t="shared" si="0"/>
        <v>1.5142857142857142</v>
      </c>
      <c r="S35" s="38">
        <f t="shared" si="1"/>
        <v>1.2310585786300048</v>
      </c>
      <c r="T35" s="39">
        <f t="shared" si="2"/>
        <v>2.0099999999999998</v>
      </c>
      <c r="U35" s="16">
        <v>12</v>
      </c>
      <c r="V35" s="40">
        <f t="shared" si="3"/>
        <v>7.3803442929157193</v>
      </c>
    </row>
    <row r="36" spans="1:22" s="3" customFormat="1" x14ac:dyDescent="0.2">
      <c r="A36" s="4">
        <v>35</v>
      </c>
      <c r="B36" s="5" t="s">
        <v>106</v>
      </c>
      <c r="C36" s="4" t="s">
        <v>107</v>
      </c>
      <c r="D36" s="29" t="s">
        <v>108</v>
      </c>
      <c r="E36" s="33">
        <v>14</v>
      </c>
      <c r="F36" s="32">
        <v>7.5</v>
      </c>
      <c r="G36" s="9">
        <v>10</v>
      </c>
      <c r="H36" s="12">
        <v>8</v>
      </c>
      <c r="I36" s="14">
        <v>10</v>
      </c>
      <c r="J36" s="16">
        <v>10</v>
      </c>
      <c r="K36" s="18">
        <v>3</v>
      </c>
      <c r="L36" s="20">
        <v>5</v>
      </c>
      <c r="M36" s="22">
        <v>4</v>
      </c>
      <c r="N36" s="24">
        <v>5</v>
      </c>
      <c r="O36" s="26">
        <v>5</v>
      </c>
      <c r="P36" s="14">
        <v>5</v>
      </c>
      <c r="Q36" s="9">
        <v>5</v>
      </c>
      <c r="R36" s="37">
        <f t="shared" si="0"/>
        <v>1.8285714285714285</v>
      </c>
      <c r="S36" s="38">
        <f t="shared" si="1"/>
        <v>1.4525741268224333</v>
      </c>
      <c r="T36" s="39">
        <f t="shared" si="2"/>
        <v>2.73</v>
      </c>
      <c r="U36" s="16">
        <v>13</v>
      </c>
      <c r="V36" s="40">
        <f t="shared" si="3"/>
        <v>8.8548955553938615</v>
      </c>
    </row>
    <row r="37" spans="1:22" s="6" customFormat="1" x14ac:dyDescent="0.2">
      <c r="A37" s="7">
        <v>36</v>
      </c>
      <c r="B37" s="8" t="s">
        <v>109</v>
      </c>
      <c r="C37" s="7" t="s">
        <v>110</v>
      </c>
      <c r="D37" s="30" t="s">
        <v>111</v>
      </c>
      <c r="E37" s="33">
        <v>17</v>
      </c>
      <c r="F37" s="32">
        <v>8.5</v>
      </c>
      <c r="G37" s="9">
        <v>10</v>
      </c>
      <c r="H37" s="12">
        <v>10</v>
      </c>
      <c r="I37" s="14">
        <v>10</v>
      </c>
      <c r="J37" s="16">
        <v>8</v>
      </c>
      <c r="K37" s="18">
        <v>4</v>
      </c>
      <c r="L37" s="20">
        <v>5</v>
      </c>
      <c r="M37" s="22">
        <v>4.5</v>
      </c>
      <c r="N37" s="24">
        <v>5</v>
      </c>
      <c r="O37" s="26">
        <v>5</v>
      </c>
      <c r="P37" s="14">
        <v>5</v>
      </c>
      <c r="Q37" s="9">
        <v>5</v>
      </c>
      <c r="R37" s="37">
        <f t="shared" si="0"/>
        <v>1.9142857142857144</v>
      </c>
      <c r="S37" s="38">
        <f t="shared" si="1"/>
        <v>1.4890130573694069</v>
      </c>
      <c r="T37" s="39">
        <f t="shared" si="2"/>
        <v>2.79</v>
      </c>
      <c r="U37" s="16">
        <v>9</v>
      </c>
      <c r="V37" s="40">
        <f t="shared" si="3"/>
        <v>8.1620487716551224</v>
      </c>
    </row>
    <row r="38" spans="1:22" s="3" customFormat="1" x14ac:dyDescent="0.2">
      <c r="A38" s="4">
        <v>37</v>
      </c>
      <c r="B38" s="5" t="s">
        <v>112</v>
      </c>
      <c r="C38" s="4" t="s">
        <v>113</v>
      </c>
      <c r="D38" s="29" t="s">
        <v>114</v>
      </c>
      <c r="E38" s="33">
        <v>12</v>
      </c>
      <c r="F38" s="32">
        <v>8.5</v>
      </c>
      <c r="G38" s="9">
        <v>8.5</v>
      </c>
      <c r="H38" s="12">
        <v>10</v>
      </c>
      <c r="I38" s="14">
        <v>10</v>
      </c>
      <c r="J38" s="16">
        <v>10</v>
      </c>
      <c r="K38" s="18">
        <v>2.5</v>
      </c>
      <c r="L38" s="20">
        <v>5</v>
      </c>
      <c r="M38" s="22">
        <v>4</v>
      </c>
      <c r="N38" s="24">
        <v>5</v>
      </c>
      <c r="O38" s="26">
        <v>5</v>
      </c>
      <c r="P38" s="14">
        <v>5</v>
      </c>
      <c r="Q38" s="9">
        <v>5</v>
      </c>
      <c r="R38" s="37">
        <f t="shared" si="0"/>
        <v>1.8</v>
      </c>
      <c r="S38" s="38">
        <f t="shared" si="1"/>
        <v>1.3807970779778822</v>
      </c>
      <c r="T38" s="39">
        <f t="shared" si="2"/>
        <v>2.82</v>
      </c>
      <c r="U38" s="16">
        <v>11</v>
      </c>
      <c r="V38" s="40">
        <f t="shared" si="3"/>
        <v>8.4070470779778823</v>
      </c>
    </row>
    <row r="39" spans="1:22" s="6" customFormat="1" x14ac:dyDescent="0.2">
      <c r="A39" s="7">
        <v>38</v>
      </c>
      <c r="B39" s="8" t="s">
        <v>115</v>
      </c>
      <c r="C39" s="7" t="s">
        <v>116</v>
      </c>
      <c r="D39" s="30" t="s">
        <v>117</v>
      </c>
      <c r="E39" s="33">
        <v>15</v>
      </c>
      <c r="F39" s="32">
        <v>10</v>
      </c>
      <c r="G39" s="9">
        <v>7</v>
      </c>
      <c r="H39" s="12">
        <v>7</v>
      </c>
      <c r="I39" s="14">
        <v>5</v>
      </c>
      <c r="J39" s="16">
        <v>10</v>
      </c>
      <c r="K39" s="18">
        <v>2.5</v>
      </c>
      <c r="L39" s="20">
        <v>5</v>
      </c>
      <c r="M39" s="22">
        <v>4</v>
      </c>
      <c r="N39" s="24">
        <v>5</v>
      </c>
      <c r="O39" s="26">
        <v>3</v>
      </c>
      <c r="P39" s="14">
        <v>5</v>
      </c>
      <c r="Q39" s="9">
        <v>4.5</v>
      </c>
      <c r="R39" s="37">
        <f t="shared" si="0"/>
        <v>1.6571428571428575</v>
      </c>
      <c r="S39" s="38">
        <f t="shared" si="1"/>
        <v>1.4706877692486438</v>
      </c>
      <c r="T39" s="39">
        <f t="shared" si="2"/>
        <v>2.34</v>
      </c>
      <c r="U39" s="16">
        <v>12.5</v>
      </c>
      <c r="V39" s="40">
        <f t="shared" si="3"/>
        <v>8.2022056263915015</v>
      </c>
    </row>
    <row r="40" spans="1:22" s="3" customFormat="1" x14ac:dyDescent="0.2">
      <c r="A40" s="4">
        <v>39</v>
      </c>
      <c r="B40" s="5" t="s">
        <v>118</v>
      </c>
      <c r="C40" s="4" t="s">
        <v>119</v>
      </c>
      <c r="D40" s="29" t="s">
        <v>120</v>
      </c>
      <c r="E40" s="33">
        <v>3</v>
      </c>
      <c r="F40" s="32">
        <v>4.5</v>
      </c>
      <c r="G40" s="9">
        <v>8</v>
      </c>
      <c r="H40" s="12">
        <v>2</v>
      </c>
      <c r="I40" s="14">
        <v>2</v>
      </c>
      <c r="J40" s="16">
        <v>5</v>
      </c>
      <c r="K40" s="18">
        <v>3.5</v>
      </c>
      <c r="L40" s="20">
        <v>4</v>
      </c>
      <c r="M40" s="22">
        <v>2.5</v>
      </c>
      <c r="N40" s="24">
        <v>5</v>
      </c>
      <c r="O40" s="26">
        <v>5</v>
      </c>
      <c r="P40" s="14">
        <v>5</v>
      </c>
      <c r="Q40" s="9">
        <v>5</v>
      </c>
      <c r="R40" s="37">
        <f t="shared" si="0"/>
        <v>1.7142857142857144</v>
      </c>
      <c r="S40" s="38">
        <f t="shared" si="1"/>
        <v>0.57585818002124356</v>
      </c>
      <c r="T40" s="39">
        <f t="shared" si="2"/>
        <v>1.2899999999999998</v>
      </c>
      <c r="U40" s="16">
        <v>8</v>
      </c>
      <c r="V40" s="40">
        <f t="shared" si="3"/>
        <v>5.3301438943069579</v>
      </c>
    </row>
    <row r="41" spans="1:22" s="6" customFormat="1" x14ac:dyDescent="0.2">
      <c r="A41" s="7">
        <v>40</v>
      </c>
      <c r="B41" s="8" t="s">
        <v>121</v>
      </c>
      <c r="C41" s="7" t="s">
        <v>122</v>
      </c>
      <c r="D41" s="30" t="s">
        <v>123</v>
      </c>
      <c r="E41" s="33">
        <v>11</v>
      </c>
      <c r="F41" s="32">
        <v>8.5</v>
      </c>
      <c r="G41" s="9">
        <v>10</v>
      </c>
      <c r="H41" s="12">
        <v>8</v>
      </c>
      <c r="I41" s="14">
        <v>6</v>
      </c>
      <c r="J41" s="16">
        <v>9</v>
      </c>
      <c r="K41" s="18">
        <v>2.5</v>
      </c>
      <c r="L41" s="20">
        <v>5</v>
      </c>
      <c r="M41" s="22">
        <v>4</v>
      </c>
      <c r="N41" s="24">
        <v>5</v>
      </c>
      <c r="O41" s="26">
        <v>5</v>
      </c>
      <c r="P41" s="14">
        <v>5</v>
      </c>
      <c r="Q41" s="9">
        <v>5</v>
      </c>
      <c r="R41" s="37">
        <f t="shared" si="0"/>
        <v>1.8</v>
      </c>
      <c r="S41" s="38">
        <f t="shared" si="1"/>
        <v>1.3175744761936437</v>
      </c>
      <c r="T41" s="39">
        <f t="shared" si="2"/>
        <v>2.4900000000000002</v>
      </c>
      <c r="U41" s="16">
        <v>9</v>
      </c>
      <c r="V41" s="40">
        <f t="shared" si="3"/>
        <v>7.5763244761936441</v>
      </c>
    </row>
    <row r="42" spans="1:22" s="3" customFormat="1" x14ac:dyDescent="0.2">
      <c r="A42" s="4">
        <v>41</v>
      </c>
      <c r="B42" s="5" t="s">
        <v>124</v>
      </c>
      <c r="C42" s="4" t="s">
        <v>125</v>
      </c>
      <c r="D42" s="29" t="s">
        <v>126</v>
      </c>
      <c r="E42" s="33">
        <v>12</v>
      </c>
      <c r="F42" s="32">
        <v>4</v>
      </c>
      <c r="G42" s="9">
        <v>6</v>
      </c>
      <c r="H42" s="12">
        <v>4</v>
      </c>
      <c r="I42" s="14">
        <v>7</v>
      </c>
      <c r="J42" s="16">
        <v>10</v>
      </c>
      <c r="K42" s="18">
        <v>4</v>
      </c>
      <c r="L42" s="20">
        <v>5</v>
      </c>
      <c r="M42" s="22">
        <v>1.5</v>
      </c>
      <c r="N42" s="24">
        <v>5</v>
      </c>
      <c r="O42" s="26">
        <v>5</v>
      </c>
      <c r="P42" s="14">
        <v>5</v>
      </c>
      <c r="Q42" s="9">
        <v>5</v>
      </c>
      <c r="R42" s="37">
        <f t="shared" si="0"/>
        <v>1.7428571428571429</v>
      </c>
      <c r="S42" s="38">
        <f t="shared" si="1"/>
        <v>1.3807970779778822</v>
      </c>
      <c r="T42" s="39">
        <f t="shared" si="2"/>
        <v>1.8599999999999999</v>
      </c>
      <c r="U42" s="16">
        <v>9.5</v>
      </c>
      <c r="V42" s="40">
        <f t="shared" si="3"/>
        <v>7.0617792208350245</v>
      </c>
    </row>
    <row r="43" spans="1:22" s="6" customFormat="1" x14ac:dyDescent="0.2">
      <c r="A43" s="7">
        <v>42</v>
      </c>
      <c r="B43" s="8" t="s">
        <v>127</v>
      </c>
      <c r="C43" s="7" t="s">
        <v>128</v>
      </c>
      <c r="D43" s="30" t="s">
        <v>129</v>
      </c>
      <c r="E43" s="33">
        <v>11</v>
      </c>
      <c r="F43" s="32">
        <v>3.5</v>
      </c>
      <c r="G43" s="9">
        <v>2</v>
      </c>
      <c r="H43" s="12">
        <v>3</v>
      </c>
      <c r="I43" s="14">
        <v>6</v>
      </c>
      <c r="J43" s="16">
        <v>8</v>
      </c>
      <c r="K43" s="18">
        <v>2.5</v>
      </c>
      <c r="L43" s="20">
        <v>5</v>
      </c>
      <c r="M43" s="22">
        <v>1</v>
      </c>
      <c r="N43" s="24">
        <v>5</v>
      </c>
      <c r="O43" s="26">
        <v>5</v>
      </c>
      <c r="P43" s="14">
        <v>5</v>
      </c>
      <c r="Q43" s="9">
        <v>5</v>
      </c>
      <c r="R43" s="37">
        <f t="shared" si="0"/>
        <v>1.6285714285714286</v>
      </c>
      <c r="S43" s="38">
        <f t="shared" si="1"/>
        <v>1.3175744761936437</v>
      </c>
      <c r="T43" s="39">
        <f t="shared" si="2"/>
        <v>1.3499999999999999</v>
      </c>
      <c r="U43" s="16">
        <v>5</v>
      </c>
      <c r="V43" s="40">
        <f t="shared" si="3"/>
        <v>5.3898959047650719</v>
      </c>
    </row>
    <row r="44" spans="1:22" s="3" customFormat="1" x14ac:dyDescent="0.2">
      <c r="A44" s="4">
        <v>43</v>
      </c>
      <c r="B44" s="5" t="s">
        <v>130</v>
      </c>
      <c r="C44" s="4" t="s">
        <v>131</v>
      </c>
      <c r="D44" s="29" t="s">
        <v>132</v>
      </c>
      <c r="E44" s="33">
        <v>8</v>
      </c>
      <c r="F44" s="32">
        <v>9</v>
      </c>
      <c r="G44" s="9">
        <v>10</v>
      </c>
      <c r="H44" s="12">
        <v>6</v>
      </c>
      <c r="I44" s="14">
        <v>8</v>
      </c>
      <c r="J44" s="16">
        <v>9</v>
      </c>
      <c r="K44" s="18">
        <v>0</v>
      </c>
      <c r="L44" s="20">
        <v>5</v>
      </c>
      <c r="M44" s="22">
        <v>4.5</v>
      </c>
      <c r="N44" s="24">
        <v>5</v>
      </c>
      <c r="O44" s="26">
        <v>5</v>
      </c>
      <c r="P44" s="14">
        <v>5</v>
      </c>
      <c r="Q44" s="9">
        <v>5</v>
      </c>
      <c r="R44" s="37">
        <f t="shared" si="0"/>
        <v>1.6857142857142859</v>
      </c>
      <c r="S44" s="38">
        <f t="shared" si="1"/>
        <v>1</v>
      </c>
      <c r="T44" s="39">
        <f t="shared" si="2"/>
        <v>2.52</v>
      </c>
      <c r="U44" s="16">
        <v>5</v>
      </c>
      <c r="V44" s="40">
        <f t="shared" si="3"/>
        <v>6.2994642857142864</v>
      </c>
    </row>
    <row r="45" spans="1:22" s="6" customFormat="1" x14ac:dyDescent="0.2">
      <c r="A45" s="7">
        <v>44</v>
      </c>
      <c r="B45" s="8" t="s">
        <v>133</v>
      </c>
      <c r="C45" s="7" t="s">
        <v>134</v>
      </c>
      <c r="D45" s="30" t="s">
        <v>135</v>
      </c>
      <c r="E45" s="33">
        <v>7</v>
      </c>
      <c r="F45" s="32">
        <v>6.5</v>
      </c>
      <c r="G45" s="9">
        <v>10</v>
      </c>
      <c r="H45" s="12">
        <v>6.5</v>
      </c>
      <c r="I45" s="14">
        <v>10</v>
      </c>
      <c r="J45" s="16">
        <v>9</v>
      </c>
      <c r="K45" s="18">
        <v>2.5</v>
      </c>
      <c r="L45" s="20">
        <v>5</v>
      </c>
      <c r="M45" s="22">
        <v>0</v>
      </c>
      <c r="N45" s="24">
        <v>5</v>
      </c>
      <c r="O45" s="26">
        <v>5</v>
      </c>
      <c r="P45" s="14">
        <v>5</v>
      </c>
      <c r="Q45" s="9">
        <v>5</v>
      </c>
      <c r="R45" s="37">
        <f t="shared" si="0"/>
        <v>1.5714285714285714</v>
      </c>
      <c r="S45" s="38">
        <f t="shared" si="1"/>
        <v>0.87754066879814541</v>
      </c>
      <c r="T45" s="39">
        <f t="shared" si="2"/>
        <v>2.52</v>
      </c>
      <c r="U45" s="16">
        <v>12.5</v>
      </c>
      <c r="V45" s="40">
        <f t="shared" si="3"/>
        <v>7.7033442402267163</v>
      </c>
    </row>
    <row r="46" spans="1:22" s="3" customFormat="1" x14ac:dyDescent="0.2">
      <c r="A46" s="4">
        <v>45</v>
      </c>
      <c r="B46" s="5" t="s">
        <v>136</v>
      </c>
      <c r="C46" s="4" t="s">
        <v>137</v>
      </c>
      <c r="D46" s="29" t="s">
        <v>138</v>
      </c>
      <c r="E46" s="33">
        <v>15</v>
      </c>
      <c r="F46" s="32">
        <v>9</v>
      </c>
      <c r="G46" s="9">
        <v>8</v>
      </c>
      <c r="H46" s="12">
        <v>8</v>
      </c>
      <c r="I46" s="14">
        <v>8</v>
      </c>
      <c r="J46" s="16">
        <v>10</v>
      </c>
      <c r="K46" s="18">
        <v>4</v>
      </c>
      <c r="L46" s="20">
        <v>5</v>
      </c>
      <c r="M46" s="22">
        <v>4.5</v>
      </c>
      <c r="N46" s="24">
        <v>5</v>
      </c>
      <c r="O46" s="26">
        <v>5</v>
      </c>
      <c r="P46" s="14">
        <v>5</v>
      </c>
      <c r="Q46" s="9">
        <v>5</v>
      </c>
      <c r="R46" s="37">
        <f t="shared" si="0"/>
        <v>1.9142857142857144</v>
      </c>
      <c r="S46" s="38">
        <f t="shared" si="1"/>
        <v>1.4706877692486438</v>
      </c>
      <c r="T46" s="39">
        <f t="shared" si="2"/>
        <v>2.5799999999999996</v>
      </c>
      <c r="U46" s="16">
        <v>14</v>
      </c>
      <c r="V46" s="40">
        <f t="shared" si="3"/>
        <v>9.027473483534358</v>
      </c>
    </row>
    <row r="47" spans="1:22" s="6" customFormat="1" x14ac:dyDescent="0.2">
      <c r="A47" s="7">
        <v>46</v>
      </c>
      <c r="B47" s="8" t="s">
        <v>139</v>
      </c>
      <c r="C47" s="7" t="s">
        <v>140</v>
      </c>
      <c r="D47" s="30" t="s">
        <v>141</v>
      </c>
      <c r="E47" s="33">
        <v>13</v>
      </c>
      <c r="F47" s="32">
        <v>10</v>
      </c>
      <c r="G47" s="9">
        <v>10</v>
      </c>
      <c r="H47" s="12">
        <v>9</v>
      </c>
      <c r="I47" s="14">
        <v>9</v>
      </c>
      <c r="J47" s="16">
        <v>10</v>
      </c>
      <c r="K47" s="18">
        <v>2.5</v>
      </c>
      <c r="L47" s="20">
        <v>4</v>
      </c>
      <c r="M47" s="22">
        <v>3.5</v>
      </c>
      <c r="N47" s="24">
        <v>5</v>
      </c>
      <c r="O47" s="26">
        <v>5</v>
      </c>
      <c r="P47" s="14">
        <v>5</v>
      </c>
      <c r="Q47" s="9">
        <v>5</v>
      </c>
      <c r="R47" s="37">
        <f t="shared" si="0"/>
        <v>1.7142857142857144</v>
      </c>
      <c r="S47" s="38">
        <f t="shared" si="1"/>
        <v>1.4241418199787566</v>
      </c>
      <c r="T47" s="39">
        <f t="shared" si="2"/>
        <v>2.88</v>
      </c>
      <c r="U47" s="16">
        <v>11</v>
      </c>
      <c r="V47" s="40">
        <f t="shared" si="3"/>
        <v>8.4246775342644717</v>
      </c>
    </row>
    <row r="48" spans="1:22" s="3" customFormat="1" x14ac:dyDescent="0.2">
      <c r="A48" s="4">
        <v>47</v>
      </c>
      <c r="B48" s="5" t="s">
        <v>142</v>
      </c>
      <c r="C48" s="4" t="s">
        <v>143</v>
      </c>
      <c r="D48" s="29" t="s">
        <v>144</v>
      </c>
      <c r="E48" s="33">
        <v>9</v>
      </c>
      <c r="F48" s="32">
        <v>7</v>
      </c>
      <c r="G48" s="9">
        <v>6</v>
      </c>
      <c r="H48" s="12">
        <v>10</v>
      </c>
      <c r="I48" s="14">
        <v>7</v>
      </c>
      <c r="J48" s="16">
        <v>5</v>
      </c>
      <c r="K48" s="18">
        <v>2.5</v>
      </c>
      <c r="L48" s="20">
        <v>4</v>
      </c>
      <c r="M48" s="22">
        <v>3.5</v>
      </c>
      <c r="N48" s="24">
        <v>5</v>
      </c>
      <c r="O48" s="26">
        <v>5</v>
      </c>
      <c r="P48" s="14">
        <v>5</v>
      </c>
      <c r="Q48" s="9">
        <v>5</v>
      </c>
      <c r="R48" s="37">
        <f t="shared" si="0"/>
        <v>1.7142857142857144</v>
      </c>
      <c r="S48" s="38">
        <f t="shared" si="1"/>
        <v>1.1224593312018545</v>
      </c>
      <c r="T48" s="39">
        <f t="shared" si="2"/>
        <v>2.1</v>
      </c>
      <c r="U48" s="16">
        <v>5</v>
      </c>
      <c r="V48" s="40">
        <f t="shared" si="3"/>
        <v>6.0304950454875694</v>
      </c>
    </row>
    <row r="49" spans="1:22" s="6" customFormat="1" x14ac:dyDescent="0.2">
      <c r="A49" s="7">
        <v>48</v>
      </c>
      <c r="B49" s="8" t="s">
        <v>145</v>
      </c>
      <c r="C49" s="7" t="s">
        <v>146</v>
      </c>
      <c r="D49" s="30" t="s">
        <v>147</v>
      </c>
      <c r="E49" s="33">
        <v>16</v>
      </c>
      <c r="F49" s="32">
        <v>10</v>
      </c>
      <c r="G49" s="9">
        <v>9</v>
      </c>
      <c r="H49" s="12">
        <v>10</v>
      </c>
      <c r="I49" s="14">
        <v>9</v>
      </c>
      <c r="J49" s="16">
        <v>10</v>
      </c>
      <c r="K49" s="18">
        <v>2.5</v>
      </c>
      <c r="L49" s="20">
        <v>5</v>
      </c>
      <c r="M49" s="22">
        <v>2</v>
      </c>
      <c r="N49" s="24">
        <v>5</v>
      </c>
      <c r="O49" s="26">
        <v>5</v>
      </c>
      <c r="P49" s="14">
        <v>5</v>
      </c>
      <c r="Q49" s="9">
        <v>5</v>
      </c>
      <c r="R49" s="37">
        <f t="shared" si="0"/>
        <v>1.6857142857142859</v>
      </c>
      <c r="S49" s="38">
        <f t="shared" si="1"/>
        <v>1.4820137900379085</v>
      </c>
      <c r="T49" s="39">
        <f t="shared" si="2"/>
        <v>2.88</v>
      </c>
      <c r="U49" s="16">
        <v>12</v>
      </c>
      <c r="V49" s="40">
        <f t="shared" si="3"/>
        <v>8.6727280757521932</v>
      </c>
    </row>
    <row r="50" spans="1:22" s="3" customFormat="1" x14ac:dyDescent="0.2">
      <c r="A50" s="4">
        <v>49</v>
      </c>
      <c r="B50" s="5" t="s">
        <v>148</v>
      </c>
      <c r="C50" s="4" t="s">
        <v>149</v>
      </c>
      <c r="D50" s="29" t="s">
        <v>150</v>
      </c>
      <c r="E50" s="33">
        <v>7</v>
      </c>
      <c r="F50" s="32">
        <v>7.5</v>
      </c>
      <c r="G50" s="9">
        <v>8</v>
      </c>
      <c r="H50" s="12">
        <v>6</v>
      </c>
      <c r="I50" s="14">
        <v>10</v>
      </c>
      <c r="J50" s="16">
        <v>5</v>
      </c>
      <c r="K50" s="18">
        <v>2.5</v>
      </c>
      <c r="L50" s="20">
        <v>5</v>
      </c>
      <c r="M50" s="22">
        <v>1</v>
      </c>
      <c r="N50" s="24">
        <v>5</v>
      </c>
      <c r="O50" s="26">
        <v>5</v>
      </c>
      <c r="P50" s="14">
        <v>5</v>
      </c>
      <c r="Q50" s="9">
        <v>5</v>
      </c>
      <c r="R50" s="37">
        <f t="shared" si="0"/>
        <v>1.6285714285714286</v>
      </c>
      <c r="S50" s="38">
        <f t="shared" si="1"/>
        <v>0.87754066879814541</v>
      </c>
      <c r="T50" s="39">
        <f t="shared" si="2"/>
        <v>2.19</v>
      </c>
      <c r="U50" s="16">
        <v>8</v>
      </c>
      <c r="V50" s="40">
        <f t="shared" si="3"/>
        <v>6.446112097369574</v>
      </c>
    </row>
    <row r="51" spans="1:22" s="6" customFormat="1" x14ac:dyDescent="0.2">
      <c r="A51" s="7">
        <v>50</v>
      </c>
      <c r="B51" s="8" t="s">
        <v>151</v>
      </c>
      <c r="C51" s="7" t="s">
        <v>152</v>
      </c>
      <c r="D51" s="30" t="s">
        <v>153</v>
      </c>
      <c r="E51" s="33">
        <v>7</v>
      </c>
      <c r="F51" s="32">
        <v>7</v>
      </c>
      <c r="G51" s="9">
        <v>3</v>
      </c>
      <c r="H51" s="12">
        <v>2</v>
      </c>
      <c r="I51" s="14">
        <v>6</v>
      </c>
      <c r="J51" s="16">
        <v>3</v>
      </c>
      <c r="K51" s="18">
        <v>4</v>
      </c>
      <c r="L51" s="20">
        <v>5</v>
      </c>
      <c r="M51" s="22">
        <v>1.5</v>
      </c>
      <c r="N51" s="24">
        <v>5</v>
      </c>
      <c r="O51" s="26">
        <v>5</v>
      </c>
      <c r="P51" s="14">
        <v>5</v>
      </c>
      <c r="Q51" s="9">
        <v>5</v>
      </c>
      <c r="R51" s="37">
        <f t="shared" si="0"/>
        <v>1.7428571428571429</v>
      </c>
      <c r="S51" s="38">
        <f t="shared" si="1"/>
        <v>0.87754066879814541</v>
      </c>
      <c r="T51" s="39">
        <f t="shared" si="2"/>
        <v>1.26</v>
      </c>
      <c r="U51" s="16">
        <v>2.5</v>
      </c>
      <c r="V51" s="40">
        <f t="shared" si="3"/>
        <v>4.4272728116552882</v>
      </c>
    </row>
    <row r="52" spans="1:22" s="3" customFormat="1" x14ac:dyDescent="0.2">
      <c r="A52" s="4">
        <v>51</v>
      </c>
      <c r="B52" s="5" t="s">
        <v>154</v>
      </c>
      <c r="C52" s="4" t="s">
        <v>155</v>
      </c>
      <c r="D52" s="29" t="s">
        <v>156</v>
      </c>
      <c r="E52" s="33">
        <v>4</v>
      </c>
      <c r="F52" s="32">
        <v>2</v>
      </c>
      <c r="G52" s="9">
        <v>6</v>
      </c>
      <c r="H52" s="12">
        <v>3</v>
      </c>
      <c r="I52" s="14">
        <v>3</v>
      </c>
      <c r="J52" s="16">
        <v>3</v>
      </c>
      <c r="K52" s="18">
        <v>3.5</v>
      </c>
      <c r="L52" s="20">
        <v>5</v>
      </c>
      <c r="M52" s="22">
        <v>2.5</v>
      </c>
      <c r="N52" s="24">
        <v>5</v>
      </c>
      <c r="O52" s="26">
        <v>5</v>
      </c>
      <c r="P52" s="14">
        <v>5</v>
      </c>
      <c r="Q52" s="9">
        <v>5</v>
      </c>
      <c r="R52" s="37">
        <f t="shared" si="0"/>
        <v>1.7714285714285716</v>
      </c>
      <c r="S52" s="38">
        <f t="shared" si="1"/>
        <v>0.61920292202211757</v>
      </c>
      <c r="T52" s="39">
        <f t="shared" si="2"/>
        <v>1.02</v>
      </c>
      <c r="U52" s="16">
        <v>4</v>
      </c>
      <c r="V52" s="40">
        <f>+SUM(R52:T52)+(3.5/16)*U52</f>
        <v>4.2856314934506887</v>
      </c>
    </row>
    <row r="53" spans="1:22" s="6" customFormat="1" x14ac:dyDescent="0.2">
      <c r="A53" s="7">
        <v>52</v>
      </c>
      <c r="B53" s="8" t="s">
        <v>157</v>
      </c>
      <c r="C53" s="7" t="s">
        <v>158</v>
      </c>
      <c r="D53" s="30" t="s">
        <v>159</v>
      </c>
      <c r="E53" s="33">
        <v>9</v>
      </c>
      <c r="F53" s="32">
        <v>4.5</v>
      </c>
      <c r="G53" s="9">
        <v>10</v>
      </c>
      <c r="H53" s="12">
        <v>4.5</v>
      </c>
      <c r="I53" s="14">
        <v>5</v>
      </c>
      <c r="J53" s="16">
        <v>10</v>
      </c>
      <c r="K53" s="18">
        <v>2</v>
      </c>
      <c r="L53" s="20">
        <v>5</v>
      </c>
      <c r="M53" s="22">
        <v>2.5</v>
      </c>
      <c r="N53" s="24">
        <v>5</v>
      </c>
      <c r="O53" s="26">
        <v>5</v>
      </c>
      <c r="P53" s="14">
        <v>5</v>
      </c>
      <c r="Q53" s="9">
        <v>4.5</v>
      </c>
      <c r="R53" s="37">
        <f t="shared" si="0"/>
        <v>1.6571428571428575</v>
      </c>
      <c r="S53" s="38">
        <f t="shared" si="1"/>
        <v>1.1224593312018545</v>
      </c>
      <c r="T53" s="39">
        <f t="shared" si="2"/>
        <v>2.04</v>
      </c>
      <c r="U53" s="16">
        <v>10.5</v>
      </c>
      <c r="V53" s="40">
        <f t="shared" si="3"/>
        <v>7.116477188344712</v>
      </c>
    </row>
    <row r="54" spans="1:22" s="3" customFormat="1" x14ac:dyDescent="0.2">
      <c r="A54" s="4">
        <v>53</v>
      </c>
      <c r="B54" s="5" t="s">
        <v>160</v>
      </c>
      <c r="C54" s="4" t="s">
        <v>161</v>
      </c>
      <c r="D54" s="29" t="s">
        <v>162</v>
      </c>
      <c r="E54" s="33">
        <v>9</v>
      </c>
      <c r="F54" s="32">
        <v>5</v>
      </c>
      <c r="G54" s="9">
        <v>3</v>
      </c>
      <c r="H54" s="12">
        <v>5.5</v>
      </c>
      <c r="I54" s="14">
        <v>5</v>
      </c>
      <c r="J54" s="16">
        <v>2</v>
      </c>
      <c r="K54" s="18">
        <v>4</v>
      </c>
      <c r="L54" s="20">
        <v>5</v>
      </c>
      <c r="M54" s="22">
        <v>3.5</v>
      </c>
      <c r="N54" s="24">
        <v>5</v>
      </c>
      <c r="O54" s="26">
        <v>5</v>
      </c>
      <c r="P54" s="14">
        <v>5</v>
      </c>
      <c r="Q54" s="9">
        <v>5</v>
      </c>
      <c r="R54" s="37">
        <f t="shared" si="0"/>
        <v>1.8571428571428574</v>
      </c>
      <c r="S54" s="38">
        <f t="shared" si="1"/>
        <v>1.1224593312018545</v>
      </c>
      <c r="T54" s="39">
        <f t="shared" si="2"/>
        <v>1.2299999999999998</v>
      </c>
      <c r="U54" s="16">
        <v>0.5</v>
      </c>
      <c r="V54" s="40">
        <f t="shared" si="3"/>
        <v>4.3189771883447117</v>
      </c>
    </row>
    <row r="55" spans="1:22" s="6" customFormat="1" x14ac:dyDescent="0.2">
      <c r="A55" s="7">
        <v>54</v>
      </c>
      <c r="B55" s="8" t="s">
        <v>163</v>
      </c>
      <c r="C55" s="7" t="s">
        <v>164</v>
      </c>
      <c r="D55" s="30" t="s">
        <v>165</v>
      </c>
      <c r="E55" s="33">
        <v>9</v>
      </c>
      <c r="F55" s="32">
        <v>3</v>
      </c>
      <c r="G55" s="9">
        <v>2</v>
      </c>
      <c r="H55" s="12">
        <v>3</v>
      </c>
      <c r="I55" s="14">
        <v>5</v>
      </c>
      <c r="J55" s="16">
        <v>4</v>
      </c>
      <c r="K55" s="18">
        <v>2.5</v>
      </c>
      <c r="L55" s="20">
        <v>4</v>
      </c>
      <c r="M55" s="22">
        <v>3.5</v>
      </c>
      <c r="N55" s="24">
        <v>5</v>
      </c>
      <c r="O55" s="26">
        <v>5</v>
      </c>
      <c r="P55" s="14">
        <v>5</v>
      </c>
      <c r="Q55" s="9">
        <v>4</v>
      </c>
      <c r="R55" s="37">
        <f t="shared" si="0"/>
        <v>1.6571428571428575</v>
      </c>
      <c r="S55" s="38">
        <f t="shared" si="1"/>
        <v>1.1224593312018545</v>
      </c>
      <c r="T55" s="39">
        <f t="shared" si="2"/>
        <v>1.02</v>
      </c>
      <c r="U55" s="16">
        <v>1</v>
      </c>
      <c r="V55" s="40">
        <f t="shared" si="3"/>
        <v>4.0183521883447124</v>
      </c>
    </row>
    <row r="56" spans="1:22" s="3" customFormat="1" ht="17" thickBot="1" x14ac:dyDescent="0.25">
      <c r="A56" s="4">
        <v>55</v>
      </c>
      <c r="B56" s="5" t="s">
        <v>166</v>
      </c>
      <c r="C56" s="4" t="s">
        <v>167</v>
      </c>
      <c r="D56" s="29" t="s">
        <v>168</v>
      </c>
      <c r="E56" s="33">
        <v>10</v>
      </c>
      <c r="F56" s="32">
        <v>5.5</v>
      </c>
      <c r="G56" s="9">
        <v>2</v>
      </c>
      <c r="H56" s="12">
        <v>6</v>
      </c>
      <c r="I56" s="14">
        <v>8</v>
      </c>
      <c r="J56" s="16">
        <v>6</v>
      </c>
      <c r="K56" s="18">
        <v>3.5</v>
      </c>
      <c r="L56" s="20">
        <v>5</v>
      </c>
      <c r="M56" s="22">
        <v>2.5</v>
      </c>
      <c r="N56" s="24">
        <v>5</v>
      </c>
      <c r="O56" s="26">
        <v>5</v>
      </c>
      <c r="P56" s="14">
        <v>5</v>
      </c>
      <c r="Q56" s="9">
        <v>5</v>
      </c>
      <c r="R56" s="37">
        <f t="shared" si="0"/>
        <v>1.7714285714285716</v>
      </c>
      <c r="S56" s="38">
        <f t="shared" si="1"/>
        <v>1.2310585786300048</v>
      </c>
      <c r="T56" s="39">
        <f t="shared" si="2"/>
        <v>1.65</v>
      </c>
      <c r="U56" s="16">
        <v>9</v>
      </c>
      <c r="V56" s="41">
        <f t="shared" si="3"/>
        <v>6.621237150058576</v>
      </c>
    </row>
    <row r="57" spans="1:22" ht="20" thickBot="1" x14ac:dyDescent="0.3">
      <c r="E57"/>
      <c r="F57">
        <f>SUM(F2:F56)</f>
        <v>372.5</v>
      </c>
      <c r="G57">
        <f>SUM(G2:G56)</f>
        <v>373.5</v>
      </c>
      <c r="H57">
        <f t="shared" ref="H57:J57" si="4">SUM(H2:H56)</f>
        <v>343</v>
      </c>
      <c r="I57">
        <f t="shared" si="4"/>
        <v>406</v>
      </c>
      <c r="J57">
        <f t="shared" si="4"/>
        <v>403</v>
      </c>
      <c r="V57" s="42">
        <f>AVERAGE(V2:V56)</f>
        <v>6.7276319821347945</v>
      </c>
    </row>
    <row r="58" spans="1:22" x14ac:dyDescent="0.2">
      <c r="E58"/>
      <c r="F58" s="36">
        <f>F57/55</f>
        <v>6.7727272727272725</v>
      </c>
      <c r="G58" s="36">
        <f>G57/55</f>
        <v>6.790909090909091</v>
      </c>
      <c r="H58" s="36">
        <f t="shared" ref="H58:J58" si="5">H57/55</f>
        <v>6.2363636363636363</v>
      </c>
      <c r="I58" s="36">
        <f t="shared" si="5"/>
        <v>7.3818181818181818</v>
      </c>
      <c r="J58" s="36">
        <f t="shared" si="5"/>
        <v>7.3272727272727272</v>
      </c>
    </row>
    <row r="59" spans="1:22" x14ac:dyDescent="0.2">
      <c r="E59"/>
    </row>
  </sheetData>
  <phoneticPr fontId="1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7"/>
  <sheetViews>
    <sheetView zoomScale="120" zoomScaleNormal="120" zoomScalePageLayoutView="120" workbookViewId="0">
      <selection activeCell="K19" sqref="K19"/>
    </sheetView>
  </sheetViews>
  <sheetFormatPr baseColWidth="10" defaultRowHeight="16" x14ac:dyDescent="0.2"/>
  <cols>
    <col min="1" max="1" width="6.83203125" customWidth="1"/>
    <col min="2" max="2" width="38.83203125" customWidth="1"/>
    <col min="3" max="8" width="4.6640625" style="64" customWidth="1"/>
  </cols>
  <sheetData>
    <row r="1" spans="1:14" ht="17" customHeight="1" x14ac:dyDescent="0.25">
      <c r="A1" s="63" t="s">
        <v>0</v>
      </c>
      <c r="B1" s="65" t="s">
        <v>2</v>
      </c>
      <c r="C1" s="66" t="s">
        <v>189</v>
      </c>
      <c r="D1" s="66" t="s">
        <v>193</v>
      </c>
      <c r="E1" s="66" t="s">
        <v>194</v>
      </c>
      <c r="F1" s="66" t="s">
        <v>190</v>
      </c>
      <c r="G1" s="66" t="s">
        <v>191</v>
      </c>
      <c r="H1" s="66" t="s">
        <v>192</v>
      </c>
      <c r="I1" s="62"/>
      <c r="J1" s="62"/>
      <c r="K1" s="62"/>
      <c r="L1" s="62"/>
      <c r="M1" s="62"/>
      <c r="N1" s="62"/>
    </row>
    <row r="2" spans="1:14" ht="13" customHeight="1" x14ac:dyDescent="0.2">
      <c r="A2" s="69">
        <v>1</v>
      </c>
      <c r="B2" s="70" t="s">
        <v>5</v>
      </c>
      <c r="I2" s="62"/>
      <c r="J2" s="62"/>
      <c r="K2" s="62"/>
      <c r="L2" s="62"/>
      <c r="M2" s="62"/>
      <c r="N2" s="62"/>
    </row>
    <row r="3" spans="1:14" ht="13" customHeight="1" x14ac:dyDescent="0.2">
      <c r="A3" s="69">
        <v>2</v>
      </c>
      <c r="B3" s="70" t="s">
        <v>8</v>
      </c>
      <c r="I3" s="62"/>
      <c r="J3" s="62"/>
      <c r="K3" s="62"/>
      <c r="L3" s="62"/>
      <c r="M3" s="62"/>
      <c r="N3" s="62"/>
    </row>
    <row r="4" spans="1:14" ht="13" customHeight="1" x14ac:dyDescent="0.2">
      <c r="A4" s="69">
        <v>3</v>
      </c>
      <c r="B4" s="70" t="s">
        <v>11</v>
      </c>
      <c r="I4" s="62"/>
      <c r="J4" s="62"/>
      <c r="K4" s="62"/>
      <c r="L4" s="62"/>
      <c r="M4" s="62"/>
      <c r="N4" s="62"/>
    </row>
    <row r="5" spans="1:14" ht="13" customHeight="1" x14ac:dyDescent="0.2">
      <c r="A5" s="69">
        <v>4</v>
      </c>
      <c r="B5" s="70" t="s">
        <v>14</v>
      </c>
      <c r="I5" s="62"/>
      <c r="J5" s="62"/>
      <c r="K5" s="62"/>
      <c r="L5" s="62"/>
      <c r="M5" s="62"/>
      <c r="N5" s="62"/>
    </row>
    <row r="6" spans="1:14" ht="13" customHeight="1" x14ac:dyDescent="0.2">
      <c r="A6" s="69">
        <v>5</v>
      </c>
      <c r="B6" s="70" t="s">
        <v>17</v>
      </c>
      <c r="I6" s="62"/>
      <c r="J6" s="62"/>
      <c r="K6" s="62"/>
      <c r="L6" s="62"/>
      <c r="M6" s="62"/>
      <c r="N6" s="62"/>
    </row>
    <row r="7" spans="1:14" ht="13" customHeight="1" x14ac:dyDescent="0.2">
      <c r="A7" s="69">
        <v>6</v>
      </c>
      <c r="B7" s="70" t="s">
        <v>20</v>
      </c>
      <c r="I7" s="62"/>
      <c r="J7" s="62"/>
      <c r="K7" s="62"/>
      <c r="L7" s="62"/>
      <c r="M7" s="62"/>
      <c r="N7" s="62"/>
    </row>
    <row r="8" spans="1:14" ht="13" customHeight="1" x14ac:dyDescent="0.2">
      <c r="A8" s="69">
        <v>7</v>
      </c>
      <c r="B8" s="70" t="s">
        <v>23</v>
      </c>
      <c r="I8" s="62"/>
      <c r="J8" s="62"/>
      <c r="K8" s="62"/>
      <c r="L8" s="62"/>
      <c r="M8" s="62"/>
      <c r="N8" s="62"/>
    </row>
    <row r="9" spans="1:14" ht="13" customHeight="1" x14ac:dyDescent="0.2">
      <c r="A9" s="69">
        <v>8</v>
      </c>
      <c r="B9" s="70" t="s">
        <v>26</v>
      </c>
      <c r="I9" s="62"/>
      <c r="J9" s="62"/>
      <c r="K9" s="62"/>
      <c r="L9" s="62"/>
      <c r="M9" s="62"/>
      <c r="N9" s="62"/>
    </row>
    <row r="10" spans="1:14" ht="13" customHeight="1" x14ac:dyDescent="0.2">
      <c r="A10" s="69">
        <v>9</v>
      </c>
      <c r="B10" s="70" t="s">
        <v>29</v>
      </c>
      <c r="I10" s="62"/>
      <c r="J10" s="62"/>
      <c r="K10" s="62"/>
      <c r="L10" s="62"/>
      <c r="M10" s="62"/>
      <c r="N10" s="62"/>
    </row>
    <row r="11" spans="1:14" ht="13" customHeight="1" x14ac:dyDescent="0.2">
      <c r="A11" s="69">
        <v>10</v>
      </c>
      <c r="B11" s="70" t="s">
        <v>32</v>
      </c>
      <c r="I11" s="62"/>
      <c r="J11" s="62"/>
      <c r="K11" s="62"/>
      <c r="L11" s="62"/>
      <c r="M11" s="62"/>
      <c r="N11" s="62"/>
    </row>
    <row r="12" spans="1:14" ht="13" customHeight="1" x14ac:dyDescent="0.2">
      <c r="A12" s="69">
        <v>11</v>
      </c>
      <c r="B12" s="70" t="s">
        <v>35</v>
      </c>
      <c r="I12" s="62"/>
      <c r="J12" s="62"/>
      <c r="K12" s="62"/>
      <c r="L12" s="62"/>
      <c r="M12" s="62"/>
      <c r="N12" s="62"/>
    </row>
    <row r="13" spans="1:14" ht="13" customHeight="1" x14ac:dyDescent="0.2">
      <c r="A13" s="69">
        <v>12</v>
      </c>
      <c r="B13" s="70" t="s">
        <v>38</v>
      </c>
      <c r="I13" s="62"/>
      <c r="J13" s="62"/>
      <c r="K13" s="62"/>
      <c r="L13" s="62"/>
      <c r="M13" s="62"/>
      <c r="N13" s="62"/>
    </row>
    <row r="14" spans="1:14" ht="13" customHeight="1" x14ac:dyDescent="0.2">
      <c r="A14" s="69">
        <v>13</v>
      </c>
      <c r="B14" s="70" t="s">
        <v>41</v>
      </c>
      <c r="I14" s="62"/>
      <c r="J14" s="62"/>
      <c r="K14" s="62"/>
      <c r="L14" s="62"/>
      <c r="M14" s="62"/>
      <c r="N14" s="62"/>
    </row>
    <row r="15" spans="1:14" ht="13" customHeight="1" x14ac:dyDescent="0.2">
      <c r="A15" s="69">
        <v>14</v>
      </c>
      <c r="B15" s="70" t="s">
        <v>44</v>
      </c>
      <c r="I15" s="62"/>
      <c r="J15" s="62"/>
      <c r="K15" s="62"/>
      <c r="L15" s="62"/>
      <c r="M15" s="62"/>
      <c r="N15" s="62"/>
    </row>
    <row r="16" spans="1:14" ht="13" customHeight="1" x14ac:dyDescent="0.2">
      <c r="A16" s="69">
        <v>15</v>
      </c>
      <c r="B16" s="70" t="s">
        <v>47</v>
      </c>
      <c r="I16" s="62"/>
      <c r="J16" s="62"/>
      <c r="K16" s="62"/>
      <c r="L16" s="62"/>
      <c r="M16" s="62"/>
      <c r="N16" s="62"/>
    </row>
    <row r="17" spans="1:14" ht="13" customHeight="1" x14ac:dyDescent="0.2">
      <c r="A17" s="69">
        <v>16</v>
      </c>
      <c r="B17" s="70" t="s">
        <v>50</v>
      </c>
      <c r="I17" s="62"/>
      <c r="J17" s="62"/>
      <c r="K17" s="62"/>
      <c r="L17" s="62"/>
      <c r="M17" s="62"/>
      <c r="N17" s="62"/>
    </row>
    <row r="18" spans="1:14" ht="13" customHeight="1" x14ac:dyDescent="0.2">
      <c r="A18" s="69">
        <v>17</v>
      </c>
      <c r="B18" s="70" t="s">
        <v>53</v>
      </c>
      <c r="I18" s="62"/>
      <c r="J18" s="62"/>
      <c r="K18" s="62"/>
      <c r="L18" s="62"/>
      <c r="M18" s="62"/>
      <c r="N18" s="62"/>
    </row>
    <row r="19" spans="1:14" ht="13" customHeight="1" x14ac:dyDescent="0.2">
      <c r="A19" s="69">
        <v>18</v>
      </c>
      <c r="B19" s="70" t="s">
        <v>56</v>
      </c>
      <c r="I19" s="62"/>
      <c r="J19" s="62"/>
      <c r="K19" s="62"/>
      <c r="L19" s="62"/>
      <c r="M19" s="62"/>
      <c r="N19" s="62"/>
    </row>
    <row r="20" spans="1:14" ht="13" customHeight="1" x14ac:dyDescent="0.2">
      <c r="A20" s="69">
        <v>19</v>
      </c>
      <c r="B20" s="70" t="s">
        <v>59</v>
      </c>
      <c r="I20" s="62"/>
      <c r="J20" s="62"/>
      <c r="K20" s="62"/>
      <c r="L20" s="62"/>
      <c r="M20" s="62"/>
      <c r="N20" s="62"/>
    </row>
    <row r="21" spans="1:14" ht="13" customHeight="1" x14ac:dyDescent="0.2">
      <c r="A21" s="69">
        <v>20</v>
      </c>
      <c r="B21" s="70" t="s">
        <v>62</v>
      </c>
      <c r="I21" s="62"/>
      <c r="J21" s="62"/>
      <c r="K21" s="62"/>
      <c r="L21" s="62"/>
      <c r="M21" s="62"/>
      <c r="N21" s="62"/>
    </row>
    <row r="22" spans="1:14" ht="13" customHeight="1" x14ac:dyDescent="0.2">
      <c r="A22" s="69">
        <v>21</v>
      </c>
      <c r="B22" s="70" t="s">
        <v>65</v>
      </c>
      <c r="I22" s="62"/>
      <c r="J22" s="62"/>
      <c r="K22" s="62"/>
      <c r="L22" s="62"/>
      <c r="M22" s="62"/>
      <c r="N22" s="62"/>
    </row>
    <row r="23" spans="1:14" ht="13" customHeight="1" x14ac:dyDescent="0.2">
      <c r="A23" s="69">
        <v>22</v>
      </c>
      <c r="B23" s="70" t="s">
        <v>68</v>
      </c>
      <c r="I23" s="62"/>
      <c r="J23" s="62"/>
      <c r="K23" s="62"/>
      <c r="L23" s="62"/>
      <c r="M23" s="62"/>
      <c r="N23" s="62"/>
    </row>
    <row r="24" spans="1:14" ht="13" customHeight="1" x14ac:dyDescent="0.2">
      <c r="A24" s="69">
        <v>23</v>
      </c>
      <c r="B24" s="70" t="s">
        <v>71</v>
      </c>
      <c r="I24" s="62"/>
      <c r="J24" s="62"/>
      <c r="K24" s="62"/>
      <c r="L24" s="62"/>
      <c r="M24" s="62"/>
      <c r="N24" s="62"/>
    </row>
    <row r="25" spans="1:14" ht="13" customHeight="1" x14ac:dyDescent="0.2">
      <c r="A25" s="69">
        <v>24</v>
      </c>
      <c r="B25" s="70" t="s">
        <v>74</v>
      </c>
      <c r="I25" s="62"/>
      <c r="J25" s="62"/>
      <c r="K25" s="62"/>
      <c r="L25" s="62"/>
      <c r="M25" s="62"/>
      <c r="N25" s="62"/>
    </row>
    <row r="26" spans="1:14" ht="13" customHeight="1" x14ac:dyDescent="0.2">
      <c r="A26" s="69">
        <v>25</v>
      </c>
      <c r="B26" s="70" t="s">
        <v>77</v>
      </c>
      <c r="I26" s="62"/>
      <c r="J26" s="62"/>
      <c r="K26" s="62"/>
      <c r="L26" s="62"/>
      <c r="M26" s="62"/>
      <c r="N26" s="62"/>
    </row>
    <row r="27" spans="1:14" ht="13" customHeight="1" x14ac:dyDescent="0.2">
      <c r="A27" s="69">
        <v>26</v>
      </c>
      <c r="B27" s="70" t="s">
        <v>80</v>
      </c>
      <c r="I27" s="62"/>
      <c r="J27" s="62"/>
      <c r="K27" s="62"/>
      <c r="L27" s="62"/>
      <c r="M27" s="62"/>
      <c r="N27" s="62"/>
    </row>
    <row r="28" spans="1:14" ht="13" customHeight="1" x14ac:dyDescent="0.2">
      <c r="A28" s="69">
        <v>27</v>
      </c>
      <c r="B28" s="70" t="s">
        <v>83</v>
      </c>
      <c r="I28" s="62"/>
      <c r="J28" s="62"/>
      <c r="K28" s="62"/>
      <c r="L28" s="62"/>
      <c r="M28" s="62"/>
      <c r="N28" s="62"/>
    </row>
    <row r="29" spans="1:14" ht="13" customHeight="1" x14ac:dyDescent="0.2">
      <c r="A29" s="69">
        <v>28</v>
      </c>
      <c r="B29" s="70" t="s">
        <v>86</v>
      </c>
      <c r="I29" s="62"/>
      <c r="J29" s="62"/>
      <c r="K29" s="62"/>
      <c r="L29" s="62"/>
      <c r="M29" s="62"/>
      <c r="N29" s="62"/>
    </row>
    <row r="30" spans="1:14" ht="13" customHeight="1" x14ac:dyDescent="0.2">
      <c r="A30" s="69">
        <v>29</v>
      </c>
      <c r="B30" s="70" t="s">
        <v>89</v>
      </c>
      <c r="I30" s="62"/>
      <c r="J30" s="62"/>
      <c r="K30" s="62"/>
      <c r="L30" s="62"/>
      <c r="M30" s="62"/>
      <c r="N30" s="62"/>
    </row>
    <row r="31" spans="1:14" ht="13" customHeight="1" x14ac:dyDescent="0.2">
      <c r="A31" s="69">
        <v>30</v>
      </c>
      <c r="B31" s="70" t="s">
        <v>92</v>
      </c>
      <c r="I31" s="62"/>
      <c r="J31" s="62"/>
      <c r="K31" s="62"/>
      <c r="L31" s="62"/>
      <c r="M31" s="62"/>
      <c r="N31" s="62"/>
    </row>
    <row r="32" spans="1:14" ht="13" customHeight="1" x14ac:dyDescent="0.2">
      <c r="A32" s="69">
        <v>31</v>
      </c>
      <c r="B32" s="70" t="s">
        <v>95</v>
      </c>
      <c r="I32" s="62"/>
      <c r="J32" s="62"/>
      <c r="K32" s="62"/>
      <c r="L32" s="62"/>
      <c r="M32" s="62"/>
      <c r="N32" s="62"/>
    </row>
    <row r="33" spans="1:14" ht="13" customHeight="1" x14ac:dyDescent="0.2">
      <c r="A33" s="69">
        <v>32</v>
      </c>
      <c r="B33" s="70" t="s">
        <v>98</v>
      </c>
      <c r="I33" s="62"/>
      <c r="J33" s="62"/>
      <c r="K33" s="62"/>
      <c r="L33" s="62"/>
      <c r="M33" s="62"/>
      <c r="N33" s="62"/>
    </row>
    <row r="34" spans="1:14" ht="13" customHeight="1" x14ac:dyDescent="0.2">
      <c r="A34" s="69">
        <v>33</v>
      </c>
      <c r="B34" s="70" t="s">
        <v>101</v>
      </c>
      <c r="I34" s="62"/>
      <c r="J34" s="62"/>
      <c r="K34" s="62"/>
      <c r="L34" s="62"/>
      <c r="M34" s="62"/>
      <c r="N34" s="62"/>
    </row>
    <row r="35" spans="1:14" ht="13" customHeight="1" x14ac:dyDescent="0.2">
      <c r="A35" s="69">
        <v>34</v>
      </c>
      <c r="B35" s="70" t="s">
        <v>104</v>
      </c>
      <c r="I35" s="62"/>
      <c r="J35" s="62"/>
      <c r="K35" s="62"/>
      <c r="L35" s="62"/>
      <c r="M35" s="62"/>
      <c r="N35" s="62"/>
    </row>
    <row r="36" spans="1:14" ht="13" customHeight="1" x14ac:dyDescent="0.2">
      <c r="A36" s="69">
        <v>35</v>
      </c>
      <c r="B36" s="70" t="s">
        <v>107</v>
      </c>
      <c r="I36" s="62"/>
      <c r="J36" s="62"/>
      <c r="K36" s="62"/>
      <c r="L36" s="62"/>
      <c r="M36" s="62"/>
      <c r="N36" s="62"/>
    </row>
    <row r="37" spans="1:14" ht="13" customHeight="1" x14ac:dyDescent="0.2">
      <c r="A37" s="69">
        <v>36</v>
      </c>
      <c r="B37" s="70" t="s">
        <v>110</v>
      </c>
      <c r="I37" s="62"/>
      <c r="J37" s="62"/>
      <c r="K37" s="62"/>
      <c r="L37" s="62"/>
      <c r="M37" s="62"/>
      <c r="N37" s="62"/>
    </row>
    <row r="38" spans="1:14" ht="13" customHeight="1" x14ac:dyDescent="0.2">
      <c r="A38" s="69">
        <v>37</v>
      </c>
      <c r="B38" s="70" t="s">
        <v>113</v>
      </c>
      <c r="I38" s="62"/>
      <c r="J38" s="62"/>
      <c r="K38" s="62"/>
      <c r="L38" s="62"/>
      <c r="M38" s="62"/>
      <c r="N38" s="62"/>
    </row>
    <row r="39" spans="1:14" ht="13" customHeight="1" x14ac:dyDescent="0.2">
      <c r="A39" s="69">
        <v>38</v>
      </c>
      <c r="B39" s="70" t="s">
        <v>116</v>
      </c>
      <c r="I39" s="62"/>
      <c r="J39" s="62"/>
      <c r="K39" s="62"/>
      <c r="L39" s="62"/>
      <c r="M39" s="62"/>
      <c r="N39" s="62"/>
    </row>
    <row r="40" spans="1:14" ht="13" customHeight="1" x14ac:dyDescent="0.2">
      <c r="A40" s="69">
        <v>39</v>
      </c>
      <c r="B40" s="70" t="s">
        <v>119</v>
      </c>
      <c r="I40" s="62"/>
      <c r="J40" s="62"/>
      <c r="K40" s="62"/>
      <c r="L40" s="62"/>
      <c r="M40" s="62"/>
      <c r="N40" s="62"/>
    </row>
    <row r="41" spans="1:14" ht="13" customHeight="1" x14ac:dyDescent="0.2">
      <c r="A41" s="69">
        <v>40</v>
      </c>
      <c r="B41" s="70" t="s">
        <v>122</v>
      </c>
      <c r="I41" s="62"/>
      <c r="J41" s="62"/>
      <c r="K41" s="62"/>
      <c r="L41" s="62"/>
      <c r="M41" s="62"/>
      <c r="N41" s="62"/>
    </row>
    <row r="42" spans="1:14" ht="13" customHeight="1" x14ac:dyDescent="0.2">
      <c r="A42" s="69">
        <v>41</v>
      </c>
      <c r="B42" s="70" t="s">
        <v>125</v>
      </c>
      <c r="I42" s="62"/>
      <c r="J42" s="62"/>
      <c r="K42" s="62"/>
      <c r="L42" s="62"/>
      <c r="M42" s="62"/>
      <c r="N42" s="62"/>
    </row>
    <row r="43" spans="1:14" ht="13" customHeight="1" x14ac:dyDescent="0.2">
      <c r="A43" s="69">
        <v>42</v>
      </c>
      <c r="B43" s="70" t="s">
        <v>128</v>
      </c>
      <c r="I43" s="62"/>
      <c r="J43" s="62"/>
      <c r="K43" s="62"/>
      <c r="L43" s="62"/>
      <c r="M43" s="62"/>
      <c r="N43" s="62"/>
    </row>
    <row r="44" spans="1:14" ht="13" customHeight="1" x14ac:dyDescent="0.2">
      <c r="A44" s="69">
        <v>43</v>
      </c>
      <c r="B44" s="70" t="s">
        <v>131</v>
      </c>
      <c r="I44" s="62"/>
      <c r="J44" s="62"/>
      <c r="K44" s="62"/>
      <c r="L44" s="62"/>
      <c r="M44" s="62"/>
      <c r="N44" s="62"/>
    </row>
    <row r="45" spans="1:14" ht="13" customHeight="1" x14ac:dyDescent="0.2">
      <c r="A45" s="69">
        <v>44</v>
      </c>
      <c r="B45" s="70" t="s">
        <v>134</v>
      </c>
      <c r="I45" s="62"/>
      <c r="J45" s="62"/>
      <c r="K45" s="62"/>
      <c r="L45" s="62"/>
      <c r="M45" s="62"/>
      <c r="N45" s="62"/>
    </row>
    <row r="46" spans="1:14" ht="13" customHeight="1" x14ac:dyDescent="0.2">
      <c r="A46" s="69">
        <v>45</v>
      </c>
      <c r="B46" s="70" t="s">
        <v>137</v>
      </c>
      <c r="I46" s="62"/>
      <c r="J46" s="62"/>
      <c r="K46" s="62"/>
      <c r="L46" s="62"/>
      <c r="M46" s="62"/>
      <c r="N46" s="62"/>
    </row>
    <row r="47" spans="1:14" ht="13" customHeight="1" x14ac:dyDescent="0.2">
      <c r="A47" s="69">
        <v>46</v>
      </c>
      <c r="B47" s="70" t="s">
        <v>140</v>
      </c>
      <c r="I47" s="62"/>
      <c r="J47" s="62"/>
      <c r="K47" s="62"/>
      <c r="L47" s="62"/>
      <c r="M47" s="62"/>
      <c r="N47" s="62"/>
    </row>
    <row r="48" spans="1:14" ht="13" customHeight="1" x14ac:dyDescent="0.2">
      <c r="A48" s="69">
        <v>47</v>
      </c>
      <c r="B48" s="70" t="s">
        <v>143</v>
      </c>
      <c r="I48" s="62"/>
      <c r="J48" s="62"/>
      <c r="K48" s="62"/>
      <c r="L48" s="62"/>
      <c r="M48" s="62"/>
      <c r="N48" s="62"/>
    </row>
    <row r="49" spans="1:14" ht="13" customHeight="1" x14ac:dyDescent="0.2">
      <c r="A49" s="69">
        <v>48</v>
      </c>
      <c r="B49" s="70" t="s">
        <v>146</v>
      </c>
      <c r="I49" s="62"/>
      <c r="J49" s="62"/>
      <c r="K49" s="62"/>
      <c r="L49" s="62"/>
      <c r="M49" s="62"/>
      <c r="N49" s="62"/>
    </row>
    <row r="50" spans="1:14" ht="13" customHeight="1" x14ac:dyDescent="0.2">
      <c r="A50" s="69">
        <v>49</v>
      </c>
      <c r="B50" s="70" t="s">
        <v>149</v>
      </c>
      <c r="I50" s="62"/>
      <c r="J50" s="62"/>
      <c r="K50" s="62"/>
      <c r="L50" s="62"/>
      <c r="M50" s="62"/>
      <c r="N50" s="62"/>
    </row>
    <row r="51" spans="1:14" ht="13" customHeight="1" x14ac:dyDescent="0.2">
      <c r="A51" s="69">
        <v>50</v>
      </c>
      <c r="B51" s="70" t="s">
        <v>152</v>
      </c>
      <c r="I51" s="62"/>
      <c r="J51" s="62"/>
      <c r="K51" s="62"/>
      <c r="L51" s="62"/>
      <c r="M51" s="62"/>
      <c r="N51" s="62"/>
    </row>
    <row r="52" spans="1:14" ht="13" customHeight="1" x14ac:dyDescent="0.2">
      <c r="A52" s="69">
        <v>51</v>
      </c>
      <c r="B52" s="70" t="s">
        <v>155</v>
      </c>
      <c r="I52" s="62"/>
      <c r="J52" s="62"/>
      <c r="K52" s="62"/>
      <c r="L52" s="62"/>
      <c r="M52" s="62"/>
      <c r="N52" s="62"/>
    </row>
    <row r="53" spans="1:14" ht="13" customHeight="1" x14ac:dyDescent="0.2">
      <c r="A53" s="69">
        <v>52</v>
      </c>
      <c r="B53" s="70" t="s">
        <v>158</v>
      </c>
      <c r="I53" s="62"/>
      <c r="J53" s="62"/>
      <c r="K53" s="62"/>
      <c r="L53" s="62"/>
      <c r="M53" s="62"/>
      <c r="N53" s="62"/>
    </row>
    <row r="54" spans="1:14" ht="13" customHeight="1" x14ac:dyDescent="0.2">
      <c r="A54" s="69">
        <v>53</v>
      </c>
      <c r="B54" s="70" t="s">
        <v>161</v>
      </c>
      <c r="I54" s="62"/>
      <c r="J54" s="62"/>
      <c r="K54" s="62"/>
      <c r="L54" s="62"/>
      <c r="M54" s="62"/>
      <c r="N54" s="62"/>
    </row>
    <row r="55" spans="1:14" ht="13" customHeight="1" x14ac:dyDescent="0.2">
      <c r="A55" s="69">
        <v>54</v>
      </c>
      <c r="B55" s="70" t="s">
        <v>164</v>
      </c>
      <c r="I55" s="62"/>
      <c r="J55" s="62"/>
      <c r="K55" s="62"/>
      <c r="L55" s="62"/>
      <c r="M55" s="62"/>
      <c r="N55" s="62"/>
    </row>
    <row r="56" spans="1:14" ht="13" customHeight="1" x14ac:dyDescent="0.2">
      <c r="A56" s="69">
        <v>55</v>
      </c>
      <c r="B56" s="69" t="s">
        <v>167</v>
      </c>
      <c r="I56" s="62"/>
      <c r="J56" s="62"/>
      <c r="K56" s="62"/>
      <c r="L56" s="62"/>
      <c r="M56" s="62"/>
      <c r="N56" s="62"/>
    </row>
    <row r="57" spans="1:14" s="68" customFormat="1" x14ac:dyDescent="0.2"/>
    <row r="58" spans="1:14" s="68" customFormat="1" x14ac:dyDescent="0.2"/>
    <row r="59" spans="1:14" s="68" customFormat="1" x14ac:dyDescent="0.2"/>
    <row r="60" spans="1:14" s="68" customFormat="1" x14ac:dyDescent="0.2"/>
    <row r="61" spans="1:14" s="68" customFormat="1" x14ac:dyDescent="0.2"/>
    <row r="62" spans="1:14" s="68" customFormat="1" x14ac:dyDescent="0.2"/>
    <row r="63" spans="1:14" s="68" customFormat="1" x14ac:dyDescent="0.2"/>
    <row r="64" spans="1:14" s="68" customFormat="1" x14ac:dyDescent="0.2"/>
    <row r="65" s="68" customFormat="1" x14ac:dyDescent="0.2"/>
    <row r="66" s="68" customFormat="1" x14ac:dyDescent="0.2"/>
    <row r="67" s="68" customFormat="1" x14ac:dyDescent="0.2"/>
    <row r="68" s="68" customFormat="1" x14ac:dyDescent="0.2"/>
    <row r="69" s="68" customFormat="1" x14ac:dyDescent="0.2"/>
    <row r="70" s="68" customFormat="1" x14ac:dyDescent="0.2"/>
    <row r="71" s="68" customFormat="1" x14ac:dyDescent="0.2"/>
    <row r="72" s="68" customFormat="1" x14ac:dyDescent="0.2"/>
    <row r="73" s="68" customFormat="1" x14ac:dyDescent="0.2"/>
    <row r="74" s="68" customFormat="1" x14ac:dyDescent="0.2"/>
    <row r="75" s="68" customFormat="1" x14ac:dyDescent="0.2"/>
    <row r="76" s="68" customFormat="1" x14ac:dyDescent="0.2"/>
    <row r="77" s="68" customFormat="1" x14ac:dyDescent="0.2"/>
    <row r="78" s="68" customFormat="1" x14ac:dyDescent="0.2"/>
    <row r="79" s="68" customFormat="1" x14ac:dyDescent="0.2"/>
    <row r="80" s="68" customFormat="1" x14ac:dyDescent="0.2"/>
    <row r="81" s="68" customFormat="1" x14ac:dyDescent="0.2"/>
    <row r="82" s="68" customFormat="1" x14ac:dyDescent="0.2"/>
    <row r="83" s="68" customFormat="1" x14ac:dyDescent="0.2"/>
    <row r="84" s="68" customFormat="1" x14ac:dyDescent="0.2"/>
    <row r="85" s="68" customFormat="1" x14ac:dyDescent="0.2"/>
    <row r="86" s="68" customFormat="1" x14ac:dyDescent="0.2"/>
    <row r="87" s="68" customFormat="1" x14ac:dyDescent="0.2"/>
    <row r="88" s="68" customFormat="1" x14ac:dyDescent="0.2"/>
    <row r="89" s="68" customFormat="1" x14ac:dyDescent="0.2"/>
    <row r="90" s="68" customFormat="1" x14ac:dyDescent="0.2"/>
    <row r="91" s="68" customFormat="1" x14ac:dyDescent="0.2"/>
    <row r="92" s="68" customFormat="1" x14ac:dyDescent="0.2"/>
    <row r="93" s="68" customFormat="1" x14ac:dyDescent="0.2"/>
    <row r="94" s="68" customFormat="1" x14ac:dyDescent="0.2"/>
    <row r="95" s="68" customFormat="1" x14ac:dyDescent="0.2"/>
    <row r="96" s="68" customFormat="1" x14ac:dyDescent="0.2"/>
    <row r="97" s="68" customFormat="1" x14ac:dyDescent="0.2"/>
    <row r="98" s="68" customFormat="1" x14ac:dyDescent="0.2"/>
    <row r="99" s="68" customFormat="1" x14ac:dyDescent="0.2"/>
    <row r="100" s="68" customFormat="1" x14ac:dyDescent="0.2"/>
    <row r="101" s="68" customFormat="1" x14ac:dyDescent="0.2"/>
    <row r="102" s="68" customFormat="1" x14ac:dyDescent="0.2"/>
    <row r="103" s="68" customFormat="1" x14ac:dyDescent="0.2"/>
    <row r="104" s="68" customFormat="1" x14ac:dyDescent="0.2"/>
    <row r="105" s="68" customFormat="1" x14ac:dyDescent="0.2"/>
    <row r="106" s="68" customFormat="1" x14ac:dyDescent="0.2"/>
    <row r="107" s="68" customFormat="1" x14ac:dyDescent="0.2"/>
    <row r="108" s="68" customFormat="1" x14ac:dyDescent="0.2"/>
    <row r="109" s="68" customFormat="1" x14ac:dyDescent="0.2"/>
    <row r="110" s="68" customFormat="1" x14ac:dyDescent="0.2"/>
    <row r="111" s="68" customFormat="1" x14ac:dyDescent="0.2"/>
    <row r="112" s="68" customFormat="1" x14ac:dyDescent="0.2"/>
    <row r="113" s="68" customFormat="1" x14ac:dyDescent="0.2"/>
    <row r="114" s="68" customFormat="1" x14ac:dyDescent="0.2"/>
    <row r="115" s="68" customFormat="1" x14ac:dyDescent="0.2"/>
    <row r="116" s="68" customFormat="1" x14ac:dyDescent="0.2"/>
    <row r="117" s="68" customFormat="1" x14ac:dyDescent="0.2"/>
    <row r="118" s="68" customFormat="1" x14ac:dyDescent="0.2"/>
    <row r="119" s="68" customFormat="1" x14ac:dyDescent="0.2"/>
    <row r="120" s="68" customFormat="1" x14ac:dyDescent="0.2"/>
    <row r="121" s="68" customFormat="1" x14ac:dyDescent="0.2"/>
    <row r="122" s="68" customFormat="1" x14ac:dyDescent="0.2"/>
    <row r="123" s="68" customFormat="1" x14ac:dyDescent="0.2"/>
    <row r="124" s="68" customFormat="1" x14ac:dyDescent="0.2"/>
    <row r="125" s="68" customFormat="1" x14ac:dyDescent="0.2"/>
    <row r="126" s="68" customFormat="1" x14ac:dyDescent="0.2"/>
    <row r="127" s="68" customFormat="1" x14ac:dyDescent="0.2"/>
    <row r="128" s="68" customFormat="1" x14ac:dyDescent="0.2"/>
    <row r="129" s="68" customFormat="1" x14ac:dyDescent="0.2"/>
    <row r="130" s="68" customFormat="1" x14ac:dyDescent="0.2"/>
    <row r="131" s="68" customFormat="1" x14ac:dyDescent="0.2"/>
    <row r="132" s="68" customFormat="1" x14ac:dyDescent="0.2"/>
    <row r="133" s="68" customFormat="1" x14ac:dyDescent="0.2"/>
    <row r="134" s="68" customFormat="1" x14ac:dyDescent="0.2"/>
    <row r="135" s="68" customFormat="1" x14ac:dyDescent="0.2"/>
    <row r="136" s="68" customFormat="1" x14ac:dyDescent="0.2"/>
    <row r="137" s="68" customFormat="1" x14ac:dyDescent="0.2"/>
    <row r="138" s="68" customFormat="1" x14ac:dyDescent="0.2"/>
    <row r="139" s="68" customFormat="1" x14ac:dyDescent="0.2"/>
    <row r="140" s="68" customFormat="1" x14ac:dyDescent="0.2"/>
    <row r="141" s="68" customFormat="1" x14ac:dyDescent="0.2"/>
    <row r="142" s="68" customFormat="1" x14ac:dyDescent="0.2"/>
    <row r="143" s="68" customFormat="1" x14ac:dyDescent="0.2"/>
    <row r="144" s="68" customFormat="1" x14ac:dyDescent="0.2"/>
    <row r="145" s="68" customFormat="1" x14ac:dyDescent="0.2"/>
    <row r="146" s="68" customFormat="1" x14ac:dyDescent="0.2"/>
    <row r="147" s="68" customFormat="1" x14ac:dyDescent="0.2"/>
    <row r="148" s="68" customFormat="1" x14ac:dyDescent="0.2"/>
    <row r="149" s="68" customFormat="1" x14ac:dyDescent="0.2"/>
    <row r="150" s="68" customFormat="1" x14ac:dyDescent="0.2"/>
    <row r="151" s="68" customFormat="1" x14ac:dyDescent="0.2"/>
    <row r="152" s="68" customFormat="1" x14ac:dyDescent="0.2"/>
    <row r="153" s="68" customFormat="1" x14ac:dyDescent="0.2"/>
    <row r="154" s="68" customFormat="1" x14ac:dyDescent="0.2"/>
    <row r="155" s="68" customFormat="1" x14ac:dyDescent="0.2"/>
    <row r="156" s="68" customFormat="1" x14ac:dyDescent="0.2"/>
    <row r="157" s="68" customFormat="1" x14ac:dyDescent="0.2"/>
    <row r="158" s="68" customFormat="1" x14ac:dyDescent="0.2"/>
    <row r="159" s="68" customFormat="1" x14ac:dyDescent="0.2"/>
    <row r="160" s="68" customFormat="1" x14ac:dyDescent="0.2"/>
    <row r="161" s="68" customFormat="1" x14ac:dyDescent="0.2"/>
    <row r="162" s="68" customFormat="1" x14ac:dyDescent="0.2"/>
    <row r="163" s="68" customFormat="1" x14ac:dyDescent="0.2"/>
    <row r="164" s="68" customFormat="1" x14ac:dyDescent="0.2"/>
    <row r="165" s="68" customFormat="1" x14ac:dyDescent="0.2"/>
    <row r="166" s="68" customFormat="1" x14ac:dyDescent="0.2"/>
    <row r="167" s="68" customFormat="1" x14ac:dyDescent="0.2"/>
    <row r="168" s="68" customFormat="1" x14ac:dyDescent="0.2"/>
    <row r="169" s="68" customFormat="1" x14ac:dyDescent="0.2"/>
    <row r="170" s="68" customFormat="1" x14ac:dyDescent="0.2"/>
    <row r="171" s="68" customFormat="1" x14ac:dyDescent="0.2"/>
    <row r="172" s="68" customFormat="1" x14ac:dyDescent="0.2"/>
    <row r="173" s="68" customFormat="1" x14ac:dyDescent="0.2"/>
    <row r="174" s="68" customFormat="1" x14ac:dyDescent="0.2"/>
    <row r="175" s="68" customFormat="1" x14ac:dyDescent="0.2"/>
    <row r="176" s="68" customFormat="1" x14ac:dyDescent="0.2"/>
    <row r="177" s="68" customFormat="1" x14ac:dyDescent="0.2"/>
    <row r="178" s="68" customFormat="1" x14ac:dyDescent="0.2"/>
    <row r="179" s="68" customFormat="1" x14ac:dyDescent="0.2"/>
    <row r="180" s="68" customFormat="1" x14ac:dyDescent="0.2"/>
    <row r="181" s="68" customFormat="1" x14ac:dyDescent="0.2"/>
    <row r="182" s="68" customFormat="1" x14ac:dyDescent="0.2"/>
    <row r="183" s="68" customFormat="1" x14ac:dyDescent="0.2"/>
    <row r="184" s="68" customFormat="1" x14ac:dyDescent="0.2"/>
    <row r="185" s="68" customFormat="1" x14ac:dyDescent="0.2"/>
    <row r="186" s="68" customFormat="1" x14ac:dyDescent="0.2"/>
    <row r="187" s="68" customFormat="1" x14ac:dyDescent="0.2"/>
    <row r="188" s="68" customFormat="1" x14ac:dyDescent="0.2"/>
    <row r="189" s="68" customFormat="1" x14ac:dyDescent="0.2"/>
    <row r="190" s="68" customFormat="1" x14ac:dyDescent="0.2"/>
    <row r="191" s="68" customFormat="1" x14ac:dyDescent="0.2"/>
    <row r="192" s="68" customFormat="1" x14ac:dyDescent="0.2"/>
    <row r="193" s="68" customFormat="1" x14ac:dyDescent="0.2"/>
    <row r="194" s="68" customFormat="1" x14ac:dyDescent="0.2"/>
    <row r="195" s="68" customFormat="1" x14ac:dyDescent="0.2"/>
    <row r="196" s="68" customFormat="1" x14ac:dyDescent="0.2"/>
    <row r="197" s="68" customFormat="1" x14ac:dyDescent="0.2"/>
    <row r="198" s="68" customFormat="1" x14ac:dyDescent="0.2"/>
    <row r="199" s="68" customFormat="1" x14ac:dyDescent="0.2"/>
    <row r="200" s="68" customFormat="1" x14ac:dyDescent="0.2"/>
    <row r="201" s="68" customFormat="1" x14ac:dyDescent="0.2"/>
    <row r="202" s="68" customFormat="1" x14ac:dyDescent="0.2"/>
    <row r="203" s="68" customFormat="1" x14ac:dyDescent="0.2"/>
    <row r="204" s="68" customFormat="1" x14ac:dyDescent="0.2"/>
    <row r="205" s="68" customFormat="1" x14ac:dyDescent="0.2"/>
    <row r="206" s="68" customFormat="1" x14ac:dyDescent="0.2"/>
    <row r="207" s="68" customFormat="1" x14ac:dyDescent="0.2"/>
    <row r="208" s="68" customFormat="1" x14ac:dyDescent="0.2"/>
    <row r="209" s="68" customFormat="1" x14ac:dyDescent="0.2"/>
    <row r="210" s="68" customFormat="1" x14ac:dyDescent="0.2"/>
    <row r="211" s="68" customFormat="1" x14ac:dyDescent="0.2"/>
    <row r="212" s="68" customFormat="1" x14ac:dyDescent="0.2"/>
    <row r="213" s="68" customFormat="1" x14ac:dyDescent="0.2"/>
    <row r="214" s="68" customFormat="1" x14ac:dyDescent="0.2"/>
    <row r="215" s="68" customFormat="1" x14ac:dyDescent="0.2"/>
    <row r="216" s="68" customFormat="1" x14ac:dyDescent="0.2"/>
    <row r="217" s="68" customFormat="1" x14ac:dyDescent="0.2"/>
    <row r="218" s="68" customFormat="1" x14ac:dyDescent="0.2"/>
    <row r="219" s="68" customFormat="1" x14ac:dyDescent="0.2"/>
    <row r="220" s="68" customFormat="1" x14ac:dyDescent="0.2"/>
    <row r="221" s="68" customFormat="1" x14ac:dyDescent="0.2"/>
    <row r="222" s="68" customFormat="1" x14ac:dyDescent="0.2"/>
    <row r="223" s="68" customFormat="1" x14ac:dyDescent="0.2"/>
    <row r="224" s="68" customFormat="1" x14ac:dyDescent="0.2"/>
    <row r="225" s="68" customFormat="1" x14ac:dyDescent="0.2"/>
    <row r="226" s="68" customFormat="1" x14ac:dyDescent="0.2"/>
    <row r="227" s="68" customFormat="1" x14ac:dyDescent="0.2"/>
    <row r="228" s="68" customFormat="1" x14ac:dyDescent="0.2"/>
    <row r="229" s="68" customFormat="1" x14ac:dyDescent="0.2"/>
    <row r="230" s="68" customFormat="1" x14ac:dyDescent="0.2"/>
    <row r="231" s="68" customFormat="1" x14ac:dyDescent="0.2"/>
    <row r="232" s="68" customFormat="1" x14ac:dyDescent="0.2"/>
    <row r="233" s="68" customFormat="1" x14ac:dyDescent="0.2"/>
    <row r="234" s="68" customFormat="1" x14ac:dyDescent="0.2"/>
    <row r="235" s="68" customFormat="1" x14ac:dyDescent="0.2"/>
    <row r="236" s="68" customFormat="1" x14ac:dyDescent="0.2"/>
    <row r="237" s="68" customFormat="1" x14ac:dyDescent="0.2"/>
    <row r="238" s="68" customFormat="1" x14ac:dyDescent="0.2"/>
    <row r="239" s="68" customFormat="1" x14ac:dyDescent="0.2"/>
    <row r="240" s="68" customFormat="1" x14ac:dyDescent="0.2"/>
    <row r="241" s="68" customFormat="1" x14ac:dyDescent="0.2"/>
    <row r="242" s="68" customFormat="1" x14ac:dyDescent="0.2"/>
    <row r="243" s="68" customFormat="1" x14ac:dyDescent="0.2"/>
    <row r="244" s="68" customFormat="1" x14ac:dyDescent="0.2"/>
    <row r="245" s="68" customFormat="1" x14ac:dyDescent="0.2"/>
    <row r="246" s="68" customFormat="1" x14ac:dyDescent="0.2"/>
    <row r="247" s="68" customFormat="1" x14ac:dyDescent="0.2"/>
    <row r="248" s="68" customFormat="1" x14ac:dyDescent="0.2"/>
    <row r="249" s="68" customFormat="1" x14ac:dyDescent="0.2"/>
    <row r="250" s="68" customFormat="1" x14ac:dyDescent="0.2"/>
    <row r="251" s="68" customFormat="1" x14ac:dyDescent="0.2"/>
    <row r="252" s="68" customFormat="1" x14ac:dyDescent="0.2"/>
    <row r="253" s="68" customFormat="1" x14ac:dyDescent="0.2"/>
    <row r="254" s="68" customFormat="1" x14ac:dyDescent="0.2"/>
    <row r="255" s="68" customFormat="1" x14ac:dyDescent="0.2"/>
    <row r="256" s="68" customFormat="1" x14ac:dyDescent="0.2"/>
    <row r="257" s="68" customFormat="1" x14ac:dyDescent="0.2"/>
    <row r="258" s="68" customFormat="1" x14ac:dyDescent="0.2"/>
    <row r="259" s="68" customFormat="1" x14ac:dyDescent="0.2"/>
    <row r="260" s="68" customFormat="1" x14ac:dyDescent="0.2"/>
    <row r="261" s="68" customFormat="1" x14ac:dyDescent="0.2"/>
    <row r="262" s="68" customFormat="1" x14ac:dyDescent="0.2"/>
    <row r="263" s="68" customFormat="1" x14ac:dyDescent="0.2"/>
    <row r="264" s="68" customFormat="1" x14ac:dyDescent="0.2"/>
    <row r="265" s="68" customFormat="1" x14ac:dyDescent="0.2"/>
    <row r="266" s="68" customFormat="1" x14ac:dyDescent="0.2"/>
    <row r="267" s="68" customFormat="1" x14ac:dyDescent="0.2"/>
    <row r="268" s="68" customFormat="1" x14ac:dyDescent="0.2"/>
    <row r="269" s="68" customFormat="1" x14ac:dyDescent="0.2"/>
    <row r="270" s="68" customFormat="1" x14ac:dyDescent="0.2"/>
    <row r="271" s="68" customFormat="1" x14ac:dyDescent="0.2"/>
    <row r="272" s="68" customFormat="1" x14ac:dyDescent="0.2"/>
    <row r="273" s="68" customFormat="1" x14ac:dyDescent="0.2"/>
    <row r="274" s="68" customFormat="1" x14ac:dyDescent="0.2"/>
    <row r="275" s="68" customFormat="1" x14ac:dyDescent="0.2"/>
    <row r="276" s="68" customFormat="1" x14ac:dyDescent="0.2"/>
    <row r="277" s="68" customFormat="1" x14ac:dyDescent="0.2"/>
    <row r="278" s="68" customFormat="1" x14ac:dyDescent="0.2"/>
    <row r="279" s="68" customFormat="1" x14ac:dyDescent="0.2"/>
    <row r="280" s="68" customFormat="1" x14ac:dyDescent="0.2"/>
    <row r="281" s="68" customFormat="1" x14ac:dyDescent="0.2"/>
    <row r="282" s="68" customFormat="1" x14ac:dyDescent="0.2"/>
    <row r="283" s="68" customFormat="1" x14ac:dyDescent="0.2"/>
    <row r="284" s="68" customFormat="1" x14ac:dyDescent="0.2"/>
    <row r="285" s="68" customFormat="1" x14ac:dyDescent="0.2"/>
    <row r="286" s="68" customFormat="1" x14ac:dyDescent="0.2"/>
    <row r="287" s="68" customFormat="1" x14ac:dyDescent="0.2"/>
    <row r="288" s="68" customFormat="1" x14ac:dyDescent="0.2"/>
    <row r="289" s="68" customFormat="1" x14ac:dyDescent="0.2"/>
    <row r="290" s="68" customFormat="1" x14ac:dyDescent="0.2"/>
    <row r="291" s="68" customFormat="1" x14ac:dyDescent="0.2"/>
    <row r="292" s="68" customFormat="1" x14ac:dyDescent="0.2"/>
    <row r="293" s="68" customFormat="1" x14ac:dyDescent="0.2"/>
    <row r="294" s="68" customFormat="1" x14ac:dyDescent="0.2"/>
    <row r="295" s="68" customFormat="1" x14ac:dyDescent="0.2"/>
    <row r="296" s="68" customFormat="1" x14ac:dyDescent="0.2"/>
    <row r="297" s="68" customFormat="1" x14ac:dyDescent="0.2"/>
    <row r="298" s="68" customFormat="1" x14ac:dyDescent="0.2"/>
    <row r="299" s="68" customFormat="1" x14ac:dyDescent="0.2"/>
    <row r="300" s="68" customFormat="1" x14ac:dyDescent="0.2"/>
    <row r="301" s="68" customFormat="1" x14ac:dyDescent="0.2"/>
    <row r="302" s="68" customFormat="1" x14ac:dyDescent="0.2"/>
    <row r="303" s="68" customFormat="1" x14ac:dyDescent="0.2"/>
    <row r="304" s="68" customFormat="1" x14ac:dyDescent="0.2"/>
    <row r="305" s="68" customFormat="1" x14ac:dyDescent="0.2"/>
    <row r="306" s="68" customFormat="1" x14ac:dyDescent="0.2"/>
    <row r="307" s="68" customFormat="1" x14ac:dyDescent="0.2"/>
    <row r="308" s="68" customFormat="1" x14ac:dyDescent="0.2"/>
    <row r="309" s="68" customFormat="1" x14ac:dyDescent="0.2"/>
    <row r="310" s="68" customFormat="1" x14ac:dyDescent="0.2"/>
    <row r="311" s="68" customFormat="1" x14ac:dyDescent="0.2"/>
    <row r="312" s="68" customFormat="1" x14ac:dyDescent="0.2"/>
    <row r="313" s="68" customFormat="1" x14ac:dyDescent="0.2"/>
    <row r="314" s="68" customFormat="1" x14ac:dyDescent="0.2"/>
    <row r="315" s="68" customFormat="1" x14ac:dyDescent="0.2"/>
    <row r="316" s="68" customFormat="1" x14ac:dyDescent="0.2"/>
    <row r="317" s="68" customFormat="1" x14ac:dyDescent="0.2"/>
    <row r="318" s="68" customFormat="1" x14ac:dyDescent="0.2"/>
    <row r="319" s="68" customFormat="1" x14ac:dyDescent="0.2"/>
    <row r="320" s="68" customFormat="1" x14ac:dyDescent="0.2"/>
    <row r="321" s="68" customFormat="1" x14ac:dyDescent="0.2"/>
    <row r="322" s="68" customFormat="1" x14ac:dyDescent="0.2"/>
    <row r="323" s="68" customFormat="1" x14ac:dyDescent="0.2"/>
    <row r="324" s="68" customFormat="1" x14ac:dyDescent="0.2"/>
    <row r="325" s="68" customFormat="1" x14ac:dyDescent="0.2"/>
    <row r="326" s="68" customFormat="1" x14ac:dyDescent="0.2"/>
    <row r="327" s="68" customFormat="1" x14ac:dyDescent="0.2"/>
    <row r="328" s="68" customFormat="1" x14ac:dyDescent="0.2"/>
    <row r="329" s="68" customFormat="1" x14ac:dyDescent="0.2"/>
    <row r="330" s="68" customFormat="1" x14ac:dyDescent="0.2"/>
    <row r="331" s="68" customFormat="1" x14ac:dyDescent="0.2"/>
    <row r="332" s="68" customFormat="1" x14ac:dyDescent="0.2"/>
    <row r="333" s="68" customFormat="1" x14ac:dyDescent="0.2"/>
    <row r="334" s="68" customFormat="1" x14ac:dyDescent="0.2"/>
    <row r="335" s="68" customFormat="1" x14ac:dyDescent="0.2"/>
    <row r="336" s="68" customFormat="1" x14ac:dyDescent="0.2"/>
    <row r="337" s="68" customFormat="1" x14ac:dyDescent="0.2"/>
    <row r="338" s="68" customFormat="1" x14ac:dyDescent="0.2"/>
    <row r="339" s="68" customFormat="1" x14ac:dyDescent="0.2"/>
    <row r="340" s="68" customFormat="1" x14ac:dyDescent="0.2"/>
    <row r="341" s="68" customFormat="1" x14ac:dyDescent="0.2"/>
    <row r="342" s="68" customFormat="1" x14ac:dyDescent="0.2"/>
    <row r="343" s="68" customFormat="1" x14ac:dyDescent="0.2"/>
    <row r="344" s="68" customFormat="1" x14ac:dyDescent="0.2"/>
    <row r="345" s="68" customFormat="1" x14ac:dyDescent="0.2"/>
    <row r="346" s="68" customFormat="1" x14ac:dyDescent="0.2"/>
    <row r="347" s="68" customFormat="1" x14ac:dyDescent="0.2"/>
    <row r="348" s="68" customFormat="1" x14ac:dyDescent="0.2"/>
    <row r="349" s="68" customFormat="1" x14ac:dyDescent="0.2"/>
    <row r="350" s="68" customFormat="1" x14ac:dyDescent="0.2"/>
    <row r="351" s="68" customFormat="1" x14ac:dyDescent="0.2"/>
    <row r="352" s="68" customFormat="1" x14ac:dyDescent="0.2"/>
    <row r="353" spans="3:8" s="68" customFormat="1" x14ac:dyDescent="0.2"/>
    <row r="354" spans="3:8" s="68" customFormat="1" x14ac:dyDescent="0.2"/>
    <row r="355" spans="3:8" s="68" customFormat="1" x14ac:dyDescent="0.2"/>
    <row r="356" spans="3:8" s="68" customFormat="1" x14ac:dyDescent="0.2"/>
    <row r="357" spans="3:8" s="68" customFormat="1" x14ac:dyDescent="0.2"/>
    <row r="358" spans="3:8" s="68" customFormat="1" x14ac:dyDescent="0.2"/>
    <row r="359" spans="3:8" s="68" customFormat="1" x14ac:dyDescent="0.2"/>
    <row r="360" spans="3:8" s="68" customFormat="1" x14ac:dyDescent="0.2"/>
    <row r="361" spans="3:8" s="68" customFormat="1" x14ac:dyDescent="0.2"/>
    <row r="362" spans="3:8" s="68" customFormat="1" x14ac:dyDescent="0.2"/>
    <row r="363" spans="3:8" s="68" customFormat="1" x14ac:dyDescent="0.2"/>
    <row r="364" spans="3:8" s="68" customFormat="1" x14ac:dyDescent="0.2"/>
    <row r="365" spans="3:8" s="68" customFormat="1" x14ac:dyDescent="0.2"/>
    <row r="366" spans="3:8" s="68" customFormat="1" x14ac:dyDescent="0.2"/>
    <row r="367" spans="3:8" x14ac:dyDescent="0.2">
      <c r="C367" s="67"/>
      <c r="D367" s="67"/>
      <c r="E367" s="67"/>
      <c r="F367" s="67"/>
      <c r="G367" s="67"/>
      <c r="H367" s="67"/>
    </row>
  </sheetData>
  <phoneticPr fontId="1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showGridLines="0" topLeftCell="A13" zoomScale="125" zoomScaleNormal="125" zoomScalePageLayoutView="125" workbookViewId="0">
      <selection activeCell="A19" sqref="A19:XFD19"/>
    </sheetView>
  </sheetViews>
  <sheetFormatPr baseColWidth="10" defaultColWidth="0" defaultRowHeight="0" customHeight="1" zeroHeight="1" x14ac:dyDescent="0.2"/>
  <cols>
    <col min="1" max="1" width="6.33203125" customWidth="1"/>
    <col min="2" max="2" width="13" customWidth="1"/>
    <col min="3" max="4" width="34.83203125" customWidth="1"/>
    <col min="5" max="5" width="11.1640625" style="34" customWidth="1"/>
    <col min="6" max="8" width="8.6640625" customWidth="1"/>
    <col min="9" max="9" width="9.1640625" customWidth="1"/>
    <col min="10" max="12" width="8.6640625" customWidth="1"/>
    <col min="13" max="13" width="10.5" customWidth="1"/>
    <col min="14" max="17" width="7.33203125" customWidth="1"/>
    <col min="18" max="18" width="7.5" bestFit="1" customWidth="1"/>
    <col min="19" max="19" width="13.1640625" bestFit="1" customWidth="1"/>
    <col min="20" max="20" width="8.83203125" bestFit="1" customWidth="1"/>
    <col min="21" max="21" width="8.5" bestFit="1" customWidth="1"/>
    <col min="22" max="22" width="9.5" bestFit="1" customWidth="1"/>
    <col min="23" max="23" width="0" hidden="1" customWidth="1"/>
    <col min="24" max="16384" width="10.83203125" hidden="1"/>
  </cols>
  <sheetData>
    <row r="1" spans="1:22" s="1" customFormat="1" ht="16" x14ac:dyDescent="0.2">
      <c r="A1" s="2" t="s">
        <v>0</v>
      </c>
      <c r="B1" s="2" t="s">
        <v>1</v>
      </c>
      <c r="C1" s="2" t="s">
        <v>2</v>
      </c>
      <c r="D1" s="28" t="s">
        <v>3</v>
      </c>
      <c r="E1" s="35" t="s">
        <v>178</v>
      </c>
      <c r="F1" s="31" t="s">
        <v>169</v>
      </c>
      <c r="G1" s="10" t="s">
        <v>170</v>
      </c>
      <c r="H1" s="11" t="s">
        <v>171</v>
      </c>
      <c r="I1" s="13" t="s">
        <v>172</v>
      </c>
      <c r="J1" s="15" t="s">
        <v>173</v>
      </c>
      <c r="K1" s="17" t="s">
        <v>179</v>
      </c>
      <c r="L1" s="19" t="s">
        <v>180</v>
      </c>
      <c r="M1" s="21" t="s">
        <v>181</v>
      </c>
      <c r="N1" s="23" t="s">
        <v>174</v>
      </c>
      <c r="O1" s="25" t="s">
        <v>175</v>
      </c>
      <c r="P1" s="13" t="s">
        <v>176</v>
      </c>
      <c r="Q1" s="10" t="s">
        <v>177</v>
      </c>
      <c r="R1" s="17" t="s">
        <v>182</v>
      </c>
      <c r="S1" s="27" t="s">
        <v>183</v>
      </c>
      <c r="T1" s="11" t="s">
        <v>184</v>
      </c>
      <c r="U1" s="15" t="s">
        <v>185</v>
      </c>
      <c r="V1" s="25" t="s">
        <v>186</v>
      </c>
    </row>
    <row r="2" spans="1:22" s="3" customFormat="1" ht="16" x14ac:dyDescent="0.2">
      <c r="A2" s="4">
        <v>1</v>
      </c>
      <c r="B2" s="5" t="s">
        <v>4</v>
      </c>
      <c r="C2" s="4" t="s">
        <v>5</v>
      </c>
      <c r="D2" s="29" t="s">
        <v>6</v>
      </c>
      <c r="E2" s="33">
        <v>9</v>
      </c>
      <c r="F2" s="32">
        <v>6.5</v>
      </c>
      <c r="G2" s="9">
        <v>10</v>
      </c>
      <c r="H2" s="12">
        <v>4.5</v>
      </c>
      <c r="I2" s="14">
        <v>10</v>
      </c>
      <c r="J2" s="16">
        <v>10</v>
      </c>
      <c r="K2" s="18">
        <v>2.5</v>
      </c>
      <c r="L2" s="20">
        <v>5</v>
      </c>
      <c r="M2" s="22">
        <v>4</v>
      </c>
      <c r="N2" s="24">
        <v>5</v>
      </c>
      <c r="O2" s="26">
        <v>5</v>
      </c>
      <c r="P2" s="14">
        <v>5</v>
      </c>
      <c r="Q2" s="9">
        <v>5</v>
      </c>
      <c r="R2" s="37">
        <f t="shared" ref="R2:R33" si="0">+(2/5)*(SUM(K2:Q2)/7)</f>
        <v>1.8</v>
      </c>
      <c r="S2" s="38">
        <f t="shared" ref="S2:S33" si="1">+(1/(1+EXP(-(E2-8)/2)))+0.5</f>
        <v>1.1224593312018545</v>
      </c>
      <c r="T2" s="39">
        <f t="shared" ref="T2:T33" si="2">+(3/10)*(SUM(F2:J2)/5)</f>
        <v>2.4599999999999995</v>
      </c>
      <c r="U2" s="16">
        <v>8.5</v>
      </c>
      <c r="V2" s="40">
        <f>+SUM(R2:T2)+(3.5/16)*U2</f>
        <v>7.2418343312018543</v>
      </c>
    </row>
    <row r="3" spans="1:22" s="6" customFormat="1" ht="16" x14ac:dyDescent="0.2">
      <c r="A3" s="7">
        <v>2</v>
      </c>
      <c r="B3" s="8" t="s">
        <v>7</v>
      </c>
      <c r="C3" s="7" t="s">
        <v>8</v>
      </c>
      <c r="D3" s="30" t="s">
        <v>9</v>
      </c>
      <c r="E3" s="33">
        <v>13</v>
      </c>
      <c r="F3" s="32">
        <v>3</v>
      </c>
      <c r="G3" s="9">
        <v>9</v>
      </c>
      <c r="H3" s="12">
        <v>6</v>
      </c>
      <c r="I3" s="14">
        <v>6</v>
      </c>
      <c r="J3" s="16">
        <v>8</v>
      </c>
      <c r="K3" s="18">
        <v>2.5</v>
      </c>
      <c r="L3" s="20">
        <v>5</v>
      </c>
      <c r="M3" s="22">
        <v>2</v>
      </c>
      <c r="N3" s="24">
        <v>5</v>
      </c>
      <c r="O3" s="26">
        <v>5</v>
      </c>
      <c r="P3" s="14">
        <v>5</v>
      </c>
      <c r="Q3" s="9">
        <v>4</v>
      </c>
      <c r="R3" s="37">
        <f t="shared" si="0"/>
        <v>1.6285714285714286</v>
      </c>
      <c r="S3" s="38">
        <f t="shared" si="1"/>
        <v>1.4241418199787566</v>
      </c>
      <c r="T3" s="39">
        <f t="shared" si="2"/>
        <v>1.92</v>
      </c>
      <c r="U3" s="16">
        <v>10.5</v>
      </c>
      <c r="V3" s="40">
        <f t="shared" ref="V3:V56" si="3">+SUM(R3:T3)+(3.5/16)*U3</f>
        <v>7.2695882485501855</v>
      </c>
    </row>
    <row r="4" spans="1:22" s="3" customFormat="1" ht="16" x14ac:dyDescent="0.2">
      <c r="A4" s="4">
        <v>3</v>
      </c>
      <c r="B4" s="5" t="s">
        <v>10</v>
      </c>
      <c r="C4" s="4" t="s">
        <v>11</v>
      </c>
      <c r="D4" s="29" t="s">
        <v>12</v>
      </c>
      <c r="E4" s="33">
        <v>9</v>
      </c>
      <c r="F4" s="32">
        <v>3</v>
      </c>
      <c r="G4" s="9">
        <v>6</v>
      </c>
      <c r="H4" s="12">
        <v>6</v>
      </c>
      <c r="I4" s="14">
        <v>1</v>
      </c>
      <c r="J4" s="16">
        <v>7</v>
      </c>
      <c r="K4" s="18">
        <v>2</v>
      </c>
      <c r="L4" s="20">
        <v>4</v>
      </c>
      <c r="M4" s="22">
        <v>4</v>
      </c>
      <c r="N4" s="24">
        <v>5</v>
      </c>
      <c r="O4" s="26">
        <v>3</v>
      </c>
      <c r="P4" s="14">
        <v>5</v>
      </c>
      <c r="Q4" s="9">
        <v>5</v>
      </c>
      <c r="R4" s="37">
        <f t="shared" si="0"/>
        <v>1.6</v>
      </c>
      <c r="S4" s="38">
        <f t="shared" si="1"/>
        <v>1.1224593312018545</v>
      </c>
      <c r="T4" s="39">
        <f t="shared" si="2"/>
        <v>1.38</v>
      </c>
      <c r="U4" s="16">
        <v>4</v>
      </c>
      <c r="V4" s="40">
        <f t="shared" si="3"/>
        <v>4.9774593312018549</v>
      </c>
    </row>
    <row r="5" spans="1:22" s="6" customFormat="1" ht="16" x14ac:dyDescent="0.2">
      <c r="A5" s="7">
        <v>4</v>
      </c>
      <c r="B5" s="8" t="s">
        <v>13</v>
      </c>
      <c r="C5" s="7" t="s">
        <v>14</v>
      </c>
      <c r="D5" s="30" t="s">
        <v>15</v>
      </c>
      <c r="E5" s="33">
        <v>9</v>
      </c>
      <c r="F5" s="32">
        <v>4.5</v>
      </c>
      <c r="G5" s="9">
        <v>5.5</v>
      </c>
      <c r="H5" s="12">
        <v>6</v>
      </c>
      <c r="I5" s="14">
        <v>8</v>
      </c>
      <c r="J5" s="16">
        <v>7</v>
      </c>
      <c r="K5" s="18">
        <v>3.5</v>
      </c>
      <c r="L5" s="20">
        <v>5</v>
      </c>
      <c r="M5" s="22">
        <v>2.5</v>
      </c>
      <c r="N5" s="24">
        <v>5</v>
      </c>
      <c r="O5" s="26">
        <v>5</v>
      </c>
      <c r="P5" s="14">
        <v>5</v>
      </c>
      <c r="Q5" s="9">
        <v>5</v>
      </c>
      <c r="R5" s="37">
        <f t="shared" si="0"/>
        <v>1.7714285714285716</v>
      </c>
      <c r="S5" s="38">
        <f t="shared" si="1"/>
        <v>1.1224593312018545</v>
      </c>
      <c r="T5" s="39">
        <f t="shared" si="2"/>
        <v>1.8599999999999999</v>
      </c>
      <c r="U5" s="16">
        <v>10</v>
      </c>
      <c r="V5" s="40">
        <f t="shared" si="3"/>
        <v>6.9413879026304262</v>
      </c>
    </row>
    <row r="6" spans="1:22" s="3" customFormat="1" ht="16" x14ac:dyDescent="0.2">
      <c r="A6" s="4">
        <v>5</v>
      </c>
      <c r="B6" s="5" t="s">
        <v>16</v>
      </c>
      <c r="C6" s="4" t="s">
        <v>17</v>
      </c>
      <c r="D6" s="29" t="s">
        <v>18</v>
      </c>
      <c r="E6" s="33">
        <v>12</v>
      </c>
      <c r="F6" s="32">
        <v>8.5</v>
      </c>
      <c r="G6" s="9">
        <v>9</v>
      </c>
      <c r="H6" s="12">
        <v>4</v>
      </c>
      <c r="I6" s="14">
        <v>8</v>
      </c>
      <c r="J6" s="16">
        <v>8</v>
      </c>
      <c r="K6" s="18">
        <v>3</v>
      </c>
      <c r="L6" s="20">
        <v>5</v>
      </c>
      <c r="M6" s="22">
        <v>4</v>
      </c>
      <c r="N6" s="24">
        <v>5</v>
      </c>
      <c r="O6" s="26">
        <v>5</v>
      </c>
      <c r="P6" s="14">
        <v>5</v>
      </c>
      <c r="Q6" s="9">
        <v>5</v>
      </c>
      <c r="R6" s="37">
        <f t="shared" si="0"/>
        <v>1.8285714285714285</v>
      </c>
      <c r="S6" s="38">
        <f t="shared" si="1"/>
        <v>1.3807970779778822</v>
      </c>
      <c r="T6" s="39">
        <f t="shared" si="2"/>
        <v>2.25</v>
      </c>
      <c r="U6" s="16">
        <v>14</v>
      </c>
      <c r="V6" s="40">
        <f t="shared" si="3"/>
        <v>8.5218685065493105</v>
      </c>
    </row>
    <row r="7" spans="1:22" s="6" customFormat="1" ht="16" x14ac:dyDescent="0.2">
      <c r="A7" s="7">
        <v>6</v>
      </c>
      <c r="B7" s="8" t="s">
        <v>19</v>
      </c>
      <c r="C7" s="7" t="s">
        <v>20</v>
      </c>
      <c r="D7" s="30" t="s">
        <v>21</v>
      </c>
      <c r="E7" s="33">
        <v>13</v>
      </c>
      <c r="F7" s="32">
        <v>6.5</v>
      </c>
      <c r="G7" s="9">
        <v>8</v>
      </c>
      <c r="H7" s="12">
        <v>9</v>
      </c>
      <c r="I7" s="14">
        <v>8</v>
      </c>
      <c r="J7" s="16">
        <v>4</v>
      </c>
      <c r="K7" s="18">
        <v>2</v>
      </c>
      <c r="L7" s="20">
        <v>5</v>
      </c>
      <c r="M7" s="22">
        <v>2.5</v>
      </c>
      <c r="N7" s="24">
        <v>5</v>
      </c>
      <c r="O7" s="26">
        <v>5</v>
      </c>
      <c r="P7" s="14">
        <v>5</v>
      </c>
      <c r="Q7" s="9">
        <v>5</v>
      </c>
      <c r="R7" s="37">
        <f t="shared" si="0"/>
        <v>1.6857142857142859</v>
      </c>
      <c r="S7" s="38">
        <f t="shared" si="1"/>
        <v>1.4241418199787566</v>
      </c>
      <c r="T7" s="39">
        <f t="shared" si="2"/>
        <v>2.13</v>
      </c>
      <c r="U7" s="16">
        <v>10.5</v>
      </c>
      <c r="V7" s="40">
        <f t="shared" si="3"/>
        <v>7.5367311056930424</v>
      </c>
    </row>
    <row r="8" spans="1:22" s="3" customFormat="1" ht="16" x14ac:dyDescent="0.2">
      <c r="A8" s="4">
        <v>7</v>
      </c>
      <c r="B8" s="5" t="s">
        <v>22</v>
      </c>
      <c r="C8" s="4" t="s">
        <v>23</v>
      </c>
      <c r="D8" s="29" t="s">
        <v>24</v>
      </c>
      <c r="E8" s="33">
        <v>12</v>
      </c>
      <c r="F8" s="32">
        <v>4</v>
      </c>
      <c r="G8" s="9">
        <v>8</v>
      </c>
      <c r="H8" s="12">
        <v>7</v>
      </c>
      <c r="I8" s="14">
        <v>6</v>
      </c>
      <c r="J8" s="16">
        <v>8</v>
      </c>
      <c r="K8" s="18">
        <v>2.5</v>
      </c>
      <c r="L8" s="20">
        <v>5</v>
      </c>
      <c r="M8" s="22">
        <v>4</v>
      </c>
      <c r="N8" s="24">
        <v>5</v>
      </c>
      <c r="O8" s="26">
        <v>5</v>
      </c>
      <c r="P8" s="14">
        <v>5</v>
      </c>
      <c r="Q8" s="9">
        <v>5</v>
      </c>
      <c r="R8" s="37">
        <f t="shared" si="0"/>
        <v>1.8</v>
      </c>
      <c r="S8" s="38">
        <f t="shared" si="1"/>
        <v>1.3807970779778822</v>
      </c>
      <c r="T8" s="39">
        <f t="shared" si="2"/>
        <v>1.9799999999999998</v>
      </c>
      <c r="U8" s="16">
        <v>8</v>
      </c>
      <c r="V8" s="40">
        <f t="shared" si="3"/>
        <v>6.9107970779778816</v>
      </c>
    </row>
    <row r="9" spans="1:22" s="6" customFormat="1" ht="16" x14ac:dyDescent="0.2">
      <c r="A9" s="7">
        <v>8</v>
      </c>
      <c r="B9" s="8" t="s">
        <v>25</v>
      </c>
      <c r="C9" s="7" t="s">
        <v>26</v>
      </c>
      <c r="D9" s="30" t="s">
        <v>27</v>
      </c>
      <c r="E9" s="33">
        <v>12</v>
      </c>
      <c r="F9" s="32">
        <v>9</v>
      </c>
      <c r="G9" s="9">
        <v>10</v>
      </c>
      <c r="H9" s="12">
        <v>4</v>
      </c>
      <c r="I9" s="14">
        <v>10</v>
      </c>
      <c r="J9" s="16">
        <v>10</v>
      </c>
      <c r="K9" s="18">
        <v>0</v>
      </c>
      <c r="L9" s="20">
        <v>5</v>
      </c>
      <c r="M9" s="22">
        <v>4.5</v>
      </c>
      <c r="N9" s="24">
        <v>5</v>
      </c>
      <c r="O9" s="26">
        <v>5</v>
      </c>
      <c r="P9" s="14">
        <v>5</v>
      </c>
      <c r="Q9" s="9">
        <v>5</v>
      </c>
      <c r="R9" s="37">
        <f t="shared" si="0"/>
        <v>1.6857142857142859</v>
      </c>
      <c r="S9" s="38">
        <f t="shared" si="1"/>
        <v>1.3807970779778822</v>
      </c>
      <c r="T9" s="39">
        <f t="shared" si="2"/>
        <v>2.5799999999999996</v>
      </c>
      <c r="U9" s="16">
        <v>13</v>
      </c>
      <c r="V9" s="40">
        <f t="shared" si="3"/>
        <v>8.4902613636921682</v>
      </c>
    </row>
    <row r="10" spans="1:22" s="3" customFormat="1" ht="16" x14ac:dyDescent="0.2">
      <c r="A10" s="4">
        <v>9</v>
      </c>
      <c r="B10" s="5" t="s">
        <v>28</v>
      </c>
      <c r="C10" s="4" t="s">
        <v>29</v>
      </c>
      <c r="D10" s="29" t="s">
        <v>30</v>
      </c>
      <c r="E10" s="33">
        <v>8</v>
      </c>
      <c r="F10" s="32">
        <v>2</v>
      </c>
      <c r="G10" s="9">
        <v>5</v>
      </c>
      <c r="H10" s="12">
        <v>3</v>
      </c>
      <c r="I10" s="14">
        <v>2</v>
      </c>
      <c r="J10" s="16">
        <v>2</v>
      </c>
      <c r="K10" s="18">
        <v>2.5</v>
      </c>
      <c r="L10" s="20">
        <v>5</v>
      </c>
      <c r="M10" s="22">
        <v>3.5</v>
      </c>
      <c r="N10" s="24">
        <v>5</v>
      </c>
      <c r="O10" s="26">
        <v>5</v>
      </c>
      <c r="P10" s="14">
        <v>5</v>
      </c>
      <c r="Q10" s="9">
        <v>5</v>
      </c>
      <c r="R10" s="37">
        <f t="shared" si="0"/>
        <v>1.7714285714285716</v>
      </c>
      <c r="S10" s="38">
        <f t="shared" si="1"/>
        <v>1</v>
      </c>
      <c r="T10" s="39">
        <f t="shared" si="2"/>
        <v>0.84</v>
      </c>
      <c r="U10" s="16">
        <v>1</v>
      </c>
      <c r="V10" s="40">
        <f t="shared" si="3"/>
        <v>3.8301785714285712</v>
      </c>
    </row>
    <row r="11" spans="1:22" s="6" customFormat="1" ht="16" x14ac:dyDescent="0.2">
      <c r="A11" s="7">
        <v>10</v>
      </c>
      <c r="B11" s="8" t="s">
        <v>31</v>
      </c>
      <c r="C11" s="7" t="s">
        <v>32</v>
      </c>
      <c r="D11" s="30" t="s">
        <v>33</v>
      </c>
      <c r="E11" s="33">
        <v>8</v>
      </c>
      <c r="F11" s="32">
        <v>8</v>
      </c>
      <c r="G11" s="9">
        <v>7</v>
      </c>
      <c r="H11" s="12">
        <v>6</v>
      </c>
      <c r="I11" s="14">
        <v>6</v>
      </c>
      <c r="J11" s="16">
        <v>8</v>
      </c>
      <c r="K11" s="18">
        <v>2</v>
      </c>
      <c r="L11" s="20">
        <v>5</v>
      </c>
      <c r="M11" s="22">
        <v>2.5</v>
      </c>
      <c r="N11" s="24">
        <v>5</v>
      </c>
      <c r="O11" s="26">
        <v>5</v>
      </c>
      <c r="P11" s="14">
        <v>5</v>
      </c>
      <c r="Q11" s="9">
        <v>5</v>
      </c>
      <c r="R11" s="37">
        <f t="shared" si="0"/>
        <v>1.6857142857142859</v>
      </c>
      <c r="S11" s="38">
        <f t="shared" si="1"/>
        <v>1</v>
      </c>
      <c r="T11" s="39">
        <f t="shared" si="2"/>
        <v>2.1</v>
      </c>
      <c r="U11" s="16">
        <v>5.5</v>
      </c>
      <c r="V11" s="40">
        <f t="shared" si="3"/>
        <v>5.9888392857142865</v>
      </c>
    </row>
    <row r="12" spans="1:22" s="3" customFormat="1" ht="16" x14ac:dyDescent="0.2">
      <c r="A12" s="4">
        <v>11</v>
      </c>
      <c r="B12" s="5" t="s">
        <v>34</v>
      </c>
      <c r="C12" s="4" t="s">
        <v>35</v>
      </c>
      <c r="D12" s="29" t="s">
        <v>36</v>
      </c>
      <c r="E12" s="33">
        <v>11</v>
      </c>
      <c r="F12" s="32">
        <v>5.5</v>
      </c>
      <c r="G12" s="9">
        <v>6</v>
      </c>
      <c r="H12" s="12">
        <v>7</v>
      </c>
      <c r="I12" s="14">
        <v>8</v>
      </c>
      <c r="J12" s="16">
        <v>4</v>
      </c>
      <c r="K12" s="18">
        <v>2.5</v>
      </c>
      <c r="L12" s="20">
        <v>5</v>
      </c>
      <c r="M12" s="22">
        <v>3.5</v>
      </c>
      <c r="N12" s="24">
        <v>5</v>
      </c>
      <c r="O12" s="26">
        <v>5</v>
      </c>
      <c r="P12" s="14">
        <v>5</v>
      </c>
      <c r="Q12" s="9">
        <v>5</v>
      </c>
      <c r="R12" s="37">
        <f t="shared" si="0"/>
        <v>1.7714285714285716</v>
      </c>
      <c r="S12" s="38">
        <f t="shared" si="1"/>
        <v>1.3175744761936437</v>
      </c>
      <c r="T12" s="39">
        <f t="shared" si="2"/>
        <v>1.8299999999999998</v>
      </c>
      <c r="U12" s="16">
        <v>1.5</v>
      </c>
      <c r="V12" s="40">
        <f t="shared" si="3"/>
        <v>5.2471280476222155</v>
      </c>
    </row>
    <row r="13" spans="1:22" s="6" customFormat="1" ht="16" x14ac:dyDescent="0.2">
      <c r="A13" s="7">
        <v>12</v>
      </c>
      <c r="B13" s="8" t="s">
        <v>37</v>
      </c>
      <c r="C13" s="7" t="s">
        <v>38</v>
      </c>
      <c r="D13" s="30" t="s">
        <v>39</v>
      </c>
      <c r="E13" s="33">
        <v>9</v>
      </c>
      <c r="F13" s="32">
        <v>8</v>
      </c>
      <c r="G13" s="9">
        <v>7</v>
      </c>
      <c r="H13" s="12">
        <v>8.5</v>
      </c>
      <c r="I13" s="14">
        <v>4</v>
      </c>
      <c r="J13" s="16">
        <v>7</v>
      </c>
      <c r="K13" s="18">
        <v>4</v>
      </c>
      <c r="L13" s="20">
        <v>5</v>
      </c>
      <c r="M13" s="22">
        <v>4</v>
      </c>
      <c r="N13" s="24">
        <v>5</v>
      </c>
      <c r="O13" s="26">
        <v>5</v>
      </c>
      <c r="P13" s="14">
        <v>5</v>
      </c>
      <c r="Q13" s="9">
        <v>5</v>
      </c>
      <c r="R13" s="37">
        <f t="shared" si="0"/>
        <v>1.8857142857142859</v>
      </c>
      <c r="S13" s="38">
        <f t="shared" si="1"/>
        <v>1.1224593312018545</v>
      </c>
      <c r="T13" s="39">
        <f t="shared" si="2"/>
        <v>2.0699999999999998</v>
      </c>
      <c r="U13" s="16">
        <v>7</v>
      </c>
      <c r="V13" s="40">
        <f t="shared" si="3"/>
        <v>6.6094236169161409</v>
      </c>
    </row>
    <row r="14" spans="1:22" s="3" customFormat="1" ht="16" x14ac:dyDescent="0.2">
      <c r="A14" s="4">
        <v>13</v>
      </c>
      <c r="B14" s="5" t="s">
        <v>40</v>
      </c>
      <c r="C14" s="4" t="s">
        <v>41</v>
      </c>
      <c r="D14" s="29" t="s">
        <v>42</v>
      </c>
      <c r="E14" s="33">
        <v>6</v>
      </c>
      <c r="F14" s="32">
        <v>7</v>
      </c>
      <c r="G14" s="9">
        <v>4</v>
      </c>
      <c r="H14" s="12">
        <v>7</v>
      </c>
      <c r="I14" s="14">
        <v>3</v>
      </c>
      <c r="J14" s="16">
        <v>2</v>
      </c>
      <c r="K14" s="18">
        <v>2.5</v>
      </c>
      <c r="L14" s="20">
        <v>4</v>
      </c>
      <c r="M14" s="22">
        <v>3.5</v>
      </c>
      <c r="N14" s="24">
        <v>5</v>
      </c>
      <c r="O14" s="26">
        <v>5</v>
      </c>
      <c r="P14" s="14">
        <v>5</v>
      </c>
      <c r="Q14" s="9">
        <v>5</v>
      </c>
      <c r="R14" s="37">
        <f t="shared" si="0"/>
        <v>1.7142857142857144</v>
      </c>
      <c r="S14" s="38">
        <f t="shared" si="1"/>
        <v>0.7689414213699951</v>
      </c>
      <c r="T14" s="39">
        <f t="shared" si="2"/>
        <v>1.38</v>
      </c>
      <c r="U14" s="16">
        <v>8</v>
      </c>
      <c r="V14" s="40">
        <f t="shared" si="3"/>
        <v>5.6132271356557091</v>
      </c>
    </row>
    <row r="15" spans="1:22" s="6" customFormat="1" ht="16" x14ac:dyDescent="0.2">
      <c r="A15" s="7">
        <v>14</v>
      </c>
      <c r="B15" s="8" t="s">
        <v>43</v>
      </c>
      <c r="C15" s="7" t="s">
        <v>44</v>
      </c>
      <c r="D15" s="30" t="s">
        <v>45</v>
      </c>
      <c r="E15" s="33">
        <v>15</v>
      </c>
      <c r="F15" s="32">
        <v>6.5</v>
      </c>
      <c r="G15" s="9">
        <v>9</v>
      </c>
      <c r="H15" s="12">
        <v>7</v>
      </c>
      <c r="I15" s="14">
        <v>10</v>
      </c>
      <c r="J15" s="16">
        <v>10</v>
      </c>
      <c r="K15" s="18">
        <v>3</v>
      </c>
      <c r="L15" s="20">
        <v>5</v>
      </c>
      <c r="M15" s="22">
        <v>4</v>
      </c>
      <c r="N15" s="24">
        <v>5</v>
      </c>
      <c r="O15" s="26">
        <v>5</v>
      </c>
      <c r="P15" s="14">
        <v>5</v>
      </c>
      <c r="Q15" s="9">
        <v>5</v>
      </c>
      <c r="R15" s="37">
        <f t="shared" si="0"/>
        <v>1.8285714285714285</v>
      </c>
      <c r="S15" s="38">
        <f t="shared" si="1"/>
        <v>1.4706877692486438</v>
      </c>
      <c r="T15" s="39">
        <f t="shared" si="2"/>
        <v>2.5499999999999998</v>
      </c>
      <c r="U15" s="16">
        <v>11</v>
      </c>
      <c r="V15" s="40">
        <f t="shared" si="3"/>
        <v>8.2555091978200714</v>
      </c>
    </row>
    <row r="16" spans="1:22" s="3" customFormat="1" ht="16" x14ac:dyDescent="0.2">
      <c r="A16" s="4">
        <v>15</v>
      </c>
      <c r="B16" s="5" t="s">
        <v>46</v>
      </c>
      <c r="C16" s="4" t="s">
        <v>47</v>
      </c>
      <c r="D16" s="29" t="s">
        <v>48</v>
      </c>
      <c r="E16" s="33">
        <v>17</v>
      </c>
      <c r="F16" s="32">
        <v>7.5</v>
      </c>
      <c r="G16" s="9">
        <v>8</v>
      </c>
      <c r="H16" s="12">
        <v>7</v>
      </c>
      <c r="I16" s="14">
        <v>7</v>
      </c>
      <c r="J16" s="16">
        <v>10</v>
      </c>
      <c r="K16" s="18">
        <v>3</v>
      </c>
      <c r="L16" s="20">
        <v>5</v>
      </c>
      <c r="M16" s="22">
        <v>2</v>
      </c>
      <c r="N16" s="24">
        <v>5</v>
      </c>
      <c r="O16" s="26">
        <v>5</v>
      </c>
      <c r="P16" s="14">
        <v>5</v>
      </c>
      <c r="Q16" s="9">
        <v>5</v>
      </c>
      <c r="R16" s="37">
        <f t="shared" si="0"/>
        <v>1.7142857142857144</v>
      </c>
      <c r="S16" s="38">
        <f t="shared" si="1"/>
        <v>1.4890130573694069</v>
      </c>
      <c r="T16" s="39">
        <f t="shared" si="2"/>
        <v>2.37</v>
      </c>
      <c r="U16" s="16">
        <v>9.5</v>
      </c>
      <c r="V16" s="40">
        <f t="shared" si="3"/>
        <v>7.6514237716551214</v>
      </c>
    </row>
    <row r="17" spans="1:22" s="6" customFormat="1" ht="16" x14ac:dyDescent="0.2">
      <c r="A17" s="7">
        <v>16</v>
      </c>
      <c r="B17" s="8" t="s">
        <v>49</v>
      </c>
      <c r="C17" s="7" t="s">
        <v>50</v>
      </c>
      <c r="D17" s="30" t="s">
        <v>51</v>
      </c>
      <c r="E17" s="33">
        <v>17</v>
      </c>
      <c r="F17" s="32">
        <v>4</v>
      </c>
      <c r="G17" s="9">
        <v>1</v>
      </c>
      <c r="H17" s="12">
        <v>8</v>
      </c>
      <c r="I17" s="14">
        <v>6</v>
      </c>
      <c r="J17" s="16">
        <v>10</v>
      </c>
      <c r="K17" s="18">
        <v>3</v>
      </c>
      <c r="L17" s="20">
        <v>5</v>
      </c>
      <c r="M17" s="22">
        <v>4</v>
      </c>
      <c r="N17" s="24">
        <v>5</v>
      </c>
      <c r="O17" s="26">
        <v>5</v>
      </c>
      <c r="P17" s="14">
        <v>5</v>
      </c>
      <c r="Q17" s="9">
        <v>5</v>
      </c>
      <c r="R17" s="37">
        <f t="shared" si="0"/>
        <v>1.8285714285714285</v>
      </c>
      <c r="S17" s="38">
        <f t="shared" si="1"/>
        <v>1.4890130573694069</v>
      </c>
      <c r="T17" s="39">
        <f t="shared" si="2"/>
        <v>1.74</v>
      </c>
      <c r="U17" s="16">
        <v>14</v>
      </c>
      <c r="V17" s="40">
        <f t="shared" si="3"/>
        <v>8.1200844859408363</v>
      </c>
    </row>
    <row r="18" spans="1:22" s="3" customFormat="1" ht="16" x14ac:dyDescent="0.2">
      <c r="A18" s="4">
        <v>17</v>
      </c>
      <c r="B18" s="5" t="s">
        <v>52</v>
      </c>
      <c r="C18" s="4" t="s">
        <v>53</v>
      </c>
      <c r="D18" s="29" t="s">
        <v>54</v>
      </c>
      <c r="E18" s="33">
        <v>17</v>
      </c>
      <c r="F18" s="32">
        <v>6</v>
      </c>
      <c r="G18" s="9">
        <v>7</v>
      </c>
      <c r="H18" s="12">
        <v>9</v>
      </c>
      <c r="I18" s="14">
        <v>6</v>
      </c>
      <c r="J18" s="16">
        <v>10</v>
      </c>
      <c r="K18" s="18">
        <v>2.5</v>
      </c>
      <c r="L18" s="20">
        <v>5</v>
      </c>
      <c r="M18" s="22">
        <v>4</v>
      </c>
      <c r="N18" s="24">
        <v>5</v>
      </c>
      <c r="O18" s="26">
        <v>5</v>
      </c>
      <c r="P18" s="14">
        <v>5</v>
      </c>
      <c r="Q18" s="9">
        <v>5</v>
      </c>
      <c r="R18" s="37">
        <f t="shared" si="0"/>
        <v>1.8</v>
      </c>
      <c r="S18" s="38">
        <f t="shared" si="1"/>
        <v>1.4890130573694069</v>
      </c>
      <c r="T18" s="39">
        <f t="shared" si="2"/>
        <v>2.2799999999999998</v>
      </c>
      <c r="U18" s="16">
        <v>11</v>
      </c>
      <c r="V18" s="40">
        <f t="shared" si="3"/>
        <v>7.975263057369407</v>
      </c>
    </row>
    <row r="19" spans="1:22" s="6" customFormat="1" ht="16" x14ac:dyDescent="0.2">
      <c r="A19" s="7">
        <v>18</v>
      </c>
      <c r="B19" s="8" t="s">
        <v>55</v>
      </c>
      <c r="C19" s="7" t="s">
        <v>56</v>
      </c>
      <c r="D19" s="30" t="s">
        <v>57</v>
      </c>
      <c r="E19" s="33">
        <v>7</v>
      </c>
      <c r="F19" s="32">
        <v>6.5</v>
      </c>
      <c r="G19" s="9">
        <v>4</v>
      </c>
      <c r="H19" s="12">
        <v>3</v>
      </c>
      <c r="I19" s="14">
        <v>6</v>
      </c>
      <c r="J19" s="16">
        <v>1</v>
      </c>
      <c r="K19" s="18">
        <v>2</v>
      </c>
      <c r="L19" s="20">
        <v>4</v>
      </c>
      <c r="M19" s="22">
        <v>4</v>
      </c>
      <c r="N19" s="24">
        <v>5</v>
      </c>
      <c r="O19" s="26">
        <v>5</v>
      </c>
      <c r="P19" s="14">
        <v>5</v>
      </c>
      <c r="Q19" s="9">
        <v>5</v>
      </c>
      <c r="R19" s="37">
        <f t="shared" si="0"/>
        <v>1.7142857142857144</v>
      </c>
      <c r="S19" s="38">
        <f t="shared" si="1"/>
        <v>0.87754066879814541</v>
      </c>
      <c r="T19" s="39">
        <f t="shared" si="2"/>
        <v>1.2299999999999998</v>
      </c>
      <c r="U19" s="16">
        <v>0.5</v>
      </c>
      <c r="V19" s="40">
        <f t="shared" si="3"/>
        <v>3.9312013830838595</v>
      </c>
    </row>
    <row r="20" spans="1:22" s="3" customFormat="1" ht="16" x14ac:dyDescent="0.2">
      <c r="A20" s="4">
        <v>19</v>
      </c>
      <c r="B20" s="5" t="s">
        <v>58</v>
      </c>
      <c r="C20" s="4" t="s">
        <v>59</v>
      </c>
      <c r="D20" s="29" t="s">
        <v>60</v>
      </c>
      <c r="E20" s="33">
        <v>17</v>
      </c>
      <c r="F20" s="32">
        <v>4</v>
      </c>
      <c r="G20" s="9">
        <v>4</v>
      </c>
      <c r="H20" s="12">
        <v>6.5</v>
      </c>
      <c r="I20" s="14">
        <v>7</v>
      </c>
      <c r="J20" s="16">
        <v>8</v>
      </c>
      <c r="K20" s="18">
        <v>3</v>
      </c>
      <c r="L20" s="20">
        <v>5</v>
      </c>
      <c r="M20" s="22">
        <v>2</v>
      </c>
      <c r="N20" s="24">
        <v>5</v>
      </c>
      <c r="O20" s="26">
        <v>5</v>
      </c>
      <c r="P20" s="14">
        <v>5</v>
      </c>
      <c r="Q20" s="9">
        <v>5</v>
      </c>
      <c r="R20" s="37">
        <f t="shared" si="0"/>
        <v>1.7142857142857144</v>
      </c>
      <c r="S20" s="38">
        <f t="shared" si="1"/>
        <v>1.4890130573694069</v>
      </c>
      <c r="T20" s="39">
        <f t="shared" si="2"/>
        <v>1.77</v>
      </c>
      <c r="U20" s="16">
        <v>12</v>
      </c>
      <c r="V20" s="40">
        <f t="shared" si="3"/>
        <v>7.5982987716551218</v>
      </c>
    </row>
    <row r="21" spans="1:22" s="6" customFormat="1" ht="16" x14ac:dyDescent="0.2">
      <c r="A21" s="7">
        <v>20</v>
      </c>
      <c r="B21" s="8" t="s">
        <v>61</v>
      </c>
      <c r="C21" s="7" t="s">
        <v>62</v>
      </c>
      <c r="D21" s="30" t="s">
        <v>63</v>
      </c>
      <c r="E21" s="33">
        <v>16</v>
      </c>
      <c r="F21" s="32">
        <v>5.5</v>
      </c>
      <c r="G21" s="9">
        <v>5</v>
      </c>
      <c r="H21" s="12">
        <v>2</v>
      </c>
      <c r="I21" s="14">
        <v>9</v>
      </c>
      <c r="J21" s="16">
        <v>10</v>
      </c>
      <c r="K21" s="18">
        <v>3.5</v>
      </c>
      <c r="L21" s="20">
        <v>5</v>
      </c>
      <c r="M21" s="22">
        <v>2.5</v>
      </c>
      <c r="N21" s="24">
        <v>5</v>
      </c>
      <c r="O21" s="26">
        <v>5</v>
      </c>
      <c r="P21" s="14">
        <v>5</v>
      </c>
      <c r="Q21" s="9">
        <v>5</v>
      </c>
      <c r="R21" s="37">
        <f t="shared" si="0"/>
        <v>1.7714285714285716</v>
      </c>
      <c r="S21" s="38">
        <f t="shared" si="1"/>
        <v>1.4820137900379085</v>
      </c>
      <c r="T21" s="39">
        <f t="shared" si="2"/>
        <v>1.89</v>
      </c>
      <c r="U21" s="16">
        <v>3.5</v>
      </c>
      <c r="V21" s="40">
        <f t="shared" si="3"/>
        <v>5.9090673614664802</v>
      </c>
    </row>
    <row r="22" spans="1:22" s="3" customFormat="1" ht="16" x14ac:dyDescent="0.2">
      <c r="A22" s="4">
        <v>21</v>
      </c>
      <c r="B22" s="5" t="s">
        <v>64</v>
      </c>
      <c r="C22" s="4" t="s">
        <v>65</v>
      </c>
      <c r="D22" s="29" t="s">
        <v>66</v>
      </c>
      <c r="E22" s="33">
        <v>16</v>
      </c>
      <c r="F22" s="32">
        <v>9</v>
      </c>
      <c r="G22" s="9">
        <v>10</v>
      </c>
      <c r="H22" s="12">
        <v>5</v>
      </c>
      <c r="I22" s="14">
        <v>10</v>
      </c>
      <c r="J22" s="16">
        <v>10</v>
      </c>
      <c r="K22" s="18">
        <v>2.5</v>
      </c>
      <c r="L22" s="20">
        <v>5</v>
      </c>
      <c r="M22" s="22">
        <v>4</v>
      </c>
      <c r="N22" s="24">
        <v>5</v>
      </c>
      <c r="O22" s="26">
        <v>5</v>
      </c>
      <c r="P22" s="14">
        <v>5</v>
      </c>
      <c r="Q22" s="9">
        <v>5</v>
      </c>
      <c r="R22" s="37">
        <f t="shared" si="0"/>
        <v>1.8</v>
      </c>
      <c r="S22" s="38">
        <f t="shared" si="1"/>
        <v>1.4820137900379085</v>
      </c>
      <c r="T22" s="39">
        <f t="shared" si="2"/>
        <v>2.64</v>
      </c>
      <c r="U22" s="16">
        <v>11</v>
      </c>
      <c r="V22" s="40">
        <f t="shared" si="3"/>
        <v>8.3282637900379086</v>
      </c>
    </row>
    <row r="23" spans="1:22" s="6" customFormat="1" ht="16" x14ac:dyDescent="0.2">
      <c r="A23" s="7">
        <v>22</v>
      </c>
      <c r="B23" s="8" t="s">
        <v>67</v>
      </c>
      <c r="C23" s="7" t="s">
        <v>68</v>
      </c>
      <c r="D23" s="30" t="s">
        <v>69</v>
      </c>
      <c r="E23" s="33">
        <v>16</v>
      </c>
      <c r="F23" s="32">
        <v>8.5</v>
      </c>
      <c r="G23" s="9">
        <v>9</v>
      </c>
      <c r="H23" s="12">
        <v>8</v>
      </c>
      <c r="I23" s="14">
        <v>10</v>
      </c>
      <c r="J23" s="16">
        <v>9</v>
      </c>
      <c r="K23" s="18">
        <v>3</v>
      </c>
      <c r="L23" s="20">
        <v>5</v>
      </c>
      <c r="M23" s="22">
        <v>4</v>
      </c>
      <c r="N23" s="24">
        <v>5</v>
      </c>
      <c r="O23" s="26">
        <v>5</v>
      </c>
      <c r="P23" s="14">
        <v>5</v>
      </c>
      <c r="Q23" s="9">
        <v>5</v>
      </c>
      <c r="R23" s="37">
        <f t="shared" si="0"/>
        <v>1.8285714285714285</v>
      </c>
      <c r="S23" s="38">
        <f t="shared" si="1"/>
        <v>1.4820137900379085</v>
      </c>
      <c r="T23" s="39">
        <f t="shared" si="2"/>
        <v>2.67</v>
      </c>
      <c r="U23" s="16">
        <v>14.5</v>
      </c>
      <c r="V23" s="40">
        <f t="shared" si="3"/>
        <v>9.1524602186093365</v>
      </c>
    </row>
    <row r="24" spans="1:22" s="3" customFormat="1" ht="16" x14ac:dyDescent="0.2">
      <c r="A24" s="4">
        <v>23</v>
      </c>
      <c r="B24" s="5" t="s">
        <v>70</v>
      </c>
      <c r="C24" s="4" t="s">
        <v>71</v>
      </c>
      <c r="D24" s="29" t="s">
        <v>72</v>
      </c>
      <c r="E24" s="33">
        <v>7</v>
      </c>
      <c r="F24" s="32">
        <v>5</v>
      </c>
      <c r="G24" s="9">
        <v>6</v>
      </c>
      <c r="H24" s="12">
        <v>5</v>
      </c>
      <c r="I24" s="14">
        <v>6</v>
      </c>
      <c r="J24" s="16">
        <v>9</v>
      </c>
      <c r="K24" s="18">
        <v>2</v>
      </c>
      <c r="L24" s="20">
        <v>5</v>
      </c>
      <c r="M24" s="22">
        <v>2.5</v>
      </c>
      <c r="N24" s="24">
        <v>5</v>
      </c>
      <c r="O24" s="26">
        <v>5</v>
      </c>
      <c r="P24" s="14">
        <v>5</v>
      </c>
      <c r="Q24" s="9">
        <v>5</v>
      </c>
      <c r="R24" s="37">
        <f t="shared" si="0"/>
        <v>1.6857142857142859</v>
      </c>
      <c r="S24" s="38">
        <f t="shared" si="1"/>
        <v>0.87754066879814541</v>
      </c>
      <c r="T24" s="39">
        <f t="shared" si="2"/>
        <v>1.8599999999999999</v>
      </c>
      <c r="U24" s="16">
        <v>4.5</v>
      </c>
      <c r="V24" s="40">
        <f t="shared" si="3"/>
        <v>5.4076299545124318</v>
      </c>
    </row>
    <row r="25" spans="1:22" s="6" customFormat="1" ht="16" x14ac:dyDescent="0.2">
      <c r="A25" s="7">
        <v>24</v>
      </c>
      <c r="B25" s="8" t="s">
        <v>73</v>
      </c>
      <c r="C25" s="7" t="s">
        <v>74</v>
      </c>
      <c r="D25" s="30" t="s">
        <v>75</v>
      </c>
      <c r="E25" s="33">
        <v>8</v>
      </c>
      <c r="F25" s="32">
        <v>4</v>
      </c>
      <c r="G25" s="9">
        <v>5</v>
      </c>
      <c r="H25" s="12">
        <v>5</v>
      </c>
      <c r="I25" s="14">
        <v>6</v>
      </c>
      <c r="J25" s="16">
        <v>8</v>
      </c>
      <c r="K25" s="18">
        <v>2.5</v>
      </c>
      <c r="L25" s="20">
        <v>5</v>
      </c>
      <c r="M25" s="22">
        <v>3.5</v>
      </c>
      <c r="N25" s="24">
        <v>5</v>
      </c>
      <c r="O25" s="26">
        <v>5</v>
      </c>
      <c r="P25" s="14">
        <v>5</v>
      </c>
      <c r="Q25" s="9">
        <v>5</v>
      </c>
      <c r="R25" s="37">
        <f t="shared" si="0"/>
        <v>1.7714285714285716</v>
      </c>
      <c r="S25" s="38">
        <f t="shared" si="1"/>
        <v>1</v>
      </c>
      <c r="T25" s="39">
        <f t="shared" si="2"/>
        <v>1.68</v>
      </c>
      <c r="U25" s="16">
        <v>3.5</v>
      </c>
      <c r="V25" s="40">
        <f t="shared" si="3"/>
        <v>5.2170535714285711</v>
      </c>
    </row>
    <row r="26" spans="1:22" s="3" customFormat="1" ht="16" x14ac:dyDescent="0.2">
      <c r="A26" s="4">
        <v>25</v>
      </c>
      <c r="B26" s="5" t="s">
        <v>76</v>
      </c>
      <c r="C26" s="4" t="s">
        <v>77</v>
      </c>
      <c r="D26" s="29" t="s">
        <v>78</v>
      </c>
      <c r="E26" s="33">
        <v>10</v>
      </c>
      <c r="F26" s="32">
        <v>5</v>
      </c>
      <c r="G26" s="9">
        <v>6</v>
      </c>
      <c r="H26" s="12">
        <v>6.5</v>
      </c>
      <c r="I26" s="14">
        <v>6</v>
      </c>
      <c r="J26" s="16">
        <v>8</v>
      </c>
      <c r="K26" s="18">
        <v>2</v>
      </c>
      <c r="L26" s="20">
        <v>4</v>
      </c>
      <c r="M26" s="22">
        <v>2.5</v>
      </c>
      <c r="N26" s="24">
        <v>5</v>
      </c>
      <c r="O26" s="26">
        <v>5</v>
      </c>
      <c r="P26" s="14">
        <v>5</v>
      </c>
      <c r="Q26" s="9">
        <v>5</v>
      </c>
      <c r="R26" s="37">
        <f t="shared" si="0"/>
        <v>1.6285714285714286</v>
      </c>
      <c r="S26" s="38">
        <f t="shared" si="1"/>
        <v>1.2310585786300048</v>
      </c>
      <c r="T26" s="39">
        <f t="shared" si="2"/>
        <v>1.89</v>
      </c>
      <c r="U26" s="16">
        <v>3.5</v>
      </c>
      <c r="V26" s="40">
        <f t="shared" si="3"/>
        <v>5.515255007201433</v>
      </c>
    </row>
    <row r="27" spans="1:22" s="6" customFormat="1" ht="16" x14ac:dyDescent="0.2">
      <c r="A27" s="7">
        <v>26</v>
      </c>
      <c r="B27" s="8" t="s">
        <v>79</v>
      </c>
      <c r="C27" s="7" t="s">
        <v>80</v>
      </c>
      <c r="D27" s="30" t="s">
        <v>81</v>
      </c>
      <c r="E27" s="33">
        <v>12</v>
      </c>
      <c r="F27" s="32">
        <v>2</v>
      </c>
      <c r="G27" s="9">
        <v>3</v>
      </c>
      <c r="H27" s="12">
        <v>5</v>
      </c>
      <c r="I27" s="14">
        <v>9</v>
      </c>
      <c r="J27" s="16">
        <v>8</v>
      </c>
      <c r="K27" s="18">
        <v>3</v>
      </c>
      <c r="L27" s="20">
        <v>5</v>
      </c>
      <c r="M27" s="22">
        <v>2</v>
      </c>
      <c r="N27" s="24">
        <v>5</v>
      </c>
      <c r="O27" s="26">
        <v>5</v>
      </c>
      <c r="P27" s="14">
        <v>5</v>
      </c>
      <c r="Q27" s="9">
        <v>5</v>
      </c>
      <c r="R27" s="37">
        <f t="shared" si="0"/>
        <v>1.7142857142857144</v>
      </c>
      <c r="S27" s="38">
        <f t="shared" si="1"/>
        <v>1.3807970779778822</v>
      </c>
      <c r="T27" s="39">
        <f t="shared" si="2"/>
        <v>1.62</v>
      </c>
      <c r="U27" s="16">
        <v>2.5</v>
      </c>
      <c r="V27" s="40">
        <f t="shared" si="3"/>
        <v>5.2619577922635967</v>
      </c>
    </row>
    <row r="28" spans="1:22" s="3" customFormat="1" ht="16" x14ac:dyDescent="0.2">
      <c r="A28" s="4">
        <v>27</v>
      </c>
      <c r="B28" s="5" t="s">
        <v>82</v>
      </c>
      <c r="C28" s="4" t="s">
        <v>83</v>
      </c>
      <c r="D28" s="29" t="s">
        <v>84</v>
      </c>
      <c r="E28" s="33">
        <v>13</v>
      </c>
      <c r="F28" s="32">
        <v>4</v>
      </c>
      <c r="G28" s="9">
        <v>6</v>
      </c>
      <c r="H28" s="12">
        <v>7</v>
      </c>
      <c r="I28" s="14">
        <v>6</v>
      </c>
      <c r="J28" s="16">
        <v>6</v>
      </c>
      <c r="K28" s="18">
        <v>2.5</v>
      </c>
      <c r="L28" s="20">
        <v>5</v>
      </c>
      <c r="M28" s="22">
        <v>2</v>
      </c>
      <c r="N28" s="24">
        <v>5</v>
      </c>
      <c r="O28" s="26">
        <v>5</v>
      </c>
      <c r="P28" s="14">
        <v>5</v>
      </c>
      <c r="Q28" s="9">
        <v>5</v>
      </c>
      <c r="R28" s="37">
        <f t="shared" si="0"/>
        <v>1.6857142857142859</v>
      </c>
      <c r="S28" s="38">
        <f t="shared" si="1"/>
        <v>1.4241418199787566</v>
      </c>
      <c r="T28" s="39">
        <f t="shared" si="2"/>
        <v>1.74</v>
      </c>
      <c r="U28" s="16">
        <v>2</v>
      </c>
      <c r="V28" s="40">
        <f t="shared" si="3"/>
        <v>5.2873561056930427</v>
      </c>
    </row>
    <row r="29" spans="1:22" s="6" customFormat="1" ht="16" x14ac:dyDescent="0.2">
      <c r="A29" s="7">
        <v>28</v>
      </c>
      <c r="B29" s="8" t="s">
        <v>85</v>
      </c>
      <c r="C29" s="7" t="s">
        <v>86</v>
      </c>
      <c r="D29" s="30" t="s">
        <v>87</v>
      </c>
      <c r="E29" s="33">
        <v>8</v>
      </c>
      <c r="F29" s="32">
        <v>6</v>
      </c>
      <c r="G29" s="9">
        <v>5</v>
      </c>
      <c r="H29" s="12">
        <v>5</v>
      </c>
      <c r="I29" s="14">
        <v>6</v>
      </c>
      <c r="J29" s="16">
        <v>8</v>
      </c>
      <c r="K29" s="18">
        <v>2</v>
      </c>
      <c r="L29" s="20">
        <v>4</v>
      </c>
      <c r="M29" s="22">
        <v>4</v>
      </c>
      <c r="N29" s="24">
        <v>5</v>
      </c>
      <c r="O29" s="26">
        <v>5</v>
      </c>
      <c r="P29" s="14">
        <v>5</v>
      </c>
      <c r="Q29" s="9">
        <v>5</v>
      </c>
      <c r="R29" s="37">
        <f t="shared" si="0"/>
        <v>1.7142857142857144</v>
      </c>
      <c r="S29" s="38">
        <f t="shared" si="1"/>
        <v>1</v>
      </c>
      <c r="T29" s="39">
        <f t="shared" si="2"/>
        <v>1.7999999999999998</v>
      </c>
      <c r="U29" s="16">
        <v>8</v>
      </c>
      <c r="V29" s="40">
        <f t="shared" si="3"/>
        <v>6.2642857142857142</v>
      </c>
    </row>
    <row r="30" spans="1:22" s="3" customFormat="1" ht="16" x14ac:dyDescent="0.2">
      <c r="A30" s="4">
        <v>29</v>
      </c>
      <c r="B30" s="5" t="s">
        <v>88</v>
      </c>
      <c r="C30" s="4" t="s">
        <v>89</v>
      </c>
      <c r="D30" s="29" t="s">
        <v>90</v>
      </c>
      <c r="E30" s="33">
        <v>14</v>
      </c>
      <c r="F30" s="32">
        <v>2</v>
      </c>
      <c r="G30" s="9">
        <v>4</v>
      </c>
      <c r="H30" s="12">
        <v>2</v>
      </c>
      <c r="I30" s="14">
        <v>4</v>
      </c>
      <c r="J30" s="16">
        <v>4</v>
      </c>
      <c r="K30" s="18">
        <v>2.5</v>
      </c>
      <c r="L30" s="20">
        <v>5</v>
      </c>
      <c r="M30" s="22">
        <v>2</v>
      </c>
      <c r="N30" s="24">
        <v>5</v>
      </c>
      <c r="O30" s="26">
        <v>5</v>
      </c>
      <c r="P30" s="14">
        <v>5</v>
      </c>
      <c r="Q30" s="9">
        <v>5</v>
      </c>
      <c r="R30" s="37">
        <f t="shared" si="0"/>
        <v>1.6857142857142859</v>
      </c>
      <c r="S30" s="38">
        <f t="shared" si="1"/>
        <v>1.4525741268224333</v>
      </c>
      <c r="T30" s="39">
        <f t="shared" si="2"/>
        <v>0.96</v>
      </c>
      <c r="U30" s="16">
        <v>1</v>
      </c>
      <c r="V30" s="40">
        <f t="shared" si="3"/>
        <v>4.3170384125367196</v>
      </c>
    </row>
    <row r="31" spans="1:22" s="6" customFormat="1" ht="16" x14ac:dyDescent="0.2">
      <c r="A31" s="7">
        <v>30</v>
      </c>
      <c r="B31" s="8" t="s">
        <v>91</v>
      </c>
      <c r="C31" s="7" t="s">
        <v>92</v>
      </c>
      <c r="D31" s="30" t="s">
        <v>93</v>
      </c>
      <c r="E31" s="33">
        <v>8</v>
      </c>
      <c r="F31" s="32">
        <v>6</v>
      </c>
      <c r="G31" s="9">
        <v>5.5</v>
      </c>
      <c r="H31" s="12">
        <v>5</v>
      </c>
      <c r="I31" s="14">
        <v>7</v>
      </c>
      <c r="J31" s="16">
        <v>5</v>
      </c>
      <c r="K31" s="18">
        <v>2</v>
      </c>
      <c r="L31" s="20">
        <v>4</v>
      </c>
      <c r="M31" s="22">
        <v>4</v>
      </c>
      <c r="N31" s="24">
        <v>5</v>
      </c>
      <c r="O31" s="26">
        <v>5</v>
      </c>
      <c r="P31" s="14">
        <v>5</v>
      </c>
      <c r="Q31" s="9">
        <v>5</v>
      </c>
      <c r="R31" s="37">
        <f t="shared" si="0"/>
        <v>1.7142857142857144</v>
      </c>
      <c r="S31" s="38">
        <f t="shared" si="1"/>
        <v>1</v>
      </c>
      <c r="T31" s="39">
        <f t="shared" si="2"/>
        <v>1.71</v>
      </c>
      <c r="U31" s="16">
        <v>9</v>
      </c>
      <c r="V31" s="40">
        <f t="shared" si="3"/>
        <v>6.3930357142857144</v>
      </c>
    </row>
    <row r="32" spans="1:22" s="3" customFormat="1" ht="16" x14ac:dyDescent="0.2">
      <c r="A32" s="4">
        <v>31</v>
      </c>
      <c r="B32" s="5" t="s">
        <v>94</v>
      </c>
      <c r="C32" s="4" t="s">
        <v>95</v>
      </c>
      <c r="D32" s="29" t="s">
        <v>96</v>
      </c>
      <c r="E32" s="33">
        <v>9</v>
      </c>
      <c r="F32" s="32">
        <v>10</v>
      </c>
      <c r="G32" s="9">
        <v>10</v>
      </c>
      <c r="H32" s="12">
        <v>5</v>
      </c>
      <c r="I32" s="14">
        <v>10</v>
      </c>
      <c r="J32" s="16">
        <v>8</v>
      </c>
      <c r="K32" s="18">
        <v>3</v>
      </c>
      <c r="L32" s="20">
        <v>5</v>
      </c>
      <c r="M32" s="22">
        <v>4</v>
      </c>
      <c r="N32" s="24">
        <v>5</v>
      </c>
      <c r="O32" s="26">
        <v>5</v>
      </c>
      <c r="P32" s="14">
        <v>5</v>
      </c>
      <c r="Q32" s="9">
        <v>5</v>
      </c>
      <c r="R32" s="37">
        <f t="shared" si="0"/>
        <v>1.8285714285714285</v>
      </c>
      <c r="S32" s="38">
        <f t="shared" si="1"/>
        <v>1.1224593312018545</v>
      </c>
      <c r="T32" s="39">
        <f t="shared" si="2"/>
        <v>2.5799999999999996</v>
      </c>
      <c r="U32" s="16">
        <v>13</v>
      </c>
      <c r="V32" s="40">
        <f t="shared" si="3"/>
        <v>8.374780759773282</v>
      </c>
    </row>
    <row r="33" spans="1:22" s="6" customFormat="1" ht="16" x14ac:dyDescent="0.2">
      <c r="A33" s="7">
        <v>32</v>
      </c>
      <c r="B33" s="8" t="s">
        <v>97</v>
      </c>
      <c r="C33" s="7" t="s">
        <v>98</v>
      </c>
      <c r="D33" s="30" t="s">
        <v>99</v>
      </c>
      <c r="E33" s="33">
        <v>8</v>
      </c>
      <c r="F33" s="32">
        <v>1</v>
      </c>
      <c r="G33" s="9">
        <v>5</v>
      </c>
      <c r="H33" s="12">
        <v>6.5</v>
      </c>
      <c r="I33" s="14">
        <v>8</v>
      </c>
      <c r="J33" s="16">
        <v>5</v>
      </c>
      <c r="K33" s="18">
        <v>2.5</v>
      </c>
      <c r="L33" s="20">
        <v>5</v>
      </c>
      <c r="M33" s="22">
        <v>3.5</v>
      </c>
      <c r="N33" s="24">
        <v>5</v>
      </c>
      <c r="O33" s="26">
        <v>5</v>
      </c>
      <c r="P33" s="14">
        <v>5</v>
      </c>
      <c r="Q33" s="9">
        <v>4</v>
      </c>
      <c r="R33" s="37">
        <f t="shared" si="0"/>
        <v>1.7142857142857144</v>
      </c>
      <c r="S33" s="38">
        <f t="shared" si="1"/>
        <v>1</v>
      </c>
      <c r="T33" s="39">
        <f t="shared" si="2"/>
        <v>1.5299999999999998</v>
      </c>
      <c r="U33" s="16">
        <v>4</v>
      </c>
      <c r="V33" s="40">
        <f t="shared" si="3"/>
        <v>5.1192857142857147</v>
      </c>
    </row>
    <row r="34" spans="1:22" s="3" customFormat="1" ht="16" x14ac:dyDescent="0.2">
      <c r="A34" s="4">
        <v>33</v>
      </c>
      <c r="B34" s="5" t="s">
        <v>100</v>
      </c>
      <c r="C34" s="4" t="s">
        <v>101</v>
      </c>
      <c r="D34" s="29" t="s">
        <v>102</v>
      </c>
      <c r="E34" s="33">
        <v>13</v>
      </c>
      <c r="F34" s="32">
        <v>10</v>
      </c>
      <c r="G34" s="9">
        <v>8</v>
      </c>
      <c r="H34" s="12">
        <v>2</v>
      </c>
      <c r="I34" s="14">
        <v>5</v>
      </c>
      <c r="J34" s="16">
        <v>8</v>
      </c>
      <c r="K34" s="18">
        <v>0</v>
      </c>
      <c r="L34" s="20">
        <v>5</v>
      </c>
      <c r="M34" s="22">
        <v>4.5</v>
      </c>
      <c r="N34" s="24">
        <v>5</v>
      </c>
      <c r="O34" s="26">
        <v>5</v>
      </c>
      <c r="P34" s="14">
        <v>5</v>
      </c>
      <c r="Q34" s="9">
        <v>5</v>
      </c>
      <c r="R34" s="37">
        <f t="shared" ref="R34:R56" si="4">+(2/5)*(SUM(K34:Q34)/7)</f>
        <v>1.6857142857142859</v>
      </c>
      <c r="S34" s="38">
        <f t="shared" ref="S34:S56" si="5">+(1/(1+EXP(-(E34-8)/2)))+0.5</f>
        <v>1.4241418199787566</v>
      </c>
      <c r="T34" s="39">
        <f t="shared" ref="T34:T56" si="6">+(3/10)*(SUM(F34:J34)/5)</f>
        <v>1.9799999999999998</v>
      </c>
      <c r="U34" s="16">
        <v>4</v>
      </c>
      <c r="V34" s="40">
        <f t="shared" si="3"/>
        <v>5.964856105693042</v>
      </c>
    </row>
    <row r="35" spans="1:22" s="6" customFormat="1" ht="16" x14ac:dyDescent="0.2">
      <c r="A35" s="7">
        <v>34</v>
      </c>
      <c r="B35" s="8" t="s">
        <v>103</v>
      </c>
      <c r="C35" s="7" t="s">
        <v>104</v>
      </c>
      <c r="D35" s="30" t="s">
        <v>105</v>
      </c>
      <c r="E35" s="33">
        <v>10</v>
      </c>
      <c r="F35" s="32">
        <v>6</v>
      </c>
      <c r="G35" s="9">
        <v>7</v>
      </c>
      <c r="H35" s="12">
        <v>3.5</v>
      </c>
      <c r="I35" s="14">
        <v>4</v>
      </c>
      <c r="J35" s="16">
        <v>7</v>
      </c>
      <c r="K35" s="18">
        <v>2.5</v>
      </c>
      <c r="L35" s="20">
        <v>5</v>
      </c>
      <c r="M35" s="22">
        <v>0</v>
      </c>
      <c r="N35" s="24">
        <v>5</v>
      </c>
      <c r="O35" s="26">
        <v>5</v>
      </c>
      <c r="P35" s="14">
        <v>5</v>
      </c>
      <c r="Q35" s="9">
        <v>4</v>
      </c>
      <c r="R35" s="37">
        <f t="shared" si="4"/>
        <v>1.5142857142857142</v>
      </c>
      <c r="S35" s="38">
        <f t="shared" si="5"/>
        <v>1.2310585786300048</v>
      </c>
      <c r="T35" s="39">
        <f t="shared" si="6"/>
        <v>1.65</v>
      </c>
      <c r="U35" s="16">
        <v>12</v>
      </c>
      <c r="V35" s="40">
        <f t="shared" si="3"/>
        <v>7.0203442929157189</v>
      </c>
    </row>
    <row r="36" spans="1:22" s="3" customFormat="1" ht="16" x14ac:dyDescent="0.2">
      <c r="A36" s="4">
        <v>35</v>
      </c>
      <c r="B36" s="5" t="s">
        <v>106</v>
      </c>
      <c r="C36" s="4" t="s">
        <v>107</v>
      </c>
      <c r="D36" s="29" t="s">
        <v>108</v>
      </c>
      <c r="E36" s="33">
        <v>14</v>
      </c>
      <c r="F36" s="32">
        <v>7.5</v>
      </c>
      <c r="G36" s="9">
        <v>10</v>
      </c>
      <c r="H36" s="12">
        <v>8</v>
      </c>
      <c r="I36" s="14">
        <v>10</v>
      </c>
      <c r="J36" s="16">
        <v>10</v>
      </c>
      <c r="K36" s="18">
        <v>3</v>
      </c>
      <c r="L36" s="20">
        <v>5</v>
      </c>
      <c r="M36" s="22">
        <v>4</v>
      </c>
      <c r="N36" s="24">
        <v>5</v>
      </c>
      <c r="O36" s="26">
        <v>5</v>
      </c>
      <c r="P36" s="14">
        <v>5</v>
      </c>
      <c r="Q36" s="9">
        <v>5</v>
      </c>
      <c r="R36" s="37">
        <f t="shared" si="4"/>
        <v>1.8285714285714285</v>
      </c>
      <c r="S36" s="38">
        <f t="shared" si="5"/>
        <v>1.4525741268224333</v>
      </c>
      <c r="T36" s="39">
        <f t="shared" si="6"/>
        <v>2.73</v>
      </c>
      <c r="U36" s="16">
        <v>13</v>
      </c>
      <c r="V36" s="40">
        <f t="shared" si="3"/>
        <v>8.8548955553938615</v>
      </c>
    </row>
    <row r="37" spans="1:22" s="6" customFormat="1" ht="16" x14ac:dyDescent="0.2">
      <c r="A37" s="7">
        <v>36</v>
      </c>
      <c r="B37" s="8" t="s">
        <v>109</v>
      </c>
      <c r="C37" s="7" t="s">
        <v>110</v>
      </c>
      <c r="D37" s="30" t="s">
        <v>111</v>
      </c>
      <c r="E37" s="33">
        <v>17</v>
      </c>
      <c r="F37" s="32">
        <v>8.5</v>
      </c>
      <c r="G37" s="9">
        <v>10</v>
      </c>
      <c r="H37" s="12">
        <v>5.5</v>
      </c>
      <c r="I37" s="14">
        <v>10</v>
      </c>
      <c r="J37" s="16">
        <v>8</v>
      </c>
      <c r="K37" s="18">
        <v>4</v>
      </c>
      <c r="L37" s="20">
        <v>5</v>
      </c>
      <c r="M37" s="22">
        <v>4.5</v>
      </c>
      <c r="N37" s="24">
        <v>5</v>
      </c>
      <c r="O37" s="26">
        <v>5</v>
      </c>
      <c r="P37" s="14">
        <v>5</v>
      </c>
      <c r="Q37" s="9">
        <v>5</v>
      </c>
      <c r="R37" s="37">
        <f t="shared" si="4"/>
        <v>1.9142857142857144</v>
      </c>
      <c r="S37" s="38">
        <f t="shared" si="5"/>
        <v>1.4890130573694069</v>
      </c>
      <c r="T37" s="39">
        <f t="shared" si="6"/>
        <v>2.52</v>
      </c>
      <c r="U37" s="16">
        <v>9</v>
      </c>
      <c r="V37" s="40">
        <f t="shared" si="3"/>
        <v>7.8920487716551211</v>
      </c>
    </row>
    <row r="38" spans="1:22" s="3" customFormat="1" ht="16" x14ac:dyDescent="0.2">
      <c r="A38" s="4">
        <v>37</v>
      </c>
      <c r="B38" s="5" t="s">
        <v>112</v>
      </c>
      <c r="C38" s="4" t="s">
        <v>113</v>
      </c>
      <c r="D38" s="29" t="s">
        <v>114</v>
      </c>
      <c r="E38" s="33">
        <v>12</v>
      </c>
      <c r="F38" s="32">
        <v>8.5</v>
      </c>
      <c r="G38" s="9">
        <v>8.5</v>
      </c>
      <c r="H38" s="12">
        <v>8</v>
      </c>
      <c r="I38" s="14">
        <v>10</v>
      </c>
      <c r="J38" s="16">
        <v>10</v>
      </c>
      <c r="K38" s="18">
        <v>2.5</v>
      </c>
      <c r="L38" s="20">
        <v>5</v>
      </c>
      <c r="M38" s="22">
        <v>4</v>
      </c>
      <c r="N38" s="24">
        <v>5</v>
      </c>
      <c r="O38" s="26">
        <v>5</v>
      </c>
      <c r="P38" s="14">
        <v>5</v>
      </c>
      <c r="Q38" s="9">
        <v>5</v>
      </c>
      <c r="R38" s="37">
        <f t="shared" si="4"/>
        <v>1.8</v>
      </c>
      <c r="S38" s="38">
        <f t="shared" si="5"/>
        <v>1.3807970779778822</v>
      </c>
      <c r="T38" s="39">
        <f t="shared" si="6"/>
        <v>2.6999999999999997</v>
      </c>
      <c r="U38" s="16">
        <v>11</v>
      </c>
      <c r="V38" s="40">
        <f t="shared" si="3"/>
        <v>8.2870470779778813</v>
      </c>
    </row>
    <row r="39" spans="1:22" s="6" customFormat="1" ht="16" x14ac:dyDescent="0.2">
      <c r="A39" s="7">
        <v>38</v>
      </c>
      <c r="B39" s="8" t="s">
        <v>115</v>
      </c>
      <c r="C39" s="7" t="s">
        <v>116</v>
      </c>
      <c r="D39" s="30" t="s">
        <v>117</v>
      </c>
      <c r="E39" s="33">
        <v>15</v>
      </c>
      <c r="F39" s="32">
        <v>5</v>
      </c>
      <c r="G39" s="9">
        <v>7</v>
      </c>
      <c r="H39" s="12">
        <v>7</v>
      </c>
      <c r="I39" s="14">
        <v>5</v>
      </c>
      <c r="J39" s="16">
        <v>10</v>
      </c>
      <c r="K39" s="18">
        <v>2.5</v>
      </c>
      <c r="L39" s="20">
        <v>5</v>
      </c>
      <c r="M39" s="22">
        <v>4</v>
      </c>
      <c r="N39" s="24">
        <v>5</v>
      </c>
      <c r="O39" s="26">
        <v>3</v>
      </c>
      <c r="P39" s="14">
        <v>5</v>
      </c>
      <c r="Q39" s="9">
        <v>4.5</v>
      </c>
      <c r="R39" s="37">
        <f t="shared" si="4"/>
        <v>1.6571428571428575</v>
      </c>
      <c r="S39" s="38">
        <f t="shared" si="5"/>
        <v>1.4706877692486438</v>
      </c>
      <c r="T39" s="39">
        <f t="shared" si="6"/>
        <v>2.04</v>
      </c>
      <c r="U39" s="16">
        <v>12.5</v>
      </c>
      <c r="V39" s="40">
        <f t="shared" si="3"/>
        <v>7.9022056263915008</v>
      </c>
    </row>
    <row r="40" spans="1:22" s="3" customFormat="1" ht="16" x14ac:dyDescent="0.2">
      <c r="A40" s="4">
        <v>39</v>
      </c>
      <c r="B40" s="5" t="s">
        <v>118</v>
      </c>
      <c r="C40" s="4" t="s">
        <v>119</v>
      </c>
      <c r="D40" s="29" t="s">
        <v>120</v>
      </c>
      <c r="E40" s="33">
        <v>3</v>
      </c>
      <c r="F40" s="32">
        <v>4.5</v>
      </c>
      <c r="G40" s="9">
        <v>8</v>
      </c>
      <c r="H40" s="12">
        <v>2</v>
      </c>
      <c r="I40" s="14">
        <v>2</v>
      </c>
      <c r="J40" s="16">
        <v>5</v>
      </c>
      <c r="K40" s="18">
        <v>3.5</v>
      </c>
      <c r="L40" s="20">
        <v>4</v>
      </c>
      <c r="M40" s="22">
        <v>2.5</v>
      </c>
      <c r="N40" s="24">
        <v>5</v>
      </c>
      <c r="O40" s="26">
        <v>5</v>
      </c>
      <c r="P40" s="14">
        <v>5</v>
      </c>
      <c r="Q40" s="9">
        <v>5</v>
      </c>
      <c r="R40" s="37">
        <f t="shared" si="4"/>
        <v>1.7142857142857144</v>
      </c>
      <c r="S40" s="38">
        <f t="shared" si="5"/>
        <v>0.57585818002124356</v>
      </c>
      <c r="T40" s="39">
        <f t="shared" si="6"/>
        <v>1.2899999999999998</v>
      </c>
      <c r="U40" s="16">
        <v>8</v>
      </c>
      <c r="V40" s="40">
        <f t="shared" si="3"/>
        <v>5.3301438943069579</v>
      </c>
    </row>
    <row r="41" spans="1:22" s="6" customFormat="1" ht="16" x14ac:dyDescent="0.2">
      <c r="A41" s="7">
        <v>40</v>
      </c>
      <c r="B41" s="8" t="s">
        <v>121</v>
      </c>
      <c r="C41" s="7" t="s">
        <v>122</v>
      </c>
      <c r="D41" s="30" t="s">
        <v>123</v>
      </c>
      <c r="E41" s="33">
        <v>11</v>
      </c>
      <c r="F41" s="32">
        <v>8.5</v>
      </c>
      <c r="G41" s="9">
        <v>10</v>
      </c>
      <c r="H41" s="12">
        <v>8</v>
      </c>
      <c r="I41" s="14">
        <v>6</v>
      </c>
      <c r="J41" s="16">
        <v>9</v>
      </c>
      <c r="K41" s="18">
        <v>2.5</v>
      </c>
      <c r="L41" s="20">
        <v>5</v>
      </c>
      <c r="M41" s="22">
        <v>4</v>
      </c>
      <c r="N41" s="24">
        <v>5</v>
      </c>
      <c r="O41" s="26">
        <v>5</v>
      </c>
      <c r="P41" s="14">
        <v>5</v>
      </c>
      <c r="Q41" s="9">
        <v>5</v>
      </c>
      <c r="R41" s="37">
        <f t="shared" si="4"/>
        <v>1.8</v>
      </c>
      <c r="S41" s="38">
        <f t="shared" si="5"/>
        <v>1.3175744761936437</v>
      </c>
      <c r="T41" s="39">
        <f t="shared" si="6"/>
        <v>2.4900000000000002</v>
      </c>
      <c r="U41" s="16">
        <v>9</v>
      </c>
      <c r="V41" s="40">
        <f t="shared" si="3"/>
        <v>7.5763244761936441</v>
      </c>
    </row>
    <row r="42" spans="1:22" s="3" customFormat="1" ht="16" x14ac:dyDescent="0.2">
      <c r="A42" s="4">
        <v>41</v>
      </c>
      <c r="B42" s="5" t="s">
        <v>124</v>
      </c>
      <c r="C42" s="4" t="s">
        <v>125</v>
      </c>
      <c r="D42" s="29" t="s">
        <v>126</v>
      </c>
      <c r="E42" s="33">
        <v>12</v>
      </c>
      <c r="F42" s="32">
        <v>4</v>
      </c>
      <c r="G42" s="9">
        <v>6</v>
      </c>
      <c r="H42" s="12">
        <v>4</v>
      </c>
      <c r="I42" s="14">
        <v>7</v>
      </c>
      <c r="J42" s="16">
        <v>3</v>
      </c>
      <c r="K42" s="18">
        <v>4</v>
      </c>
      <c r="L42" s="20">
        <v>5</v>
      </c>
      <c r="M42" s="22">
        <v>1.5</v>
      </c>
      <c r="N42" s="24">
        <v>5</v>
      </c>
      <c r="O42" s="26">
        <v>5</v>
      </c>
      <c r="P42" s="14">
        <v>5</v>
      </c>
      <c r="Q42" s="9">
        <v>5</v>
      </c>
      <c r="R42" s="37">
        <f t="shared" si="4"/>
        <v>1.7428571428571429</v>
      </c>
      <c r="S42" s="38">
        <f t="shared" si="5"/>
        <v>1.3807970779778822</v>
      </c>
      <c r="T42" s="39">
        <f t="shared" si="6"/>
        <v>1.44</v>
      </c>
      <c r="U42" s="16">
        <v>9.5</v>
      </c>
      <c r="V42" s="40">
        <f t="shared" si="3"/>
        <v>6.6417792208350246</v>
      </c>
    </row>
    <row r="43" spans="1:22" s="6" customFormat="1" ht="16" x14ac:dyDescent="0.2">
      <c r="A43" s="7">
        <v>42</v>
      </c>
      <c r="B43" s="8" t="s">
        <v>127</v>
      </c>
      <c r="C43" s="7" t="s">
        <v>128</v>
      </c>
      <c r="D43" s="30" t="s">
        <v>129</v>
      </c>
      <c r="E43" s="33">
        <v>11</v>
      </c>
      <c r="F43" s="32">
        <v>3.5</v>
      </c>
      <c r="G43" s="9">
        <v>2</v>
      </c>
      <c r="H43" s="12">
        <v>3</v>
      </c>
      <c r="I43" s="14">
        <v>6</v>
      </c>
      <c r="J43" s="16">
        <v>8</v>
      </c>
      <c r="K43" s="18">
        <v>2.5</v>
      </c>
      <c r="L43" s="20">
        <v>5</v>
      </c>
      <c r="M43" s="22">
        <v>1</v>
      </c>
      <c r="N43" s="24">
        <v>5</v>
      </c>
      <c r="O43" s="26">
        <v>5</v>
      </c>
      <c r="P43" s="14">
        <v>5</v>
      </c>
      <c r="Q43" s="9">
        <v>5</v>
      </c>
      <c r="R43" s="37">
        <f t="shared" si="4"/>
        <v>1.6285714285714286</v>
      </c>
      <c r="S43" s="38">
        <f t="shared" si="5"/>
        <v>1.3175744761936437</v>
      </c>
      <c r="T43" s="39">
        <f t="shared" si="6"/>
        <v>1.3499999999999999</v>
      </c>
      <c r="U43" s="16">
        <v>5</v>
      </c>
      <c r="V43" s="40">
        <f t="shared" si="3"/>
        <v>5.3898959047650719</v>
      </c>
    </row>
    <row r="44" spans="1:22" s="3" customFormat="1" ht="16" x14ac:dyDescent="0.2">
      <c r="A44" s="4">
        <v>43</v>
      </c>
      <c r="B44" s="5" t="s">
        <v>130</v>
      </c>
      <c r="C44" s="4" t="s">
        <v>131</v>
      </c>
      <c r="D44" s="29" t="s">
        <v>132</v>
      </c>
      <c r="E44" s="33">
        <v>8</v>
      </c>
      <c r="F44" s="32">
        <v>9</v>
      </c>
      <c r="G44" s="9">
        <v>10</v>
      </c>
      <c r="H44" s="12">
        <v>6</v>
      </c>
      <c r="I44" s="14">
        <v>8</v>
      </c>
      <c r="J44" s="16">
        <v>9</v>
      </c>
      <c r="K44" s="18">
        <v>0</v>
      </c>
      <c r="L44" s="20">
        <v>5</v>
      </c>
      <c r="M44" s="22">
        <v>4.5</v>
      </c>
      <c r="N44" s="24">
        <v>5</v>
      </c>
      <c r="O44" s="26">
        <v>5</v>
      </c>
      <c r="P44" s="14">
        <v>5</v>
      </c>
      <c r="Q44" s="9">
        <v>5</v>
      </c>
      <c r="R44" s="37">
        <f t="shared" si="4"/>
        <v>1.6857142857142859</v>
      </c>
      <c r="S44" s="38">
        <f t="shared" si="5"/>
        <v>1</v>
      </c>
      <c r="T44" s="39">
        <f t="shared" si="6"/>
        <v>2.52</v>
      </c>
      <c r="U44" s="16">
        <v>5</v>
      </c>
      <c r="V44" s="40">
        <f t="shared" si="3"/>
        <v>6.2994642857142864</v>
      </c>
    </row>
    <row r="45" spans="1:22" s="6" customFormat="1" ht="16" x14ac:dyDescent="0.2">
      <c r="A45" s="7">
        <v>44</v>
      </c>
      <c r="B45" s="8" t="s">
        <v>133</v>
      </c>
      <c r="C45" s="7" t="s">
        <v>134</v>
      </c>
      <c r="D45" s="30" t="s">
        <v>135</v>
      </c>
      <c r="E45" s="33">
        <v>7</v>
      </c>
      <c r="F45" s="32">
        <v>6.5</v>
      </c>
      <c r="G45" s="9">
        <v>10</v>
      </c>
      <c r="H45" s="12">
        <v>6.5</v>
      </c>
      <c r="I45" s="14">
        <v>2</v>
      </c>
      <c r="J45" s="16">
        <v>9</v>
      </c>
      <c r="K45" s="18">
        <v>2.5</v>
      </c>
      <c r="L45" s="20">
        <v>5</v>
      </c>
      <c r="M45" s="22">
        <v>0</v>
      </c>
      <c r="N45" s="24">
        <v>5</v>
      </c>
      <c r="O45" s="26">
        <v>5</v>
      </c>
      <c r="P45" s="14">
        <v>5</v>
      </c>
      <c r="Q45" s="9">
        <v>5</v>
      </c>
      <c r="R45" s="37">
        <f t="shared" si="4"/>
        <v>1.5714285714285714</v>
      </c>
      <c r="S45" s="38">
        <f t="shared" si="5"/>
        <v>0.87754066879814541</v>
      </c>
      <c r="T45" s="39">
        <f t="shared" si="6"/>
        <v>2.04</v>
      </c>
      <c r="U45" s="16">
        <v>12.5</v>
      </c>
      <c r="V45" s="40">
        <f t="shared" si="3"/>
        <v>7.2233442402267167</v>
      </c>
    </row>
    <row r="46" spans="1:22" s="3" customFormat="1" ht="16" x14ac:dyDescent="0.2">
      <c r="A46" s="4">
        <v>45</v>
      </c>
      <c r="B46" s="5" t="s">
        <v>136</v>
      </c>
      <c r="C46" s="4" t="s">
        <v>137</v>
      </c>
      <c r="D46" s="29" t="s">
        <v>138</v>
      </c>
      <c r="E46" s="33">
        <v>15</v>
      </c>
      <c r="F46" s="32">
        <v>9</v>
      </c>
      <c r="G46" s="9">
        <v>8</v>
      </c>
      <c r="H46" s="12">
        <v>8</v>
      </c>
      <c r="I46" s="14">
        <v>8</v>
      </c>
      <c r="J46" s="16">
        <v>10</v>
      </c>
      <c r="K46" s="18">
        <v>4</v>
      </c>
      <c r="L46" s="20">
        <v>5</v>
      </c>
      <c r="M46" s="22">
        <v>4.5</v>
      </c>
      <c r="N46" s="24">
        <v>5</v>
      </c>
      <c r="O46" s="26">
        <v>5</v>
      </c>
      <c r="P46" s="14">
        <v>5</v>
      </c>
      <c r="Q46" s="9">
        <v>5</v>
      </c>
      <c r="R46" s="37">
        <f t="shared" si="4"/>
        <v>1.9142857142857144</v>
      </c>
      <c r="S46" s="38">
        <f t="shared" si="5"/>
        <v>1.4706877692486438</v>
      </c>
      <c r="T46" s="39">
        <f t="shared" si="6"/>
        <v>2.5799999999999996</v>
      </c>
      <c r="U46" s="16">
        <v>14</v>
      </c>
      <c r="V46" s="40">
        <f t="shared" si="3"/>
        <v>9.027473483534358</v>
      </c>
    </row>
    <row r="47" spans="1:22" s="6" customFormat="1" ht="16" x14ac:dyDescent="0.2">
      <c r="A47" s="7">
        <v>46</v>
      </c>
      <c r="B47" s="8" t="s">
        <v>139</v>
      </c>
      <c r="C47" s="7" t="s">
        <v>140</v>
      </c>
      <c r="D47" s="30" t="s">
        <v>141</v>
      </c>
      <c r="E47" s="33">
        <v>13</v>
      </c>
      <c r="F47" s="32">
        <v>10</v>
      </c>
      <c r="G47" s="9">
        <v>10</v>
      </c>
      <c r="H47" s="12">
        <v>9</v>
      </c>
      <c r="I47" s="14">
        <v>9</v>
      </c>
      <c r="J47" s="16">
        <v>10</v>
      </c>
      <c r="K47" s="18">
        <v>2.5</v>
      </c>
      <c r="L47" s="20">
        <v>4</v>
      </c>
      <c r="M47" s="22">
        <v>3.5</v>
      </c>
      <c r="N47" s="24">
        <v>5</v>
      </c>
      <c r="O47" s="26">
        <v>5</v>
      </c>
      <c r="P47" s="14">
        <v>5</v>
      </c>
      <c r="Q47" s="9">
        <v>5</v>
      </c>
      <c r="R47" s="37">
        <f t="shared" si="4"/>
        <v>1.7142857142857144</v>
      </c>
      <c r="S47" s="38">
        <f t="shared" si="5"/>
        <v>1.4241418199787566</v>
      </c>
      <c r="T47" s="39">
        <f t="shared" si="6"/>
        <v>2.88</v>
      </c>
      <c r="U47" s="16">
        <v>11</v>
      </c>
      <c r="V47" s="40">
        <f t="shared" si="3"/>
        <v>8.4246775342644717</v>
      </c>
    </row>
    <row r="48" spans="1:22" s="3" customFormat="1" ht="16" x14ac:dyDescent="0.2">
      <c r="A48" s="4">
        <v>47</v>
      </c>
      <c r="B48" s="5" t="s">
        <v>142</v>
      </c>
      <c r="C48" s="4" t="s">
        <v>143</v>
      </c>
      <c r="D48" s="29" t="s">
        <v>144</v>
      </c>
      <c r="E48" s="33">
        <v>9</v>
      </c>
      <c r="F48" s="32">
        <v>7</v>
      </c>
      <c r="G48" s="9">
        <v>6</v>
      </c>
      <c r="H48" s="12">
        <v>3</v>
      </c>
      <c r="I48" s="14">
        <v>7</v>
      </c>
      <c r="J48" s="16">
        <v>5</v>
      </c>
      <c r="K48" s="18">
        <v>2.5</v>
      </c>
      <c r="L48" s="20">
        <v>4</v>
      </c>
      <c r="M48" s="22">
        <v>3.5</v>
      </c>
      <c r="N48" s="24">
        <v>5</v>
      </c>
      <c r="O48" s="26">
        <v>5</v>
      </c>
      <c r="P48" s="14">
        <v>5</v>
      </c>
      <c r="Q48" s="9">
        <v>5</v>
      </c>
      <c r="R48" s="37">
        <f t="shared" si="4"/>
        <v>1.7142857142857144</v>
      </c>
      <c r="S48" s="38">
        <f t="shared" si="5"/>
        <v>1.1224593312018545</v>
      </c>
      <c r="T48" s="39">
        <f t="shared" si="6"/>
        <v>1.68</v>
      </c>
      <c r="U48" s="16">
        <v>5</v>
      </c>
      <c r="V48" s="40">
        <f t="shared" si="3"/>
        <v>5.6104950454875686</v>
      </c>
    </row>
    <row r="49" spans="1:22" s="6" customFormat="1" ht="16" x14ac:dyDescent="0.2">
      <c r="A49" s="7">
        <v>48</v>
      </c>
      <c r="B49" s="8" t="s">
        <v>145</v>
      </c>
      <c r="C49" s="7" t="s">
        <v>146</v>
      </c>
      <c r="D49" s="30" t="s">
        <v>147</v>
      </c>
      <c r="E49" s="33">
        <v>16</v>
      </c>
      <c r="F49" s="32">
        <v>2.5</v>
      </c>
      <c r="G49" s="9">
        <v>9</v>
      </c>
      <c r="H49" s="12">
        <v>10</v>
      </c>
      <c r="I49" s="14">
        <v>9</v>
      </c>
      <c r="J49" s="16">
        <v>10</v>
      </c>
      <c r="K49" s="18">
        <v>2.5</v>
      </c>
      <c r="L49" s="20">
        <v>5</v>
      </c>
      <c r="M49" s="22">
        <v>2</v>
      </c>
      <c r="N49" s="24">
        <v>5</v>
      </c>
      <c r="O49" s="26">
        <v>5</v>
      </c>
      <c r="P49" s="14">
        <v>5</v>
      </c>
      <c r="Q49" s="9">
        <v>5</v>
      </c>
      <c r="R49" s="37">
        <f t="shared" si="4"/>
        <v>1.6857142857142859</v>
      </c>
      <c r="S49" s="38">
        <f t="shared" si="5"/>
        <v>1.4820137900379085</v>
      </c>
      <c r="T49" s="39">
        <f t="shared" si="6"/>
        <v>2.4299999999999997</v>
      </c>
      <c r="U49" s="16">
        <v>12</v>
      </c>
      <c r="V49" s="40">
        <f t="shared" si="3"/>
        <v>8.2227280757521939</v>
      </c>
    </row>
    <row r="50" spans="1:22" s="3" customFormat="1" ht="16" x14ac:dyDescent="0.2">
      <c r="A50" s="4">
        <v>49</v>
      </c>
      <c r="B50" s="5" t="s">
        <v>148</v>
      </c>
      <c r="C50" s="4" t="s">
        <v>149</v>
      </c>
      <c r="D50" s="29" t="s">
        <v>150</v>
      </c>
      <c r="E50" s="33">
        <v>7</v>
      </c>
      <c r="F50" s="32">
        <v>7.5</v>
      </c>
      <c r="G50" s="9">
        <v>8</v>
      </c>
      <c r="H50" s="12">
        <v>6</v>
      </c>
      <c r="I50" s="14">
        <v>4</v>
      </c>
      <c r="J50" s="16">
        <v>5</v>
      </c>
      <c r="K50" s="18">
        <v>2.5</v>
      </c>
      <c r="L50" s="20">
        <v>5</v>
      </c>
      <c r="M50" s="22">
        <v>1</v>
      </c>
      <c r="N50" s="24">
        <v>5</v>
      </c>
      <c r="O50" s="26">
        <v>5</v>
      </c>
      <c r="P50" s="14">
        <v>5</v>
      </c>
      <c r="Q50" s="9">
        <v>5</v>
      </c>
      <c r="R50" s="37">
        <f t="shared" si="4"/>
        <v>1.6285714285714286</v>
      </c>
      <c r="S50" s="38">
        <f t="shared" si="5"/>
        <v>0.87754066879814541</v>
      </c>
      <c r="T50" s="39">
        <f t="shared" si="6"/>
        <v>1.8299999999999998</v>
      </c>
      <c r="U50" s="16">
        <v>8</v>
      </c>
      <c r="V50" s="40">
        <f t="shared" si="3"/>
        <v>6.0861120973695737</v>
      </c>
    </row>
    <row r="51" spans="1:22" s="6" customFormat="1" ht="16" x14ac:dyDescent="0.2">
      <c r="A51" s="7">
        <v>50</v>
      </c>
      <c r="B51" s="8" t="s">
        <v>151</v>
      </c>
      <c r="C51" s="7" t="s">
        <v>152</v>
      </c>
      <c r="D51" s="30" t="s">
        <v>153</v>
      </c>
      <c r="E51" s="33">
        <v>7</v>
      </c>
      <c r="F51" s="32">
        <v>7</v>
      </c>
      <c r="G51" s="9">
        <v>3</v>
      </c>
      <c r="H51" s="12">
        <v>2</v>
      </c>
      <c r="I51" s="14">
        <v>6</v>
      </c>
      <c r="J51" s="16">
        <v>3</v>
      </c>
      <c r="K51" s="18">
        <v>4</v>
      </c>
      <c r="L51" s="20">
        <v>5</v>
      </c>
      <c r="M51" s="22">
        <v>1.5</v>
      </c>
      <c r="N51" s="24">
        <v>5</v>
      </c>
      <c r="O51" s="26">
        <v>5</v>
      </c>
      <c r="P51" s="14">
        <v>5</v>
      </c>
      <c r="Q51" s="9">
        <v>5</v>
      </c>
      <c r="R51" s="37">
        <f t="shared" si="4"/>
        <v>1.7428571428571429</v>
      </c>
      <c r="S51" s="38">
        <f t="shared" si="5"/>
        <v>0.87754066879814541</v>
      </c>
      <c r="T51" s="39">
        <f t="shared" si="6"/>
        <v>1.26</v>
      </c>
      <c r="U51" s="16">
        <v>2.5</v>
      </c>
      <c r="V51" s="40">
        <f t="shared" si="3"/>
        <v>4.4272728116552882</v>
      </c>
    </row>
    <row r="52" spans="1:22" s="3" customFormat="1" ht="16" x14ac:dyDescent="0.2">
      <c r="A52" s="4">
        <v>51</v>
      </c>
      <c r="B52" s="5" t="s">
        <v>154</v>
      </c>
      <c r="C52" s="4" t="s">
        <v>155</v>
      </c>
      <c r="D52" s="29" t="s">
        <v>156</v>
      </c>
      <c r="E52" s="33">
        <v>4</v>
      </c>
      <c r="F52" s="32">
        <v>2</v>
      </c>
      <c r="G52" s="9">
        <v>6</v>
      </c>
      <c r="H52" s="12">
        <v>3</v>
      </c>
      <c r="I52" s="14">
        <v>3</v>
      </c>
      <c r="J52" s="16">
        <v>3</v>
      </c>
      <c r="K52" s="18">
        <v>3.5</v>
      </c>
      <c r="L52" s="20">
        <v>5</v>
      </c>
      <c r="M52" s="22">
        <v>2.5</v>
      </c>
      <c r="N52" s="24">
        <v>5</v>
      </c>
      <c r="O52" s="26">
        <v>5</v>
      </c>
      <c r="P52" s="14">
        <v>5</v>
      </c>
      <c r="Q52" s="9">
        <v>5</v>
      </c>
      <c r="R52" s="37">
        <f t="shared" si="4"/>
        <v>1.7714285714285716</v>
      </c>
      <c r="S52" s="38">
        <f t="shared" si="5"/>
        <v>0.61920292202211757</v>
      </c>
      <c r="T52" s="39">
        <f t="shared" si="6"/>
        <v>1.02</v>
      </c>
      <c r="U52" s="16">
        <v>4</v>
      </c>
      <c r="V52" s="40">
        <f>+SUM(R52:T52)+(3.5/16)*U52</f>
        <v>4.2856314934506887</v>
      </c>
    </row>
    <row r="53" spans="1:22" s="6" customFormat="1" ht="16" x14ac:dyDescent="0.2">
      <c r="A53" s="7">
        <v>52</v>
      </c>
      <c r="B53" s="8" t="s">
        <v>157</v>
      </c>
      <c r="C53" s="7" t="s">
        <v>158</v>
      </c>
      <c r="D53" s="30" t="s">
        <v>159</v>
      </c>
      <c r="E53" s="33">
        <v>9</v>
      </c>
      <c r="F53" s="32">
        <v>4.5</v>
      </c>
      <c r="G53" s="9">
        <v>10</v>
      </c>
      <c r="H53" s="12">
        <v>4.5</v>
      </c>
      <c r="I53" s="14">
        <v>5</v>
      </c>
      <c r="J53" s="16">
        <v>10</v>
      </c>
      <c r="K53" s="18">
        <v>2</v>
      </c>
      <c r="L53" s="20">
        <v>5</v>
      </c>
      <c r="M53" s="22">
        <v>2.5</v>
      </c>
      <c r="N53" s="24">
        <v>5</v>
      </c>
      <c r="O53" s="26">
        <v>5</v>
      </c>
      <c r="P53" s="14">
        <v>5</v>
      </c>
      <c r="Q53" s="9">
        <v>4.5</v>
      </c>
      <c r="R53" s="37">
        <f t="shared" si="4"/>
        <v>1.6571428571428575</v>
      </c>
      <c r="S53" s="38">
        <f t="shared" si="5"/>
        <v>1.1224593312018545</v>
      </c>
      <c r="T53" s="39">
        <f t="shared" si="6"/>
        <v>2.04</v>
      </c>
      <c r="U53" s="16">
        <v>10.5</v>
      </c>
      <c r="V53" s="40">
        <f t="shared" si="3"/>
        <v>7.116477188344712</v>
      </c>
    </row>
    <row r="54" spans="1:22" s="3" customFormat="1" ht="16" x14ac:dyDescent="0.2">
      <c r="A54" s="4">
        <v>53</v>
      </c>
      <c r="B54" s="5" t="s">
        <v>160</v>
      </c>
      <c r="C54" s="4" t="s">
        <v>161</v>
      </c>
      <c r="D54" s="29" t="s">
        <v>162</v>
      </c>
      <c r="E54" s="33">
        <v>9</v>
      </c>
      <c r="F54" s="32">
        <v>5</v>
      </c>
      <c r="G54" s="9">
        <v>3</v>
      </c>
      <c r="H54" s="12">
        <v>5.5</v>
      </c>
      <c r="I54" s="14">
        <v>5</v>
      </c>
      <c r="J54" s="16">
        <v>2</v>
      </c>
      <c r="K54" s="18">
        <v>4</v>
      </c>
      <c r="L54" s="20">
        <v>5</v>
      </c>
      <c r="M54" s="22">
        <v>3.5</v>
      </c>
      <c r="N54" s="24">
        <v>5</v>
      </c>
      <c r="O54" s="26">
        <v>5</v>
      </c>
      <c r="P54" s="14">
        <v>5</v>
      </c>
      <c r="Q54" s="9">
        <v>5</v>
      </c>
      <c r="R54" s="37">
        <f t="shared" si="4"/>
        <v>1.8571428571428574</v>
      </c>
      <c r="S54" s="38">
        <f t="shared" si="5"/>
        <v>1.1224593312018545</v>
      </c>
      <c r="T54" s="39">
        <f t="shared" si="6"/>
        <v>1.2299999999999998</v>
      </c>
      <c r="U54" s="16">
        <v>0.5</v>
      </c>
      <c r="V54" s="40">
        <f t="shared" si="3"/>
        <v>4.3189771883447117</v>
      </c>
    </row>
    <row r="55" spans="1:22" s="6" customFormat="1" ht="16" x14ac:dyDescent="0.2">
      <c r="A55" s="7">
        <v>54</v>
      </c>
      <c r="B55" s="8" t="s">
        <v>163</v>
      </c>
      <c r="C55" s="7" t="s">
        <v>164</v>
      </c>
      <c r="D55" s="30" t="s">
        <v>165</v>
      </c>
      <c r="E55" s="33">
        <v>9</v>
      </c>
      <c r="F55" s="32">
        <v>3</v>
      </c>
      <c r="G55" s="9">
        <v>2</v>
      </c>
      <c r="H55" s="12">
        <v>3</v>
      </c>
      <c r="I55" s="14">
        <v>5</v>
      </c>
      <c r="J55" s="16">
        <v>4</v>
      </c>
      <c r="K55" s="18">
        <v>2.5</v>
      </c>
      <c r="L55" s="20">
        <v>4</v>
      </c>
      <c r="M55" s="22">
        <v>3.5</v>
      </c>
      <c r="N55" s="24">
        <v>5</v>
      </c>
      <c r="O55" s="26">
        <v>5</v>
      </c>
      <c r="P55" s="14">
        <v>5</v>
      </c>
      <c r="Q55" s="9">
        <v>4</v>
      </c>
      <c r="R55" s="37">
        <f t="shared" si="4"/>
        <v>1.6571428571428575</v>
      </c>
      <c r="S55" s="38">
        <f t="shared" si="5"/>
        <v>1.1224593312018545</v>
      </c>
      <c r="T55" s="39">
        <f t="shared" si="6"/>
        <v>1.02</v>
      </c>
      <c r="U55" s="16">
        <v>1</v>
      </c>
      <c r="V55" s="40">
        <f t="shared" si="3"/>
        <v>4.0183521883447124</v>
      </c>
    </row>
    <row r="56" spans="1:22" s="3" customFormat="1" ht="17" thickBot="1" x14ac:dyDescent="0.25">
      <c r="A56" s="4">
        <v>55</v>
      </c>
      <c r="B56" s="5" t="s">
        <v>166</v>
      </c>
      <c r="C56" s="4" t="s">
        <v>167</v>
      </c>
      <c r="D56" s="29" t="s">
        <v>168</v>
      </c>
      <c r="E56" s="33">
        <v>10</v>
      </c>
      <c r="F56" s="32">
        <v>5.5</v>
      </c>
      <c r="G56" s="9">
        <v>2</v>
      </c>
      <c r="H56" s="12">
        <v>6</v>
      </c>
      <c r="I56" s="14">
        <v>8</v>
      </c>
      <c r="J56" s="16">
        <v>6</v>
      </c>
      <c r="K56" s="18">
        <v>3.5</v>
      </c>
      <c r="L56" s="20">
        <v>5</v>
      </c>
      <c r="M56" s="22">
        <v>2.5</v>
      </c>
      <c r="N56" s="24">
        <v>5</v>
      </c>
      <c r="O56" s="26">
        <v>5</v>
      </c>
      <c r="P56" s="14">
        <v>5</v>
      </c>
      <c r="Q56" s="9">
        <v>5</v>
      </c>
      <c r="R56" s="37">
        <f t="shared" si="4"/>
        <v>1.7714285714285716</v>
      </c>
      <c r="S56" s="38">
        <f t="shared" si="5"/>
        <v>1.2310585786300048</v>
      </c>
      <c r="T56" s="39">
        <f t="shared" si="6"/>
        <v>1.65</v>
      </c>
      <c r="U56" s="16">
        <v>9</v>
      </c>
      <c r="V56" s="41">
        <f t="shared" si="3"/>
        <v>6.621237150058576</v>
      </c>
    </row>
    <row r="57" spans="1:22" ht="20" thickBot="1" x14ac:dyDescent="0.3">
      <c r="E57"/>
      <c r="F57">
        <f>SUM(F2:F56)</f>
        <v>322.5</v>
      </c>
      <c r="G57">
        <f>SUM(G2:G56)</f>
        <v>370.5</v>
      </c>
      <c r="H57">
        <f t="shared" ref="H57:J57" si="7">SUM(H2:H56)</f>
        <v>309</v>
      </c>
      <c r="I57">
        <f t="shared" si="7"/>
        <v>363</v>
      </c>
      <c r="J57">
        <f t="shared" si="7"/>
        <v>396</v>
      </c>
      <c r="V57" s="42">
        <f>AVERAGE(V2:V56)</f>
        <v>6.5781774366802477</v>
      </c>
    </row>
    <row r="58" spans="1:22" ht="16" x14ac:dyDescent="0.2">
      <c r="E58"/>
      <c r="F58" s="36">
        <f>F57/55</f>
        <v>5.8636363636363633</v>
      </c>
      <c r="G58" s="36">
        <f>G57/55</f>
        <v>6.7363636363636363</v>
      </c>
      <c r="H58" s="36">
        <f t="shared" ref="H58:J58" si="8">H57/55</f>
        <v>5.6181818181818182</v>
      </c>
      <c r="I58" s="36">
        <f t="shared" si="8"/>
        <v>6.6</v>
      </c>
      <c r="J58" s="36">
        <f t="shared" si="8"/>
        <v>7.2</v>
      </c>
    </row>
    <row r="59" spans="1:22" ht="16" x14ac:dyDescent="0.2">
      <c r="E59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7"/>
  <sheetViews>
    <sheetView tabSelected="1" zoomScale="110" zoomScaleNormal="110" zoomScalePageLayoutView="110" workbookViewId="0">
      <selection activeCell="D15" sqref="D15:H15"/>
    </sheetView>
  </sheetViews>
  <sheetFormatPr baseColWidth="10" defaultRowHeight="17" x14ac:dyDescent="0.2"/>
  <cols>
    <col min="2" max="2" width="8.6640625" bestFit="1" customWidth="1"/>
    <col min="3" max="4" width="34.83203125" customWidth="1"/>
    <col min="5" max="6" width="10.83203125" style="52"/>
    <col min="7" max="7" width="12.33203125" style="52" bestFit="1" customWidth="1"/>
    <col min="8" max="9" width="10.83203125" style="52"/>
    <col min="11" max="12" width="7.1640625" bestFit="1" customWidth="1"/>
    <col min="14" max="14" width="11.33203125" bestFit="1" customWidth="1"/>
    <col min="17" max="17" width="16.6640625" customWidth="1"/>
    <col min="21" max="21" width="5.33203125" bestFit="1" customWidth="1"/>
    <col min="22" max="22" width="3.6640625" bestFit="1" customWidth="1"/>
  </cols>
  <sheetData>
    <row r="1" spans="1:30" x14ac:dyDescent="0.2">
      <c r="A1" s="2" t="s">
        <v>0</v>
      </c>
      <c r="B1" s="2" t="s">
        <v>1</v>
      </c>
      <c r="C1" s="2" t="s">
        <v>2</v>
      </c>
      <c r="D1" s="28" t="s">
        <v>3</v>
      </c>
      <c r="E1" s="43" t="s">
        <v>169</v>
      </c>
      <c r="F1" s="44" t="s">
        <v>170</v>
      </c>
      <c r="G1" s="45" t="s">
        <v>198</v>
      </c>
      <c r="H1" s="45" t="s">
        <v>171</v>
      </c>
      <c r="I1" s="46" t="s">
        <v>187</v>
      </c>
      <c r="J1" s="46" t="s">
        <v>188</v>
      </c>
      <c r="K1" s="23" t="s">
        <v>174</v>
      </c>
      <c r="L1" s="25" t="s">
        <v>175</v>
      </c>
      <c r="M1" s="17" t="s">
        <v>182</v>
      </c>
      <c r="N1" s="11" t="s">
        <v>184</v>
      </c>
      <c r="O1" s="15" t="s">
        <v>185</v>
      </c>
      <c r="P1" s="78" t="s">
        <v>199</v>
      </c>
      <c r="Q1" s="25" t="s">
        <v>200</v>
      </c>
      <c r="R1" s="25" t="s">
        <v>201</v>
      </c>
      <c r="S1" s="76" t="s">
        <v>202</v>
      </c>
      <c r="T1" s="76"/>
      <c r="U1" s="62"/>
      <c r="V1" s="62"/>
      <c r="W1" s="62"/>
      <c r="X1" s="62"/>
      <c r="Y1" s="62"/>
      <c r="Z1" s="62"/>
      <c r="AA1" s="62"/>
      <c r="AB1" s="62"/>
      <c r="AC1" s="62"/>
      <c r="AD1" s="62"/>
    </row>
    <row r="2" spans="1:30" x14ac:dyDescent="0.2">
      <c r="A2" s="4">
        <v>1</v>
      </c>
      <c r="B2" s="5" t="s">
        <v>4</v>
      </c>
      <c r="C2" s="4" t="s">
        <v>5</v>
      </c>
      <c r="D2" s="29" t="s">
        <v>6</v>
      </c>
      <c r="E2" s="47">
        <v>3</v>
      </c>
      <c r="F2" s="48">
        <v>5.5</v>
      </c>
      <c r="G2" s="49">
        <v>9</v>
      </c>
      <c r="H2" s="49">
        <v>10</v>
      </c>
      <c r="I2" s="50">
        <v>2</v>
      </c>
      <c r="J2" s="20">
        <v>2</v>
      </c>
      <c r="K2" s="24">
        <v>5</v>
      </c>
      <c r="L2" s="26">
        <v>5</v>
      </c>
      <c r="M2" s="37">
        <f>+SUM(K2:L2)/5</f>
        <v>2</v>
      </c>
      <c r="N2" s="39">
        <f>4*(SUM(E2:H2)/40)</f>
        <v>2.75</v>
      </c>
      <c r="O2" s="16"/>
      <c r="P2" s="79">
        <f>+M2+N2+O2</f>
        <v>4.75</v>
      </c>
      <c r="Q2" s="40">
        <f>(14-'Primer Bimestre'!V2-'Segundo Bimestre'!P2)*(5/2)</f>
        <v>5.0204141719953643</v>
      </c>
      <c r="R2" s="40">
        <f>+IF(Q2&gt;=10,1,0)</f>
        <v>0</v>
      </c>
      <c r="S2" s="40">
        <f>+IF((4+'Primer Bimestre'!V2+P2)&lt;9,1,0)</f>
        <v>0</v>
      </c>
      <c r="T2" s="77"/>
      <c r="U2" s="62"/>
      <c r="V2" s="62"/>
      <c r="W2" s="62"/>
      <c r="X2" s="62"/>
      <c r="Y2" s="62"/>
      <c r="Z2" s="62"/>
      <c r="AA2" s="62"/>
      <c r="AB2" s="62"/>
      <c r="AC2" s="62"/>
      <c r="AD2" s="62"/>
    </row>
    <row r="3" spans="1:30" x14ac:dyDescent="0.2">
      <c r="A3" s="7">
        <v>2</v>
      </c>
      <c r="B3" s="8" t="s">
        <v>7</v>
      </c>
      <c r="C3" s="7" t="s">
        <v>8</v>
      </c>
      <c r="D3" s="30" t="s">
        <v>9</v>
      </c>
      <c r="E3" s="47">
        <v>1</v>
      </c>
      <c r="F3" s="48">
        <v>2.5</v>
      </c>
      <c r="G3" s="49">
        <v>7.5</v>
      </c>
      <c r="H3" s="49">
        <v>7.5</v>
      </c>
      <c r="I3" s="50">
        <v>2</v>
      </c>
      <c r="J3" s="20">
        <v>2</v>
      </c>
      <c r="K3" s="24">
        <v>5</v>
      </c>
      <c r="L3" s="26">
        <v>5</v>
      </c>
      <c r="M3" s="37">
        <f t="shared" ref="M3:M56" si="0">+SUM(K3:L3)/5</f>
        <v>2</v>
      </c>
      <c r="N3" s="39">
        <f t="shared" ref="N3:N56" si="1">4*(SUM(E3:H3)/40)</f>
        <v>1.85</v>
      </c>
      <c r="O3" s="16"/>
      <c r="P3" s="79">
        <f t="shared" ref="P3:P56" si="2">+M3+N3+O3</f>
        <v>3.85</v>
      </c>
      <c r="Q3" s="40">
        <f>(14-'Primer Bimestre'!V3-'Segundo Bimestre'!P3)*(5/2)</f>
        <v>7.2010293786245363</v>
      </c>
      <c r="R3" s="40">
        <f t="shared" ref="R3:R56" si="3">+IF(Q3&gt;=10,1,0)</f>
        <v>0</v>
      </c>
      <c r="S3" s="40">
        <f>+IF((4+'Primer Bimestre'!V3+P3)&lt;9,1,0)</f>
        <v>0</v>
      </c>
      <c r="T3" s="77"/>
      <c r="U3" s="62"/>
      <c r="V3" s="62"/>
      <c r="W3" s="62"/>
      <c r="X3" s="62"/>
      <c r="Y3" s="62"/>
      <c r="Z3" s="62"/>
      <c r="AA3" s="62"/>
      <c r="AB3" s="62"/>
      <c r="AC3" s="62"/>
      <c r="AD3" s="62"/>
    </row>
    <row r="4" spans="1:30" x14ac:dyDescent="0.2">
      <c r="A4" s="4">
        <v>3</v>
      </c>
      <c r="B4" s="5" t="s">
        <v>10</v>
      </c>
      <c r="C4" s="4" t="s">
        <v>11</v>
      </c>
      <c r="D4" s="29" t="s">
        <v>12</v>
      </c>
      <c r="E4" s="47">
        <v>0.5</v>
      </c>
      <c r="F4" s="48">
        <v>6.5</v>
      </c>
      <c r="G4" s="49">
        <v>4</v>
      </c>
      <c r="H4" s="49">
        <v>4</v>
      </c>
      <c r="I4" s="50">
        <v>2</v>
      </c>
      <c r="J4" s="20">
        <v>2</v>
      </c>
      <c r="K4" s="24">
        <v>0</v>
      </c>
      <c r="L4" s="26">
        <v>5</v>
      </c>
      <c r="M4" s="37">
        <f t="shared" si="0"/>
        <v>1</v>
      </c>
      <c r="N4" s="39">
        <f t="shared" si="1"/>
        <v>1.5</v>
      </c>
      <c r="O4" s="16"/>
      <c r="P4" s="79">
        <f t="shared" si="2"/>
        <v>2.5</v>
      </c>
      <c r="Q4" s="40">
        <f>(14-'Primer Bimestre'!V4-'Segundo Bimestre'!P4)*(5/2)</f>
        <v>16.306351671995362</v>
      </c>
      <c r="R4" s="82">
        <f t="shared" si="3"/>
        <v>1</v>
      </c>
      <c r="S4" s="40">
        <f>+IF((4+'Primer Bimestre'!V4+P4)&lt;9,1,0)</f>
        <v>0</v>
      </c>
      <c r="T4" s="77"/>
      <c r="U4" s="62"/>
      <c r="V4" s="62"/>
      <c r="W4" s="62"/>
      <c r="X4" s="62"/>
      <c r="Y4" s="62"/>
      <c r="Z4" s="62"/>
      <c r="AA4" s="62"/>
      <c r="AB4" s="62"/>
      <c r="AC4" s="62"/>
      <c r="AD4" s="62"/>
    </row>
    <row r="5" spans="1:30" x14ac:dyDescent="0.2">
      <c r="A5" s="7">
        <v>4</v>
      </c>
      <c r="B5" s="8" t="s">
        <v>13</v>
      </c>
      <c r="C5" s="7" t="s">
        <v>14</v>
      </c>
      <c r="D5" s="30" t="s">
        <v>15</v>
      </c>
      <c r="E5" s="47">
        <v>2</v>
      </c>
      <c r="F5" s="48">
        <v>5.5</v>
      </c>
      <c r="G5" s="49">
        <v>7.5</v>
      </c>
      <c r="H5" s="49">
        <v>6.5</v>
      </c>
      <c r="I5" s="50">
        <v>2</v>
      </c>
      <c r="J5" s="20">
        <v>2</v>
      </c>
      <c r="K5" s="24">
        <v>5</v>
      </c>
      <c r="L5" s="26">
        <v>5</v>
      </c>
      <c r="M5" s="37">
        <f t="shared" si="0"/>
        <v>2</v>
      </c>
      <c r="N5" s="39">
        <f t="shared" si="1"/>
        <v>2.15</v>
      </c>
      <c r="O5" s="16"/>
      <c r="P5" s="79">
        <f t="shared" si="2"/>
        <v>4.1500000000000004</v>
      </c>
      <c r="Q5" s="40">
        <f>(14-'Primer Bimestre'!V5-'Segundo Bimestre'!P5)*(5/2)</f>
        <v>7.2715302434239337</v>
      </c>
      <c r="R5" s="40">
        <f t="shared" si="3"/>
        <v>0</v>
      </c>
      <c r="S5" s="40">
        <f>+IF((4+'Primer Bimestre'!V5+P5)&lt;9,1,0)</f>
        <v>0</v>
      </c>
      <c r="T5" s="77"/>
      <c r="U5" s="62"/>
      <c r="V5" s="62"/>
      <c r="W5" s="62"/>
      <c r="X5" s="62"/>
      <c r="Y5" s="62"/>
      <c r="Z5" s="62"/>
      <c r="AA5" s="62"/>
      <c r="AB5" s="62"/>
      <c r="AC5" s="62"/>
      <c r="AD5" s="62"/>
    </row>
    <row r="6" spans="1:30" x14ac:dyDescent="0.2">
      <c r="A6" s="4">
        <v>5</v>
      </c>
      <c r="B6" s="5" t="s">
        <v>16</v>
      </c>
      <c r="C6" s="71" t="s">
        <v>17</v>
      </c>
      <c r="D6" s="29" t="s">
        <v>18</v>
      </c>
      <c r="E6" s="47">
        <v>4</v>
      </c>
      <c r="F6" s="48">
        <v>8.5</v>
      </c>
      <c r="G6" s="49">
        <v>9</v>
      </c>
      <c r="H6" s="49">
        <v>10</v>
      </c>
      <c r="I6" s="50">
        <v>2</v>
      </c>
      <c r="J6" s="20">
        <v>2</v>
      </c>
      <c r="K6" s="24">
        <v>5</v>
      </c>
      <c r="L6" s="26">
        <v>5</v>
      </c>
      <c r="M6" s="37">
        <f t="shared" si="0"/>
        <v>2</v>
      </c>
      <c r="N6" s="39">
        <f t="shared" si="1"/>
        <v>3.15</v>
      </c>
      <c r="O6" s="16"/>
      <c r="P6" s="79">
        <f t="shared" si="2"/>
        <v>5.15</v>
      </c>
      <c r="Q6" s="40">
        <f>(14-'Primer Bimestre'!V6-'Segundo Bimestre'!P6)*(5/2)</f>
        <v>0.82032873362672287</v>
      </c>
      <c r="R6" s="40">
        <f t="shared" si="3"/>
        <v>0</v>
      </c>
      <c r="S6" s="40">
        <f>+IF((4+'Primer Bimestre'!V6+P6)&lt;9,1,0)</f>
        <v>0</v>
      </c>
      <c r="T6" s="77"/>
      <c r="U6" s="62"/>
      <c r="V6" s="62"/>
      <c r="W6" s="62"/>
      <c r="X6" s="62"/>
      <c r="Y6" s="62"/>
      <c r="Z6" s="62"/>
      <c r="AA6" s="62"/>
      <c r="AB6" s="62"/>
      <c r="AC6" s="62"/>
      <c r="AD6" s="62"/>
    </row>
    <row r="7" spans="1:30" x14ac:dyDescent="0.2">
      <c r="A7" s="7">
        <v>6</v>
      </c>
      <c r="B7" s="8" t="s">
        <v>19</v>
      </c>
      <c r="C7" s="71" t="s">
        <v>20</v>
      </c>
      <c r="D7" s="30" t="s">
        <v>21</v>
      </c>
      <c r="E7" s="47">
        <v>6</v>
      </c>
      <c r="F7" s="48">
        <v>7</v>
      </c>
      <c r="G7" s="49">
        <v>10</v>
      </c>
      <c r="H7" s="49">
        <v>9</v>
      </c>
      <c r="I7" s="50">
        <v>2</v>
      </c>
      <c r="J7" s="20">
        <v>2</v>
      </c>
      <c r="K7" s="24">
        <v>5</v>
      </c>
      <c r="L7" s="26">
        <v>5</v>
      </c>
      <c r="M7" s="37">
        <f t="shared" si="0"/>
        <v>2</v>
      </c>
      <c r="N7" s="39">
        <f t="shared" si="1"/>
        <v>3.2</v>
      </c>
      <c r="O7" s="16"/>
      <c r="P7" s="79">
        <f t="shared" si="2"/>
        <v>5.2</v>
      </c>
      <c r="Q7" s="40">
        <f>(14-'Primer Bimestre'!V7-'Segundo Bimestre'!P7)*(5/2)</f>
        <v>3.1581722357673936</v>
      </c>
      <c r="R7" s="40">
        <f t="shared" si="3"/>
        <v>0</v>
      </c>
      <c r="S7" s="40">
        <f>+IF((4+'Primer Bimestre'!V7+P7)&lt;9,1,0)</f>
        <v>0</v>
      </c>
      <c r="T7" s="77"/>
      <c r="U7" s="62"/>
      <c r="V7" s="62"/>
      <c r="W7" s="62"/>
      <c r="X7" s="62"/>
      <c r="Y7" s="62"/>
      <c r="Z7" s="62"/>
      <c r="AA7" s="62"/>
      <c r="AB7" s="62"/>
      <c r="AC7" s="62"/>
      <c r="AD7" s="62"/>
    </row>
    <row r="8" spans="1:30" x14ac:dyDescent="0.2">
      <c r="A8" s="4">
        <v>7</v>
      </c>
      <c r="B8" s="5" t="s">
        <v>22</v>
      </c>
      <c r="C8" s="4" t="s">
        <v>23</v>
      </c>
      <c r="D8" s="29" t="s">
        <v>24</v>
      </c>
      <c r="E8" s="47">
        <v>2</v>
      </c>
      <c r="F8" s="48">
        <v>6</v>
      </c>
      <c r="G8" s="49">
        <v>9</v>
      </c>
      <c r="H8" s="49">
        <v>6</v>
      </c>
      <c r="I8" s="50">
        <v>2</v>
      </c>
      <c r="J8" s="20">
        <v>2</v>
      </c>
      <c r="K8" s="24">
        <v>5</v>
      </c>
      <c r="L8" s="26">
        <v>5</v>
      </c>
      <c r="M8" s="37">
        <f t="shared" si="0"/>
        <v>2</v>
      </c>
      <c r="N8" s="39">
        <f t="shared" si="1"/>
        <v>2.2999999999999998</v>
      </c>
      <c r="O8" s="16"/>
      <c r="P8" s="79">
        <f t="shared" si="2"/>
        <v>4.3</v>
      </c>
      <c r="Q8" s="40">
        <f>(14-'Primer Bimestre'!V8-'Segundo Bimestre'!P8)*(5/2)</f>
        <v>6.9730073050552965</v>
      </c>
      <c r="R8" s="40">
        <f t="shared" si="3"/>
        <v>0</v>
      </c>
      <c r="S8" s="40">
        <f>+IF((4+'Primer Bimestre'!V8+P8)&lt;9,1,0)</f>
        <v>0</v>
      </c>
      <c r="T8" s="77"/>
      <c r="U8" s="62"/>
      <c r="V8" s="62"/>
      <c r="W8" s="62"/>
      <c r="X8" s="62"/>
      <c r="Y8" s="62"/>
      <c r="Z8" s="62"/>
      <c r="AA8" s="62"/>
      <c r="AB8" s="62"/>
      <c r="AC8" s="62"/>
      <c r="AD8" s="62"/>
    </row>
    <row r="9" spans="1:30" x14ac:dyDescent="0.2">
      <c r="A9" s="7">
        <v>8</v>
      </c>
      <c r="B9" s="8" t="s">
        <v>25</v>
      </c>
      <c r="C9" s="72" t="s">
        <v>26</v>
      </c>
      <c r="D9" s="30" t="s">
        <v>27</v>
      </c>
      <c r="E9" s="74">
        <v>2.9</v>
      </c>
      <c r="F9" s="48">
        <v>8.5</v>
      </c>
      <c r="G9" s="49">
        <v>8</v>
      </c>
      <c r="H9" s="49">
        <v>10</v>
      </c>
      <c r="I9" s="50">
        <v>0</v>
      </c>
      <c r="J9" s="20">
        <v>2</v>
      </c>
      <c r="K9" s="24">
        <v>5</v>
      </c>
      <c r="L9" s="26">
        <v>5</v>
      </c>
      <c r="M9" s="37">
        <f t="shared" si="0"/>
        <v>2</v>
      </c>
      <c r="N9" s="39">
        <f t="shared" si="1"/>
        <v>2.94</v>
      </c>
      <c r="O9" s="16"/>
      <c r="P9" s="79">
        <f t="shared" si="2"/>
        <v>4.9399999999999995</v>
      </c>
      <c r="Q9" s="40">
        <f>(14-'Primer Bimestre'!V9-'Segundo Bimestre'!P9)*(5/2)</f>
        <v>1.4243465907695807</v>
      </c>
      <c r="R9" s="40">
        <f t="shared" si="3"/>
        <v>0</v>
      </c>
      <c r="S9" s="40">
        <f>+IF((4+'Primer Bimestre'!V9+P9)&lt;9,1,0)</f>
        <v>0</v>
      </c>
      <c r="T9" s="77"/>
      <c r="U9" s="62"/>
      <c r="V9" s="62"/>
      <c r="W9" s="62"/>
      <c r="X9" s="62"/>
      <c r="Y9" s="62"/>
      <c r="Z9" s="62"/>
      <c r="AA9" s="62"/>
      <c r="AB9" s="62"/>
      <c r="AC9" s="62"/>
      <c r="AD9" s="62"/>
    </row>
    <row r="10" spans="1:30" x14ac:dyDescent="0.2">
      <c r="A10" s="4">
        <v>9</v>
      </c>
      <c r="B10" s="5" t="s">
        <v>28</v>
      </c>
      <c r="C10" s="4" t="s">
        <v>29</v>
      </c>
      <c r="D10" s="29" t="s">
        <v>30</v>
      </c>
      <c r="E10" s="47">
        <v>2.5</v>
      </c>
      <c r="F10" s="48">
        <v>1</v>
      </c>
      <c r="G10" s="49">
        <v>0</v>
      </c>
      <c r="H10" s="49">
        <v>0</v>
      </c>
      <c r="I10" s="50">
        <v>2</v>
      </c>
      <c r="J10" s="20">
        <v>2</v>
      </c>
      <c r="K10" s="24">
        <v>5</v>
      </c>
      <c r="L10" s="26">
        <v>5</v>
      </c>
      <c r="M10" s="37">
        <f t="shared" si="0"/>
        <v>2</v>
      </c>
      <c r="N10" s="39">
        <f t="shared" si="1"/>
        <v>0.35</v>
      </c>
      <c r="O10" s="16"/>
      <c r="P10" s="79">
        <f t="shared" si="2"/>
        <v>2.35</v>
      </c>
      <c r="Q10" s="40">
        <f>(14-'Primer Bimestre'!V10-'Segundo Bimestre'!P10)*(5/2)</f>
        <v>19.549553571428572</v>
      </c>
      <c r="R10" s="82">
        <f t="shared" si="3"/>
        <v>1</v>
      </c>
      <c r="S10" s="40">
        <f>+IF((4+'Primer Bimestre'!V10+P10)&lt;9,1,0)</f>
        <v>0</v>
      </c>
      <c r="T10" s="77"/>
      <c r="U10" s="62"/>
      <c r="V10" s="62"/>
      <c r="W10" s="62"/>
      <c r="X10" s="62"/>
      <c r="Y10" s="62"/>
      <c r="Z10" s="62"/>
      <c r="AA10" s="62"/>
      <c r="AB10" s="62"/>
      <c r="AC10" s="62"/>
      <c r="AD10" s="62"/>
    </row>
    <row r="11" spans="1:30" x14ac:dyDescent="0.2">
      <c r="A11" s="7">
        <v>10</v>
      </c>
      <c r="B11" s="8" t="s">
        <v>31</v>
      </c>
      <c r="C11" s="7" t="s">
        <v>32</v>
      </c>
      <c r="D11" s="30" t="s">
        <v>33</v>
      </c>
      <c r="E11" s="47">
        <v>1.5</v>
      </c>
      <c r="F11" s="48">
        <v>5.5</v>
      </c>
      <c r="G11" s="49">
        <v>8</v>
      </c>
      <c r="H11" s="49">
        <v>4.5</v>
      </c>
      <c r="I11" s="50">
        <v>2</v>
      </c>
      <c r="J11" s="20">
        <v>2</v>
      </c>
      <c r="K11" s="24">
        <v>5</v>
      </c>
      <c r="L11" s="26">
        <v>5</v>
      </c>
      <c r="M11" s="37">
        <f t="shared" si="0"/>
        <v>2</v>
      </c>
      <c r="N11" s="39">
        <f t="shared" si="1"/>
        <v>1.95</v>
      </c>
      <c r="O11" s="16"/>
      <c r="P11" s="79">
        <f t="shared" si="2"/>
        <v>3.95</v>
      </c>
      <c r="Q11" s="40">
        <f>(14-'Primer Bimestre'!V11-'Segundo Bimestre'!P11)*(5/2)</f>
        <v>10.152901785714283</v>
      </c>
      <c r="R11" s="82">
        <f t="shared" si="3"/>
        <v>1</v>
      </c>
      <c r="S11" s="40">
        <f>+IF((4+'Primer Bimestre'!V11+P11)&lt;9,1,0)</f>
        <v>0</v>
      </c>
      <c r="T11" s="83"/>
      <c r="U11" s="80" t="s">
        <v>195</v>
      </c>
      <c r="V11" s="73">
        <v>4</v>
      </c>
      <c r="W11" s="62"/>
      <c r="X11" s="62"/>
      <c r="Y11" s="62"/>
      <c r="Z11" s="62"/>
      <c r="AA11" s="62"/>
      <c r="AB11" s="62"/>
      <c r="AC11" s="62"/>
      <c r="AD11" s="62"/>
    </row>
    <row r="12" spans="1:30" x14ac:dyDescent="0.2">
      <c r="A12" s="4">
        <v>11</v>
      </c>
      <c r="B12" s="5" t="s">
        <v>34</v>
      </c>
      <c r="C12" s="4" t="s">
        <v>35</v>
      </c>
      <c r="D12" s="29" t="s">
        <v>36</v>
      </c>
      <c r="E12" s="47">
        <v>0</v>
      </c>
      <c r="F12" s="48">
        <v>3</v>
      </c>
      <c r="G12" s="49">
        <v>8</v>
      </c>
      <c r="H12" s="49">
        <v>3</v>
      </c>
      <c r="I12" s="50">
        <v>2</v>
      </c>
      <c r="J12" s="20">
        <v>2</v>
      </c>
      <c r="K12" s="24">
        <v>5</v>
      </c>
      <c r="L12" s="26">
        <v>5</v>
      </c>
      <c r="M12" s="37">
        <f t="shared" si="0"/>
        <v>2</v>
      </c>
      <c r="N12" s="39">
        <f t="shared" si="1"/>
        <v>1.4</v>
      </c>
      <c r="O12" s="16"/>
      <c r="P12" s="79">
        <f t="shared" si="2"/>
        <v>3.4</v>
      </c>
      <c r="Q12" s="40">
        <f>(14-'Primer Bimestre'!V12-'Segundo Bimestre'!P12)*(5/2)</f>
        <v>13.382179880944459</v>
      </c>
      <c r="R12" s="82">
        <f t="shared" si="3"/>
        <v>1</v>
      </c>
      <c r="S12" s="40">
        <f>+IF((4+'Primer Bimestre'!V12+P12)&lt;9,1,0)</f>
        <v>0</v>
      </c>
      <c r="T12" s="83"/>
      <c r="U12" s="81" t="s">
        <v>196</v>
      </c>
      <c r="V12" s="86">
        <f>10/12</f>
        <v>0.83333333333333337</v>
      </c>
      <c r="W12" s="62"/>
      <c r="X12" s="62"/>
      <c r="Y12" s="62"/>
      <c r="Z12" s="62"/>
      <c r="AA12" s="62"/>
      <c r="AB12" s="62"/>
      <c r="AC12" s="62"/>
      <c r="AD12" s="62"/>
    </row>
    <row r="13" spans="1:30" x14ac:dyDescent="0.2">
      <c r="A13" s="7">
        <v>12</v>
      </c>
      <c r="B13" s="8" t="s">
        <v>37</v>
      </c>
      <c r="C13" s="72" t="s">
        <v>38</v>
      </c>
      <c r="D13" s="30" t="s">
        <v>39</v>
      </c>
      <c r="E13" s="47">
        <v>6.5</v>
      </c>
      <c r="F13" s="48">
        <v>3</v>
      </c>
      <c r="G13" s="49">
        <v>10</v>
      </c>
      <c r="H13" s="49">
        <v>10</v>
      </c>
      <c r="I13" s="50">
        <v>2</v>
      </c>
      <c r="J13" s="20">
        <v>2</v>
      </c>
      <c r="K13" s="24">
        <v>5</v>
      </c>
      <c r="L13" s="26">
        <v>5</v>
      </c>
      <c r="M13" s="37">
        <f t="shared" si="0"/>
        <v>2</v>
      </c>
      <c r="N13" s="39">
        <f t="shared" si="1"/>
        <v>2.95</v>
      </c>
      <c r="O13" s="16"/>
      <c r="P13" s="79">
        <f t="shared" si="2"/>
        <v>4.95</v>
      </c>
      <c r="Q13" s="40">
        <f>(14-'Primer Bimestre'!V13-'Segundo Bimestre'!P13)*(5/2)</f>
        <v>6.1014409577096469</v>
      </c>
      <c r="R13" s="40">
        <f t="shared" si="3"/>
        <v>0</v>
      </c>
      <c r="S13" s="40">
        <f>+IF((4+'Primer Bimestre'!V13+P13)&lt;9,1,0)</f>
        <v>0</v>
      </c>
      <c r="T13" s="83"/>
      <c r="U13" s="80" t="s">
        <v>197</v>
      </c>
      <c r="V13" s="86">
        <f>+V11*V12</f>
        <v>3.3333333333333335</v>
      </c>
      <c r="W13" s="62"/>
      <c r="X13" s="62"/>
      <c r="Y13" s="62"/>
      <c r="Z13" s="62"/>
      <c r="AA13" s="62"/>
      <c r="AB13" s="62"/>
      <c r="AC13" s="62"/>
      <c r="AD13" s="62"/>
    </row>
    <row r="14" spans="1:30" x14ac:dyDescent="0.2">
      <c r="A14" s="4">
        <v>13</v>
      </c>
      <c r="B14" s="5" t="s">
        <v>40</v>
      </c>
      <c r="C14" s="4" t="s">
        <v>41</v>
      </c>
      <c r="D14" s="29" t="s">
        <v>42</v>
      </c>
      <c r="E14" s="47">
        <v>0</v>
      </c>
      <c r="F14" s="48">
        <v>3</v>
      </c>
      <c r="G14" s="49">
        <v>9.5</v>
      </c>
      <c r="H14" s="49">
        <v>2.5</v>
      </c>
      <c r="I14" s="50">
        <v>2</v>
      </c>
      <c r="J14" s="20">
        <v>2</v>
      </c>
      <c r="K14" s="24">
        <v>5</v>
      </c>
      <c r="L14" s="26">
        <v>5</v>
      </c>
      <c r="M14" s="37">
        <f t="shared" si="0"/>
        <v>2</v>
      </c>
      <c r="N14" s="39">
        <f t="shared" si="1"/>
        <v>1.5</v>
      </c>
      <c r="O14" s="16"/>
      <c r="P14" s="79">
        <f t="shared" si="2"/>
        <v>3.5</v>
      </c>
      <c r="Q14" s="40">
        <f>(14-'Primer Bimestre'!V14-'Segundo Bimestre'!P14)*(5/2)</f>
        <v>12.216932160860727</v>
      </c>
      <c r="R14" s="40">
        <f t="shared" si="3"/>
        <v>1</v>
      </c>
      <c r="S14" s="40">
        <f>+IF((4+'Primer Bimestre'!V14+P14)&lt;9,1,0)</f>
        <v>0</v>
      </c>
      <c r="T14" s="77"/>
      <c r="U14" s="62"/>
      <c r="V14" s="62"/>
      <c r="W14" s="62"/>
      <c r="X14" s="62"/>
      <c r="Y14" s="62"/>
      <c r="Z14" s="62"/>
      <c r="AA14" s="62"/>
      <c r="AB14" s="62"/>
      <c r="AC14" s="62"/>
      <c r="AD14" s="62"/>
    </row>
    <row r="15" spans="1:30" x14ac:dyDescent="0.2">
      <c r="A15" s="7">
        <v>14</v>
      </c>
      <c r="B15" s="8" t="s">
        <v>43</v>
      </c>
      <c r="C15" s="7" t="s">
        <v>44</v>
      </c>
      <c r="D15" s="30" t="s">
        <v>45</v>
      </c>
      <c r="E15" s="47">
        <v>6</v>
      </c>
      <c r="F15" s="48">
        <v>3.5</v>
      </c>
      <c r="G15" s="49">
        <v>8.5</v>
      </c>
      <c r="H15" s="49">
        <v>2.5</v>
      </c>
      <c r="I15" s="50">
        <v>2</v>
      </c>
      <c r="J15" s="20">
        <v>2</v>
      </c>
      <c r="K15" s="24">
        <v>5</v>
      </c>
      <c r="L15" s="26">
        <v>5</v>
      </c>
      <c r="M15" s="37">
        <f t="shared" si="0"/>
        <v>2</v>
      </c>
      <c r="N15" s="39">
        <f t="shared" si="1"/>
        <v>2.0499999999999998</v>
      </c>
      <c r="O15" s="16"/>
      <c r="P15" s="79">
        <f t="shared" si="2"/>
        <v>4.05</v>
      </c>
      <c r="Q15" s="40">
        <f>(14-'Primer Bimestre'!V15-'Segundo Bimestre'!P15)*(5/2)</f>
        <v>4.2362270054498214</v>
      </c>
      <c r="R15" s="40">
        <f t="shared" si="3"/>
        <v>0</v>
      </c>
      <c r="S15" s="40">
        <f>+IF((4+'Primer Bimestre'!V15+P15)&lt;9,1,0)</f>
        <v>0</v>
      </c>
      <c r="T15" s="77"/>
      <c r="U15" s="62"/>
      <c r="V15" s="62"/>
      <c r="W15" s="62"/>
      <c r="X15" s="62"/>
      <c r="Y15" s="62"/>
      <c r="Z15" s="62"/>
      <c r="AA15" s="62"/>
      <c r="AB15" s="62"/>
      <c r="AC15" s="62"/>
      <c r="AD15" s="62"/>
    </row>
    <row r="16" spans="1:30" x14ac:dyDescent="0.2">
      <c r="A16" s="4">
        <v>15</v>
      </c>
      <c r="B16" s="5" t="s">
        <v>46</v>
      </c>
      <c r="C16" s="72" t="s">
        <v>47</v>
      </c>
      <c r="D16" s="29" t="s">
        <v>48</v>
      </c>
      <c r="E16" s="47">
        <v>9</v>
      </c>
      <c r="F16" s="48">
        <v>5.5</v>
      </c>
      <c r="G16" s="49">
        <v>8</v>
      </c>
      <c r="H16" s="49">
        <v>10</v>
      </c>
      <c r="I16" s="50">
        <v>2</v>
      </c>
      <c r="J16" s="20">
        <v>2</v>
      </c>
      <c r="K16" s="24">
        <v>5</v>
      </c>
      <c r="L16" s="26">
        <v>5</v>
      </c>
      <c r="M16" s="37">
        <f t="shared" si="0"/>
        <v>2</v>
      </c>
      <c r="N16" s="39">
        <f t="shared" si="1"/>
        <v>3.25</v>
      </c>
      <c r="O16" s="16"/>
      <c r="P16" s="79">
        <f t="shared" si="2"/>
        <v>5.25</v>
      </c>
      <c r="Q16" s="40">
        <f>(14-'Primer Bimestre'!V16-'Segundo Bimestre'!P16)*(5/2)</f>
        <v>2.7464405708621964</v>
      </c>
      <c r="R16" s="40">
        <f t="shared" si="3"/>
        <v>0</v>
      </c>
      <c r="S16" s="40">
        <f>+IF((4+'Primer Bimestre'!V16+P16)&lt;9,1,0)</f>
        <v>0</v>
      </c>
      <c r="T16" s="77"/>
      <c r="U16" s="62"/>
      <c r="V16" s="62"/>
      <c r="W16" s="62"/>
      <c r="X16" s="62"/>
      <c r="Y16" s="62"/>
      <c r="Z16" s="62"/>
      <c r="AA16" s="62"/>
      <c r="AB16" s="62"/>
      <c r="AC16" s="62"/>
      <c r="AD16" s="62"/>
    </row>
    <row r="17" spans="1:30" x14ac:dyDescent="0.2">
      <c r="A17" s="7">
        <v>16</v>
      </c>
      <c r="B17" s="8" t="s">
        <v>49</v>
      </c>
      <c r="C17" s="7" t="s">
        <v>50</v>
      </c>
      <c r="D17" s="30" t="s">
        <v>51</v>
      </c>
      <c r="E17" s="47">
        <v>6</v>
      </c>
      <c r="F17" s="48">
        <v>7</v>
      </c>
      <c r="G17" s="49">
        <v>8.5</v>
      </c>
      <c r="H17" s="49">
        <v>6.5</v>
      </c>
      <c r="I17" s="50">
        <v>2</v>
      </c>
      <c r="J17" s="20">
        <v>2</v>
      </c>
      <c r="K17" s="24">
        <v>5</v>
      </c>
      <c r="L17" s="26">
        <v>5</v>
      </c>
      <c r="M17" s="37">
        <f t="shared" si="0"/>
        <v>2</v>
      </c>
      <c r="N17" s="39">
        <f t="shared" si="1"/>
        <v>2.8</v>
      </c>
      <c r="O17" s="16"/>
      <c r="P17" s="79">
        <f t="shared" si="2"/>
        <v>4.8</v>
      </c>
      <c r="Q17" s="40">
        <f>(14-'Primer Bimestre'!V17-'Segundo Bimestre'!P17)*(5/2)</f>
        <v>2.6997887851479097</v>
      </c>
      <c r="R17" s="40">
        <f t="shared" si="3"/>
        <v>0</v>
      </c>
      <c r="S17" s="40">
        <f>+IF((4+'Primer Bimestre'!V17+P17)&lt;9,1,0)</f>
        <v>0</v>
      </c>
      <c r="T17" s="77"/>
      <c r="U17" s="62"/>
      <c r="V17" s="62"/>
      <c r="W17" s="62"/>
      <c r="X17" s="62"/>
      <c r="Y17" s="62"/>
      <c r="Z17" s="62"/>
      <c r="AA17" s="62"/>
      <c r="AB17" s="62"/>
      <c r="AC17" s="62"/>
      <c r="AD17" s="62"/>
    </row>
    <row r="18" spans="1:30" x14ac:dyDescent="0.2">
      <c r="A18" s="4">
        <v>17</v>
      </c>
      <c r="B18" s="5" t="s">
        <v>52</v>
      </c>
      <c r="C18" s="4" t="s">
        <v>53</v>
      </c>
      <c r="D18" s="29" t="s">
        <v>54</v>
      </c>
      <c r="E18" s="47">
        <v>6.5</v>
      </c>
      <c r="F18" s="48">
        <v>4</v>
      </c>
      <c r="G18" s="49">
        <v>8</v>
      </c>
      <c r="H18" s="49">
        <v>6.5</v>
      </c>
      <c r="I18" s="50">
        <v>2</v>
      </c>
      <c r="J18" s="20">
        <v>2</v>
      </c>
      <c r="K18" s="24">
        <v>5</v>
      </c>
      <c r="L18" s="26">
        <v>5</v>
      </c>
      <c r="M18" s="37">
        <f t="shared" si="0"/>
        <v>2</v>
      </c>
      <c r="N18" s="39">
        <f t="shared" si="1"/>
        <v>2.5</v>
      </c>
      <c r="O18" s="16"/>
      <c r="P18" s="79">
        <f t="shared" si="2"/>
        <v>4.5</v>
      </c>
      <c r="Q18" s="40">
        <f>(14-'Primer Bimestre'!V18-'Segundo Bimestre'!P18)*(5/2)</f>
        <v>3.8118423565764825</v>
      </c>
      <c r="R18" s="40">
        <f t="shared" si="3"/>
        <v>0</v>
      </c>
      <c r="S18" s="40">
        <f>+IF((4+'Primer Bimestre'!V18+P18)&lt;9,1,0)</f>
        <v>0</v>
      </c>
      <c r="T18" s="77"/>
      <c r="U18" s="62"/>
      <c r="V18" s="62"/>
      <c r="W18" s="62"/>
      <c r="X18" s="62"/>
      <c r="Y18" s="62"/>
      <c r="Z18" s="62"/>
      <c r="AA18" s="62"/>
      <c r="AB18" s="62"/>
      <c r="AC18" s="62"/>
      <c r="AD18" s="62"/>
    </row>
    <row r="19" spans="1:30" s="61" customFormat="1" x14ac:dyDescent="0.2">
      <c r="A19" s="53">
        <v>18</v>
      </c>
      <c r="B19" s="54" t="s">
        <v>55</v>
      </c>
      <c r="C19" s="53" t="s">
        <v>56</v>
      </c>
      <c r="D19" s="55" t="s">
        <v>57</v>
      </c>
      <c r="E19" s="56">
        <v>0</v>
      </c>
      <c r="F19" s="57">
        <v>0</v>
      </c>
      <c r="G19" s="57">
        <v>8</v>
      </c>
      <c r="H19" s="57">
        <v>0</v>
      </c>
      <c r="I19" s="57">
        <v>2</v>
      </c>
      <c r="J19" s="58">
        <v>2</v>
      </c>
      <c r="K19" s="58">
        <v>5</v>
      </c>
      <c r="L19" s="58">
        <v>5</v>
      </c>
      <c r="M19" s="59">
        <f t="shared" si="0"/>
        <v>2</v>
      </c>
      <c r="N19" s="60">
        <f t="shared" si="1"/>
        <v>0.8</v>
      </c>
      <c r="O19" s="58"/>
      <c r="P19" s="85">
        <f t="shared" si="2"/>
        <v>2.8</v>
      </c>
      <c r="Q19" s="60">
        <f>(14-'Primer Bimestre'!V19-'Segundo Bimestre'!P19)*(5/2)</f>
        <v>18.171996542290351</v>
      </c>
      <c r="R19" s="82">
        <f t="shared" si="3"/>
        <v>1</v>
      </c>
      <c r="S19" s="40">
        <f>+IF((4+'Primer Bimestre'!V19+P19)&lt;9,1,0)</f>
        <v>0</v>
      </c>
      <c r="T19" s="77"/>
      <c r="U19" s="62"/>
      <c r="V19" s="62"/>
      <c r="W19" s="62"/>
      <c r="X19" s="62"/>
      <c r="Y19" s="62"/>
      <c r="Z19" s="62"/>
      <c r="AA19" s="62"/>
      <c r="AB19" s="62"/>
      <c r="AC19" s="62"/>
      <c r="AD19" s="62"/>
    </row>
    <row r="20" spans="1:30" x14ac:dyDescent="0.2">
      <c r="A20" s="4">
        <v>19</v>
      </c>
      <c r="B20" s="5" t="s">
        <v>58</v>
      </c>
      <c r="C20" s="4" t="s">
        <v>59</v>
      </c>
      <c r="D20" s="29" t="s">
        <v>60</v>
      </c>
      <c r="E20" s="47">
        <v>4</v>
      </c>
      <c r="F20" s="48">
        <v>4.5</v>
      </c>
      <c r="G20" s="49">
        <v>7.5</v>
      </c>
      <c r="H20" s="49">
        <v>6.5</v>
      </c>
      <c r="I20" s="50">
        <v>2</v>
      </c>
      <c r="J20" s="20">
        <v>2</v>
      </c>
      <c r="K20" s="24">
        <v>5</v>
      </c>
      <c r="L20" s="26">
        <v>5</v>
      </c>
      <c r="M20" s="37">
        <f t="shared" si="0"/>
        <v>2</v>
      </c>
      <c r="N20" s="39">
        <f t="shared" si="1"/>
        <v>2.25</v>
      </c>
      <c r="O20" s="16"/>
      <c r="P20" s="79">
        <f t="shared" si="2"/>
        <v>4.25</v>
      </c>
      <c r="Q20" s="40">
        <f>(14-'Primer Bimestre'!V20-'Segundo Bimestre'!P20)*(5/2)</f>
        <v>5.3792530708621955</v>
      </c>
      <c r="R20" s="40">
        <f t="shared" si="3"/>
        <v>0</v>
      </c>
      <c r="S20" s="40">
        <f>+IF((4+'Primer Bimestre'!V20+P20)&lt;9,1,0)</f>
        <v>0</v>
      </c>
      <c r="T20" s="77"/>
      <c r="U20" s="62"/>
      <c r="V20" s="62"/>
      <c r="W20" s="62"/>
      <c r="X20" s="62"/>
      <c r="Y20" s="62"/>
      <c r="Z20" s="62"/>
      <c r="AA20" s="62"/>
      <c r="AB20" s="62"/>
      <c r="AC20" s="62"/>
      <c r="AD20" s="62"/>
    </row>
    <row r="21" spans="1:30" x14ac:dyDescent="0.2">
      <c r="A21" s="7">
        <v>20</v>
      </c>
      <c r="B21" s="8" t="s">
        <v>61</v>
      </c>
      <c r="C21" s="7" t="s">
        <v>62</v>
      </c>
      <c r="D21" s="30" t="s">
        <v>63</v>
      </c>
      <c r="E21" s="47">
        <v>3</v>
      </c>
      <c r="F21" s="75">
        <v>3.3</v>
      </c>
      <c r="G21" s="49">
        <v>8</v>
      </c>
      <c r="H21" s="49">
        <v>4.5</v>
      </c>
      <c r="I21" s="50">
        <v>2</v>
      </c>
      <c r="J21" s="20">
        <v>0</v>
      </c>
      <c r="K21" s="24">
        <v>5</v>
      </c>
      <c r="L21" s="26">
        <v>5</v>
      </c>
      <c r="M21" s="37">
        <f t="shared" si="0"/>
        <v>2</v>
      </c>
      <c r="N21" s="39">
        <f t="shared" si="1"/>
        <v>1.8800000000000001</v>
      </c>
      <c r="O21" s="16"/>
      <c r="P21" s="79">
        <f t="shared" si="2"/>
        <v>3.88</v>
      </c>
      <c r="Q21" s="40">
        <f>(14-'Primer Bimestre'!V21-'Segundo Bimestre'!P21)*(5/2)</f>
        <v>10.5273315963338</v>
      </c>
      <c r="R21" s="82">
        <f t="shared" si="3"/>
        <v>1</v>
      </c>
      <c r="S21" s="40">
        <f>+IF((4+'Primer Bimestre'!V21+P21)&lt;9,1,0)</f>
        <v>0</v>
      </c>
      <c r="T21" s="77"/>
      <c r="U21" s="62"/>
      <c r="V21" s="62"/>
      <c r="W21" s="62"/>
      <c r="X21" s="62"/>
      <c r="Y21" s="62"/>
      <c r="Z21" s="62"/>
      <c r="AA21" s="62"/>
      <c r="AB21" s="62"/>
      <c r="AC21" s="62"/>
      <c r="AD21" s="62"/>
    </row>
    <row r="22" spans="1:30" x14ac:dyDescent="0.2">
      <c r="A22" s="4">
        <v>21</v>
      </c>
      <c r="B22" s="5" t="s">
        <v>64</v>
      </c>
      <c r="C22" s="72" t="s">
        <v>65</v>
      </c>
      <c r="D22" s="29" t="s">
        <v>66</v>
      </c>
      <c r="E22" s="47">
        <v>10</v>
      </c>
      <c r="F22" s="48">
        <v>7.5</v>
      </c>
      <c r="G22" s="49">
        <v>9</v>
      </c>
      <c r="H22" s="49">
        <v>10</v>
      </c>
      <c r="I22" s="50">
        <v>2</v>
      </c>
      <c r="J22" s="20">
        <v>2</v>
      </c>
      <c r="K22" s="24">
        <v>5</v>
      </c>
      <c r="L22" s="26">
        <v>5</v>
      </c>
      <c r="M22" s="37">
        <f t="shared" si="0"/>
        <v>2</v>
      </c>
      <c r="N22" s="39">
        <f t="shared" si="1"/>
        <v>3.65</v>
      </c>
      <c r="O22" s="16"/>
      <c r="P22" s="79">
        <f t="shared" si="2"/>
        <v>5.65</v>
      </c>
      <c r="Q22" s="40">
        <f>(14-'Primer Bimestre'!V22-'Segundo Bimestre'!P22)*(5/2)</f>
        <v>5.4340524905227561E-2</v>
      </c>
      <c r="R22" s="40">
        <f t="shared" si="3"/>
        <v>0</v>
      </c>
      <c r="S22" s="40">
        <f>+IF((4+'Primer Bimestre'!V22+P22)&lt;9,1,0)</f>
        <v>0</v>
      </c>
      <c r="T22" s="77"/>
      <c r="U22" s="62"/>
      <c r="V22" s="62"/>
      <c r="W22" s="62"/>
      <c r="X22" s="62"/>
      <c r="Y22" s="62"/>
      <c r="Z22" s="62"/>
      <c r="AA22" s="62"/>
      <c r="AB22" s="62"/>
      <c r="AC22" s="62"/>
      <c r="AD22" s="62"/>
    </row>
    <row r="23" spans="1:30" x14ac:dyDescent="0.2">
      <c r="A23" s="7">
        <v>22</v>
      </c>
      <c r="B23" s="8" t="s">
        <v>67</v>
      </c>
      <c r="C23" s="7" t="s">
        <v>68</v>
      </c>
      <c r="D23" s="30" t="s">
        <v>69</v>
      </c>
      <c r="E23" s="47">
        <v>6</v>
      </c>
      <c r="F23" s="48">
        <v>3.5</v>
      </c>
      <c r="G23" s="49">
        <v>8.5</v>
      </c>
      <c r="H23" s="49">
        <v>8.5</v>
      </c>
      <c r="I23" s="50">
        <v>2</v>
      </c>
      <c r="J23" s="20">
        <v>2</v>
      </c>
      <c r="K23" s="24">
        <v>5</v>
      </c>
      <c r="L23" s="26">
        <v>5</v>
      </c>
      <c r="M23" s="37">
        <f t="shared" si="0"/>
        <v>2</v>
      </c>
      <c r="N23" s="39">
        <f t="shared" si="1"/>
        <v>2.65</v>
      </c>
      <c r="O23" s="16"/>
      <c r="P23" s="79">
        <f t="shared" si="2"/>
        <v>4.6500000000000004</v>
      </c>
      <c r="Q23" s="40">
        <f>(14-'Primer Bimestre'!V23-'Segundo Bimestre'!P23)*(5/2)</f>
        <v>0.49384945347665798</v>
      </c>
      <c r="R23" s="40">
        <f t="shared" si="3"/>
        <v>0</v>
      </c>
      <c r="S23" s="40">
        <f>+IF((4+'Primer Bimestre'!V23+P23)&lt;9,1,0)</f>
        <v>0</v>
      </c>
      <c r="T23" s="77"/>
      <c r="U23" s="62"/>
      <c r="V23" s="62"/>
      <c r="W23" s="62"/>
      <c r="X23" s="62"/>
      <c r="Y23" s="62"/>
      <c r="Z23" s="62"/>
      <c r="AA23" s="62"/>
      <c r="AB23" s="62"/>
      <c r="AC23" s="62"/>
      <c r="AD23" s="62"/>
    </row>
    <row r="24" spans="1:30" x14ac:dyDescent="0.2">
      <c r="A24" s="4">
        <v>23</v>
      </c>
      <c r="B24" s="5" t="s">
        <v>70</v>
      </c>
      <c r="C24" s="4" t="s">
        <v>71</v>
      </c>
      <c r="D24" s="29" t="s">
        <v>72</v>
      </c>
      <c r="E24" s="47">
        <v>3</v>
      </c>
      <c r="F24" s="48">
        <v>2</v>
      </c>
      <c r="G24" s="49">
        <v>10</v>
      </c>
      <c r="H24" s="49">
        <v>2</v>
      </c>
      <c r="I24" s="50">
        <v>2</v>
      </c>
      <c r="J24" s="20">
        <v>2</v>
      </c>
      <c r="K24" s="24">
        <v>5</v>
      </c>
      <c r="L24" s="26">
        <v>5</v>
      </c>
      <c r="M24" s="37">
        <f t="shared" si="0"/>
        <v>2</v>
      </c>
      <c r="N24" s="39">
        <f t="shared" si="1"/>
        <v>1.7</v>
      </c>
      <c r="O24" s="16"/>
      <c r="P24" s="79">
        <f t="shared" si="2"/>
        <v>3.7</v>
      </c>
      <c r="Q24" s="40">
        <f>(14-'Primer Bimestre'!V24-'Segundo Bimestre'!P24)*(5/2)</f>
        <v>12.23092511371892</v>
      </c>
      <c r="R24" s="82">
        <f t="shared" si="3"/>
        <v>1</v>
      </c>
      <c r="S24" s="40">
        <f>+IF((4+'Primer Bimestre'!V24+P24)&lt;9,1,0)</f>
        <v>0</v>
      </c>
      <c r="T24" s="77"/>
      <c r="U24" s="62"/>
      <c r="V24" s="62"/>
      <c r="W24" s="62"/>
      <c r="X24" s="62"/>
      <c r="Y24" s="62"/>
      <c r="Z24" s="62"/>
      <c r="AA24" s="62"/>
      <c r="AB24" s="62"/>
      <c r="AC24" s="62"/>
      <c r="AD24" s="62"/>
    </row>
    <row r="25" spans="1:30" x14ac:dyDescent="0.2">
      <c r="A25" s="7">
        <v>24</v>
      </c>
      <c r="B25" s="8" t="s">
        <v>73</v>
      </c>
      <c r="C25" s="7" t="s">
        <v>74</v>
      </c>
      <c r="D25" s="30" t="s">
        <v>75</v>
      </c>
      <c r="E25" s="47">
        <v>4</v>
      </c>
      <c r="F25" s="48">
        <v>7</v>
      </c>
      <c r="G25" s="49">
        <v>8</v>
      </c>
      <c r="H25" s="49">
        <v>6.5</v>
      </c>
      <c r="I25" s="50">
        <v>2</v>
      </c>
      <c r="J25" s="20">
        <v>2</v>
      </c>
      <c r="K25" s="24">
        <v>5</v>
      </c>
      <c r="L25" s="26">
        <v>5</v>
      </c>
      <c r="M25" s="37">
        <f t="shared" si="0"/>
        <v>2</v>
      </c>
      <c r="N25" s="39">
        <f t="shared" si="1"/>
        <v>2.5499999999999998</v>
      </c>
      <c r="O25" s="16"/>
      <c r="P25" s="79">
        <f t="shared" si="2"/>
        <v>4.55</v>
      </c>
      <c r="Q25" s="40">
        <f>(14-'Primer Bimestre'!V25-'Segundo Bimestre'!P25)*(5/2)</f>
        <v>10.58236607142857</v>
      </c>
      <c r="R25" s="82">
        <f t="shared" si="3"/>
        <v>1</v>
      </c>
      <c r="S25" s="40">
        <f>+IF((4+'Primer Bimestre'!V25+P25)&lt;9,1,0)</f>
        <v>0</v>
      </c>
      <c r="T25" s="77"/>
      <c r="U25" s="62"/>
      <c r="V25" s="62"/>
      <c r="W25" s="62"/>
      <c r="X25" s="62"/>
      <c r="Y25" s="62"/>
      <c r="Z25" s="62"/>
      <c r="AA25" s="62"/>
      <c r="AB25" s="62"/>
      <c r="AC25" s="62"/>
      <c r="AD25" s="62"/>
    </row>
    <row r="26" spans="1:30" x14ac:dyDescent="0.2">
      <c r="A26" s="4">
        <v>25</v>
      </c>
      <c r="B26" s="5" t="s">
        <v>76</v>
      </c>
      <c r="C26" s="4" t="s">
        <v>77</v>
      </c>
      <c r="D26" s="29" t="s">
        <v>78</v>
      </c>
      <c r="E26" s="47">
        <v>1.5</v>
      </c>
      <c r="F26" s="48">
        <v>0</v>
      </c>
      <c r="G26" s="49">
        <v>10</v>
      </c>
      <c r="H26" s="49">
        <v>2.5</v>
      </c>
      <c r="I26" s="50">
        <v>2</v>
      </c>
      <c r="J26" s="20">
        <v>2</v>
      </c>
      <c r="K26" s="24">
        <v>5</v>
      </c>
      <c r="L26" s="26">
        <v>5</v>
      </c>
      <c r="M26" s="37">
        <f t="shared" si="0"/>
        <v>2</v>
      </c>
      <c r="N26" s="39">
        <f t="shared" si="1"/>
        <v>1.4</v>
      </c>
      <c r="O26" s="16"/>
      <c r="P26" s="79">
        <f t="shared" si="2"/>
        <v>3.4</v>
      </c>
      <c r="Q26" s="40">
        <f>(14-'Primer Bimestre'!V26-'Segundo Bimestre'!P26)*(5/2)</f>
        <v>12.71186248199642</v>
      </c>
      <c r="R26" s="82">
        <f t="shared" si="3"/>
        <v>1</v>
      </c>
      <c r="S26" s="40">
        <f>+IF((4+'Primer Bimestre'!V26+P26)&lt;9,1,0)</f>
        <v>0</v>
      </c>
      <c r="T26" s="77"/>
      <c r="U26" s="62"/>
      <c r="V26" s="62"/>
      <c r="W26" s="62"/>
      <c r="X26" s="62"/>
      <c r="Y26" s="62"/>
      <c r="Z26" s="62"/>
      <c r="AA26" s="62"/>
      <c r="AB26" s="62"/>
      <c r="AC26" s="62"/>
      <c r="AD26" s="62"/>
    </row>
    <row r="27" spans="1:30" x14ac:dyDescent="0.2">
      <c r="A27" s="7">
        <v>26</v>
      </c>
      <c r="B27" s="8" t="s">
        <v>79</v>
      </c>
      <c r="C27" s="7" t="s">
        <v>80</v>
      </c>
      <c r="D27" s="30" t="s">
        <v>81</v>
      </c>
      <c r="E27" s="47">
        <v>1.5</v>
      </c>
      <c r="F27" s="48">
        <v>1.5</v>
      </c>
      <c r="G27" s="49">
        <v>9.5</v>
      </c>
      <c r="H27" s="49">
        <v>1.5</v>
      </c>
      <c r="I27" s="50">
        <v>2</v>
      </c>
      <c r="J27" s="20">
        <v>2</v>
      </c>
      <c r="K27" s="24">
        <v>5</v>
      </c>
      <c r="L27" s="26">
        <v>5</v>
      </c>
      <c r="M27" s="37">
        <f t="shared" si="0"/>
        <v>2</v>
      </c>
      <c r="N27" s="39">
        <f t="shared" si="1"/>
        <v>1.4</v>
      </c>
      <c r="O27" s="16"/>
      <c r="P27" s="79">
        <f t="shared" si="2"/>
        <v>3.4</v>
      </c>
      <c r="Q27" s="40">
        <f>(14-'Primer Bimestre'!V27-'Segundo Bimestre'!P27)*(5/2)</f>
        <v>13.345105519341004</v>
      </c>
      <c r="R27" s="82">
        <f t="shared" si="3"/>
        <v>1</v>
      </c>
      <c r="S27" s="40">
        <f>+IF((4+'Primer Bimestre'!V27+P27)&lt;9,1,0)</f>
        <v>0</v>
      </c>
      <c r="T27" s="77"/>
      <c r="U27" s="62"/>
      <c r="V27" s="62"/>
      <c r="W27" s="62"/>
      <c r="X27" s="62"/>
      <c r="Y27" s="62"/>
      <c r="Z27" s="62"/>
      <c r="AA27" s="62"/>
      <c r="AB27" s="62"/>
      <c r="AC27" s="62"/>
      <c r="AD27" s="62"/>
    </row>
    <row r="28" spans="1:30" x14ac:dyDescent="0.2">
      <c r="A28" s="4">
        <v>27</v>
      </c>
      <c r="B28" s="5" t="s">
        <v>82</v>
      </c>
      <c r="C28" s="4" t="s">
        <v>83</v>
      </c>
      <c r="D28" s="29" t="s">
        <v>84</v>
      </c>
      <c r="E28" s="47">
        <v>6</v>
      </c>
      <c r="F28" s="48">
        <v>0.5</v>
      </c>
      <c r="G28" s="49">
        <v>9.5</v>
      </c>
      <c r="H28" s="49">
        <v>9</v>
      </c>
      <c r="I28" s="50">
        <v>2</v>
      </c>
      <c r="J28" s="20">
        <v>2</v>
      </c>
      <c r="K28" s="24">
        <v>5</v>
      </c>
      <c r="L28" s="26">
        <v>5</v>
      </c>
      <c r="M28" s="37">
        <f t="shared" si="0"/>
        <v>2</v>
      </c>
      <c r="N28" s="39">
        <f t="shared" si="1"/>
        <v>2.5</v>
      </c>
      <c r="O28" s="16"/>
      <c r="P28" s="79">
        <f t="shared" si="2"/>
        <v>4.5</v>
      </c>
      <c r="Q28" s="40">
        <f>(14-'Primer Bimestre'!V28-'Segundo Bimestre'!P28)*(5/2)</f>
        <v>10.531609735767393</v>
      </c>
      <c r="R28" s="82">
        <f t="shared" si="3"/>
        <v>1</v>
      </c>
      <c r="S28" s="40">
        <f>+IF((4+'Primer Bimestre'!V28+P28)&lt;9,1,0)</f>
        <v>0</v>
      </c>
      <c r="T28" s="77"/>
      <c r="U28" s="62"/>
      <c r="V28" s="62"/>
      <c r="W28" s="62"/>
      <c r="X28" s="62"/>
      <c r="Y28" s="62"/>
      <c r="Z28" s="62"/>
      <c r="AA28" s="62"/>
      <c r="AB28" s="62"/>
      <c r="AC28" s="62"/>
      <c r="AD28" s="62"/>
    </row>
    <row r="29" spans="1:30" x14ac:dyDescent="0.2">
      <c r="A29" s="7">
        <v>28</v>
      </c>
      <c r="B29" s="8" t="s">
        <v>85</v>
      </c>
      <c r="C29" s="72" t="s">
        <v>86</v>
      </c>
      <c r="D29" s="30" t="s">
        <v>87</v>
      </c>
      <c r="E29" s="47">
        <v>6</v>
      </c>
      <c r="F29" s="48">
        <v>5.5</v>
      </c>
      <c r="G29" s="49">
        <v>9</v>
      </c>
      <c r="H29" s="49">
        <v>9</v>
      </c>
      <c r="I29" s="50">
        <v>2</v>
      </c>
      <c r="J29" s="20">
        <v>2</v>
      </c>
      <c r="K29" s="24">
        <v>5</v>
      </c>
      <c r="L29" s="26">
        <v>5</v>
      </c>
      <c r="M29" s="37">
        <f t="shared" si="0"/>
        <v>2</v>
      </c>
      <c r="N29" s="39">
        <f t="shared" si="1"/>
        <v>2.95</v>
      </c>
      <c r="O29" s="16"/>
      <c r="P29" s="79">
        <f t="shared" si="2"/>
        <v>4.95</v>
      </c>
      <c r="Q29" s="40">
        <f>(14-'Primer Bimestre'!V29-'Segundo Bimestre'!P29)*(5/2)</f>
        <v>6.9642857142857135</v>
      </c>
      <c r="R29" s="40">
        <f t="shared" si="3"/>
        <v>0</v>
      </c>
      <c r="S29" s="40">
        <f>+IF((4+'Primer Bimestre'!V29+P29)&lt;9,1,0)</f>
        <v>0</v>
      </c>
      <c r="T29" s="77"/>
      <c r="U29" s="62"/>
      <c r="V29" s="62"/>
      <c r="W29" s="62"/>
      <c r="X29" s="62"/>
      <c r="Y29" s="62"/>
      <c r="Z29" s="62"/>
      <c r="AA29" s="62"/>
      <c r="AB29" s="62"/>
      <c r="AC29" s="62"/>
      <c r="AD29" s="62"/>
    </row>
    <row r="30" spans="1:30" x14ac:dyDescent="0.2">
      <c r="A30" s="4">
        <v>29</v>
      </c>
      <c r="B30" s="5" t="s">
        <v>88</v>
      </c>
      <c r="C30" s="4" t="s">
        <v>89</v>
      </c>
      <c r="D30" s="29" t="s">
        <v>90</v>
      </c>
      <c r="E30" s="47">
        <v>0.5</v>
      </c>
      <c r="F30" s="48">
        <v>4</v>
      </c>
      <c r="G30" s="49">
        <v>9.5</v>
      </c>
      <c r="H30" s="49">
        <v>5.5</v>
      </c>
      <c r="I30" s="50">
        <v>2</v>
      </c>
      <c r="J30" s="20">
        <v>2</v>
      </c>
      <c r="K30" s="24">
        <v>5</v>
      </c>
      <c r="L30" s="26">
        <v>5</v>
      </c>
      <c r="M30" s="37">
        <f t="shared" si="0"/>
        <v>2</v>
      </c>
      <c r="N30" s="39">
        <f t="shared" si="1"/>
        <v>1.95</v>
      </c>
      <c r="O30" s="16"/>
      <c r="P30" s="79">
        <f t="shared" si="2"/>
        <v>3.95</v>
      </c>
      <c r="Q30" s="40">
        <f>(14-'Primer Bimestre'!V30-'Segundo Bimestre'!P30)*(5/2)</f>
        <v>14.3324039686582</v>
      </c>
      <c r="R30" s="82">
        <f t="shared" si="3"/>
        <v>1</v>
      </c>
      <c r="S30" s="40">
        <f>+IF((4+'Primer Bimestre'!V30+P30)&lt;9,1,0)</f>
        <v>0</v>
      </c>
      <c r="T30" s="77"/>
      <c r="U30" s="62"/>
      <c r="V30" s="62"/>
      <c r="W30" s="62"/>
      <c r="X30" s="62"/>
      <c r="Y30" s="62"/>
      <c r="Z30" s="62"/>
      <c r="AA30" s="62"/>
      <c r="AB30" s="62"/>
      <c r="AC30" s="62"/>
      <c r="AD30" s="62"/>
    </row>
    <row r="31" spans="1:30" x14ac:dyDescent="0.2">
      <c r="A31" s="7">
        <v>30</v>
      </c>
      <c r="B31" s="8" t="s">
        <v>91</v>
      </c>
      <c r="C31" s="7" t="s">
        <v>92</v>
      </c>
      <c r="D31" s="30" t="s">
        <v>93</v>
      </c>
      <c r="E31" s="47">
        <v>3</v>
      </c>
      <c r="F31" s="48">
        <v>6</v>
      </c>
      <c r="G31" s="49">
        <v>8</v>
      </c>
      <c r="H31" s="49">
        <v>7</v>
      </c>
      <c r="I31" s="50">
        <v>2</v>
      </c>
      <c r="J31" s="20">
        <v>2</v>
      </c>
      <c r="K31" s="24">
        <v>5</v>
      </c>
      <c r="L31" s="26">
        <v>5</v>
      </c>
      <c r="M31" s="37">
        <f t="shared" si="0"/>
        <v>2</v>
      </c>
      <c r="N31" s="39">
        <f t="shared" si="1"/>
        <v>2.4</v>
      </c>
      <c r="O31" s="16"/>
      <c r="P31" s="79">
        <f t="shared" si="2"/>
        <v>4.4000000000000004</v>
      </c>
      <c r="Q31" s="40">
        <f>(14-'Primer Bimestre'!V31-'Segundo Bimestre'!P31)*(5/2)</f>
        <v>8.0174107142857132</v>
      </c>
      <c r="R31" s="40">
        <f t="shared" si="3"/>
        <v>0</v>
      </c>
      <c r="S31" s="40">
        <f>+IF((4+'Primer Bimestre'!V31+P31)&lt;9,1,0)</f>
        <v>0</v>
      </c>
      <c r="T31" s="77"/>
      <c r="U31" s="62"/>
      <c r="V31" s="62"/>
      <c r="W31" s="62"/>
      <c r="X31" s="62"/>
      <c r="Y31" s="62"/>
      <c r="Z31" s="62"/>
      <c r="AA31" s="62"/>
      <c r="AB31" s="62"/>
      <c r="AC31" s="62"/>
      <c r="AD31" s="62"/>
    </row>
    <row r="32" spans="1:30" x14ac:dyDescent="0.2">
      <c r="A32" s="4">
        <v>31</v>
      </c>
      <c r="B32" s="5" t="s">
        <v>94</v>
      </c>
      <c r="C32" s="72" t="s">
        <v>95</v>
      </c>
      <c r="D32" s="29" t="s">
        <v>96</v>
      </c>
      <c r="E32" s="47">
        <v>6.5</v>
      </c>
      <c r="F32" s="48">
        <v>7</v>
      </c>
      <c r="G32" s="49">
        <v>9</v>
      </c>
      <c r="H32" s="49">
        <v>10</v>
      </c>
      <c r="I32" s="50">
        <v>2</v>
      </c>
      <c r="J32" s="20">
        <v>2</v>
      </c>
      <c r="K32" s="24">
        <v>5</v>
      </c>
      <c r="L32" s="26">
        <v>5</v>
      </c>
      <c r="M32" s="37">
        <f t="shared" si="0"/>
        <v>2</v>
      </c>
      <c r="N32" s="39">
        <f t="shared" si="1"/>
        <v>3.25</v>
      </c>
      <c r="O32" s="16"/>
      <c r="P32" s="79">
        <f t="shared" si="2"/>
        <v>5.25</v>
      </c>
      <c r="Q32" s="40">
        <f>(14-'Primer Bimestre'!V32-'Segundo Bimestre'!P32)*(5/2)</f>
        <v>0.93804810056679511</v>
      </c>
      <c r="R32" s="40">
        <f t="shared" si="3"/>
        <v>0</v>
      </c>
      <c r="S32" s="40">
        <f>+IF((4+'Primer Bimestre'!V32+P32)&lt;9,1,0)</f>
        <v>0</v>
      </c>
      <c r="T32" s="77"/>
      <c r="U32" s="62"/>
      <c r="V32" s="62"/>
      <c r="W32" s="62"/>
      <c r="X32" s="62"/>
      <c r="Y32" s="62"/>
      <c r="Z32" s="62"/>
      <c r="AA32" s="62"/>
      <c r="AB32" s="62"/>
      <c r="AC32" s="62"/>
      <c r="AD32" s="62"/>
    </row>
    <row r="33" spans="1:30" x14ac:dyDescent="0.2">
      <c r="A33" s="7">
        <v>32</v>
      </c>
      <c r="B33" s="8" t="s">
        <v>97</v>
      </c>
      <c r="C33" s="7" t="s">
        <v>98</v>
      </c>
      <c r="D33" s="30" t="s">
        <v>99</v>
      </c>
      <c r="E33" s="47">
        <v>4</v>
      </c>
      <c r="F33" s="48">
        <v>2.5</v>
      </c>
      <c r="G33" s="49">
        <v>3.5</v>
      </c>
      <c r="H33" s="49">
        <v>3.5</v>
      </c>
      <c r="I33" s="50">
        <v>2</v>
      </c>
      <c r="J33" s="20">
        <v>2</v>
      </c>
      <c r="K33" s="24">
        <v>5</v>
      </c>
      <c r="L33" s="26">
        <v>5</v>
      </c>
      <c r="M33" s="37">
        <f t="shared" si="0"/>
        <v>2</v>
      </c>
      <c r="N33" s="39">
        <f t="shared" si="1"/>
        <v>1.35</v>
      </c>
      <c r="O33" s="16"/>
      <c r="P33" s="79">
        <f t="shared" si="2"/>
        <v>3.35</v>
      </c>
      <c r="Q33" s="40">
        <f>(14-'Primer Bimestre'!V33-'Segundo Bimestre'!P33)*(5/2)</f>
        <v>13.826785714285714</v>
      </c>
      <c r="R33" s="82">
        <f t="shared" si="3"/>
        <v>1</v>
      </c>
      <c r="S33" s="40">
        <f>+IF((4+'Primer Bimestre'!V33+P33)&lt;9,1,0)</f>
        <v>0</v>
      </c>
      <c r="T33" s="77"/>
      <c r="U33" s="62"/>
      <c r="V33" s="62"/>
      <c r="W33" s="62"/>
      <c r="X33" s="62"/>
      <c r="Y33" s="62"/>
      <c r="Z33" s="62"/>
      <c r="AA33" s="62"/>
      <c r="AB33" s="62"/>
      <c r="AC33" s="62"/>
      <c r="AD33" s="62"/>
    </row>
    <row r="34" spans="1:30" x14ac:dyDescent="0.2">
      <c r="A34" s="4">
        <v>33</v>
      </c>
      <c r="B34" s="5" t="s">
        <v>100</v>
      </c>
      <c r="C34" s="4" t="s">
        <v>101</v>
      </c>
      <c r="D34" s="29" t="s">
        <v>102</v>
      </c>
      <c r="E34" s="47">
        <v>3</v>
      </c>
      <c r="F34" s="48">
        <v>2</v>
      </c>
      <c r="G34" s="49">
        <v>5</v>
      </c>
      <c r="H34" s="49">
        <v>5</v>
      </c>
      <c r="I34" s="50">
        <v>2</v>
      </c>
      <c r="J34" s="20">
        <v>2</v>
      </c>
      <c r="K34" s="24">
        <v>5</v>
      </c>
      <c r="L34" s="26">
        <v>5</v>
      </c>
      <c r="M34" s="37">
        <f t="shared" si="0"/>
        <v>2</v>
      </c>
      <c r="N34" s="39">
        <f t="shared" si="1"/>
        <v>1.5</v>
      </c>
      <c r="O34" s="16"/>
      <c r="P34" s="79">
        <f t="shared" si="2"/>
        <v>3.5</v>
      </c>
      <c r="Q34" s="40">
        <f>(14-'Primer Bimestre'!V34-'Segundo Bimestre'!P34)*(5/2)</f>
        <v>11.337859735767397</v>
      </c>
      <c r="R34" s="82">
        <f t="shared" si="3"/>
        <v>1</v>
      </c>
      <c r="S34" s="40">
        <f>+IF((4+'Primer Bimestre'!V34+P34)&lt;9,1,0)</f>
        <v>0</v>
      </c>
      <c r="T34" s="77"/>
      <c r="U34" s="62"/>
      <c r="V34" s="62"/>
      <c r="W34" s="62"/>
      <c r="X34" s="62"/>
      <c r="Y34" s="62"/>
      <c r="Z34" s="62"/>
      <c r="AA34" s="62"/>
      <c r="AB34" s="62"/>
      <c r="AC34" s="62"/>
      <c r="AD34" s="62"/>
    </row>
    <row r="35" spans="1:30" x14ac:dyDescent="0.2">
      <c r="A35" s="7">
        <v>34</v>
      </c>
      <c r="B35" s="8" t="s">
        <v>103</v>
      </c>
      <c r="C35" s="7" t="s">
        <v>104</v>
      </c>
      <c r="D35" s="30" t="s">
        <v>105</v>
      </c>
      <c r="E35" s="47">
        <v>3</v>
      </c>
      <c r="F35" s="48">
        <v>6.5</v>
      </c>
      <c r="G35" s="49">
        <v>10</v>
      </c>
      <c r="H35" s="49">
        <v>3</v>
      </c>
      <c r="I35" s="50">
        <v>2</v>
      </c>
      <c r="J35" s="20">
        <v>2</v>
      </c>
      <c r="K35" s="24">
        <v>5</v>
      </c>
      <c r="L35" s="26">
        <v>5</v>
      </c>
      <c r="M35" s="37">
        <f t="shared" si="0"/>
        <v>2</v>
      </c>
      <c r="N35" s="39">
        <f t="shared" si="1"/>
        <v>2.25</v>
      </c>
      <c r="O35" s="16"/>
      <c r="P35" s="79">
        <f t="shared" si="2"/>
        <v>4.25</v>
      </c>
      <c r="Q35" s="40">
        <f>(14-'Primer Bimestre'!V35-'Segundo Bimestre'!P35)*(5/2)</f>
        <v>6.8241392677107022</v>
      </c>
      <c r="R35" s="40">
        <f t="shared" si="3"/>
        <v>0</v>
      </c>
      <c r="S35" s="40">
        <f>+IF((4+'Primer Bimestre'!V35+P35)&lt;9,1,0)</f>
        <v>0</v>
      </c>
      <c r="T35" s="77"/>
      <c r="U35" s="62"/>
      <c r="V35" s="62"/>
      <c r="W35" s="62"/>
      <c r="X35" s="62"/>
      <c r="Y35" s="62"/>
      <c r="Z35" s="62"/>
      <c r="AA35" s="62"/>
      <c r="AB35" s="62"/>
      <c r="AC35" s="62"/>
      <c r="AD35" s="62"/>
    </row>
    <row r="36" spans="1:30" x14ac:dyDescent="0.2">
      <c r="A36" s="4">
        <v>35</v>
      </c>
      <c r="B36" s="5" t="s">
        <v>106</v>
      </c>
      <c r="C36" s="72" t="s">
        <v>107</v>
      </c>
      <c r="D36" s="29" t="s">
        <v>108</v>
      </c>
      <c r="E36" s="47">
        <v>8</v>
      </c>
      <c r="F36" s="48">
        <v>9.5</v>
      </c>
      <c r="G36" s="49">
        <v>8</v>
      </c>
      <c r="H36" s="49">
        <v>10</v>
      </c>
      <c r="I36" s="50">
        <v>2</v>
      </c>
      <c r="J36" s="20">
        <v>2</v>
      </c>
      <c r="K36" s="24">
        <v>5</v>
      </c>
      <c r="L36" s="26">
        <v>5</v>
      </c>
      <c r="M36" s="37">
        <f t="shared" si="0"/>
        <v>2</v>
      </c>
      <c r="N36" s="39">
        <f t="shared" si="1"/>
        <v>3.55</v>
      </c>
      <c r="O36" s="16"/>
      <c r="P36" s="79">
        <f t="shared" si="2"/>
        <v>5.55</v>
      </c>
      <c r="Q36" s="40">
        <f>(14-'Primer Bimestre'!V36-'Segundo Bimestre'!P36)*(5/2)</f>
        <v>-1.0122388884846534</v>
      </c>
      <c r="R36" s="40">
        <f t="shared" si="3"/>
        <v>0</v>
      </c>
      <c r="S36" s="40">
        <f>+IF((4+'Primer Bimestre'!V36+P36)&lt;9,1,0)</f>
        <v>0</v>
      </c>
      <c r="T36" s="77"/>
      <c r="U36" s="62"/>
      <c r="V36" s="62"/>
      <c r="W36" s="62"/>
      <c r="X36" s="62"/>
      <c r="Y36" s="62"/>
      <c r="Z36" s="62"/>
      <c r="AA36" s="62"/>
      <c r="AB36" s="62"/>
      <c r="AC36" s="62"/>
      <c r="AD36" s="62"/>
    </row>
    <row r="37" spans="1:30" x14ac:dyDescent="0.2">
      <c r="A37" s="7">
        <v>36</v>
      </c>
      <c r="B37" s="8" t="s">
        <v>109</v>
      </c>
      <c r="C37" s="72" t="s">
        <v>110</v>
      </c>
      <c r="D37" s="30" t="s">
        <v>111</v>
      </c>
      <c r="E37" s="47">
        <v>6</v>
      </c>
      <c r="F37" s="48">
        <v>8.5</v>
      </c>
      <c r="G37" s="49">
        <v>7.5</v>
      </c>
      <c r="H37" s="49">
        <v>10</v>
      </c>
      <c r="I37" s="50">
        <v>2</v>
      </c>
      <c r="J37" s="20">
        <v>2</v>
      </c>
      <c r="K37" s="24">
        <v>5</v>
      </c>
      <c r="L37" s="26">
        <v>5</v>
      </c>
      <c r="M37" s="37">
        <f t="shared" si="0"/>
        <v>2</v>
      </c>
      <c r="N37" s="39">
        <f t="shared" si="1"/>
        <v>3.2</v>
      </c>
      <c r="O37" s="16"/>
      <c r="P37" s="79">
        <f t="shared" si="2"/>
        <v>5.2</v>
      </c>
      <c r="Q37" s="40">
        <f>(14-'Primer Bimestre'!V37-'Segundo Bimestre'!P37)*(5/2)</f>
        <v>2.2698780708621968</v>
      </c>
      <c r="R37" s="40">
        <f t="shared" si="3"/>
        <v>0</v>
      </c>
      <c r="S37" s="40">
        <f>+IF((4+'Primer Bimestre'!V37+P37)&lt;9,1,0)</f>
        <v>0</v>
      </c>
      <c r="T37" s="77"/>
      <c r="U37" s="62"/>
      <c r="V37" s="62"/>
      <c r="W37" s="62"/>
      <c r="X37" s="62"/>
      <c r="Y37" s="62"/>
      <c r="Z37" s="62"/>
      <c r="AA37" s="62"/>
      <c r="AB37" s="62"/>
      <c r="AC37" s="62"/>
      <c r="AD37" s="62"/>
    </row>
    <row r="38" spans="1:30" x14ac:dyDescent="0.2">
      <c r="A38" s="4">
        <v>37</v>
      </c>
      <c r="B38" s="5" t="s">
        <v>112</v>
      </c>
      <c r="C38" s="72" t="s">
        <v>113</v>
      </c>
      <c r="D38" s="29" t="s">
        <v>114</v>
      </c>
      <c r="E38" s="47">
        <v>5</v>
      </c>
      <c r="F38" s="48">
        <v>7.5</v>
      </c>
      <c r="G38" s="49">
        <v>9</v>
      </c>
      <c r="H38" s="49">
        <v>10</v>
      </c>
      <c r="I38" s="50">
        <v>2</v>
      </c>
      <c r="J38" s="20">
        <v>2</v>
      </c>
      <c r="K38" s="24">
        <v>5</v>
      </c>
      <c r="L38" s="26">
        <v>5</v>
      </c>
      <c r="M38" s="37">
        <f t="shared" si="0"/>
        <v>2</v>
      </c>
      <c r="N38" s="39">
        <f t="shared" si="1"/>
        <v>3.15</v>
      </c>
      <c r="O38" s="16"/>
      <c r="P38" s="79">
        <f t="shared" si="2"/>
        <v>5.15</v>
      </c>
      <c r="Q38" s="40">
        <f>(14-'Primer Bimestre'!V38-'Segundo Bimestre'!P38)*(5/2)</f>
        <v>1.4073823050552958</v>
      </c>
      <c r="R38" s="40">
        <f t="shared" si="3"/>
        <v>0</v>
      </c>
      <c r="S38" s="40">
        <f>+IF((4+'Primer Bimestre'!V38+P38)&lt;9,1,0)</f>
        <v>0</v>
      </c>
      <c r="T38" s="77"/>
      <c r="U38" s="62"/>
      <c r="V38" s="62"/>
      <c r="W38" s="62"/>
      <c r="X38" s="62"/>
      <c r="Y38" s="62"/>
      <c r="Z38" s="62"/>
      <c r="AA38" s="62"/>
      <c r="AB38" s="62"/>
      <c r="AC38" s="62"/>
      <c r="AD38" s="62"/>
    </row>
    <row r="39" spans="1:30" x14ac:dyDescent="0.2">
      <c r="A39" s="7">
        <v>38</v>
      </c>
      <c r="B39" s="8" t="s">
        <v>115</v>
      </c>
      <c r="C39" s="7" t="s">
        <v>116</v>
      </c>
      <c r="D39" s="30" t="s">
        <v>117</v>
      </c>
      <c r="E39" s="47">
        <v>3</v>
      </c>
      <c r="F39" s="48">
        <v>1</v>
      </c>
      <c r="G39" s="49">
        <v>8.5</v>
      </c>
      <c r="H39" s="49">
        <v>3</v>
      </c>
      <c r="I39" s="50">
        <v>2</v>
      </c>
      <c r="J39" s="20">
        <v>2</v>
      </c>
      <c r="K39" s="24">
        <v>5</v>
      </c>
      <c r="L39" s="26">
        <v>5</v>
      </c>
      <c r="M39" s="37">
        <f t="shared" si="0"/>
        <v>2</v>
      </c>
      <c r="N39" s="39">
        <f t="shared" si="1"/>
        <v>1.55</v>
      </c>
      <c r="O39" s="16"/>
      <c r="P39" s="79">
        <f t="shared" si="2"/>
        <v>3.55</v>
      </c>
      <c r="Q39" s="40">
        <f>(14-'Primer Bimestre'!V39-'Segundo Bimestre'!P39)*(5/2)</f>
        <v>6.3694859340212489</v>
      </c>
      <c r="R39" s="40">
        <f t="shared" si="3"/>
        <v>0</v>
      </c>
      <c r="S39" s="40">
        <f>+IF((4+'Primer Bimestre'!V39+P39)&lt;9,1,0)</f>
        <v>0</v>
      </c>
      <c r="T39" s="77"/>
      <c r="U39" s="62"/>
      <c r="V39" s="62"/>
      <c r="W39" s="62"/>
      <c r="X39" s="62"/>
      <c r="Y39" s="62"/>
      <c r="Z39" s="62"/>
      <c r="AA39" s="62"/>
      <c r="AB39" s="62"/>
      <c r="AC39" s="62"/>
      <c r="AD39" s="62"/>
    </row>
    <row r="40" spans="1:30" s="61" customFormat="1" x14ac:dyDescent="0.2">
      <c r="A40" s="53">
        <v>39</v>
      </c>
      <c r="B40" s="54" t="s">
        <v>118</v>
      </c>
      <c r="C40" s="53" t="s">
        <v>119</v>
      </c>
      <c r="D40" s="55" t="s">
        <v>120</v>
      </c>
      <c r="E40" s="56">
        <v>0</v>
      </c>
      <c r="F40" s="57">
        <v>0</v>
      </c>
      <c r="G40" s="57">
        <v>0</v>
      </c>
      <c r="H40" s="57">
        <v>0</v>
      </c>
      <c r="I40" s="57">
        <v>0</v>
      </c>
      <c r="J40" s="58">
        <v>0</v>
      </c>
      <c r="K40" s="58">
        <v>0</v>
      </c>
      <c r="L40" s="58">
        <v>0</v>
      </c>
      <c r="M40" s="59">
        <f t="shared" si="0"/>
        <v>0</v>
      </c>
      <c r="N40" s="60">
        <f t="shared" si="1"/>
        <v>0</v>
      </c>
      <c r="O40" s="58"/>
      <c r="P40" s="85">
        <f t="shared" si="2"/>
        <v>0</v>
      </c>
      <c r="Q40" s="60">
        <f>(14-'Primer Bimestre'!V40-'Segundo Bimestre'!P40)*(5/2)</f>
        <v>21.674640264232607</v>
      </c>
      <c r="R40" s="82">
        <f t="shared" si="3"/>
        <v>1</v>
      </c>
      <c r="S40" s="40">
        <f>+IF((4+'Primer Bimestre'!V40+P40)&lt;9,1,0)</f>
        <v>0</v>
      </c>
      <c r="T40" s="77"/>
      <c r="U40" s="62"/>
      <c r="V40" s="62"/>
      <c r="W40" s="62"/>
      <c r="X40" s="62"/>
      <c r="Y40" s="62"/>
      <c r="Z40" s="62"/>
      <c r="AA40" s="62"/>
      <c r="AB40" s="62"/>
      <c r="AC40" s="62"/>
      <c r="AD40" s="62"/>
    </row>
    <row r="41" spans="1:30" x14ac:dyDescent="0.2">
      <c r="A41" s="7">
        <v>40</v>
      </c>
      <c r="B41" s="8" t="s">
        <v>121</v>
      </c>
      <c r="C41" s="7" t="s">
        <v>122</v>
      </c>
      <c r="D41" s="30" t="s">
        <v>123</v>
      </c>
      <c r="E41" s="47">
        <v>4</v>
      </c>
      <c r="F41" s="48">
        <v>7</v>
      </c>
      <c r="G41" s="49">
        <v>8</v>
      </c>
      <c r="H41" s="49">
        <v>6</v>
      </c>
      <c r="I41" s="50">
        <v>2</v>
      </c>
      <c r="J41" s="20">
        <v>2</v>
      </c>
      <c r="K41" s="24">
        <v>5</v>
      </c>
      <c r="L41" s="26">
        <v>5</v>
      </c>
      <c r="M41" s="37">
        <f t="shared" si="0"/>
        <v>2</v>
      </c>
      <c r="N41" s="39">
        <f t="shared" si="1"/>
        <v>2.5</v>
      </c>
      <c r="O41" s="16"/>
      <c r="P41" s="79">
        <f t="shared" si="2"/>
        <v>4.5</v>
      </c>
      <c r="Q41" s="40">
        <f>(14-'Primer Bimestre'!V41-'Segundo Bimestre'!P41)*(5/2)</f>
        <v>4.8091888095158897</v>
      </c>
      <c r="R41" s="40">
        <f t="shared" si="3"/>
        <v>0</v>
      </c>
      <c r="S41" s="40">
        <f>+IF((4+'Primer Bimestre'!V41+P41)&lt;9,1,0)</f>
        <v>0</v>
      </c>
      <c r="T41" s="77"/>
      <c r="U41" s="62"/>
      <c r="V41" s="62"/>
      <c r="W41" s="62"/>
      <c r="X41" s="62"/>
      <c r="Y41" s="62"/>
      <c r="Z41" s="62"/>
      <c r="AA41" s="62"/>
      <c r="AB41" s="62"/>
      <c r="AC41" s="62"/>
      <c r="AD41" s="62"/>
    </row>
    <row r="42" spans="1:30" x14ac:dyDescent="0.2">
      <c r="A42" s="4">
        <v>41</v>
      </c>
      <c r="B42" s="5" t="s">
        <v>124</v>
      </c>
      <c r="C42" s="4" t="s">
        <v>125</v>
      </c>
      <c r="D42" s="29" t="s">
        <v>126</v>
      </c>
      <c r="E42" s="47">
        <v>2</v>
      </c>
      <c r="F42" s="48">
        <v>3</v>
      </c>
      <c r="G42" s="49">
        <v>7.5</v>
      </c>
      <c r="H42" s="49">
        <v>6</v>
      </c>
      <c r="I42" s="50">
        <v>2</v>
      </c>
      <c r="J42" s="20">
        <v>2</v>
      </c>
      <c r="K42" s="24">
        <v>5</v>
      </c>
      <c r="L42" s="26">
        <v>5</v>
      </c>
      <c r="M42" s="37">
        <f t="shared" si="0"/>
        <v>2</v>
      </c>
      <c r="N42" s="39">
        <f t="shared" si="1"/>
        <v>1.85</v>
      </c>
      <c r="O42" s="16"/>
      <c r="P42" s="79">
        <f t="shared" si="2"/>
        <v>3.85</v>
      </c>
      <c r="Q42" s="40">
        <f>(14-'Primer Bimestre'!V42-'Segundo Bimestre'!P42)*(5/2)</f>
        <v>8.7705519479124376</v>
      </c>
      <c r="R42" s="40">
        <f t="shared" si="3"/>
        <v>0</v>
      </c>
      <c r="S42" s="40">
        <f>+IF((4+'Primer Bimestre'!V42+P42)&lt;9,1,0)</f>
        <v>0</v>
      </c>
      <c r="T42" s="77"/>
      <c r="U42" s="62"/>
      <c r="V42" s="62"/>
      <c r="W42" s="62"/>
      <c r="X42" s="62"/>
      <c r="Y42" s="62"/>
      <c r="Z42" s="62"/>
      <c r="AA42" s="62"/>
      <c r="AB42" s="62"/>
      <c r="AC42" s="62"/>
      <c r="AD42" s="62"/>
    </row>
    <row r="43" spans="1:30" s="61" customFormat="1" x14ac:dyDescent="0.2">
      <c r="A43" s="53">
        <v>42</v>
      </c>
      <c r="B43" s="54" t="s">
        <v>127</v>
      </c>
      <c r="C43" s="53" t="s">
        <v>128</v>
      </c>
      <c r="D43" s="55" t="s">
        <v>129</v>
      </c>
      <c r="E43" s="56">
        <v>0.5</v>
      </c>
      <c r="F43" s="57">
        <v>0</v>
      </c>
      <c r="G43" s="57">
        <v>0</v>
      </c>
      <c r="H43" s="57">
        <v>0</v>
      </c>
      <c r="I43" s="57">
        <v>0</v>
      </c>
      <c r="J43" s="58">
        <v>0</v>
      </c>
      <c r="K43" s="58">
        <v>5</v>
      </c>
      <c r="L43" s="58">
        <v>0</v>
      </c>
      <c r="M43" s="59">
        <f t="shared" si="0"/>
        <v>1</v>
      </c>
      <c r="N43" s="60">
        <f t="shared" si="1"/>
        <v>0.05</v>
      </c>
      <c r="O43" s="58"/>
      <c r="P43" s="85">
        <f t="shared" si="2"/>
        <v>1.05</v>
      </c>
      <c r="Q43" s="60">
        <f>(14-'Primer Bimestre'!V43-'Segundo Bimestre'!P43)*(5/2)</f>
        <v>18.90026023808732</v>
      </c>
      <c r="R43" s="82">
        <f t="shared" si="3"/>
        <v>1</v>
      </c>
      <c r="S43" s="40">
        <f>+IF((4+'Primer Bimestre'!V43+P43)&lt;9,1,0)</f>
        <v>0</v>
      </c>
      <c r="T43" s="77"/>
      <c r="U43" s="62"/>
      <c r="V43" s="62"/>
      <c r="W43" s="62"/>
      <c r="X43" s="62"/>
      <c r="Y43" s="62"/>
      <c r="Z43" s="62"/>
      <c r="AA43" s="62"/>
      <c r="AB43" s="62"/>
      <c r="AC43" s="62"/>
      <c r="AD43" s="62"/>
    </row>
    <row r="44" spans="1:30" x14ac:dyDescent="0.2">
      <c r="A44" s="4">
        <v>43</v>
      </c>
      <c r="B44" s="5" t="s">
        <v>130</v>
      </c>
      <c r="C44" s="4" t="s">
        <v>131</v>
      </c>
      <c r="D44" s="29" t="s">
        <v>132</v>
      </c>
      <c r="E44" s="47">
        <v>3</v>
      </c>
      <c r="F44" s="48">
        <v>7.5</v>
      </c>
      <c r="G44" s="49">
        <v>9</v>
      </c>
      <c r="H44" s="49">
        <v>8</v>
      </c>
      <c r="I44" s="50">
        <v>2</v>
      </c>
      <c r="J44" s="20">
        <v>2</v>
      </c>
      <c r="K44" s="24">
        <v>5</v>
      </c>
      <c r="L44" s="26">
        <v>5</v>
      </c>
      <c r="M44" s="37">
        <f t="shared" si="0"/>
        <v>2</v>
      </c>
      <c r="N44" s="39">
        <f t="shared" si="1"/>
        <v>2.75</v>
      </c>
      <c r="O44" s="16"/>
      <c r="P44" s="79">
        <f t="shared" si="2"/>
        <v>4.75</v>
      </c>
      <c r="Q44" s="40">
        <f>(14-'Primer Bimestre'!V44-'Segundo Bimestre'!P44)*(5/2)</f>
        <v>7.376339285714284</v>
      </c>
      <c r="R44" s="40">
        <f t="shared" si="3"/>
        <v>0</v>
      </c>
      <c r="S44" s="40">
        <f>+IF((4+'Primer Bimestre'!V44+P44)&lt;9,1,0)</f>
        <v>0</v>
      </c>
      <c r="T44" s="77"/>
      <c r="U44" s="62"/>
      <c r="V44" s="62"/>
      <c r="W44" s="62"/>
      <c r="X44" s="62"/>
      <c r="Y44" s="62"/>
      <c r="Z44" s="62"/>
      <c r="AA44" s="62"/>
      <c r="AB44" s="62"/>
      <c r="AC44" s="62"/>
      <c r="AD44" s="62"/>
    </row>
    <row r="45" spans="1:30" x14ac:dyDescent="0.2">
      <c r="A45" s="7">
        <v>44</v>
      </c>
      <c r="B45" s="8" t="s">
        <v>133</v>
      </c>
      <c r="C45" s="72" t="s">
        <v>134</v>
      </c>
      <c r="D45" s="30" t="s">
        <v>135</v>
      </c>
      <c r="E45" s="47">
        <v>6</v>
      </c>
      <c r="F45" s="48">
        <v>5</v>
      </c>
      <c r="G45" s="49">
        <v>10</v>
      </c>
      <c r="H45" s="49">
        <v>10</v>
      </c>
      <c r="I45" s="50">
        <v>2</v>
      </c>
      <c r="J45" s="20">
        <v>2</v>
      </c>
      <c r="K45" s="24">
        <v>5</v>
      </c>
      <c r="L45" s="26">
        <v>5</v>
      </c>
      <c r="M45" s="37">
        <f t="shared" si="0"/>
        <v>2</v>
      </c>
      <c r="N45" s="39">
        <f t="shared" si="1"/>
        <v>3.1</v>
      </c>
      <c r="O45" s="16"/>
      <c r="P45" s="79">
        <f t="shared" si="2"/>
        <v>5.0999999999999996</v>
      </c>
      <c r="Q45" s="40">
        <f>(14-'Primer Bimestre'!V45-'Segundo Bimestre'!P45)*(5/2)</f>
        <v>4.1916393994332086</v>
      </c>
      <c r="R45" s="40">
        <f t="shared" si="3"/>
        <v>0</v>
      </c>
      <c r="S45" s="40">
        <f>+IF((4+'Primer Bimestre'!V45+P45)&lt;9,1,0)</f>
        <v>0</v>
      </c>
      <c r="T45" s="77"/>
      <c r="U45" s="62"/>
      <c r="V45" s="62"/>
      <c r="W45" s="62"/>
      <c r="X45" s="62"/>
      <c r="Y45" s="62"/>
      <c r="Z45" s="62"/>
      <c r="AA45" s="62"/>
      <c r="AB45" s="62"/>
      <c r="AC45" s="62"/>
      <c r="AD45" s="62"/>
    </row>
    <row r="46" spans="1:30" x14ac:dyDescent="0.2">
      <c r="A46" s="4">
        <v>45</v>
      </c>
      <c r="B46" s="5" t="s">
        <v>136</v>
      </c>
      <c r="C46" s="72" t="s">
        <v>137</v>
      </c>
      <c r="D46" s="29" t="s">
        <v>138</v>
      </c>
      <c r="E46" s="74">
        <v>3.5</v>
      </c>
      <c r="F46" s="48">
        <v>10</v>
      </c>
      <c r="G46" s="49">
        <v>8</v>
      </c>
      <c r="H46" s="49">
        <v>10</v>
      </c>
      <c r="I46" s="50">
        <v>0</v>
      </c>
      <c r="J46" s="20">
        <v>2</v>
      </c>
      <c r="K46" s="24">
        <v>5</v>
      </c>
      <c r="L46" s="26">
        <v>5</v>
      </c>
      <c r="M46" s="37">
        <f t="shared" si="0"/>
        <v>2</v>
      </c>
      <c r="N46" s="39">
        <f t="shared" si="1"/>
        <v>3.15</v>
      </c>
      <c r="O46" s="16"/>
      <c r="P46" s="79">
        <f t="shared" si="2"/>
        <v>5.15</v>
      </c>
      <c r="Q46" s="40">
        <f>(14-'Primer Bimestre'!V46-'Segundo Bimestre'!P46)*(5/2)</f>
        <v>-0.44368370883589581</v>
      </c>
      <c r="R46" s="40">
        <f t="shared" si="3"/>
        <v>0</v>
      </c>
      <c r="S46" s="40">
        <f>+IF((4+'Primer Bimestre'!V46+P46)&lt;9,1,0)</f>
        <v>0</v>
      </c>
      <c r="T46" s="77"/>
      <c r="U46" s="62"/>
      <c r="V46" s="62"/>
      <c r="W46" s="62"/>
      <c r="X46" s="62"/>
      <c r="Y46" s="62"/>
      <c r="Z46" s="62"/>
      <c r="AA46" s="62"/>
      <c r="AB46" s="62"/>
      <c r="AC46" s="62"/>
      <c r="AD46" s="62"/>
    </row>
    <row r="47" spans="1:30" x14ac:dyDescent="0.2">
      <c r="A47" s="7">
        <v>46</v>
      </c>
      <c r="B47" s="8" t="s">
        <v>139</v>
      </c>
      <c r="C47" s="72" t="s">
        <v>140</v>
      </c>
      <c r="D47" s="30" t="s">
        <v>141</v>
      </c>
      <c r="E47" s="47">
        <v>7.5</v>
      </c>
      <c r="F47" s="75">
        <v>3.3</v>
      </c>
      <c r="G47" s="49">
        <v>9.5</v>
      </c>
      <c r="H47" s="49">
        <v>9.5</v>
      </c>
      <c r="I47" s="50">
        <v>2</v>
      </c>
      <c r="J47" s="20">
        <v>0</v>
      </c>
      <c r="K47" s="24">
        <v>5</v>
      </c>
      <c r="L47" s="26">
        <v>5</v>
      </c>
      <c r="M47" s="37">
        <f t="shared" si="0"/>
        <v>2</v>
      </c>
      <c r="N47" s="39">
        <f t="shared" si="1"/>
        <v>2.98</v>
      </c>
      <c r="O47" s="16"/>
      <c r="P47" s="79">
        <f t="shared" si="2"/>
        <v>4.9800000000000004</v>
      </c>
      <c r="Q47" s="40">
        <f>(14-'Primer Bimestre'!V47-'Segundo Bimestre'!P47)*(5/2)</f>
        <v>1.4883061643388196</v>
      </c>
      <c r="R47" s="40">
        <f t="shared" si="3"/>
        <v>0</v>
      </c>
      <c r="S47" s="40">
        <f>+IF((4+'Primer Bimestre'!V47+P47)&lt;9,1,0)</f>
        <v>0</v>
      </c>
      <c r="T47" s="77"/>
      <c r="U47" s="62"/>
      <c r="V47" s="62"/>
      <c r="W47" s="62"/>
      <c r="X47" s="62"/>
      <c r="Y47" s="62"/>
      <c r="Z47" s="62"/>
      <c r="AA47" s="62"/>
      <c r="AB47" s="62"/>
      <c r="AC47" s="62"/>
      <c r="AD47" s="62"/>
    </row>
    <row r="48" spans="1:30" x14ac:dyDescent="0.2">
      <c r="A48" s="4">
        <v>47</v>
      </c>
      <c r="B48" s="5" t="s">
        <v>142</v>
      </c>
      <c r="C48" s="4" t="s">
        <v>143</v>
      </c>
      <c r="D48" s="29" t="s">
        <v>144</v>
      </c>
      <c r="E48" s="47">
        <v>2.5</v>
      </c>
      <c r="F48" s="48">
        <v>6</v>
      </c>
      <c r="G48" s="49">
        <v>10</v>
      </c>
      <c r="H48" s="49">
        <v>5</v>
      </c>
      <c r="I48" s="50">
        <v>2</v>
      </c>
      <c r="J48" s="20">
        <v>2</v>
      </c>
      <c r="K48" s="24">
        <v>5</v>
      </c>
      <c r="L48" s="26">
        <v>5</v>
      </c>
      <c r="M48" s="37">
        <f t="shared" si="0"/>
        <v>2</v>
      </c>
      <c r="N48" s="39">
        <f t="shared" si="1"/>
        <v>2.35</v>
      </c>
      <c r="O48" s="16"/>
      <c r="P48" s="79">
        <f t="shared" si="2"/>
        <v>4.3499999999999996</v>
      </c>
      <c r="Q48" s="40">
        <f>(14-'Primer Bimestre'!V48-'Segundo Bimestre'!P48)*(5/2)</f>
        <v>10.098762386281081</v>
      </c>
      <c r="R48" s="82">
        <f t="shared" si="3"/>
        <v>1</v>
      </c>
      <c r="S48" s="40">
        <f>+IF((4+'Primer Bimestre'!V48+P48)&lt;9,1,0)</f>
        <v>0</v>
      </c>
      <c r="T48" s="77"/>
      <c r="U48" s="62"/>
      <c r="V48" s="62"/>
      <c r="W48" s="62"/>
      <c r="X48" s="62"/>
      <c r="Y48" s="62"/>
      <c r="Z48" s="62"/>
      <c r="AA48" s="62"/>
      <c r="AB48" s="62"/>
      <c r="AC48" s="62"/>
      <c r="AD48" s="62"/>
    </row>
    <row r="49" spans="1:30" x14ac:dyDescent="0.2">
      <c r="A49" s="7">
        <v>48</v>
      </c>
      <c r="B49" s="8" t="s">
        <v>145</v>
      </c>
      <c r="C49" s="72" t="s">
        <v>146</v>
      </c>
      <c r="D49" s="30" t="s">
        <v>147</v>
      </c>
      <c r="E49" s="47">
        <v>7</v>
      </c>
      <c r="F49" s="48">
        <v>7.5</v>
      </c>
      <c r="G49" s="49">
        <v>9.5</v>
      </c>
      <c r="H49" s="49">
        <v>10</v>
      </c>
      <c r="I49" s="50">
        <v>2</v>
      </c>
      <c r="J49" s="20">
        <v>2</v>
      </c>
      <c r="K49" s="24">
        <v>5</v>
      </c>
      <c r="L49" s="26">
        <v>5</v>
      </c>
      <c r="M49" s="37">
        <f t="shared" si="0"/>
        <v>2</v>
      </c>
      <c r="N49" s="39">
        <f t="shared" si="1"/>
        <v>3.4</v>
      </c>
      <c r="O49" s="16"/>
      <c r="P49" s="79">
        <f t="shared" si="2"/>
        <v>5.4</v>
      </c>
      <c r="Q49" s="40">
        <f>(14-'Primer Bimestre'!V49-'Segundo Bimestre'!P49)*(5/2)</f>
        <v>0.94317981061951439</v>
      </c>
      <c r="R49" s="40">
        <f t="shared" si="3"/>
        <v>0</v>
      </c>
      <c r="S49" s="40">
        <f>+IF((4+'Primer Bimestre'!V49+P49)&lt;9,1,0)</f>
        <v>0</v>
      </c>
      <c r="T49" s="77"/>
      <c r="U49" s="62"/>
      <c r="V49" s="62"/>
      <c r="W49" s="62"/>
      <c r="X49" s="62"/>
      <c r="Y49" s="62"/>
      <c r="Z49" s="62"/>
      <c r="AA49" s="62"/>
      <c r="AB49" s="62"/>
      <c r="AC49" s="62"/>
      <c r="AD49" s="62"/>
    </row>
    <row r="50" spans="1:30" x14ac:dyDescent="0.2">
      <c r="A50" s="4">
        <v>49</v>
      </c>
      <c r="B50" s="5" t="s">
        <v>148</v>
      </c>
      <c r="C50" s="4" t="s">
        <v>149</v>
      </c>
      <c r="D50" s="29" t="s">
        <v>150</v>
      </c>
      <c r="E50" s="47">
        <v>2.5</v>
      </c>
      <c r="F50" s="48">
        <v>2.5</v>
      </c>
      <c r="G50" s="49">
        <v>9.5</v>
      </c>
      <c r="H50" s="49">
        <v>10</v>
      </c>
      <c r="I50" s="50">
        <v>2</v>
      </c>
      <c r="J50" s="20">
        <v>2</v>
      </c>
      <c r="K50" s="24">
        <v>5</v>
      </c>
      <c r="L50" s="26">
        <v>5</v>
      </c>
      <c r="M50" s="37">
        <f t="shared" si="0"/>
        <v>2</v>
      </c>
      <c r="N50" s="39">
        <f t="shared" si="1"/>
        <v>2.4500000000000002</v>
      </c>
      <c r="O50" s="16"/>
      <c r="P50" s="79">
        <f t="shared" si="2"/>
        <v>4.45</v>
      </c>
      <c r="Q50" s="40">
        <f>(14-'Primer Bimestre'!V50-'Segundo Bimestre'!P50)*(5/2)</f>
        <v>8.6597197565760649</v>
      </c>
      <c r="R50" s="40">
        <f t="shared" si="3"/>
        <v>0</v>
      </c>
      <c r="S50" s="40">
        <f>+IF((4+'Primer Bimestre'!V50+P50)&lt;9,1,0)</f>
        <v>0</v>
      </c>
      <c r="T50" s="77"/>
      <c r="U50" s="62"/>
      <c r="V50" s="62"/>
      <c r="W50" s="62"/>
      <c r="X50" s="62"/>
      <c r="Y50" s="62"/>
      <c r="Z50" s="62"/>
      <c r="AA50" s="62"/>
      <c r="AB50" s="62"/>
      <c r="AC50" s="62"/>
      <c r="AD50" s="62"/>
    </row>
    <row r="51" spans="1:30" x14ac:dyDescent="0.2">
      <c r="A51" s="7">
        <v>50</v>
      </c>
      <c r="B51" s="8" t="s">
        <v>151</v>
      </c>
      <c r="C51" s="7" t="s">
        <v>152</v>
      </c>
      <c r="D51" s="30" t="s">
        <v>153</v>
      </c>
      <c r="E51" s="47">
        <v>1</v>
      </c>
      <c r="F51" s="48">
        <v>3.5</v>
      </c>
      <c r="G51" s="49">
        <v>6.5</v>
      </c>
      <c r="H51" s="49">
        <v>6.5</v>
      </c>
      <c r="I51" s="50">
        <v>2</v>
      </c>
      <c r="J51" s="20">
        <v>2</v>
      </c>
      <c r="K51" s="24">
        <v>5</v>
      </c>
      <c r="L51" s="26">
        <v>5</v>
      </c>
      <c r="M51" s="37">
        <f t="shared" si="0"/>
        <v>2</v>
      </c>
      <c r="N51" s="39">
        <f t="shared" si="1"/>
        <v>1.75</v>
      </c>
      <c r="O51" s="16"/>
      <c r="P51" s="79">
        <f t="shared" si="2"/>
        <v>3.75</v>
      </c>
      <c r="Q51" s="40">
        <f>(14-'Primer Bimestre'!V51-'Segundo Bimestre'!P51)*(5/2)</f>
        <v>14.556817970861777</v>
      </c>
      <c r="R51" s="82">
        <f t="shared" si="3"/>
        <v>1</v>
      </c>
      <c r="S51" s="40">
        <f>+IF((4+'Primer Bimestre'!V51+P51)&lt;9,1,0)</f>
        <v>0</v>
      </c>
      <c r="T51" s="77"/>
      <c r="U51" s="62"/>
      <c r="V51" s="62"/>
      <c r="W51" s="62"/>
      <c r="X51" s="62"/>
      <c r="Y51" s="62"/>
      <c r="Z51" s="62"/>
      <c r="AA51" s="62"/>
      <c r="AB51" s="62"/>
      <c r="AC51" s="62"/>
      <c r="AD51" s="62"/>
    </row>
    <row r="52" spans="1:30" x14ac:dyDescent="0.2">
      <c r="A52" s="4">
        <v>51</v>
      </c>
      <c r="B52" s="5" t="s">
        <v>154</v>
      </c>
      <c r="C52" s="4" t="s">
        <v>155</v>
      </c>
      <c r="D52" s="29" t="s">
        <v>156</v>
      </c>
      <c r="E52" s="47">
        <v>1</v>
      </c>
      <c r="F52" s="75">
        <v>1.25</v>
      </c>
      <c r="G52" s="49">
        <v>7.5</v>
      </c>
      <c r="H52" s="49">
        <v>2.5</v>
      </c>
      <c r="I52" s="50">
        <v>2</v>
      </c>
      <c r="J52" s="20">
        <v>0</v>
      </c>
      <c r="K52" s="24">
        <v>5</v>
      </c>
      <c r="L52" s="26">
        <v>5</v>
      </c>
      <c r="M52" s="37">
        <f t="shared" si="0"/>
        <v>2</v>
      </c>
      <c r="N52" s="39">
        <f t="shared" si="1"/>
        <v>1.2250000000000001</v>
      </c>
      <c r="O52" s="16"/>
      <c r="P52" s="79">
        <f t="shared" si="2"/>
        <v>3.2250000000000001</v>
      </c>
      <c r="Q52" s="40">
        <f>(14-'Primer Bimestre'!V52-'Segundo Bimestre'!P52)*(5/2)</f>
        <v>16.223421266373279</v>
      </c>
      <c r="R52" s="82">
        <f t="shared" si="3"/>
        <v>1</v>
      </c>
      <c r="S52" s="40">
        <f>+IF((4+'Primer Bimestre'!V52+P52)&lt;9,1,0)</f>
        <v>0</v>
      </c>
      <c r="T52" s="77"/>
      <c r="U52" s="62"/>
      <c r="V52" s="62"/>
      <c r="W52" s="62"/>
      <c r="X52" s="62"/>
      <c r="Y52" s="62"/>
      <c r="Z52" s="62"/>
      <c r="AA52" s="62"/>
      <c r="AB52" s="62"/>
      <c r="AC52" s="62"/>
      <c r="AD52" s="62"/>
    </row>
    <row r="53" spans="1:30" x14ac:dyDescent="0.2">
      <c r="A53" s="7">
        <v>52</v>
      </c>
      <c r="B53" s="8" t="s">
        <v>157</v>
      </c>
      <c r="C53" s="7" t="s">
        <v>158</v>
      </c>
      <c r="D53" s="30" t="s">
        <v>159</v>
      </c>
      <c r="E53" s="47">
        <v>5</v>
      </c>
      <c r="F53" s="48">
        <v>3</v>
      </c>
      <c r="G53" s="49">
        <v>7.5</v>
      </c>
      <c r="H53" s="49">
        <v>7</v>
      </c>
      <c r="I53" s="50">
        <v>2</v>
      </c>
      <c r="J53" s="20">
        <v>2</v>
      </c>
      <c r="K53" s="24">
        <v>5</v>
      </c>
      <c r="L53" s="26">
        <v>5</v>
      </c>
      <c r="M53" s="37">
        <f t="shared" si="0"/>
        <v>2</v>
      </c>
      <c r="N53" s="39">
        <f t="shared" si="1"/>
        <v>2.25</v>
      </c>
      <c r="O53" s="16"/>
      <c r="P53" s="79">
        <f t="shared" si="2"/>
        <v>4.25</v>
      </c>
      <c r="Q53" s="40">
        <f>(14-'Primer Bimestre'!V53-'Segundo Bimestre'!P53)*(5/2)</f>
        <v>6.58380702913822</v>
      </c>
      <c r="R53" s="40">
        <f t="shared" si="3"/>
        <v>0</v>
      </c>
      <c r="S53" s="40">
        <f>+IF((4+'Primer Bimestre'!V53+P53)&lt;9,1,0)</f>
        <v>0</v>
      </c>
      <c r="T53" s="77"/>
      <c r="U53" s="62"/>
      <c r="V53" s="62"/>
      <c r="W53" s="62"/>
      <c r="X53" s="62"/>
      <c r="Y53" s="62"/>
      <c r="Z53" s="62"/>
      <c r="AA53" s="62"/>
      <c r="AB53" s="62"/>
      <c r="AC53" s="62"/>
      <c r="AD53" s="62"/>
    </row>
    <row r="54" spans="1:30" x14ac:dyDescent="0.2">
      <c r="A54" s="4">
        <v>53</v>
      </c>
      <c r="B54" s="5" t="s">
        <v>160</v>
      </c>
      <c r="C54" s="4" t="s">
        <v>161</v>
      </c>
      <c r="D54" s="29" t="s">
        <v>162</v>
      </c>
      <c r="E54" s="47">
        <v>5</v>
      </c>
      <c r="F54" s="48">
        <v>1</v>
      </c>
      <c r="G54" s="49">
        <v>9.5</v>
      </c>
      <c r="H54" s="49">
        <v>4.5</v>
      </c>
      <c r="I54" s="50">
        <v>2</v>
      </c>
      <c r="J54" s="20">
        <v>2</v>
      </c>
      <c r="K54" s="24">
        <v>5</v>
      </c>
      <c r="L54" s="26">
        <v>5</v>
      </c>
      <c r="M54" s="37">
        <f t="shared" si="0"/>
        <v>2</v>
      </c>
      <c r="N54" s="39">
        <f t="shared" si="1"/>
        <v>2</v>
      </c>
      <c r="O54" s="16"/>
      <c r="P54" s="79">
        <f t="shared" si="2"/>
        <v>4</v>
      </c>
      <c r="Q54" s="40">
        <f>(14-'Primer Bimestre'!V54-'Segundo Bimestre'!P54)*(5/2)</f>
        <v>14.202557029138223</v>
      </c>
      <c r="R54" s="82">
        <f t="shared" si="3"/>
        <v>1</v>
      </c>
      <c r="S54" s="40">
        <f>+IF((4+'Primer Bimestre'!V54+P54)&lt;9,1,0)</f>
        <v>0</v>
      </c>
      <c r="T54" s="77"/>
      <c r="U54" s="62"/>
      <c r="V54" s="62"/>
      <c r="W54" s="62"/>
      <c r="X54" s="62"/>
      <c r="Y54" s="62"/>
      <c r="Z54" s="62"/>
      <c r="AA54" s="62"/>
      <c r="AB54" s="62"/>
      <c r="AC54" s="62"/>
      <c r="AD54" s="62"/>
    </row>
    <row r="55" spans="1:30" x14ac:dyDescent="0.2">
      <c r="A55" s="7">
        <v>54</v>
      </c>
      <c r="B55" s="8" t="s">
        <v>163</v>
      </c>
      <c r="C55" s="7" t="s">
        <v>164</v>
      </c>
      <c r="D55" s="30" t="s">
        <v>165</v>
      </c>
      <c r="E55" s="47">
        <v>1</v>
      </c>
      <c r="F55" s="48">
        <v>1.5</v>
      </c>
      <c r="G55" s="49">
        <v>10</v>
      </c>
      <c r="H55" s="49">
        <v>0</v>
      </c>
      <c r="I55" s="50">
        <v>2</v>
      </c>
      <c r="J55" s="20">
        <v>2</v>
      </c>
      <c r="K55" s="24">
        <v>5</v>
      </c>
      <c r="L55" s="26">
        <v>5</v>
      </c>
      <c r="M55" s="37">
        <f t="shared" si="0"/>
        <v>2</v>
      </c>
      <c r="N55" s="39">
        <f t="shared" si="1"/>
        <v>1.25</v>
      </c>
      <c r="O55" s="16"/>
      <c r="P55" s="79">
        <f t="shared" si="2"/>
        <v>3.25</v>
      </c>
      <c r="Q55" s="40">
        <f>(14-'Primer Bimestre'!V55-'Segundo Bimestre'!P55)*(5/2)</f>
        <v>16.829119529138218</v>
      </c>
      <c r="R55" s="82">
        <f t="shared" si="3"/>
        <v>1</v>
      </c>
      <c r="S55" s="40">
        <f>+IF((4+'Primer Bimestre'!V55+P55)&lt;9,1,0)</f>
        <v>0</v>
      </c>
      <c r="T55" s="77"/>
      <c r="U55" s="62"/>
      <c r="V55" s="62"/>
      <c r="W55" s="62"/>
      <c r="X55" s="62"/>
      <c r="Y55" s="62"/>
      <c r="Z55" s="62"/>
      <c r="AA55" s="62"/>
      <c r="AB55" s="62"/>
      <c r="AC55" s="62"/>
      <c r="AD55" s="62"/>
    </row>
    <row r="56" spans="1:30" x14ac:dyDescent="0.2">
      <c r="A56" s="4">
        <v>55</v>
      </c>
      <c r="B56" s="5" t="s">
        <v>166</v>
      </c>
      <c r="C56" s="4" t="s">
        <v>167</v>
      </c>
      <c r="D56" s="29" t="s">
        <v>168</v>
      </c>
      <c r="E56" s="47">
        <v>3</v>
      </c>
      <c r="F56" s="48">
        <v>6</v>
      </c>
      <c r="G56" s="49">
        <v>7.5</v>
      </c>
      <c r="H56" s="49">
        <v>8.5</v>
      </c>
      <c r="I56" s="50">
        <v>2</v>
      </c>
      <c r="J56" s="20">
        <v>2</v>
      </c>
      <c r="K56" s="24">
        <v>5</v>
      </c>
      <c r="L56" s="26">
        <v>5</v>
      </c>
      <c r="M56" s="37">
        <f t="shared" si="0"/>
        <v>2</v>
      </c>
      <c r="N56" s="39">
        <f t="shared" si="1"/>
        <v>2.5</v>
      </c>
      <c r="O56" s="16"/>
      <c r="P56" s="79">
        <f t="shared" si="2"/>
        <v>4.5</v>
      </c>
      <c r="Q56" s="40">
        <f>(14-'Primer Bimestre'!V56-'Segundo Bimestre'!P56)*(5/2)</f>
        <v>7.1969071248535599</v>
      </c>
      <c r="R56" s="40">
        <f t="shared" si="3"/>
        <v>0</v>
      </c>
      <c r="S56" s="40">
        <f>+IF((4+'Primer Bimestre'!V56+P56)&lt;9,1,0)</f>
        <v>0</v>
      </c>
      <c r="T56" s="77"/>
    </row>
    <row r="57" spans="1:30" x14ac:dyDescent="0.2">
      <c r="E57" s="51">
        <f>AVERAGE(E2:E56)</f>
        <v>3.6527272727272728</v>
      </c>
      <c r="F57" s="51">
        <f>AVERAGE(F2:F56)</f>
        <v>4.4245454545454548</v>
      </c>
      <c r="G57" s="51">
        <f>AVERAGE(G2:G56)</f>
        <v>7.9454545454545453</v>
      </c>
      <c r="H57" s="51">
        <f>AVERAGE(H2:H56)</f>
        <v>6.163636363636364</v>
      </c>
      <c r="I57"/>
      <c r="S57" s="84"/>
      <c r="T57" s="8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Sheet1</vt:lpstr>
      <vt:lpstr>Hoja1</vt:lpstr>
      <vt:lpstr>Primer Bimestre</vt:lpstr>
      <vt:lpstr>Segundo Bimestre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Usuario de Microsoft Office</cp:lastModifiedBy>
  <cp:lastPrinted>2016-01-22T14:10:02Z</cp:lastPrinted>
  <dcterms:created xsi:type="dcterms:W3CDTF">2015-10-04T03:58:06Z</dcterms:created>
  <dcterms:modified xsi:type="dcterms:W3CDTF">2016-01-22T22:49:31Z</dcterms:modified>
</cp:coreProperties>
</file>