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C8" i="1"/>
  <c r="D8" i="1"/>
  <c r="C12" i="1"/>
  <c r="M12" i="1"/>
  <c r="D13" i="1"/>
  <c r="M13" i="1"/>
  <c r="D14" i="1"/>
  <c r="E14" i="1"/>
  <c r="M14" i="1"/>
  <c r="D15" i="1"/>
  <c r="E15" i="1"/>
  <c r="F15" i="1"/>
  <c r="M15" i="1"/>
  <c r="D16" i="1"/>
  <c r="E16" i="1"/>
  <c r="F16" i="1"/>
  <c r="G16" i="1"/>
  <c r="M16" i="1"/>
  <c r="D17" i="1"/>
  <c r="E17" i="1"/>
  <c r="F17" i="1"/>
  <c r="G17" i="1"/>
  <c r="H17" i="1"/>
  <c r="M17" i="1"/>
  <c r="D18" i="1"/>
  <c r="E18" i="1"/>
  <c r="F18" i="1"/>
  <c r="G18" i="1"/>
  <c r="H18" i="1"/>
  <c r="I18" i="1"/>
  <c r="M18" i="1"/>
  <c r="D19" i="1"/>
  <c r="E19" i="1"/>
  <c r="F19" i="1"/>
  <c r="G19" i="1"/>
  <c r="H19" i="1"/>
  <c r="I19" i="1"/>
  <c r="M19" i="1"/>
  <c r="D20" i="1"/>
  <c r="E20" i="1"/>
  <c r="F20" i="1"/>
  <c r="G20" i="1"/>
  <c r="H20" i="1"/>
  <c r="I20" i="1"/>
  <c r="M20" i="1"/>
  <c r="D21" i="1"/>
  <c r="E21" i="1"/>
  <c r="F21" i="1"/>
  <c r="G21" i="1"/>
  <c r="H21" i="1"/>
  <c r="I21" i="1"/>
  <c r="M21" i="1"/>
  <c r="D22" i="1"/>
  <c r="E22" i="1"/>
  <c r="F22" i="1"/>
  <c r="G22" i="1"/>
  <c r="H22" i="1"/>
  <c r="I22" i="1"/>
  <c r="M22" i="1"/>
  <c r="D23" i="1"/>
  <c r="E23" i="1"/>
  <c r="F23" i="1"/>
  <c r="G23" i="1"/>
  <c r="H23" i="1"/>
  <c r="I23" i="1"/>
  <c r="M23" i="1"/>
  <c r="D24" i="1"/>
  <c r="C3" i="1"/>
  <c r="D3" i="1"/>
  <c r="J20" i="1"/>
  <c r="J21" i="1"/>
  <c r="J22" i="1"/>
  <c r="J23" i="1"/>
  <c r="I24" i="1"/>
  <c r="J24" i="1"/>
  <c r="I25" i="1"/>
  <c r="J25" i="1"/>
  <c r="I26" i="1"/>
  <c r="J26" i="1"/>
  <c r="I27" i="1"/>
  <c r="J27" i="1"/>
  <c r="J19" i="1"/>
  <c r="H24" i="1"/>
  <c r="H25" i="1"/>
  <c r="H26" i="1"/>
  <c r="H27" i="1"/>
  <c r="G24" i="1"/>
  <c r="G25" i="1"/>
  <c r="G26" i="1"/>
  <c r="G27" i="1"/>
  <c r="F24" i="1"/>
  <c r="F25" i="1"/>
  <c r="F26" i="1"/>
  <c r="F27" i="1"/>
  <c r="E24" i="1"/>
  <c r="E25" i="1"/>
  <c r="M24" i="1"/>
  <c r="E26" i="1"/>
  <c r="D25" i="1"/>
  <c r="M25" i="1"/>
  <c r="E27" i="1"/>
  <c r="D26" i="1"/>
  <c r="M26" i="1"/>
  <c r="D27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M27" i="1"/>
  <c r="N27" i="1"/>
</calcChain>
</file>

<file path=xl/sharedStrings.xml><?xml version="1.0" encoding="utf-8"?>
<sst xmlns="http://schemas.openxmlformats.org/spreadsheetml/2006/main" count="18" uniqueCount="16">
  <si>
    <t>Clase (a,b,0)</t>
  </si>
  <si>
    <t>a</t>
  </si>
  <si>
    <t>b</t>
  </si>
  <si>
    <t>Po</t>
  </si>
  <si>
    <t>Poisson</t>
  </si>
  <si>
    <t>S</t>
  </si>
  <si>
    <t>P(S=s)</t>
  </si>
  <si>
    <t>F(s)</t>
  </si>
  <si>
    <t>X</t>
  </si>
  <si>
    <t>P(X=k)</t>
  </si>
  <si>
    <t>Parametros</t>
  </si>
  <si>
    <t>Binomial</t>
  </si>
  <si>
    <t>BinNegativa</t>
  </si>
  <si>
    <t>Geometrica</t>
  </si>
  <si>
    <t>Distribucion</t>
  </si>
  <si>
    <t>Seleccione la distribución e ingrese los parámetros: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</si>
</sst>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72" formatCode="0.00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7" xfId="0" applyNumberFormat="1" applyBorder="1"/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72" fontId="6" fillId="0" borderId="7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4" borderId="0" xfId="0" applyFill="1"/>
    <xf numFmtId="0" fontId="2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0" xfId="0" applyFont="1" applyFill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L7" sqref="L7"/>
    </sheetView>
  </sheetViews>
  <sheetFormatPr baseColWidth="10" defaultColWidth="0" defaultRowHeight="15" zeroHeight="1" x14ac:dyDescent="0"/>
  <cols>
    <col min="1" max="1" width="9" style="36" customWidth="1"/>
    <col min="2" max="2" width="14.83203125" customWidth="1"/>
    <col min="3" max="10" width="10.33203125" customWidth="1"/>
    <col min="11" max="15" width="10.83203125" customWidth="1"/>
    <col min="16" max="17" width="8.83203125" customWidth="1"/>
    <col min="18" max="18" width="10.83203125" customWidth="1"/>
    <col min="20" max="16384" width="10.83203125" hidden="1"/>
  </cols>
  <sheetData>
    <row r="1" spans="2:19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2:19">
      <c r="B2" s="39" t="s">
        <v>15</v>
      </c>
      <c r="C2" s="39"/>
      <c r="D2" s="39"/>
      <c r="E2" s="39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2:19" ht="18">
      <c r="B3" s="32" t="s">
        <v>14</v>
      </c>
      <c r="C3" s="32" t="str">
        <f>+IF(B4="Poisson","Lambda",IF(B4="Binomial","n",IF(B4="BinNegativa","r",IF(B4="Geometrica","p",""))))</f>
        <v>Lambda</v>
      </c>
      <c r="D3" s="32" t="str">
        <f>+IF(B4="Poisson","",IF(B4="Binomial","p",IF(B4="BinNegativa","p",IF(B4="Geometrica","",""))))</f>
        <v/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2:19" ht="18">
      <c r="B4" s="28" t="s">
        <v>4</v>
      </c>
      <c r="C4" s="28">
        <v>4</v>
      </c>
      <c r="D4" s="28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t="s">
        <v>4</v>
      </c>
    </row>
    <row r="5" spans="2:19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t="s">
        <v>11</v>
      </c>
    </row>
    <row r="6" spans="2:19" ht="16" thickBot="1"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t="s">
        <v>12</v>
      </c>
    </row>
    <row r="7" spans="2:19" ht="18">
      <c r="B7" s="33" t="s">
        <v>0</v>
      </c>
      <c r="C7" s="34" t="s">
        <v>1</v>
      </c>
      <c r="D7" s="34" t="s">
        <v>2</v>
      </c>
      <c r="E7" s="35" t="s">
        <v>3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t="s">
        <v>13</v>
      </c>
    </row>
    <row r="8" spans="2:19" ht="19" thickBot="1">
      <c r="B8" s="29" t="s">
        <v>10</v>
      </c>
      <c r="C8" s="30">
        <f>+IF(B4="Poisson",0,IF(B4="Binomial",-D4/(1-D4),IF(B4="BinNegativa",1-D4,IF(B4="Geometrica",1-C4,0))))</f>
        <v>0</v>
      </c>
      <c r="D8" s="30">
        <f>+IF(B4="Poisson",C4,IF(B4="Binomial",(C4+1)*D4/(1-D4),IF(B4="BinNegativa",(C4-1)*(1-D4),IF(B4="Geometrica",0,0))))</f>
        <v>4</v>
      </c>
      <c r="E8" s="31">
        <f>+IF(B4="Poisson",EXP(-C4),IF(B4="Binomial",(1-D4)^C4,IF(B4="BinNegativa",D4^C4,IF(B4="Geometrica",C4/(1-C4),0))))</f>
        <v>1.8315638888734179E-2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</row>
    <row r="9" spans="2:19">
      <c r="B9" s="38"/>
      <c r="C9" s="38"/>
      <c r="D9" s="38"/>
      <c r="E9" s="38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</row>
    <row r="10" spans="2:19" ht="16" thickBot="1"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</row>
    <row r="11" spans="2:19">
      <c r="B11" s="11" t="s">
        <v>5</v>
      </c>
      <c r="C11" s="20">
        <v>0</v>
      </c>
      <c r="D11" s="20">
        <v>1</v>
      </c>
      <c r="E11" s="20">
        <v>2</v>
      </c>
      <c r="F11" s="20">
        <v>3</v>
      </c>
      <c r="G11" s="20">
        <v>4</v>
      </c>
      <c r="H11" s="20">
        <v>5</v>
      </c>
      <c r="I11" s="20">
        <v>6</v>
      </c>
      <c r="J11" s="21">
        <v>7</v>
      </c>
      <c r="K11" s="37"/>
      <c r="L11" s="11" t="s">
        <v>5</v>
      </c>
      <c r="M11" s="12" t="s">
        <v>6</v>
      </c>
      <c r="N11" s="13" t="s">
        <v>7</v>
      </c>
      <c r="O11" s="36"/>
      <c r="P11" s="5" t="s">
        <v>8</v>
      </c>
      <c r="Q11" s="6" t="s">
        <v>9</v>
      </c>
      <c r="R11" s="36"/>
    </row>
    <row r="12" spans="2:19">
      <c r="B12" s="14">
        <v>0</v>
      </c>
      <c r="C12" s="3">
        <f>+E8</f>
        <v>1.8315638888734179E-2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2">
        <v>0</v>
      </c>
      <c r="K12" s="38"/>
      <c r="L12" s="14">
        <v>0</v>
      </c>
      <c r="M12" s="16">
        <f>SUM(C12:I12)</f>
        <v>1.8315638888734179E-2</v>
      </c>
      <c r="N12" s="17">
        <f>+M12</f>
        <v>1.8315638888734179E-2</v>
      </c>
      <c r="O12" s="36"/>
      <c r="P12" s="7">
        <v>1</v>
      </c>
      <c r="Q12" s="8">
        <v>0.3</v>
      </c>
      <c r="R12" s="36"/>
    </row>
    <row r="13" spans="2:19" ht="16" thickBot="1">
      <c r="B13" s="14">
        <v>1</v>
      </c>
      <c r="C13" s="1">
        <v>0</v>
      </c>
      <c r="D13" s="3">
        <f>+IF(OR(D$11&gt;2),0,($C$8+($D$8*D$11/$B13))*VLOOKUP(D$11,$P$12:$Q$13,2,0)*VLOOKUP($B13-D$11,$L$12:$N$27,2,0))</f>
        <v>2.1978766666481013E-2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2">
        <v>0</v>
      </c>
      <c r="K13" s="38"/>
      <c r="L13" s="14">
        <v>1</v>
      </c>
      <c r="M13" s="16">
        <f>SUM(C13:I13)</f>
        <v>2.1978766666481013E-2</v>
      </c>
      <c r="N13" s="17">
        <f>++M13+N12</f>
        <v>4.0294405555215192E-2</v>
      </c>
      <c r="O13" s="36"/>
      <c r="P13" s="9">
        <v>2</v>
      </c>
      <c r="Q13" s="10">
        <v>0.7</v>
      </c>
      <c r="R13" s="36"/>
    </row>
    <row r="14" spans="2:19">
      <c r="B14" s="14">
        <v>2</v>
      </c>
      <c r="C14" s="1">
        <v>0</v>
      </c>
      <c r="D14" s="3">
        <f>+IF(OR(D$11&gt;2),0,($C$8+($D$8*D$11/$B14))*VLOOKUP(D$11,$P$12:$Q$13,2,0)*VLOOKUP($B14-D$11,$L$12:$N$27,2,0))</f>
        <v>1.3187259999888607E-2</v>
      </c>
      <c r="E14" s="3">
        <f>+IF(OR(E$11&gt;2),0,($C$8+($D$8*E$11/$B14))*VLOOKUP(E$11,$P$12:$Q$13,2,0)*VLOOKUP($B14-E$11,$L$12:$N$27,2,0))</f>
        <v>5.1283788888455695E-2</v>
      </c>
      <c r="F14" s="2">
        <v>0</v>
      </c>
      <c r="G14" s="2">
        <v>0</v>
      </c>
      <c r="H14" s="2">
        <v>0</v>
      </c>
      <c r="I14" s="2">
        <v>0</v>
      </c>
      <c r="J14" s="22">
        <v>0</v>
      </c>
      <c r="K14" s="38"/>
      <c r="L14" s="14">
        <v>2</v>
      </c>
      <c r="M14" s="16">
        <f>SUM(C14:I14)</f>
        <v>6.4471048888344304E-2</v>
      </c>
      <c r="N14" s="17">
        <f>++M14+N13</f>
        <v>0.1047654544435595</v>
      </c>
      <c r="O14" s="36"/>
      <c r="P14" s="36"/>
      <c r="Q14" s="36"/>
      <c r="R14" s="36"/>
    </row>
    <row r="15" spans="2:19">
      <c r="B15" s="14">
        <v>3</v>
      </c>
      <c r="C15" s="1">
        <v>0</v>
      </c>
      <c r="D15" s="3">
        <f>+IF(OR(D$11&gt;2),0,($C$8+($D$8*D$11/$B15))*VLOOKUP(D$11,$P$12:$Q$13,2,0)*VLOOKUP($B15-D$11,$L$12:$N$27,2,0))</f>
        <v>2.578841955533772E-2</v>
      </c>
      <c r="E15" s="3">
        <f>+IF(OR(E$11&gt;2),0,($C$8+($D$8*E$11/$B15))*VLOOKUP(E$11,$P$12:$Q$13,2,0)*VLOOKUP($B15-E$11,$L$12:$N$27,2,0))</f>
        <v>4.1027031110764556E-2</v>
      </c>
      <c r="F15" s="4">
        <f>+IF(OR(F$11&gt;2),0,($C$8+($D$8*F$11/$B15))*VLOOKUP(F$11,$P$12:$Q$13,2,0)*VLOOKUP($B15-F$11,$L$12:$N$27,2,0))</f>
        <v>0</v>
      </c>
      <c r="G15" s="2">
        <v>0</v>
      </c>
      <c r="H15" s="2">
        <v>0</v>
      </c>
      <c r="I15" s="2">
        <v>0</v>
      </c>
      <c r="J15" s="22">
        <v>0</v>
      </c>
      <c r="K15" s="38"/>
      <c r="L15" s="14">
        <v>3</v>
      </c>
      <c r="M15" s="16">
        <f>SUM(C15:I15)</f>
        <v>6.6815450666102283E-2</v>
      </c>
      <c r="N15" s="17">
        <f t="shared" ref="N15:N22" si="0">++M15+N14</f>
        <v>0.17158090510966179</v>
      </c>
      <c r="O15" s="36"/>
      <c r="P15" s="36"/>
      <c r="Q15" s="36"/>
      <c r="R15" s="36"/>
    </row>
    <row r="16" spans="2:19">
      <c r="B16" s="14">
        <v>4</v>
      </c>
      <c r="C16" s="1">
        <v>0</v>
      </c>
      <c r="D16" s="3">
        <f>+IF(OR(D$11&gt;2),0,($C$8+($D$8*D$11/$B16))*VLOOKUP(D$11,$P$12:$Q$13,2,0)*VLOOKUP($B16-D$11,$L$12:$N$27,2,0))</f>
        <v>2.0044635199830685E-2</v>
      </c>
      <c r="E16" s="3">
        <f>+IF(OR(E$11&gt;2),0,($C$8+($D$8*E$11/$B16))*VLOOKUP(E$11,$P$12:$Q$13,2,0)*VLOOKUP($B16-E$11,$L$12:$N$27,2,0))</f>
        <v>9.0259468443682017E-2</v>
      </c>
      <c r="F16" s="4">
        <f>+IF(OR(F$11&gt;2),0,($C$8+($D$8*F$11/$B16))*VLOOKUP(F$11,$P$12:$Q$13,2,0)*VLOOKUP($B16-F$11,$L$12:$N$27,2,0))</f>
        <v>0</v>
      </c>
      <c r="G16" s="4">
        <f>+IF(OR(G$11&gt;2),0,($C$8+($D$8*G$11/$B16))*VLOOKUP(G$11,$P$12:$Q$13,2,0)*VLOOKUP($B16-G$11,$L$12:$N$27,2,0))</f>
        <v>0</v>
      </c>
      <c r="H16" s="2">
        <v>0</v>
      </c>
      <c r="I16" s="2">
        <v>0</v>
      </c>
      <c r="J16" s="22">
        <v>0</v>
      </c>
      <c r="K16" s="38"/>
      <c r="L16" s="14">
        <v>4</v>
      </c>
      <c r="M16" s="16">
        <f>SUM(C16:I16)</f>
        <v>0.1103041036435127</v>
      </c>
      <c r="N16" s="17">
        <f t="shared" si="0"/>
        <v>0.28188500875317446</v>
      </c>
      <c r="O16" s="36"/>
      <c r="P16" s="36"/>
      <c r="Q16" s="36"/>
      <c r="R16" s="36"/>
    </row>
    <row r="17" spans="2:18">
      <c r="B17" s="14">
        <v>5</v>
      </c>
      <c r="C17" s="1">
        <v>0</v>
      </c>
      <c r="D17" s="3">
        <f>+IF(OR(D$11&gt;2),0,($C$8+($D$8*D$11/$B17))*VLOOKUP(D$11,$P$12:$Q$13,2,0)*VLOOKUP($B17-D$11,$L$12:$N$27,2,0))</f>
        <v>2.6472984874443047E-2</v>
      </c>
      <c r="E17" s="3">
        <f>+IF(OR(E$11&gt;2),0,($C$8+($D$8*E$11/$B17))*VLOOKUP(E$11,$P$12:$Q$13,2,0)*VLOOKUP($B17-E$11,$L$12:$N$27,2,0))</f>
        <v>7.4833304746034543E-2</v>
      </c>
      <c r="F17" s="4">
        <f>+IF(OR(F$11&gt;2),0,($C$8+($D$8*F$11/$B17))*VLOOKUP(F$11,$P$12:$Q$13,2,0)*VLOOKUP($B17-F$11,$L$12:$N$27,2,0))</f>
        <v>0</v>
      </c>
      <c r="G17" s="4">
        <f>+IF(OR(G$11&gt;2),0,($C$8+($D$8*G$11/$B17))*VLOOKUP(G$11,$P$12:$Q$13,2,0)*VLOOKUP($B17-G$11,$L$12:$N$27,2,0))</f>
        <v>0</v>
      </c>
      <c r="H17" s="4">
        <f>+IF(OR(H$11&gt;2),0,($C$8+($D$8*H$11/$B17))*VLOOKUP(H$11,$P$12:$Q$13,2,0)*VLOOKUP($B17-H$11,$L$12:$N$27,2,0))</f>
        <v>0</v>
      </c>
      <c r="I17" s="2">
        <v>0</v>
      </c>
      <c r="J17" s="22">
        <v>0</v>
      </c>
      <c r="K17" s="38"/>
      <c r="L17" s="14">
        <v>5</v>
      </c>
      <c r="M17" s="16">
        <f>SUM(C17:I17)</f>
        <v>0.10130628962047759</v>
      </c>
      <c r="N17" s="17">
        <f t="shared" si="0"/>
        <v>0.38319129837365207</v>
      </c>
      <c r="O17" s="36"/>
      <c r="P17" s="36"/>
      <c r="Q17" s="36"/>
      <c r="R17" s="36"/>
    </row>
    <row r="18" spans="2:18">
      <c r="B18" s="14">
        <v>6</v>
      </c>
      <c r="C18" s="1">
        <v>0</v>
      </c>
      <c r="D18" s="3">
        <f>+IF(OR(D$11&gt;2),0,($C$8+($D$8*D$11/$B18))*VLOOKUP(D$11,$P$12:$Q$13,2,0)*VLOOKUP($B18-D$11,$L$12:$N$27,2,0))</f>
        <v>2.0261257924095517E-2</v>
      </c>
      <c r="E18" s="3">
        <f>+IF(OR(E$11&gt;2),0,($C$8+($D$8*E$11/$B18))*VLOOKUP(E$11,$P$12:$Q$13,2,0)*VLOOKUP($B18-E$11,$L$12:$N$27,2,0))</f>
        <v>0.10295049673394518</v>
      </c>
      <c r="F18" s="4">
        <f>+IF(OR(F$11&gt;2),0,($C$8+($D$8*F$11/$B18))*VLOOKUP(F$11,$P$12:$Q$13,2,0)*VLOOKUP($B18-F$11,$L$12:$N$27,2,0))</f>
        <v>0</v>
      </c>
      <c r="G18" s="4">
        <f>+IF(OR(G$11&gt;2),0,($C$8+($D$8*G$11/$B18))*VLOOKUP(G$11,$P$12:$Q$13,2,0)*VLOOKUP($B18-G$11,$L$12:$N$27,2,0))</f>
        <v>0</v>
      </c>
      <c r="H18" s="4">
        <f>+IF(OR(H$11&gt;2),0,($C$8+($D$8*H$11/$B18))*VLOOKUP(H$11,$P$12:$Q$13,2,0)*VLOOKUP($B18-H$11,$L$12:$N$27,2,0))</f>
        <v>0</v>
      </c>
      <c r="I18" s="4">
        <f>+IF(OR(I$11&gt;2),0,($C$8+($D$8*I$11/$B18))*VLOOKUP(I$11,$P$12:$Q$13,2,0)*VLOOKUP($B18-I$11,$L$12:$N$27,2,0))</f>
        <v>0</v>
      </c>
      <c r="J18" s="22">
        <v>0</v>
      </c>
      <c r="K18" s="38"/>
      <c r="L18" s="14">
        <v>6</v>
      </c>
      <c r="M18" s="16">
        <f>SUM(C18:I18)</f>
        <v>0.1232117546580407</v>
      </c>
      <c r="N18" s="17">
        <f t="shared" si="0"/>
        <v>0.50640305303169275</v>
      </c>
      <c r="O18" s="36"/>
      <c r="P18" s="36"/>
      <c r="Q18" s="36"/>
      <c r="R18" s="36"/>
    </row>
    <row r="19" spans="2:18">
      <c r="B19" s="14">
        <v>7</v>
      </c>
      <c r="C19" s="1">
        <v>0</v>
      </c>
      <c r="D19" s="3">
        <f>+IF(OR(D$11&gt;2),0,($C$8+($D$8*D$11/$B19))*VLOOKUP(D$11,$P$12:$Q$13,2,0)*VLOOKUP($B19-D$11,$L$12:$N$27,2,0))</f>
        <v>2.1122015084235547E-2</v>
      </c>
      <c r="E19" s="3">
        <f>+IF(OR(E$11&gt;2),0,($C$8+($D$8*E$11/$B19))*VLOOKUP(E$11,$P$12:$Q$13,2,0)*VLOOKUP($B19-E$11,$L$12:$N$27,2,0))</f>
        <v>8.1045031696382067E-2</v>
      </c>
      <c r="F19" s="4">
        <f>+IF(OR(F$11&gt;2),0,($C$8+($D$8*F$11/$B19))*VLOOKUP(F$11,$P$12:$Q$13,2,0)*VLOOKUP($B19-F$11,$L$12:$N$27,2,0))</f>
        <v>0</v>
      </c>
      <c r="G19" s="4">
        <f>+IF(OR(G$11&gt;2),0,($C$8+($D$8*G$11/$B19))*VLOOKUP(G$11,$P$12:$Q$13,2,0)*VLOOKUP($B19-G$11,$L$12:$N$27,2,0))</f>
        <v>0</v>
      </c>
      <c r="H19" s="4">
        <f>+IF(OR(H$11&gt;2),0,($C$8+($D$8*H$11/$B19))*VLOOKUP(H$11,$P$12:$Q$13,2,0)*VLOOKUP($B19-H$11,$L$12:$N$27,2,0))</f>
        <v>0</v>
      </c>
      <c r="I19" s="4">
        <f>+IF(OR(I$11&gt;2),0,($C$8+($D$8*I$11/$B19))*VLOOKUP(I$11,$P$12:$Q$13,2,0)*VLOOKUP($B19-I$11,$L$12:$N$27,2,0))</f>
        <v>0</v>
      </c>
      <c r="J19" s="23">
        <f>+IF(OR(J$11&gt;2),0,($C$8+($D$8*J$11/$B19))*VLOOKUP(J$11,$P$12:$Q$13,2,0)*VLOOKUP($B19-J$11,$L$12:$N$27,2,0))</f>
        <v>0</v>
      </c>
      <c r="K19" s="38"/>
      <c r="L19" s="14">
        <v>7</v>
      </c>
      <c r="M19" s="16">
        <f>SUM(C19:I19)</f>
        <v>0.10216704678061761</v>
      </c>
      <c r="N19" s="17">
        <f t="shared" si="0"/>
        <v>0.60857009981231036</v>
      </c>
      <c r="O19" s="36"/>
      <c r="P19" s="36"/>
      <c r="Q19" s="36"/>
      <c r="R19" s="36"/>
    </row>
    <row r="20" spans="2:18">
      <c r="B20" s="14">
        <v>8</v>
      </c>
      <c r="C20" s="1">
        <v>0</v>
      </c>
      <c r="D20" s="3">
        <f>+IF(OR(D$11&gt;2),0,($C$8+($D$8*D$11/$B20))*VLOOKUP(D$11,$P$12:$Q$13,2,0)*VLOOKUP($B20-D$11,$L$12:$N$27,2,0))</f>
        <v>1.5325057017092641E-2</v>
      </c>
      <c r="E20" s="3">
        <f>+IF(OR(E$11&gt;2),0,($C$8+($D$8*E$11/$B20))*VLOOKUP(E$11,$P$12:$Q$13,2,0)*VLOOKUP($B20-E$11,$L$12:$N$27,2,0))</f>
        <v>8.6248228260628487E-2</v>
      </c>
      <c r="F20" s="4">
        <f>+IF(OR(F$11&gt;2),0,($C$8+($D$8*F$11/$B20))*VLOOKUP(F$11,$P$12:$Q$13,2,0)*VLOOKUP($B20-F$11,$L$12:$N$27,2,0))</f>
        <v>0</v>
      </c>
      <c r="G20" s="4">
        <f>+IF(OR(G$11&gt;2),0,($C$8+($D$8*G$11/$B20))*VLOOKUP(G$11,$P$12:$Q$13,2,0)*VLOOKUP($B20-G$11,$L$12:$N$27,2,0))</f>
        <v>0</v>
      </c>
      <c r="H20" s="4">
        <f>+IF(OR(H$11&gt;2),0,($C$8+($D$8*H$11/$B20))*VLOOKUP(H$11,$P$12:$Q$13,2,0)*VLOOKUP($B20-H$11,$L$12:$N$27,2,0))</f>
        <v>0</v>
      </c>
      <c r="I20" s="4">
        <f>+IF(OR(I$11&gt;2),0,($C$8+($D$8*I$11/$B20))*VLOOKUP(I$11,$P$12:$Q$13,2,0)*VLOOKUP($B20-I$11,$L$12:$N$27,2,0))</f>
        <v>0</v>
      </c>
      <c r="J20" s="23">
        <f>+IF(OR(J$11&gt;2),0,($C$8+($D$8*J$11/$B20))*VLOOKUP(J$11,$P$12:$Q$13,2,0)*VLOOKUP($B20-J$11,$L$12:$N$27,2,0))</f>
        <v>0</v>
      </c>
      <c r="K20" s="38"/>
      <c r="L20" s="14">
        <v>8</v>
      </c>
      <c r="M20" s="16">
        <f>SUM(C20:I20)</f>
        <v>0.10157328527772112</v>
      </c>
      <c r="N20" s="17">
        <f t="shared" si="0"/>
        <v>0.7101433850900315</v>
      </c>
      <c r="O20" s="36"/>
      <c r="P20" s="36"/>
      <c r="Q20" s="36"/>
      <c r="R20" s="36"/>
    </row>
    <row r="21" spans="2:18">
      <c r="B21" s="14">
        <v>9</v>
      </c>
      <c r="C21" s="1">
        <v>0</v>
      </c>
      <c r="D21" s="3">
        <f>+IF(OR(D$11&gt;2),0,($C$8+($D$8*D$11/$B21))*VLOOKUP(D$11,$P$12:$Q$13,2,0)*VLOOKUP($B21-D$11,$L$12:$N$27,2,0))</f>
        <v>1.354310470369615E-2</v>
      </c>
      <c r="E21" s="3">
        <f>+IF(OR(E$11&gt;2),0,($C$8+($D$8*E$11/$B21))*VLOOKUP(E$11,$P$12:$Q$13,2,0)*VLOOKUP($B21-E$11,$L$12:$N$27,2,0))</f>
        <v>6.3570606885717612E-2</v>
      </c>
      <c r="F21" s="4">
        <f>+IF(OR(F$11&gt;2),0,($C$8+($D$8*F$11/$B21))*VLOOKUP(F$11,$P$12:$Q$13,2,0)*VLOOKUP($B21-F$11,$L$12:$N$27,2,0))</f>
        <v>0</v>
      </c>
      <c r="G21" s="4">
        <f>+IF(OR(G$11&gt;2),0,($C$8+($D$8*G$11/$B21))*VLOOKUP(G$11,$P$12:$Q$13,2,0)*VLOOKUP($B21-G$11,$L$12:$N$27,2,0))</f>
        <v>0</v>
      </c>
      <c r="H21" s="4">
        <f>+IF(OR(H$11&gt;2),0,($C$8+($D$8*H$11/$B21))*VLOOKUP(H$11,$P$12:$Q$13,2,0)*VLOOKUP($B21-H$11,$L$12:$N$27,2,0))</f>
        <v>0</v>
      </c>
      <c r="I21" s="4">
        <f>+IF(OR(I$11&gt;2),0,($C$8+($D$8*I$11/$B21))*VLOOKUP(I$11,$P$12:$Q$13,2,0)*VLOOKUP($B21-I$11,$L$12:$N$27,2,0))</f>
        <v>0</v>
      </c>
      <c r="J21" s="23">
        <f>+IF(OR(J$11&gt;2),0,($C$8+($D$8*J$11/$B21))*VLOOKUP(J$11,$P$12:$Q$13,2,0)*VLOOKUP($B21-J$11,$L$12:$N$27,2,0))</f>
        <v>0</v>
      </c>
      <c r="K21" s="38"/>
      <c r="L21" s="14">
        <v>9</v>
      </c>
      <c r="M21" s="16">
        <f>SUM(C21:I21)</f>
        <v>7.7113711589413769E-2</v>
      </c>
      <c r="N21" s="17">
        <f t="shared" si="0"/>
        <v>0.78725709667944521</v>
      </c>
      <c r="O21" s="36"/>
      <c r="P21" s="36"/>
      <c r="Q21" s="36"/>
      <c r="R21" s="36"/>
    </row>
    <row r="22" spans="2:18">
      <c r="B22" s="14">
        <v>10</v>
      </c>
      <c r="C22" s="1">
        <v>0</v>
      </c>
      <c r="D22" s="3">
        <f>+IF(OR(D$11&gt;2),0,($C$8+($D$8*D$11/$B22))*VLOOKUP(D$11,$P$12:$Q$13,2,0)*VLOOKUP($B22-D$11,$L$12:$N$27,2,0))</f>
        <v>9.2536453907296513E-3</v>
      </c>
      <c r="E22" s="3">
        <f>+IF(OR(E$11&gt;2),0,($C$8+($D$8*E$11/$B22))*VLOOKUP(E$11,$P$12:$Q$13,2,0)*VLOOKUP($B22-E$11,$L$12:$N$27,2,0))</f>
        <v>5.6881039755523825E-2</v>
      </c>
      <c r="F22" s="4">
        <f>+IF(OR(F$11&gt;2),0,($C$8+($D$8*F$11/$B22))*VLOOKUP(F$11,$P$12:$Q$13,2,0)*VLOOKUP($B22-F$11,$L$12:$N$27,2,0))</f>
        <v>0</v>
      </c>
      <c r="G22" s="4">
        <f>+IF(OR(G$11&gt;2),0,($C$8+($D$8*G$11/$B22))*VLOOKUP(G$11,$P$12:$Q$13,2,0)*VLOOKUP($B22-G$11,$L$12:$N$27,2,0))</f>
        <v>0</v>
      </c>
      <c r="H22" s="4">
        <f>+IF(OR(H$11&gt;2),0,($C$8+($D$8*H$11/$B22))*VLOOKUP(H$11,$P$12:$Q$13,2,0)*VLOOKUP($B22-H$11,$L$12:$N$27,2,0))</f>
        <v>0</v>
      </c>
      <c r="I22" s="4">
        <f>+IF(OR(I$11&gt;2),0,($C$8+($D$8*I$11/$B22))*VLOOKUP(I$11,$P$12:$Q$13,2,0)*VLOOKUP($B22-I$11,$L$12:$N$27,2,0))</f>
        <v>0</v>
      </c>
      <c r="J22" s="23">
        <f>+IF(OR(J$11&gt;2),0,($C$8+($D$8*J$11/$B22))*VLOOKUP(J$11,$P$12:$Q$13,2,0)*VLOOKUP($B22-J$11,$L$12:$N$27,2,0))</f>
        <v>0</v>
      </c>
      <c r="K22" s="38"/>
      <c r="L22" s="14">
        <v>10</v>
      </c>
      <c r="M22" s="16">
        <f>SUM(C22:I22)</f>
        <v>6.613468514625348E-2</v>
      </c>
      <c r="N22" s="17">
        <f>++M22+N21</f>
        <v>0.85339178182569864</v>
      </c>
      <c r="O22" s="36"/>
      <c r="P22" s="36"/>
      <c r="Q22" s="36"/>
      <c r="R22" s="36"/>
    </row>
    <row r="23" spans="2:18">
      <c r="B23" s="14">
        <v>11</v>
      </c>
      <c r="C23" s="1">
        <v>0</v>
      </c>
      <c r="D23" s="3">
        <f>+IF(OR(D$11&gt;2),0,($C$8+($D$8*D$11/$B23))*VLOOKUP(D$11,$P$12:$Q$13,2,0)*VLOOKUP($B23-D$11,$L$12:$N$27,2,0))</f>
        <v>7.2146929250458342E-3</v>
      </c>
      <c r="E23" s="3">
        <f>+IF(OR(E$11&gt;2),0,($C$8+($D$8*E$11/$B23))*VLOOKUP(E$11,$P$12:$Q$13,2,0)*VLOOKUP($B23-E$11,$L$12:$N$27,2,0))</f>
        <v>3.9257889536428822E-2</v>
      </c>
      <c r="F23" s="4">
        <f>+IF(OR(F$11&gt;2),0,($C$8+($D$8*F$11/$B23))*VLOOKUP(F$11,$P$12:$Q$13,2,0)*VLOOKUP($B23-F$11,$L$12:$N$27,2,0))</f>
        <v>0</v>
      </c>
      <c r="G23" s="4">
        <f>+IF(OR(G$11&gt;2),0,($C$8+($D$8*G$11/$B23))*VLOOKUP(G$11,$P$12:$Q$13,2,0)*VLOOKUP($B23-G$11,$L$12:$N$27,2,0))</f>
        <v>0</v>
      </c>
      <c r="H23" s="4">
        <f>+IF(OR(H$11&gt;2),0,($C$8+($D$8*H$11/$B23))*VLOOKUP(H$11,$P$12:$Q$13,2,0)*VLOOKUP($B23-H$11,$L$12:$N$27,2,0))</f>
        <v>0</v>
      </c>
      <c r="I23" s="4">
        <f>+IF(OR(I$11&gt;2),0,($C$8+($D$8*I$11/$B23))*VLOOKUP(I$11,$P$12:$Q$13,2,0)*VLOOKUP($B23-I$11,$L$12:$N$27,2,0))</f>
        <v>0</v>
      </c>
      <c r="J23" s="23">
        <f>+IF(OR(J$11&gt;2),0,($C$8+($D$8*J$11/$B23))*VLOOKUP(J$11,$P$12:$Q$13,2,0)*VLOOKUP($B23-J$11,$L$12:$N$27,2,0))</f>
        <v>0</v>
      </c>
      <c r="K23" s="36"/>
      <c r="L23" s="14">
        <v>11</v>
      </c>
      <c r="M23" s="16">
        <f t="shared" ref="M23:M27" si="1">SUM(C23:I23)</f>
        <v>4.6472582461474655E-2</v>
      </c>
      <c r="N23" s="17">
        <f t="shared" ref="N23:N27" si="2">++M23+N22</f>
        <v>0.89986436428717331</v>
      </c>
      <c r="O23" s="36"/>
      <c r="P23" s="36"/>
      <c r="Q23" s="36"/>
      <c r="R23" s="36"/>
    </row>
    <row r="24" spans="2:18">
      <c r="B24" s="14">
        <v>12</v>
      </c>
      <c r="C24" s="1">
        <v>0</v>
      </c>
      <c r="D24" s="3">
        <f>+IF(OR(D$11&gt;2),0,($C$8+($D$8*D$11/$B24))*VLOOKUP(D$11,$P$12:$Q$13,2,0)*VLOOKUP($B24-D$11,$L$12:$N$27,2,0))</f>
        <v>4.6472582461474649E-3</v>
      </c>
      <c r="E24" s="3">
        <f>+IF(OR(E$11&gt;2),0,($C$8+($D$8*E$11/$B24))*VLOOKUP(E$11,$P$12:$Q$13,2,0)*VLOOKUP($B24-E$11,$L$12:$N$27,2,0))</f>
        <v>3.0862853068251622E-2</v>
      </c>
      <c r="F24" s="4">
        <f>+IF(OR(F$11&gt;2),0,($C$8+($D$8*F$11/$B24))*VLOOKUP(F$11,$P$12:$Q$13,2,0)*VLOOKUP($B24-F$11,$L$12:$N$27,2,0))</f>
        <v>0</v>
      </c>
      <c r="G24" s="4">
        <f>+IF(OR(G$11&gt;2),0,($C$8+($D$8*G$11/$B24))*VLOOKUP(G$11,$P$12:$Q$13,2,0)*VLOOKUP($B24-G$11,$L$12:$N$27,2,0))</f>
        <v>0</v>
      </c>
      <c r="H24" s="4">
        <f>+IF(OR(H$11&gt;2),0,($C$8+($D$8*H$11/$B24))*VLOOKUP(H$11,$P$12:$Q$13,2,0)*VLOOKUP($B24-H$11,$L$12:$N$27,2,0))</f>
        <v>0</v>
      </c>
      <c r="I24" s="4">
        <f>+IF(OR(I$11&gt;2),0,($C$8+($D$8*I$11/$B24))*VLOOKUP(I$11,$P$12:$Q$13,2,0)*VLOOKUP($B24-I$11,$L$12:$N$27,2,0))</f>
        <v>0</v>
      </c>
      <c r="J24" s="23">
        <f>+IF(OR(J$11&gt;2),0,($C$8+($D$8*J$11/$B24))*VLOOKUP(J$11,$P$12:$Q$13,2,0)*VLOOKUP($B24-J$11,$L$12:$N$27,2,0))</f>
        <v>0</v>
      </c>
      <c r="K24" s="36"/>
      <c r="L24" s="14">
        <v>12</v>
      </c>
      <c r="M24" s="16">
        <f t="shared" si="1"/>
        <v>3.5510111314399087E-2</v>
      </c>
      <c r="N24" s="17">
        <f t="shared" si="2"/>
        <v>0.93537447560157239</v>
      </c>
      <c r="O24" s="36"/>
      <c r="P24" s="36"/>
      <c r="Q24" s="36"/>
      <c r="R24" s="36"/>
    </row>
    <row r="25" spans="2:18">
      <c r="B25" s="14">
        <v>13</v>
      </c>
      <c r="C25" s="1">
        <v>0</v>
      </c>
      <c r="D25" s="3">
        <f>+IF(OR(D$11&gt;2),0,($C$8+($D$8*D$11/$B25))*VLOOKUP(D$11,$P$12:$Q$13,2,0)*VLOOKUP($B25-D$11,$L$12:$N$27,2,0))</f>
        <v>3.2778564290214542E-3</v>
      </c>
      <c r="E25" s="3">
        <f>+IF(OR(E$11&gt;2),0,($C$8+($D$8*E$11/$B25))*VLOOKUP(E$11,$P$12:$Q$13,2,0)*VLOOKUP($B25-E$11,$L$12:$N$27,2,0))</f>
        <v>2.0018958598789084E-2</v>
      </c>
      <c r="F25" s="4">
        <f>+IF(OR(F$11&gt;2),0,($C$8+($D$8*F$11/$B25))*VLOOKUP(F$11,$P$12:$Q$13,2,0)*VLOOKUP($B25-F$11,$L$12:$N$27,2,0))</f>
        <v>0</v>
      </c>
      <c r="G25" s="4">
        <f>+IF(OR(G$11&gt;2),0,($C$8+($D$8*G$11/$B25))*VLOOKUP(G$11,$P$12:$Q$13,2,0)*VLOOKUP($B25-G$11,$L$12:$N$27,2,0))</f>
        <v>0</v>
      </c>
      <c r="H25" s="4">
        <f>+IF(OR(H$11&gt;2),0,($C$8+($D$8*H$11/$B25))*VLOOKUP(H$11,$P$12:$Q$13,2,0)*VLOOKUP($B25-H$11,$L$12:$N$27,2,0))</f>
        <v>0</v>
      </c>
      <c r="I25" s="4">
        <f>+IF(OR(I$11&gt;2),0,($C$8+($D$8*I$11/$B25))*VLOOKUP(I$11,$P$12:$Q$13,2,0)*VLOOKUP($B25-I$11,$L$12:$N$27,2,0))</f>
        <v>0</v>
      </c>
      <c r="J25" s="23">
        <f>+IF(OR(J$11&gt;2),0,($C$8+($D$8*J$11/$B25))*VLOOKUP(J$11,$P$12:$Q$13,2,0)*VLOOKUP($B25-J$11,$L$12:$N$27,2,0))</f>
        <v>0</v>
      </c>
      <c r="K25" s="36"/>
      <c r="L25" s="14">
        <v>13</v>
      </c>
      <c r="M25" s="16">
        <f t="shared" si="1"/>
        <v>2.3296815027810537E-2</v>
      </c>
      <c r="N25" s="17">
        <f t="shared" si="2"/>
        <v>0.95867129062938294</v>
      </c>
      <c r="O25" s="36"/>
      <c r="P25" s="36"/>
      <c r="Q25" s="36"/>
      <c r="R25" s="36"/>
    </row>
    <row r="26" spans="2:18">
      <c r="B26" s="14">
        <v>14</v>
      </c>
      <c r="C26" s="1">
        <v>0</v>
      </c>
      <c r="D26" s="3">
        <f>+IF(OR(D$11&gt;2),0,($C$8+($D$8*D$11/$B26))*VLOOKUP(D$11,$P$12:$Q$13,2,0)*VLOOKUP($B26-D$11,$L$12:$N$27,2,0))</f>
        <v>1.9968698595266171E-3</v>
      </c>
      <c r="E26" s="3">
        <f>+IF(OR(E$11&gt;2),0,($C$8+($D$8*E$11/$B26))*VLOOKUP(E$11,$P$12:$Q$13,2,0)*VLOOKUP($B26-E$11,$L$12:$N$27,2,0))</f>
        <v>1.4204044525759634E-2</v>
      </c>
      <c r="F26" s="4">
        <f>+IF(OR(F$11&gt;2),0,($C$8+($D$8*F$11/$B26))*VLOOKUP(F$11,$P$12:$Q$13,2,0)*VLOOKUP($B26-F$11,$L$12:$N$27,2,0))</f>
        <v>0</v>
      </c>
      <c r="G26" s="4">
        <f>+IF(OR(G$11&gt;2),0,($C$8+($D$8*G$11/$B26))*VLOOKUP(G$11,$P$12:$Q$13,2,0)*VLOOKUP($B26-G$11,$L$12:$N$27,2,0))</f>
        <v>0</v>
      </c>
      <c r="H26" s="4">
        <f>+IF(OR(H$11&gt;2),0,($C$8+($D$8*H$11/$B26))*VLOOKUP(H$11,$P$12:$Q$13,2,0)*VLOOKUP($B26-H$11,$L$12:$N$27,2,0))</f>
        <v>0</v>
      </c>
      <c r="I26" s="4">
        <f>+IF(OR(I$11&gt;2),0,($C$8+($D$8*I$11/$B26))*VLOOKUP(I$11,$P$12:$Q$13,2,0)*VLOOKUP($B26-I$11,$L$12:$N$27,2,0))</f>
        <v>0</v>
      </c>
      <c r="J26" s="23">
        <f>+IF(OR(J$11&gt;2),0,($C$8+($D$8*J$11/$B26))*VLOOKUP(J$11,$P$12:$Q$13,2,0)*VLOOKUP($B26-J$11,$L$12:$N$27,2,0))</f>
        <v>0</v>
      </c>
      <c r="K26" s="36"/>
      <c r="L26" s="14">
        <v>14</v>
      </c>
      <c r="M26" s="16">
        <f t="shared" si="1"/>
        <v>1.6200914385286251E-2</v>
      </c>
      <c r="N26" s="17">
        <f t="shared" si="2"/>
        <v>0.9748722050146692</v>
      </c>
      <c r="O26" s="36"/>
      <c r="P26" s="36"/>
      <c r="Q26" s="36"/>
      <c r="R26" s="36"/>
    </row>
    <row r="27" spans="2:18" ht="16" thickBot="1">
      <c r="B27" s="15">
        <v>15</v>
      </c>
      <c r="C27" s="24">
        <v>0</v>
      </c>
      <c r="D27" s="25">
        <f>+IF(OR(D$11&gt;2),0,($C$8+($D$8*D$11/$B27))*VLOOKUP(D$11,$P$12:$Q$13,2,0)*VLOOKUP($B27-D$11,$L$12:$N$27,2,0))</f>
        <v>1.2960731508229002E-3</v>
      </c>
      <c r="E27" s="25">
        <f>+IF(OR(E$11&gt;2),0,($C$8+($D$8*E$11/$B27))*VLOOKUP(E$11,$P$12:$Q$13,2,0)*VLOOKUP($B27-E$11,$L$12:$N$27,2,0))</f>
        <v>8.697477610382599E-3</v>
      </c>
      <c r="F27" s="26">
        <f>+IF(OR(F$11&gt;2),0,($C$8+($D$8*F$11/$B27))*VLOOKUP(F$11,$P$12:$Q$13,2,0)*VLOOKUP($B27-F$11,$L$12:$N$27,2,0))</f>
        <v>0</v>
      </c>
      <c r="G27" s="26">
        <f>+IF(OR(G$11&gt;2),0,($C$8+($D$8*G$11/$B27))*VLOOKUP(G$11,$P$12:$Q$13,2,0)*VLOOKUP($B27-G$11,$L$12:$N$27,2,0))</f>
        <v>0</v>
      </c>
      <c r="H27" s="26">
        <f>+IF(OR(H$11&gt;2),0,($C$8+($D$8*H$11/$B27))*VLOOKUP(H$11,$P$12:$Q$13,2,0)*VLOOKUP($B27-H$11,$L$12:$N$27,2,0))</f>
        <v>0</v>
      </c>
      <c r="I27" s="26">
        <f>+IF(OR(I$11&gt;2),0,($C$8+($D$8*I$11/$B27))*VLOOKUP(I$11,$P$12:$Q$13,2,0)*VLOOKUP($B27-I$11,$L$12:$N$27,2,0))</f>
        <v>0</v>
      </c>
      <c r="J27" s="27">
        <f>+IF(OR(J$11&gt;2),0,($C$8+($D$8*J$11/$B27))*VLOOKUP(J$11,$P$12:$Q$13,2,0)*VLOOKUP($B27-J$11,$L$12:$N$27,2,0))</f>
        <v>0</v>
      </c>
      <c r="K27" s="36"/>
      <c r="L27" s="15">
        <v>15</v>
      </c>
      <c r="M27" s="18">
        <f t="shared" si="1"/>
        <v>9.9935507612054983E-3</v>
      </c>
      <c r="N27" s="19">
        <f t="shared" si="2"/>
        <v>0.98486575577587465</v>
      </c>
      <c r="O27" s="36"/>
      <c r="P27" s="36"/>
      <c r="Q27" s="36"/>
      <c r="R27" s="36"/>
    </row>
    <row r="28" spans="2:18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</row>
    <row r="29" spans="2:18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</row>
  </sheetData>
  <dataValidations count="1">
    <dataValidation type="list" showInputMessage="1" showErrorMessage="1" sqref="B4">
      <formula1>$S$4:$S$7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Huaraca</dc:creator>
  <cp:lastModifiedBy>Diego Huaraca</cp:lastModifiedBy>
  <dcterms:created xsi:type="dcterms:W3CDTF">2017-03-25T16:14:15Z</dcterms:created>
  <dcterms:modified xsi:type="dcterms:W3CDTF">2017-03-25T18:09:55Z</dcterms:modified>
</cp:coreProperties>
</file>