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1\Documents\Diego\Muestreo Estratificado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J55" i="1"/>
  <c r="J56" i="1"/>
  <c r="J57" i="1"/>
  <c r="J53" i="1"/>
  <c r="G38" i="1"/>
  <c r="I54" i="1"/>
  <c r="I55" i="1"/>
  <c r="I56" i="1"/>
  <c r="I57" i="1"/>
  <c r="I53" i="1"/>
  <c r="H54" i="1"/>
  <c r="H55" i="1"/>
  <c r="H56" i="1"/>
  <c r="H57" i="1"/>
  <c r="H53" i="1"/>
  <c r="G53" i="1"/>
  <c r="C29" i="1"/>
  <c r="C23" i="1" s="1"/>
  <c r="C9" i="1"/>
  <c r="E58" i="1"/>
  <c r="C58" i="1"/>
  <c r="C49" i="1" s="1"/>
  <c r="C43" i="1" s="1"/>
  <c r="G57" i="1"/>
  <c r="D57" i="1"/>
  <c r="G56" i="1"/>
  <c r="D56" i="1"/>
  <c r="G55" i="1"/>
  <c r="D55" i="1"/>
  <c r="G54" i="1"/>
  <c r="D54" i="1"/>
  <c r="G58" i="1"/>
  <c r="D53" i="1"/>
  <c r="G37" i="1"/>
  <c r="G36" i="1"/>
  <c r="G35" i="1"/>
  <c r="G34" i="1"/>
  <c r="G33" i="1"/>
  <c r="E38" i="1"/>
  <c r="C38" i="1"/>
  <c r="D38" i="1" s="1"/>
  <c r="D37" i="1"/>
  <c r="D36" i="1"/>
  <c r="D35" i="1"/>
  <c r="D34" i="1"/>
  <c r="D33" i="1"/>
  <c r="G18" i="1"/>
  <c r="G14" i="1"/>
  <c r="G15" i="1"/>
  <c r="G16" i="1"/>
  <c r="G17" i="1"/>
  <c r="G13" i="1"/>
  <c r="D18" i="1"/>
  <c r="D14" i="1"/>
  <c r="D15" i="1"/>
  <c r="D16" i="1"/>
  <c r="D17" i="1"/>
  <c r="D13" i="1"/>
  <c r="E18" i="1"/>
  <c r="C18" i="1"/>
  <c r="C3" i="1"/>
  <c r="H14" i="1" s="1"/>
  <c r="D58" i="1" l="1"/>
  <c r="I34" i="1"/>
  <c r="J35" i="1"/>
  <c r="J34" i="1"/>
  <c r="J36" i="1"/>
  <c r="J58" i="1"/>
  <c r="J37" i="1"/>
  <c r="J33" i="1"/>
  <c r="I13" i="1"/>
  <c r="H17" i="1"/>
  <c r="I15" i="1"/>
  <c r="I14" i="1"/>
  <c r="H13" i="1"/>
  <c r="H16" i="1"/>
  <c r="J17" i="1"/>
  <c r="I16" i="1"/>
  <c r="H15" i="1"/>
  <c r="J16" i="1"/>
  <c r="I17" i="1"/>
  <c r="H35" i="1"/>
  <c r="I33" i="1"/>
  <c r="H34" i="1"/>
  <c r="I37" i="1"/>
  <c r="H36" i="1"/>
  <c r="I36" i="1"/>
  <c r="H33" i="1"/>
  <c r="I35" i="1"/>
  <c r="H37" i="1"/>
  <c r="J15" i="1"/>
  <c r="J14" i="1"/>
  <c r="J13" i="1"/>
  <c r="J18" i="1" s="1"/>
  <c r="H58" i="1" l="1"/>
  <c r="J38" i="1"/>
  <c r="I58" i="1"/>
  <c r="I38" i="1"/>
  <c r="H38" i="1"/>
  <c r="H18" i="1"/>
  <c r="I18" i="1"/>
</calcChain>
</file>

<file path=xl/sharedStrings.xml><?xml version="1.0" encoding="utf-8"?>
<sst xmlns="http://schemas.openxmlformats.org/spreadsheetml/2006/main" count="70" uniqueCount="26">
  <si>
    <t>Tamaño de la muestra</t>
  </si>
  <si>
    <t>Datos:</t>
  </si>
  <si>
    <t>Error muestral</t>
  </si>
  <si>
    <t>Nivel de confianza</t>
  </si>
  <si>
    <t>Proporción</t>
  </si>
  <si>
    <t>Población</t>
  </si>
  <si>
    <t>Producto</t>
  </si>
  <si>
    <t>Medicina</t>
  </si>
  <si>
    <t>Alimentos</t>
  </si>
  <si>
    <t>Vestimenta</t>
  </si>
  <si>
    <t>Papelería</t>
  </si>
  <si>
    <t>Tecnología</t>
  </si>
  <si>
    <t>Total</t>
  </si>
  <si>
    <t>Facturas</t>
  </si>
  <si>
    <t>Valor</t>
  </si>
  <si>
    <t>% Error</t>
  </si>
  <si>
    <t>Porcentaje</t>
  </si>
  <si>
    <t>Muestreo 3</t>
  </si>
  <si>
    <t>Muestreo Simple</t>
  </si>
  <si>
    <t>Muestreo Proporcional</t>
  </si>
  <si>
    <t>Muestreo Variabilidad</t>
  </si>
  <si>
    <t>Ponderación</t>
  </si>
  <si>
    <t>Escenario 1</t>
  </si>
  <si>
    <t>Escenario 2</t>
  </si>
  <si>
    <t>Escenario 3</t>
  </si>
  <si>
    <t>Resolución Ejercicio - Presentación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</si>
</sst>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" fontId="6" fillId="2" borderId="2" xfId="0" applyNumberFormat="1" applyFont="1" applyFill="1" applyBorder="1" applyAlignment="1">
      <alignment horizontal="center" vertical="center"/>
    </xf>
    <xf numFmtId="0" fontId="0" fillId="3" borderId="0" xfId="0" applyFill="1"/>
    <xf numFmtId="0" fontId="6" fillId="3" borderId="0" xfId="0" applyFont="1" applyFill="1"/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9" fontId="0" fillId="3" borderId="3" xfId="0" applyNumberFormat="1" applyFill="1" applyBorder="1" applyAlignment="1">
      <alignment horizontal="center" vertical="center"/>
    </xf>
    <xf numFmtId="10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9" fontId="0" fillId="3" borderId="3" xfId="1" applyNumberFormat="1" applyFont="1" applyFill="1" applyBorder="1" applyAlignment="1">
      <alignment horizontal="center" vertical="center"/>
    </xf>
    <xf numFmtId="1" fontId="0" fillId="3" borderId="3" xfId="0" applyNumberFormat="1" applyFill="1" applyBorder="1"/>
    <xf numFmtId="0" fontId="4" fillId="4" borderId="3" xfId="0" applyFont="1" applyFill="1" applyBorder="1" applyAlignment="1">
      <alignment horizontal="center" vertical="center" wrapText="1"/>
    </xf>
    <xf numFmtId="9" fontId="0" fillId="4" borderId="3" xfId="0" applyNumberFormat="1" applyFill="1" applyBorder="1" applyAlignment="1">
      <alignment horizontal="center" vertical="center"/>
    </xf>
    <xf numFmtId="10" fontId="0" fillId="4" borderId="3" xfId="0" applyNumberFormat="1" applyFill="1" applyBorder="1" applyAlignment="1">
      <alignment horizontal="center" vertical="center"/>
    </xf>
    <xf numFmtId="0" fontId="2" fillId="5" borderId="3" xfId="0" applyFont="1" applyFill="1" applyBorder="1"/>
    <xf numFmtId="0" fontId="0" fillId="5" borderId="3" xfId="0" applyFill="1" applyBorder="1"/>
    <xf numFmtId="0" fontId="0" fillId="3" borderId="1" xfId="0" applyFill="1" applyBorder="1"/>
    <xf numFmtId="0" fontId="5" fillId="3" borderId="0" xfId="0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295275</xdr:colOff>
      <xdr:row>6</xdr:row>
      <xdr:rowOff>23812</xdr:rowOff>
    </xdr:from>
    <xdr:ext cx="19922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1057275" y="1185862"/>
              <a:ext cx="1992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C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𝒁</m:t>
                        </m:r>
                      </m:e>
                      <m:sub>
                        <m:r>
                          <a:rPr lang="es-EC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∝</m:t>
                        </m:r>
                      </m:sub>
                    </m:sSub>
                  </m:oMath>
                </m:oMathPara>
              </a14:m>
              <a:endParaRPr lang="es-EC" sz="1100" b="1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1057275" y="1185862"/>
              <a:ext cx="1992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𝒁</a:t>
              </a:r>
              <a:r>
                <a:rPr lang="es-EC" sz="1100" b="1" i="0">
                  <a:latin typeface="Cambria Math" panose="02040503050406030204" pitchFamily="18" charset="0"/>
                </a:rPr>
                <a:t>_</a:t>
              </a:r>
              <a:r>
                <a:rPr lang="es-EC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∝</a:t>
              </a:r>
              <a:endParaRPr lang="es-EC" sz="1100" b="1"/>
            </a:p>
          </xdr:txBody>
        </xdr:sp>
      </mc:Fallback>
    </mc:AlternateContent>
    <xdr:clientData/>
  </xdr:oneCellAnchor>
  <xdr:oneCellAnchor>
    <xdr:from>
      <xdr:col>4</xdr:col>
      <xdr:colOff>285750</xdr:colOff>
      <xdr:row>5</xdr:row>
      <xdr:rowOff>14287</xdr:rowOff>
    </xdr:from>
    <xdr:ext cx="19922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4238625" y="985837"/>
              <a:ext cx="1992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C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𝒁</m:t>
                        </m:r>
                      </m:e>
                      <m:sub>
                        <m:r>
                          <a:rPr lang="es-EC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∝</m:t>
                        </m:r>
                      </m:sub>
                    </m:sSub>
                  </m:oMath>
                </m:oMathPara>
              </a14:m>
              <a:endParaRPr lang="es-EC" sz="1100" b="1"/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4238625" y="985837"/>
              <a:ext cx="1992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𝒁</a:t>
              </a:r>
              <a:r>
                <a:rPr lang="es-EC" sz="1100" b="1" i="0">
                  <a:latin typeface="Cambria Math" panose="02040503050406030204" pitchFamily="18" charset="0"/>
                </a:rPr>
                <a:t>_</a:t>
              </a:r>
              <a:r>
                <a:rPr lang="es-EC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∝</a:t>
              </a:r>
              <a:endParaRPr lang="es-EC" sz="1100" b="1"/>
            </a:p>
          </xdr:txBody>
        </xdr:sp>
      </mc:Fallback>
    </mc:AlternateContent>
    <xdr:clientData/>
  </xdr:oneCellAnchor>
  <xdr:oneCellAnchor>
    <xdr:from>
      <xdr:col>1</xdr:col>
      <xdr:colOff>295275</xdr:colOff>
      <xdr:row>26</xdr:row>
      <xdr:rowOff>23812</xdr:rowOff>
    </xdr:from>
    <xdr:ext cx="19922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/>
            <xdr:cNvSpPr txBox="1"/>
          </xdr:nvSpPr>
          <xdr:spPr>
            <a:xfrm>
              <a:off x="1057275" y="1566862"/>
              <a:ext cx="1992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C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𝒁</m:t>
                        </m:r>
                      </m:e>
                      <m:sub>
                        <m:r>
                          <a:rPr lang="es-EC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∝</m:t>
                        </m:r>
                      </m:sub>
                    </m:sSub>
                  </m:oMath>
                </m:oMathPara>
              </a14:m>
              <a:endParaRPr lang="es-EC" sz="1100" b="1"/>
            </a:p>
          </xdr:txBody>
        </xdr:sp>
      </mc:Choice>
      <mc:Fallback>
        <xdr:sp macro="" textlink="">
          <xdr:nvSpPr>
            <xdr:cNvPr id="4" name="CuadroTexto 3"/>
            <xdr:cNvSpPr txBox="1"/>
          </xdr:nvSpPr>
          <xdr:spPr>
            <a:xfrm>
              <a:off x="1057275" y="1566862"/>
              <a:ext cx="1992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𝒁</a:t>
              </a:r>
              <a:r>
                <a:rPr lang="es-EC" sz="1100" b="1" i="0">
                  <a:latin typeface="Cambria Math" panose="02040503050406030204" pitchFamily="18" charset="0"/>
                </a:rPr>
                <a:t>_</a:t>
              </a:r>
              <a:r>
                <a:rPr lang="es-EC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∝</a:t>
              </a:r>
              <a:endParaRPr lang="es-EC" sz="1100" b="1"/>
            </a:p>
          </xdr:txBody>
        </xdr:sp>
      </mc:Fallback>
    </mc:AlternateContent>
    <xdr:clientData/>
  </xdr:oneCellAnchor>
  <xdr:oneCellAnchor>
    <xdr:from>
      <xdr:col>4</xdr:col>
      <xdr:colOff>285750</xdr:colOff>
      <xdr:row>25</xdr:row>
      <xdr:rowOff>14287</xdr:rowOff>
    </xdr:from>
    <xdr:ext cx="19922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/>
            <xdr:cNvSpPr txBox="1"/>
          </xdr:nvSpPr>
          <xdr:spPr>
            <a:xfrm>
              <a:off x="3476625" y="1366837"/>
              <a:ext cx="1992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C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𝒁</m:t>
                        </m:r>
                      </m:e>
                      <m:sub>
                        <m:r>
                          <a:rPr lang="es-EC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∝</m:t>
                        </m:r>
                      </m:sub>
                    </m:sSub>
                  </m:oMath>
                </m:oMathPara>
              </a14:m>
              <a:endParaRPr lang="es-EC" sz="1100" b="1"/>
            </a:p>
          </xdr:txBody>
        </xdr:sp>
      </mc:Choice>
      <mc:Fallback>
        <xdr:sp macro="" textlink="">
          <xdr:nvSpPr>
            <xdr:cNvPr id="5" name="CuadroTexto 4"/>
            <xdr:cNvSpPr txBox="1"/>
          </xdr:nvSpPr>
          <xdr:spPr>
            <a:xfrm>
              <a:off x="3476625" y="1366837"/>
              <a:ext cx="1992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𝒁</a:t>
              </a:r>
              <a:r>
                <a:rPr lang="es-EC" sz="1100" b="1" i="0">
                  <a:latin typeface="Cambria Math" panose="02040503050406030204" pitchFamily="18" charset="0"/>
                </a:rPr>
                <a:t>_</a:t>
              </a:r>
              <a:r>
                <a:rPr lang="es-EC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∝</a:t>
              </a:r>
              <a:endParaRPr lang="es-EC" sz="1100" b="1"/>
            </a:p>
          </xdr:txBody>
        </xdr:sp>
      </mc:Fallback>
    </mc:AlternateContent>
    <xdr:clientData/>
  </xdr:oneCellAnchor>
  <xdr:oneCellAnchor>
    <xdr:from>
      <xdr:col>1</xdr:col>
      <xdr:colOff>295275</xdr:colOff>
      <xdr:row>46</xdr:row>
      <xdr:rowOff>23812</xdr:rowOff>
    </xdr:from>
    <xdr:ext cx="19922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/>
            <xdr:cNvSpPr txBox="1"/>
          </xdr:nvSpPr>
          <xdr:spPr>
            <a:xfrm>
              <a:off x="1057275" y="5776912"/>
              <a:ext cx="1992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C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𝒁</m:t>
                        </m:r>
                      </m:e>
                      <m:sub>
                        <m:r>
                          <a:rPr lang="es-EC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∝</m:t>
                        </m:r>
                      </m:sub>
                    </m:sSub>
                  </m:oMath>
                </m:oMathPara>
              </a14:m>
              <a:endParaRPr lang="es-EC" sz="1100" b="1"/>
            </a:p>
          </xdr:txBody>
        </xdr:sp>
      </mc:Choice>
      <mc:Fallback>
        <xdr:sp macro="" textlink="">
          <xdr:nvSpPr>
            <xdr:cNvPr id="6" name="CuadroTexto 5"/>
            <xdr:cNvSpPr txBox="1"/>
          </xdr:nvSpPr>
          <xdr:spPr>
            <a:xfrm>
              <a:off x="1057275" y="5776912"/>
              <a:ext cx="1992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𝒁</a:t>
              </a:r>
              <a:r>
                <a:rPr lang="es-EC" sz="1100" b="1" i="0">
                  <a:latin typeface="Cambria Math" panose="02040503050406030204" pitchFamily="18" charset="0"/>
                </a:rPr>
                <a:t>_</a:t>
              </a:r>
              <a:r>
                <a:rPr lang="es-EC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∝</a:t>
              </a:r>
              <a:endParaRPr lang="es-EC" sz="1100" b="1"/>
            </a:p>
          </xdr:txBody>
        </xdr:sp>
      </mc:Fallback>
    </mc:AlternateContent>
    <xdr:clientData/>
  </xdr:oneCellAnchor>
  <xdr:oneCellAnchor>
    <xdr:from>
      <xdr:col>4</xdr:col>
      <xdr:colOff>285750</xdr:colOff>
      <xdr:row>45</xdr:row>
      <xdr:rowOff>14287</xdr:rowOff>
    </xdr:from>
    <xdr:ext cx="19922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/>
            <xdr:cNvSpPr txBox="1"/>
          </xdr:nvSpPr>
          <xdr:spPr>
            <a:xfrm>
              <a:off x="3476625" y="5576887"/>
              <a:ext cx="1992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C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𝒁</m:t>
                        </m:r>
                      </m:e>
                      <m:sub>
                        <m:r>
                          <a:rPr lang="es-EC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∝</m:t>
                        </m:r>
                      </m:sub>
                    </m:sSub>
                  </m:oMath>
                </m:oMathPara>
              </a14:m>
              <a:endParaRPr lang="es-EC" sz="1100" b="1"/>
            </a:p>
          </xdr:txBody>
        </xdr:sp>
      </mc:Choice>
      <mc:Fallback>
        <xdr:sp macro="" textlink="">
          <xdr:nvSpPr>
            <xdr:cNvPr id="7" name="CuadroTexto 6"/>
            <xdr:cNvSpPr txBox="1"/>
          </xdr:nvSpPr>
          <xdr:spPr>
            <a:xfrm>
              <a:off x="3476625" y="5576887"/>
              <a:ext cx="1992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𝒁</a:t>
              </a:r>
              <a:r>
                <a:rPr lang="es-EC" sz="1100" b="1" i="0">
                  <a:latin typeface="Cambria Math" panose="02040503050406030204" pitchFamily="18" charset="0"/>
                </a:rPr>
                <a:t>_</a:t>
              </a:r>
              <a:r>
                <a:rPr lang="es-EC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∝</a:t>
              </a:r>
              <a:endParaRPr lang="es-EC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selection activeCell="G2" sqref="G2"/>
    </sheetView>
  </sheetViews>
  <sheetFormatPr baseColWidth="10" defaultColWidth="0" defaultRowHeight="15" zeroHeight="1" x14ac:dyDescent="0.25"/>
  <cols>
    <col min="1" max="1" width="11.42578125" customWidth="1"/>
    <col min="2" max="2" width="13.5703125" bestFit="1" customWidth="1"/>
    <col min="3" max="11" width="11.42578125" customWidth="1"/>
    <col min="12" max="16384" width="11.42578125" hidden="1"/>
  </cols>
  <sheetData>
    <row r="1" spans="1:11" ht="30.75" customHeight="1" x14ac:dyDescent="0.25">
      <c r="A1" s="22" t="s">
        <v>25</v>
      </c>
      <c r="B1" s="22"/>
      <c r="C1" s="22"/>
      <c r="D1" s="22"/>
      <c r="F1" s="2"/>
      <c r="G1" s="2"/>
      <c r="H1" s="2"/>
      <c r="I1" s="2"/>
      <c r="J1" s="2"/>
      <c r="K1" s="2"/>
    </row>
    <row r="2" spans="1:11" ht="21.75" thickBot="1" x14ac:dyDescent="0.4">
      <c r="A2" s="3" t="s">
        <v>22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30.75" thickBot="1" x14ac:dyDescent="0.3">
      <c r="A3" s="2"/>
      <c r="B3" s="4" t="s">
        <v>0</v>
      </c>
      <c r="C3" s="1">
        <f>+((C7^2)*C9*C8*(1-C8))/((C6^2)*(C9-1)+(C7^2)*C8*(1-C8))</f>
        <v>422.95061340044037</v>
      </c>
      <c r="D3" s="2"/>
      <c r="E3" s="2"/>
      <c r="F3" s="2"/>
      <c r="G3" s="2"/>
      <c r="H3" s="2"/>
      <c r="I3" s="2"/>
      <c r="J3" s="2"/>
      <c r="K3" s="2"/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24" x14ac:dyDescent="0.25">
      <c r="A5" s="2"/>
      <c r="B5" s="5" t="s">
        <v>1</v>
      </c>
      <c r="C5" s="2"/>
      <c r="D5" s="2"/>
      <c r="E5" s="16" t="s">
        <v>3</v>
      </c>
      <c r="F5" s="17">
        <v>0.9</v>
      </c>
      <c r="G5" s="17">
        <v>0.95</v>
      </c>
      <c r="H5" s="18">
        <v>0.97499999999999998</v>
      </c>
      <c r="I5" s="17">
        <v>0.99</v>
      </c>
      <c r="J5" s="2"/>
      <c r="K5" s="2"/>
    </row>
    <row r="6" spans="1:11" x14ac:dyDescent="0.25">
      <c r="A6" s="2"/>
      <c r="B6" s="19" t="s">
        <v>2</v>
      </c>
      <c r="C6" s="8">
        <v>0.03</v>
      </c>
      <c r="D6" s="2"/>
      <c r="E6" s="9"/>
      <c r="F6" s="10">
        <v>1.65</v>
      </c>
      <c r="G6" s="10">
        <v>1.96</v>
      </c>
      <c r="H6" s="10">
        <v>2.2400000000000002</v>
      </c>
      <c r="I6" s="10">
        <v>2.58</v>
      </c>
      <c r="J6" s="2"/>
      <c r="K6" s="2"/>
    </row>
    <row r="7" spans="1:11" x14ac:dyDescent="0.25">
      <c r="A7" s="2"/>
      <c r="B7" s="20"/>
      <c r="C7" s="8">
        <v>1.96</v>
      </c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19" t="s">
        <v>4</v>
      </c>
      <c r="C8" s="8">
        <v>0.5</v>
      </c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19" t="s">
        <v>5</v>
      </c>
      <c r="C9" s="8">
        <f>+C18</f>
        <v>700</v>
      </c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5" customHeight="1" x14ac:dyDescent="0.25">
      <c r="A11" s="2"/>
      <c r="B11" s="2"/>
      <c r="C11" s="2"/>
      <c r="D11" s="2"/>
      <c r="E11" s="2"/>
      <c r="F11" s="2"/>
      <c r="G11" s="2"/>
      <c r="H11" s="11" t="s">
        <v>18</v>
      </c>
      <c r="I11" s="11" t="s">
        <v>19</v>
      </c>
      <c r="J11" s="11" t="s">
        <v>20</v>
      </c>
      <c r="K11" s="2"/>
    </row>
    <row r="12" spans="1:11" x14ac:dyDescent="0.25">
      <c r="A12" s="2"/>
      <c r="B12" s="12" t="s">
        <v>6</v>
      </c>
      <c r="C12" s="12" t="s">
        <v>13</v>
      </c>
      <c r="D12" s="12" t="s">
        <v>16</v>
      </c>
      <c r="E12" s="12" t="s">
        <v>14</v>
      </c>
      <c r="F12" s="12" t="s">
        <v>15</v>
      </c>
      <c r="G12" s="12" t="s">
        <v>21</v>
      </c>
      <c r="H12" s="13"/>
      <c r="I12" s="13"/>
      <c r="J12" s="13" t="s">
        <v>17</v>
      </c>
      <c r="K12" s="2"/>
    </row>
    <row r="13" spans="1:11" x14ac:dyDescent="0.25">
      <c r="A13" s="2"/>
      <c r="B13" s="12" t="s">
        <v>7</v>
      </c>
      <c r="C13" s="8">
        <v>180</v>
      </c>
      <c r="D13" s="14">
        <f>+C13/$C$18</f>
        <v>0.25714285714285712</v>
      </c>
      <c r="E13" s="8">
        <v>12000</v>
      </c>
      <c r="F13" s="6">
        <v>0.13</v>
      </c>
      <c r="G13" s="9">
        <f>+F13*C13</f>
        <v>23.400000000000002</v>
      </c>
      <c r="H13" s="15">
        <f>+$C$3/5</f>
        <v>84.590122680088072</v>
      </c>
      <c r="I13" s="15">
        <f>+$C$3*D13</f>
        <v>108.75872916011323</v>
      </c>
      <c r="J13" s="15">
        <f>+$C$3*G13/$G$18</f>
        <v>143.45621617002905</v>
      </c>
      <c r="K13" s="2"/>
    </row>
    <row r="14" spans="1:11" x14ac:dyDescent="0.25">
      <c r="A14" s="2"/>
      <c r="B14" s="12" t="s">
        <v>8</v>
      </c>
      <c r="C14" s="8">
        <v>300</v>
      </c>
      <c r="D14" s="14">
        <f>+C14/$C$18</f>
        <v>0.42857142857142855</v>
      </c>
      <c r="E14" s="8">
        <v>35000</v>
      </c>
      <c r="F14" s="7">
        <v>9.5000000000000001E-2</v>
      </c>
      <c r="G14" s="9">
        <f t="shared" ref="G14:G17" si="0">+F14*C14</f>
        <v>28.5</v>
      </c>
      <c r="H14" s="15">
        <f t="shared" ref="H14:H17" si="1">+$C$3/5</f>
        <v>84.590122680088072</v>
      </c>
      <c r="I14" s="15">
        <f>+$C$3*D14</f>
        <v>181.26454860018873</v>
      </c>
      <c r="J14" s="15">
        <f t="shared" ref="J14:J18" si="2">+$C$3*G14/$G$18</f>
        <v>174.72231456606102</v>
      </c>
      <c r="K14" s="2"/>
    </row>
    <row r="15" spans="1:11" x14ac:dyDescent="0.25">
      <c r="A15" s="2"/>
      <c r="B15" s="12" t="s">
        <v>9</v>
      </c>
      <c r="C15" s="8">
        <v>80</v>
      </c>
      <c r="D15" s="14">
        <f>+C15/$C$18</f>
        <v>0.11428571428571428</v>
      </c>
      <c r="E15" s="8">
        <v>8000</v>
      </c>
      <c r="F15" s="7">
        <v>7.8E-2</v>
      </c>
      <c r="G15" s="9">
        <f t="shared" si="0"/>
        <v>6.24</v>
      </c>
      <c r="H15" s="15">
        <f t="shared" si="1"/>
        <v>84.590122680088072</v>
      </c>
      <c r="I15" s="15">
        <f>+$C$3*D15</f>
        <v>48.33721296005033</v>
      </c>
      <c r="J15" s="15">
        <f t="shared" si="2"/>
        <v>38.254990978674414</v>
      </c>
      <c r="K15" s="2"/>
    </row>
    <row r="16" spans="1:11" x14ac:dyDescent="0.25">
      <c r="A16" s="2"/>
      <c r="B16" s="12" t="s">
        <v>10</v>
      </c>
      <c r="C16" s="8">
        <v>50</v>
      </c>
      <c r="D16" s="14">
        <f>+C16/$C$18</f>
        <v>7.1428571428571425E-2</v>
      </c>
      <c r="E16" s="8">
        <v>3000</v>
      </c>
      <c r="F16" s="7">
        <v>6.4000000000000001E-2</v>
      </c>
      <c r="G16" s="9">
        <f t="shared" si="0"/>
        <v>3.2</v>
      </c>
      <c r="H16" s="15">
        <f t="shared" si="1"/>
        <v>84.590122680088072</v>
      </c>
      <c r="I16" s="15">
        <f>+$C$3*D16</f>
        <v>30.210758100031455</v>
      </c>
      <c r="J16" s="15">
        <f t="shared" si="2"/>
        <v>19.617944091627905</v>
      </c>
      <c r="K16" s="2"/>
    </row>
    <row r="17" spans="1:11" x14ac:dyDescent="0.25">
      <c r="A17" s="2"/>
      <c r="B17" s="12" t="s">
        <v>11</v>
      </c>
      <c r="C17" s="8">
        <v>90</v>
      </c>
      <c r="D17" s="14">
        <f>+C17/$C$18</f>
        <v>0.12857142857142856</v>
      </c>
      <c r="E17" s="8">
        <v>7000</v>
      </c>
      <c r="F17" s="7">
        <v>8.5000000000000006E-2</v>
      </c>
      <c r="G17" s="9">
        <f t="shared" si="0"/>
        <v>7.65</v>
      </c>
      <c r="H17" s="15">
        <f t="shared" si="1"/>
        <v>84.590122680088072</v>
      </c>
      <c r="I17" s="15">
        <f>+$C$3*D17</f>
        <v>54.379364580056617</v>
      </c>
      <c r="J17" s="15">
        <f t="shared" si="2"/>
        <v>46.899147594047953</v>
      </c>
      <c r="K17" s="2"/>
    </row>
    <row r="18" spans="1:11" x14ac:dyDescent="0.25">
      <c r="A18" s="2"/>
      <c r="B18" s="12" t="s">
        <v>12</v>
      </c>
      <c r="C18" s="8">
        <f>SUM(C13:C17)</f>
        <v>700</v>
      </c>
      <c r="D18" s="14">
        <f>+C18/$C$18</f>
        <v>1</v>
      </c>
      <c r="E18" s="8">
        <f>SUM(E13:E17)</f>
        <v>65000</v>
      </c>
      <c r="F18" s="6"/>
      <c r="G18" s="9">
        <f>SUM(G13:G17)</f>
        <v>68.990000000000009</v>
      </c>
      <c r="H18" s="15">
        <f>SUM(H13:H17)</f>
        <v>422.95061340044037</v>
      </c>
      <c r="I18" s="15">
        <f>SUM(I13:I17)</f>
        <v>422.95061340044043</v>
      </c>
      <c r="J18" s="15">
        <f>SUM(J13:J17)</f>
        <v>422.95061340044037</v>
      </c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ht="21.75" thickBot="1" x14ac:dyDescent="0.4">
      <c r="A22" s="3" t="s">
        <v>23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30.75" thickBot="1" x14ac:dyDescent="0.3">
      <c r="A23" s="2"/>
      <c r="B23" s="4" t="s">
        <v>0</v>
      </c>
      <c r="C23" s="1">
        <f>+((C27^2)*C29*C28*(1-C28))/((C26^2)*(C29-1)+(C27^2)*C28*(1-C28))</f>
        <v>652.50897796758227</v>
      </c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24" x14ac:dyDescent="0.25">
      <c r="A25" s="2"/>
      <c r="B25" s="5" t="s">
        <v>1</v>
      </c>
      <c r="C25" s="2"/>
      <c r="D25" s="2"/>
      <c r="E25" s="16" t="s">
        <v>3</v>
      </c>
      <c r="F25" s="17">
        <v>0.9</v>
      </c>
      <c r="G25" s="17">
        <v>0.95</v>
      </c>
      <c r="H25" s="18">
        <v>0.97499999999999998</v>
      </c>
      <c r="I25" s="17">
        <v>0.99</v>
      </c>
      <c r="J25" s="2"/>
      <c r="K25" s="2"/>
    </row>
    <row r="26" spans="1:11" x14ac:dyDescent="0.25">
      <c r="A26" s="2"/>
      <c r="B26" s="19" t="s">
        <v>2</v>
      </c>
      <c r="C26" s="8">
        <v>0.01</v>
      </c>
      <c r="D26" s="2"/>
      <c r="E26" s="9"/>
      <c r="F26" s="10">
        <v>1.65</v>
      </c>
      <c r="G26" s="10">
        <v>1.96</v>
      </c>
      <c r="H26" s="10">
        <v>2.2400000000000002</v>
      </c>
      <c r="I26" s="10">
        <v>2.58</v>
      </c>
      <c r="J26" s="2"/>
      <c r="K26" s="2"/>
    </row>
    <row r="27" spans="1:11" x14ac:dyDescent="0.25">
      <c r="A27" s="2"/>
      <c r="B27" s="20"/>
      <c r="C27" s="8">
        <v>1.96</v>
      </c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19" t="s">
        <v>4</v>
      </c>
      <c r="C28" s="8">
        <v>0.5</v>
      </c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19" t="s">
        <v>5</v>
      </c>
      <c r="C29" s="8">
        <f>+C38</f>
        <v>700</v>
      </c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11" t="s">
        <v>18</v>
      </c>
      <c r="I31" s="11" t="s">
        <v>19</v>
      </c>
      <c r="J31" s="11" t="s">
        <v>20</v>
      </c>
      <c r="K31" s="2"/>
    </row>
    <row r="32" spans="1:11" x14ac:dyDescent="0.25">
      <c r="A32" s="2"/>
      <c r="B32" s="12" t="s">
        <v>6</v>
      </c>
      <c r="C32" s="12" t="s">
        <v>13</v>
      </c>
      <c r="D32" s="12" t="s">
        <v>16</v>
      </c>
      <c r="E32" s="12" t="s">
        <v>14</v>
      </c>
      <c r="F32" s="12" t="s">
        <v>15</v>
      </c>
      <c r="G32" s="12" t="s">
        <v>21</v>
      </c>
      <c r="H32" s="13"/>
      <c r="I32" s="13"/>
      <c r="J32" s="13" t="s">
        <v>17</v>
      </c>
      <c r="K32" s="2"/>
    </row>
    <row r="33" spans="1:11" x14ac:dyDescent="0.25">
      <c r="A33" s="2"/>
      <c r="B33" s="12" t="s">
        <v>7</v>
      </c>
      <c r="C33" s="8">
        <v>180</v>
      </c>
      <c r="D33" s="14">
        <f>+C33/$C$18</f>
        <v>0.25714285714285712</v>
      </c>
      <c r="E33" s="8">
        <v>12000</v>
      </c>
      <c r="F33" s="6">
        <v>0.13</v>
      </c>
      <c r="G33" s="9">
        <f>+F33*C33</f>
        <v>23.400000000000002</v>
      </c>
      <c r="H33" s="15">
        <f>+$C$23/5</f>
        <v>130.50179559351645</v>
      </c>
      <c r="I33" s="15">
        <f>+$C$23*D33</f>
        <v>167.7880229059497</v>
      </c>
      <c r="J33" s="15">
        <f>+$C$23*G33/$G$38</f>
        <v>221.31772843080773</v>
      </c>
      <c r="K33" s="2"/>
    </row>
    <row r="34" spans="1:11" x14ac:dyDescent="0.25">
      <c r="A34" s="2"/>
      <c r="B34" s="12" t="s">
        <v>8</v>
      </c>
      <c r="C34" s="8">
        <v>300</v>
      </c>
      <c r="D34" s="14">
        <f>+C34/$C$18</f>
        <v>0.42857142857142855</v>
      </c>
      <c r="E34" s="8">
        <v>35000</v>
      </c>
      <c r="F34" s="7">
        <v>9.5000000000000001E-2</v>
      </c>
      <c r="G34" s="9">
        <f>+F34*C34</f>
        <v>28.5</v>
      </c>
      <c r="H34" s="15">
        <f t="shared" ref="H34:H37" si="3">+$C$23/5</f>
        <v>130.50179559351645</v>
      </c>
      <c r="I34" s="15">
        <f t="shared" ref="I34:I37" si="4">+$C$23*D34</f>
        <v>279.64670484324955</v>
      </c>
      <c r="J34" s="15">
        <f t="shared" ref="J34:J37" si="5">+$C$23*G34/$G$38</f>
        <v>269.55364360162474</v>
      </c>
      <c r="K34" s="2"/>
    </row>
    <row r="35" spans="1:11" x14ac:dyDescent="0.25">
      <c r="A35" s="2"/>
      <c r="B35" s="12" t="s">
        <v>9</v>
      </c>
      <c r="C35" s="8">
        <v>80</v>
      </c>
      <c r="D35" s="14">
        <f>+C35/$C$18</f>
        <v>0.11428571428571428</v>
      </c>
      <c r="E35" s="8">
        <v>8000</v>
      </c>
      <c r="F35" s="7">
        <v>7.8E-2</v>
      </c>
      <c r="G35" s="9">
        <f>+F35*C35</f>
        <v>6.24</v>
      </c>
      <c r="H35" s="15">
        <f t="shared" si="3"/>
        <v>130.50179559351645</v>
      </c>
      <c r="I35" s="15">
        <f t="shared" si="4"/>
        <v>74.572454624866538</v>
      </c>
      <c r="J35" s="15">
        <f t="shared" si="5"/>
        <v>59.018060914882057</v>
      </c>
      <c r="K35" s="2"/>
    </row>
    <row r="36" spans="1:11" x14ac:dyDescent="0.25">
      <c r="A36" s="2"/>
      <c r="B36" s="12" t="s">
        <v>10</v>
      </c>
      <c r="C36" s="8">
        <v>50</v>
      </c>
      <c r="D36" s="14">
        <f>+C36/$C$18</f>
        <v>7.1428571428571425E-2</v>
      </c>
      <c r="E36" s="8">
        <v>3000</v>
      </c>
      <c r="F36" s="7">
        <v>6.4000000000000001E-2</v>
      </c>
      <c r="G36" s="9">
        <f>+F36*C36</f>
        <v>3.2</v>
      </c>
      <c r="H36" s="15">
        <f t="shared" si="3"/>
        <v>130.50179559351645</v>
      </c>
      <c r="I36" s="15">
        <f t="shared" si="4"/>
        <v>46.60778414054159</v>
      </c>
      <c r="J36" s="15">
        <f t="shared" si="5"/>
        <v>30.265672264042077</v>
      </c>
      <c r="K36" s="2"/>
    </row>
    <row r="37" spans="1:11" x14ac:dyDescent="0.25">
      <c r="A37" s="2"/>
      <c r="B37" s="12" t="s">
        <v>11</v>
      </c>
      <c r="C37" s="8">
        <v>90</v>
      </c>
      <c r="D37" s="14">
        <f>+C37/$C$18</f>
        <v>0.12857142857142856</v>
      </c>
      <c r="E37" s="8">
        <v>7000</v>
      </c>
      <c r="F37" s="7">
        <v>8.5000000000000006E-2</v>
      </c>
      <c r="G37" s="9">
        <f>+F37*C37</f>
        <v>7.65</v>
      </c>
      <c r="H37" s="15">
        <f t="shared" si="3"/>
        <v>130.50179559351645</v>
      </c>
      <c r="I37" s="15">
        <f t="shared" si="4"/>
        <v>83.894011452974851</v>
      </c>
      <c r="J37" s="15">
        <f t="shared" si="5"/>
        <v>72.353872756225599</v>
      </c>
      <c r="K37" s="2"/>
    </row>
    <row r="38" spans="1:11" x14ac:dyDescent="0.25">
      <c r="A38" s="2"/>
      <c r="B38" s="12" t="s">
        <v>12</v>
      </c>
      <c r="C38" s="8">
        <f>SUM(C33:C37)</f>
        <v>700</v>
      </c>
      <c r="D38" s="14">
        <f>+C38/$C$18</f>
        <v>1</v>
      </c>
      <c r="E38" s="8">
        <f>SUM(E33:E37)</f>
        <v>65000</v>
      </c>
      <c r="F38" s="6"/>
      <c r="G38" s="9">
        <f>SUM(G33:G37)</f>
        <v>68.990000000000009</v>
      </c>
      <c r="H38" s="15">
        <f>SUM(H33:H37)</f>
        <v>652.50897796758227</v>
      </c>
      <c r="I38" s="15">
        <f>SUM(I33:I37)</f>
        <v>652.50897796758227</v>
      </c>
      <c r="J38" s="15">
        <f>SUM(J33:J37)</f>
        <v>652.50897796758227</v>
      </c>
      <c r="K38" s="2"/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</row>
    <row r="41" spans="1:1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ht="21.75" thickBot="1" x14ac:dyDescent="0.4">
      <c r="A42" s="3" t="s">
        <v>24</v>
      </c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30.75" thickBot="1" x14ac:dyDescent="0.3">
      <c r="A43" s="2"/>
      <c r="B43" s="4" t="s">
        <v>0</v>
      </c>
      <c r="C43" s="1">
        <f>+((C47^2)*C49*C48*(1-C48))/((C46^2)*(C49-1)+(C47^2)*C48*(1-C48))</f>
        <v>507.96703296703299</v>
      </c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24" x14ac:dyDescent="0.25">
      <c r="A45" s="2"/>
      <c r="B45" s="5" t="s">
        <v>1</v>
      </c>
      <c r="C45" s="2"/>
      <c r="D45" s="2"/>
      <c r="E45" s="16" t="s">
        <v>3</v>
      </c>
      <c r="F45" s="17">
        <v>0.9</v>
      </c>
      <c r="G45" s="17">
        <v>0.95</v>
      </c>
      <c r="H45" s="18">
        <v>0.97499999999999998</v>
      </c>
      <c r="I45" s="17">
        <v>0.99</v>
      </c>
      <c r="J45" s="2"/>
      <c r="K45" s="2"/>
    </row>
    <row r="46" spans="1:11" x14ac:dyDescent="0.25">
      <c r="A46" s="2"/>
      <c r="B46" s="19" t="s">
        <v>2</v>
      </c>
      <c r="C46" s="8">
        <v>0.03</v>
      </c>
      <c r="D46" s="2"/>
      <c r="E46" s="9"/>
      <c r="F46" s="10">
        <v>1.65</v>
      </c>
      <c r="G46" s="10">
        <v>1.96</v>
      </c>
      <c r="H46" s="10">
        <v>2.2400000000000002</v>
      </c>
      <c r="I46" s="10">
        <v>2.58</v>
      </c>
      <c r="J46" s="2"/>
      <c r="K46" s="2"/>
    </row>
    <row r="47" spans="1:11" x14ac:dyDescent="0.25">
      <c r="A47" s="2"/>
      <c r="B47" s="20"/>
      <c r="C47" s="8">
        <v>2.58</v>
      </c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2"/>
      <c r="B48" s="19" t="s">
        <v>4</v>
      </c>
      <c r="C48" s="8">
        <v>0.5</v>
      </c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2"/>
      <c r="B49" s="19" t="s">
        <v>5</v>
      </c>
      <c r="C49" s="8">
        <f>+C58</f>
        <v>700</v>
      </c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5">
      <c r="A51" s="2"/>
      <c r="B51" s="2"/>
      <c r="C51" s="2"/>
      <c r="D51" s="2"/>
      <c r="E51" s="2"/>
      <c r="F51" s="2"/>
      <c r="G51" s="2"/>
      <c r="H51" s="11" t="s">
        <v>18</v>
      </c>
      <c r="I51" s="11" t="s">
        <v>19</v>
      </c>
      <c r="J51" s="11" t="s">
        <v>20</v>
      </c>
      <c r="K51" s="2"/>
    </row>
    <row r="52" spans="1:11" x14ac:dyDescent="0.25">
      <c r="A52" s="2"/>
      <c r="B52" s="12" t="s">
        <v>6</v>
      </c>
      <c r="C52" s="12" t="s">
        <v>13</v>
      </c>
      <c r="D52" s="12" t="s">
        <v>16</v>
      </c>
      <c r="E52" s="12" t="s">
        <v>14</v>
      </c>
      <c r="F52" s="12" t="s">
        <v>15</v>
      </c>
      <c r="G52" s="12" t="s">
        <v>21</v>
      </c>
      <c r="H52" s="13"/>
      <c r="I52" s="13"/>
      <c r="J52" s="13" t="s">
        <v>17</v>
      </c>
      <c r="K52" s="2"/>
    </row>
    <row r="53" spans="1:11" x14ac:dyDescent="0.25">
      <c r="A53" s="2"/>
      <c r="B53" s="12" t="s">
        <v>7</v>
      </c>
      <c r="C53" s="8">
        <v>180</v>
      </c>
      <c r="D53" s="14">
        <f>+C53/$C$18</f>
        <v>0.25714285714285712</v>
      </c>
      <c r="E53" s="8">
        <v>12000</v>
      </c>
      <c r="F53" s="6">
        <v>0.13</v>
      </c>
      <c r="G53" s="9">
        <f>+F53*C53</f>
        <v>23.400000000000002</v>
      </c>
      <c r="H53" s="15">
        <f>+$C$43/5</f>
        <v>101.5934065934066</v>
      </c>
      <c r="I53" s="15">
        <f>+$C$43*D53</f>
        <v>130.62009419152275</v>
      </c>
      <c r="J53" s="15">
        <f>+$C$43*G53/$G$58</f>
        <v>172.29205060774854</v>
      </c>
      <c r="K53" s="2"/>
    </row>
    <row r="54" spans="1:11" x14ac:dyDescent="0.25">
      <c r="A54" s="2"/>
      <c r="B54" s="12" t="s">
        <v>8</v>
      </c>
      <c r="C54" s="8">
        <v>300</v>
      </c>
      <c r="D54" s="14">
        <f>+C54/$C$18</f>
        <v>0.42857142857142855</v>
      </c>
      <c r="E54" s="8">
        <v>35000</v>
      </c>
      <c r="F54" s="7">
        <v>9.5000000000000001E-2</v>
      </c>
      <c r="G54" s="9">
        <f>+F54*C54</f>
        <v>28.5</v>
      </c>
      <c r="H54" s="15">
        <f t="shared" ref="H54:H57" si="6">+$C$43/5</f>
        <v>101.5934065934066</v>
      </c>
      <c r="I54" s="15">
        <f t="shared" ref="I54:I57" si="7">+$C$43*D54</f>
        <v>217.70015698587127</v>
      </c>
      <c r="J54" s="15">
        <f t="shared" ref="J54:J57" si="8">+$C$43*G54/$G$58</f>
        <v>209.84288215046294</v>
      </c>
      <c r="K54" s="2"/>
    </row>
    <row r="55" spans="1:11" x14ac:dyDescent="0.25">
      <c r="A55" s="2"/>
      <c r="B55" s="12" t="s">
        <v>9</v>
      </c>
      <c r="C55" s="8">
        <v>80</v>
      </c>
      <c r="D55" s="14">
        <f>+C55/$C$18</f>
        <v>0.11428571428571428</v>
      </c>
      <c r="E55" s="8">
        <v>8000</v>
      </c>
      <c r="F55" s="7">
        <v>7.8E-2</v>
      </c>
      <c r="G55" s="9">
        <f>+F55*C55</f>
        <v>6.24</v>
      </c>
      <c r="H55" s="15">
        <f t="shared" si="6"/>
        <v>101.5934065934066</v>
      </c>
      <c r="I55" s="15">
        <f t="shared" si="7"/>
        <v>58.053375196232338</v>
      </c>
      <c r="J55" s="15">
        <f t="shared" si="8"/>
        <v>45.944546828732939</v>
      </c>
      <c r="K55" s="2"/>
    </row>
    <row r="56" spans="1:11" x14ac:dyDescent="0.25">
      <c r="A56" s="2"/>
      <c r="B56" s="12" t="s">
        <v>10</v>
      </c>
      <c r="C56" s="8">
        <v>50</v>
      </c>
      <c r="D56" s="14">
        <f>+C56/$C$18</f>
        <v>7.1428571428571425E-2</v>
      </c>
      <c r="E56" s="8">
        <v>3000</v>
      </c>
      <c r="F56" s="7">
        <v>6.4000000000000001E-2</v>
      </c>
      <c r="G56" s="9">
        <f>+F56*C56</f>
        <v>3.2</v>
      </c>
      <c r="H56" s="15">
        <f t="shared" si="6"/>
        <v>101.5934065934066</v>
      </c>
      <c r="I56" s="15">
        <f t="shared" si="7"/>
        <v>36.283359497645215</v>
      </c>
      <c r="J56" s="15">
        <f t="shared" si="8"/>
        <v>23.561306066016893</v>
      </c>
      <c r="K56" s="2"/>
    </row>
    <row r="57" spans="1:11" x14ac:dyDescent="0.25">
      <c r="A57" s="2"/>
      <c r="B57" s="12" t="s">
        <v>11</v>
      </c>
      <c r="C57" s="8">
        <v>90</v>
      </c>
      <c r="D57" s="14">
        <f>+C57/$C$18</f>
        <v>0.12857142857142856</v>
      </c>
      <c r="E57" s="8">
        <v>7000</v>
      </c>
      <c r="F57" s="7">
        <v>8.5000000000000006E-2</v>
      </c>
      <c r="G57" s="9">
        <f>+F57*C57</f>
        <v>7.65</v>
      </c>
      <c r="H57" s="15">
        <f t="shared" si="6"/>
        <v>101.5934065934066</v>
      </c>
      <c r="I57" s="15">
        <f t="shared" si="7"/>
        <v>65.310047095761377</v>
      </c>
      <c r="J57" s="15">
        <f t="shared" si="8"/>
        <v>56.326247314071637</v>
      </c>
      <c r="K57" s="2"/>
    </row>
    <row r="58" spans="1:11" x14ac:dyDescent="0.25">
      <c r="A58" s="2"/>
      <c r="B58" s="12" t="s">
        <v>12</v>
      </c>
      <c r="C58" s="8">
        <f>SUM(C53:C57)</f>
        <v>700</v>
      </c>
      <c r="D58" s="14">
        <f>+C58/$C$18</f>
        <v>1</v>
      </c>
      <c r="E58" s="8">
        <f>SUM(E53:E57)</f>
        <v>65000</v>
      </c>
      <c r="F58" s="6"/>
      <c r="G58" s="9">
        <f>SUM(G53:G57)</f>
        <v>68.990000000000009</v>
      </c>
      <c r="H58" s="15">
        <f>SUM(H53:H57)</f>
        <v>507.96703296703299</v>
      </c>
      <c r="I58" s="15">
        <f>SUM(I53:I57)</f>
        <v>507.96703296703299</v>
      </c>
      <c r="J58" s="15">
        <f>SUM(J53:J57)</f>
        <v>507.96703296703288</v>
      </c>
      <c r="K58" s="2"/>
    </row>
    <row r="59" spans="1:1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1" hidden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</sheetData>
  <mergeCells count="10">
    <mergeCell ref="H51:H52"/>
    <mergeCell ref="I51:I52"/>
    <mergeCell ref="J51:J52"/>
    <mergeCell ref="A1:D1"/>
    <mergeCell ref="H11:H12"/>
    <mergeCell ref="I11:I12"/>
    <mergeCell ref="J11:J12"/>
    <mergeCell ref="H31:H32"/>
    <mergeCell ref="I31:I32"/>
    <mergeCell ref="J31:J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USUARIO1</dc:creator>
  <cp:lastModifiedBy>USUARIO1</cp:lastModifiedBy>
  <dcterms:created xsi:type="dcterms:W3CDTF">2016-03-16T19:41:22Z</dcterms:created>
  <dcterms:modified xsi:type="dcterms:W3CDTF">2016-03-16T20:19:42Z</dcterms:modified>
</cp:coreProperties>
</file>