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 Motta\PycharmProjects\biochron\proteomics\data\prot_rna_diss_output\"/>
    </mc:Choice>
  </mc:AlternateContent>
  <xr:revisionPtr revIDLastSave="0" documentId="13_ncr:1_{E70DA699-AED4-45D1-B7FE-B3DB52521E0D}" xr6:coauthVersionLast="28" xr6:coauthVersionMax="28" xr10:uidLastSave="{00000000-0000-0000-0000-000000000000}"/>
  <bookViews>
    <workbookView xWindow="0" yWindow="0" windowWidth="28800" windowHeight="11610" activeTab="3" xr2:uid="{00000000-000D-0000-FFFF-FFFF00000000}"/>
  </bookViews>
  <sheets>
    <sheet name="wt_data" sheetId="1" r:id="rId1"/>
    <sheet name="clb1-6_data" sheetId="9" r:id="rId2"/>
    <sheet name="tables" sheetId="10" r:id="rId3"/>
    <sheet name="wt_kt_diss_all" sheetId="2" r:id="rId4"/>
    <sheet name="wt_kt_diss_hc" sheetId="5" r:id="rId5"/>
    <sheet name="wt_kt_diss_best" sheetId="7" r:id="rId6"/>
  </sheets>
  <externalReferences>
    <externalReference r:id="rId7"/>
  </externalReferences>
  <definedNames>
    <definedName name="_xlnm._FilterDatabase" localSheetId="1" hidden="1">'clb1-6_data'!$A$6:$S$163</definedName>
    <definedName name="_xlnm._FilterDatabase" localSheetId="2" hidden="1">tables!$A$58:$K$58</definedName>
    <definedName name="_xlnm._FilterDatabase" localSheetId="0" hidden="1">wt_data!$A$6:$S$173</definedName>
    <definedName name="_xlnm._FilterDatabase" localSheetId="3" hidden="1">wt_kt_diss_all!$J$108:$T$156</definedName>
    <definedName name="_xlnm._FilterDatabase" localSheetId="5" hidden="1">wt_kt_diss_best!$L$109:$V$157</definedName>
    <definedName name="_xlnm._FilterDatabase" localSheetId="4" hidden="1">wt_kt_diss_hc!$J$4:$T$4</definedName>
  </definedNames>
  <calcPr calcId="171027"/>
</workbook>
</file>

<file path=xl/calcChain.xml><?xml version="1.0" encoding="utf-8"?>
<calcChain xmlns="http://schemas.openxmlformats.org/spreadsheetml/2006/main">
  <c r="F59" i="10" l="1"/>
  <c r="F83" i="10"/>
  <c r="F65" i="10"/>
  <c r="F77" i="10"/>
  <c r="F84" i="10"/>
  <c r="F75" i="10"/>
  <c r="F103" i="10"/>
  <c r="F86" i="10"/>
  <c r="F63" i="10"/>
  <c r="F82" i="10"/>
  <c r="F95" i="10"/>
  <c r="F93" i="10"/>
  <c r="F97" i="10"/>
  <c r="F96" i="10"/>
  <c r="F81" i="10"/>
  <c r="F69" i="10"/>
  <c r="F87" i="10"/>
  <c r="F102" i="10"/>
  <c r="F101" i="10"/>
  <c r="F89" i="10"/>
  <c r="F94" i="10"/>
  <c r="F74" i="10"/>
  <c r="F98" i="10"/>
  <c r="F90" i="10"/>
  <c r="F67" i="10"/>
  <c r="F72" i="10"/>
  <c r="F91" i="10"/>
  <c r="F99" i="10"/>
  <c r="F61" i="10"/>
  <c r="F62" i="10"/>
  <c r="F78" i="10"/>
  <c r="F88" i="10"/>
  <c r="F104" i="10"/>
  <c r="F68" i="10"/>
  <c r="F79" i="10"/>
  <c r="F64" i="10"/>
  <c r="F73" i="10"/>
  <c r="F71" i="10"/>
  <c r="F80" i="10"/>
  <c r="F60" i="10"/>
  <c r="F70" i="10"/>
  <c r="F66" i="10"/>
  <c r="F92" i="10"/>
  <c r="F85" i="10"/>
  <c r="F100" i="10"/>
  <c r="F76" i="10"/>
  <c r="E59" i="10"/>
  <c r="E83" i="10"/>
  <c r="E65" i="10"/>
  <c r="E77" i="10"/>
  <c r="E84" i="10"/>
  <c r="E75" i="10"/>
  <c r="E103" i="10"/>
  <c r="E86" i="10"/>
  <c r="E63" i="10"/>
  <c r="E82" i="10"/>
  <c r="E95" i="10"/>
  <c r="E93" i="10"/>
  <c r="E97" i="10"/>
  <c r="E96" i="10"/>
  <c r="E81" i="10"/>
  <c r="E69" i="10"/>
  <c r="E87" i="10"/>
  <c r="E102" i="10"/>
  <c r="E101" i="10"/>
  <c r="E89" i="10"/>
  <c r="E94" i="10"/>
  <c r="E74" i="10"/>
  <c r="E98" i="10"/>
  <c r="E90" i="10"/>
  <c r="E67" i="10"/>
  <c r="E72" i="10"/>
  <c r="E91" i="10"/>
  <c r="E99" i="10"/>
  <c r="E61" i="10"/>
  <c r="E62" i="10"/>
  <c r="E78" i="10"/>
  <c r="E88" i="10"/>
  <c r="E104" i="10"/>
  <c r="E68" i="10"/>
  <c r="E79" i="10"/>
  <c r="E64" i="10"/>
  <c r="E73" i="10"/>
  <c r="E71" i="10"/>
  <c r="E80" i="10"/>
  <c r="E60" i="10"/>
  <c r="E70" i="10"/>
  <c r="E66" i="10"/>
  <c r="E92" i="10"/>
  <c r="E85" i="10"/>
  <c r="E100" i="10"/>
  <c r="E76" i="10"/>
  <c r="D59" i="10"/>
  <c r="D83" i="10"/>
  <c r="D65" i="10"/>
  <c r="J65" i="10" s="1"/>
  <c r="D77" i="10"/>
  <c r="D84" i="10"/>
  <c r="D75" i="10"/>
  <c r="D103" i="10"/>
  <c r="I103" i="10" s="1"/>
  <c r="D86" i="10"/>
  <c r="D63" i="10"/>
  <c r="D82" i="10"/>
  <c r="D95" i="10"/>
  <c r="I95" i="10" s="1"/>
  <c r="D93" i="10"/>
  <c r="J93" i="10" s="1"/>
  <c r="D97" i="10"/>
  <c r="D96" i="10"/>
  <c r="D81" i="10"/>
  <c r="I81" i="10" s="1"/>
  <c r="D69" i="10"/>
  <c r="D87" i="10"/>
  <c r="D102" i="10"/>
  <c r="D101" i="10"/>
  <c r="D89" i="10"/>
  <c r="D94" i="10"/>
  <c r="D74" i="10"/>
  <c r="D98" i="10"/>
  <c r="D90" i="10"/>
  <c r="D67" i="10"/>
  <c r="D72" i="10"/>
  <c r="D91" i="10"/>
  <c r="D99" i="10"/>
  <c r="J99" i="10" s="1"/>
  <c r="D61" i="10"/>
  <c r="D62" i="10"/>
  <c r="D78" i="10"/>
  <c r="D88" i="10"/>
  <c r="J88" i="10" s="1"/>
  <c r="D104" i="10"/>
  <c r="D68" i="10"/>
  <c r="J68" i="10" s="1"/>
  <c r="D79" i="10"/>
  <c r="D64" i="10"/>
  <c r="D73" i="10"/>
  <c r="D71" i="10"/>
  <c r="D80" i="10"/>
  <c r="D60" i="10"/>
  <c r="D70" i="10"/>
  <c r="D66" i="10"/>
  <c r="D92" i="10"/>
  <c r="D85" i="10"/>
  <c r="D100" i="10"/>
  <c r="D76" i="10"/>
  <c r="C59" i="10"/>
  <c r="G59" i="10" s="1"/>
  <c r="C83" i="10"/>
  <c r="G83" i="10" s="1"/>
  <c r="C65" i="10"/>
  <c r="G65" i="10" s="1"/>
  <c r="C77" i="10"/>
  <c r="G77" i="10" s="1"/>
  <c r="C84" i="10"/>
  <c r="G84" i="10" s="1"/>
  <c r="C75" i="10"/>
  <c r="G75" i="10" s="1"/>
  <c r="C103" i="10"/>
  <c r="G103" i="10" s="1"/>
  <c r="K103" i="10" s="1"/>
  <c r="C86" i="10"/>
  <c r="G86" i="10" s="1"/>
  <c r="C63" i="10"/>
  <c r="G63" i="10" s="1"/>
  <c r="C82" i="10"/>
  <c r="G82" i="10" s="1"/>
  <c r="C95" i="10"/>
  <c r="G95" i="10" s="1"/>
  <c r="C93" i="10"/>
  <c r="G93" i="10" s="1"/>
  <c r="C97" i="10"/>
  <c r="G97" i="10" s="1"/>
  <c r="C96" i="10"/>
  <c r="G96" i="10" s="1"/>
  <c r="C81" i="10"/>
  <c r="G81" i="10" s="1"/>
  <c r="C69" i="10"/>
  <c r="G69" i="10" s="1"/>
  <c r="C87" i="10"/>
  <c r="G87" i="10" s="1"/>
  <c r="C102" i="10"/>
  <c r="G102" i="10" s="1"/>
  <c r="C101" i="10"/>
  <c r="G101" i="10" s="1"/>
  <c r="C89" i="10"/>
  <c r="G89" i="10" s="1"/>
  <c r="C94" i="10"/>
  <c r="G94" i="10" s="1"/>
  <c r="C74" i="10"/>
  <c r="G74" i="10" s="1"/>
  <c r="C98" i="10"/>
  <c r="G98" i="10" s="1"/>
  <c r="C90" i="10"/>
  <c r="G90" i="10" s="1"/>
  <c r="C67" i="10"/>
  <c r="G67" i="10" s="1"/>
  <c r="C72" i="10"/>
  <c r="G72" i="10" s="1"/>
  <c r="C91" i="10"/>
  <c r="G91" i="10" s="1"/>
  <c r="C99" i="10"/>
  <c r="G99" i="10" s="1"/>
  <c r="C61" i="10"/>
  <c r="G61" i="10" s="1"/>
  <c r="C62" i="10"/>
  <c r="G62" i="10" s="1"/>
  <c r="C78" i="10"/>
  <c r="G78" i="10" s="1"/>
  <c r="C88" i="10"/>
  <c r="G88" i="10" s="1"/>
  <c r="C104" i="10"/>
  <c r="G104" i="10" s="1"/>
  <c r="K104" i="10" s="1"/>
  <c r="C68" i="10"/>
  <c r="G68" i="10" s="1"/>
  <c r="C79" i="10"/>
  <c r="G79" i="10" s="1"/>
  <c r="C64" i="10"/>
  <c r="G64" i="10" s="1"/>
  <c r="C73" i="10"/>
  <c r="G73" i="10" s="1"/>
  <c r="C71" i="10"/>
  <c r="G71" i="10" s="1"/>
  <c r="C80" i="10"/>
  <c r="G80" i="10" s="1"/>
  <c r="C60" i="10"/>
  <c r="G60" i="10" s="1"/>
  <c r="C70" i="10"/>
  <c r="G70" i="10" s="1"/>
  <c r="C66" i="10"/>
  <c r="G66" i="10" s="1"/>
  <c r="C92" i="10"/>
  <c r="G92" i="10" s="1"/>
  <c r="C85" i="10"/>
  <c r="G85" i="10" s="1"/>
  <c r="C100" i="10"/>
  <c r="G100" i="10" s="1"/>
  <c r="C76" i="10"/>
  <c r="J59" i="10"/>
  <c r="J83" i="10"/>
  <c r="H65" i="10"/>
  <c r="I84" i="10"/>
  <c r="J84" i="10"/>
  <c r="H75" i="10"/>
  <c r="J75" i="10"/>
  <c r="J63" i="10"/>
  <c r="J82" i="10"/>
  <c r="H97" i="10"/>
  <c r="J97" i="10"/>
  <c r="J96" i="10"/>
  <c r="J87" i="10"/>
  <c r="I102" i="10"/>
  <c r="J102" i="10"/>
  <c r="I101" i="10"/>
  <c r="J94" i="10"/>
  <c r="H74" i="10"/>
  <c r="J74" i="10"/>
  <c r="I98" i="10"/>
  <c r="J67" i="10"/>
  <c r="J72" i="10"/>
  <c r="I99" i="10"/>
  <c r="J61" i="10"/>
  <c r="J62" i="10"/>
  <c r="I78" i="10"/>
  <c r="J104" i="10"/>
  <c r="H68" i="10"/>
  <c r="J79" i="10"/>
  <c r="J73" i="10"/>
  <c r="J71" i="10"/>
  <c r="J80" i="10"/>
  <c r="J70" i="10"/>
  <c r="H66" i="10"/>
  <c r="J66" i="10"/>
  <c r="J100" i="10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H5" i="2"/>
  <c r="G5" i="2"/>
  <c r="F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5" i="2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" i="7"/>
  <c r="C11" i="7"/>
  <c r="C12" i="7"/>
  <c r="C13" i="7"/>
  <c r="C14" i="7"/>
  <c r="E14" i="7" s="1"/>
  <c r="C15" i="7"/>
  <c r="C16" i="7"/>
  <c r="C17" i="7"/>
  <c r="C18" i="7"/>
  <c r="E18" i="7" s="1"/>
  <c r="C19" i="7"/>
  <c r="C20" i="7"/>
  <c r="C21" i="7"/>
  <c r="C22" i="7"/>
  <c r="E22" i="7" s="1"/>
  <c r="C23" i="7"/>
  <c r="C24" i="7"/>
  <c r="C25" i="7"/>
  <c r="C26" i="7"/>
  <c r="C27" i="7"/>
  <c r="C28" i="7"/>
  <c r="C29" i="7"/>
  <c r="C30" i="7"/>
  <c r="E30" i="7" s="1"/>
  <c r="C31" i="7"/>
  <c r="C32" i="7"/>
  <c r="C33" i="7"/>
  <c r="C34" i="7"/>
  <c r="C35" i="7"/>
  <c r="C36" i="7"/>
  <c r="C37" i="7"/>
  <c r="C38" i="7"/>
  <c r="E38" i="7" s="1"/>
  <c r="C39" i="7"/>
  <c r="C40" i="7"/>
  <c r="C41" i="7"/>
  <c r="C42" i="7"/>
  <c r="C43" i="7"/>
  <c r="C44" i="7"/>
  <c r="C45" i="7"/>
  <c r="C46" i="7"/>
  <c r="E46" i="7" s="1"/>
  <c r="C47" i="7"/>
  <c r="C48" i="7"/>
  <c r="C49" i="7"/>
  <c r="C50" i="7"/>
  <c r="C51" i="7"/>
  <c r="C52" i="7"/>
  <c r="C7" i="7"/>
  <c r="C8" i="7"/>
  <c r="C9" i="7"/>
  <c r="C10" i="7"/>
  <c r="E10" i="7" s="1"/>
  <c r="C6" i="7"/>
  <c r="C5" i="7"/>
  <c r="C96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19" i="5"/>
  <c r="C8" i="5"/>
  <c r="C9" i="5"/>
  <c r="C10" i="5"/>
  <c r="C11" i="5"/>
  <c r="C12" i="5"/>
  <c r="C13" i="5"/>
  <c r="C14" i="5"/>
  <c r="C15" i="5"/>
  <c r="C16" i="5"/>
  <c r="C17" i="5"/>
  <c r="C18" i="5"/>
  <c r="C7" i="5"/>
  <c r="C6" i="5"/>
  <c r="C5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E40" i="5" s="1"/>
  <c r="B41" i="5"/>
  <c r="B42" i="5"/>
  <c r="B43" i="5"/>
  <c r="B44" i="5"/>
  <c r="B45" i="5"/>
  <c r="B46" i="5"/>
  <c r="B47" i="5"/>
  <c r="B48" i="5"/>
  <c r="B49" i="5"/>
  <c r="B50" i="5"/>
  <c r="B51" i="5"/>
  <c r="B52" i="5"/>
  <c r="E52" i="5" s="1"/>
  <c r="B53" i="5"/>
  <c r="B54" i="5"/>
  <c r="B55" i="5"/>
  <c r="B56" i="5"/>
  <c r="B57" i="5"/>
  <c r="B58" i="5"/>
  <c r="B59" i="5"/>
  <c r="B60" i="5"/>
  <c r="E60" i="5" s="1"/>
  <c r="B61" i="5"/>
  <c r="B62" i="5"/>
  <c r="B63" i="5"/>
  <c r="B64" i="5"/>
  <c r="E64" i="5" s="1"/>
  <c r="B65" i="5"/>
  <c r="B66" i="5"/>
  <c r="B67" i="5"/>
  <c r="B68" i="5"/>
  <c r="B69" i="5"/>
  <c r="B70" i="5"/>
  <c r="B71" i="5"/>
  <c r="B72" i="5"/>
  <c r="E72" i="5" s="1"/>
  <c r="B73" i="5"/>
  <c r="B74" i="5"/>
  <c r="B75" i="5"/>
  <c r="B76" i="5"/>
  <c r="B77" i="5"/>
  <c r="B78" i="5"/>
  <c r="B79" i="5"/>
  <c r="B80" i="5"/>
  <c r="B81" i="5"/>
  <c r="B82" i="5"/>
  <c r="B83" i="5"/>
  <c r="B84" i="5"/>
  <c r="E84" i="5" s="1"/>
  <c r="B85" i="5"/>
  <c r="B86" i="5"/>
  <c r="B87" i="5"/>
  <c r="B88" i="5"/>
  <c r="B89" i="5"/>
  <c r="B90" i="5"/>
  <c r="B91" i="5"/>
  <c r="B92" i="5"/>
  <c r="E92" i="5" s="1"/>
  <c r="B93" i="5"/>
  <c r="B94" i="5"/>
  <c r="B95" i="5"/>
  <c r="B96" i="5"/>
  <c r="E96" i="5" s="1"/>
  <c r="H96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5" i="5"/>
  <c r="G96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5" i="5"/>
  <c r="D96" i="5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4" i="10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7" i="9"/>
  <c r="B188" i="5"/>
  <c r="B280" i="5" s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5" i="2"/>
  <c r="D6" i="5"/>
  <c r="E6" i="5" s="1"/>
  <c r="D7" i="5"/>
  <c r="D8" i="5"/>
  <c r="D9" i="5"/>
  <c r="D10" i="5"/>
  <c r="D11" i="5"/>
  <c r="D12" i="5"/>
  <c r="D13" i="5"/>
  <c r="D14" i="5"/>
  <c r="E14" i="5" s="1"/>
  <c r="D15" i="5"/>
  <c r="D16" i="5"/>
  <c r="D17" i="5"/>
  <c r="D18" i="5"/>
  <c r="D19" i="5"/>
  <c r="D20" i="5"/>
  <c r="D21" i="5"/>
  <c r="D22" i="5"/>
  <c r="E22" i="5" s="1"/>
  <c r="D23" i="5"/>
  <c r="D24" i="5"/>
  <c r="D25" i="5"/>
  <c r="D26" i="5"/>
  <c r="D27" i="5"/>
  <c r="D28" i="5"/>
  <c r="D29" i="5"/>
  <c r="D30" i="5"/>
  <c r="E30" i="5" s="1"/>
  <c r="D31" i="5"/>
  <c r="D32" i="5"/>
  <c r="D33" i="5"/>
  <c r="D34" i="5"/>
  <c r="D35" i="5"/>
  <c r="D36" i="5"/>
  <c r="D37" i="5"/>
  <c r="D38" i="5"/>
  <c r="E38" i="5" s="1"/>
  <c r="D39" i="5"/>
  <c r="D40" i="5"/>
  <c r="D41" i="5"/>
  <c r="D42" i="5"/>
  <c r="D43" i="5"/>
  <c r="D44" i="5"/>
  <c r="D45" i="5"/>
  <c r="D46" i="5"/>
  <c r="E46" i="5" s="1"/>
  <c r="D47" i="5"/>
  <c r="D48" i="5"/>
  <c r="D49" i="5"/>
  <c r="D50" i="5"/>
  <c r="D51" i="5"/>
  <c r="D52" i="5"/>
  <c r="D53" i="5"/>
  <c r="D54" i="5"/>
  <c r="E54" i="5" s="1"/>
  <c r="D55" i="5"/>
  <c r="D56" i="5"/>
  <c r="D57" i="5"/>
  <c r="D58" i="5"/>
  <c r="D59" i="5"/>
  <c r="D60" i="5"/>
  <c r="D61" i="5"/>
  <c r="D62" i="5"/>
  <c r="E62" i="5" s="1"/>
  <c r="D63" i="5"/>
  <c r="D64" i="5"/>
  <c r="D65" i="5"/>
  <c r="D66" i="5"/>
  <c r="D67" i="5"/>
  <c r="D68" i="5"/>
  <c r="D69" i="5"/>
  <c r="D70" i="5"/>
  <c r="E70" i="5" s="1"/>
  <c r="D71" i="5"/>
  <c r="D72" i="5"/>
  <c r="D73" i="5"/>
  <c r="D74" i="5"/>
  <c r="D75" i="5"/>
  <c r="D76" i="5"/>
  <c r="D77" i="5"/>
  <c r="D78" i="5"/>
  <c r="E78" i="5" s="1"/>
  <c r="D79" i="5"/>
  <c r="D80" i="5"/>
  <c r="D81" i="5"/>
  <c r="D82" i="5"/>
  <c r="D83" i="5"/>
  <c r="D84" i="5"/>
  <c r="D85" i="5"/>
  <c r="D86" i="5"/>
  <c r="E86" i="5" s="1"/>
  <c r="D87" i="5"/>
  <c r="D88" i="5"/>
  <c r="D89" i="5"/>
  <c r="D90" i="5"/>
  <c r="D91" i="5"/>
  <c r="D92" i="5"/>
  <c r="D93" i="5"/>
  <c r="D94" i="5"/>
  <c r="E94" i="5" s="1"/>
  <c r="D95" i="5"/>
  <c r="D5" i="5"/>
  <c r="D26" i="7"/>
  <c r="D27" i="7"/>
  <c r="D28" i="7"/>
  <c r="E28" i="7" s="1"/>
  <c r="D29" i="7"/>
  <c r="E29" i="7" s="1"/>
  <c r="D30" i="7"/>
  <c r="D31" i="7"/>
  <c r="D32" i="7"/>
  <c r="E32" i="7" s="1"/>
  <c r="D33" i="7"/>
  <c r="E33" i="7" s="1"/>
  <c r="D34" i="7"/>
  <c r="D35" i="7"/>
  <c r="D36" i="7"/>
  <c r="E36" i="7" s="1"/>
  <c r="D37" i="7"/>
  <c r="E37" i="7" s="1"/>
  <c r="D38" i="7"/>
  <c r="D39" i="7"/>
  <c r="D40" i="7"/>
  <c r="E40" i="7" s="1"/>
  <c r="D41" i="7"/>
  <c r="E41" i="7" s="1"/>
  <c r="D42" i="7"/>
  <c r="D43" i="7"/>
  <c r="D44" i="7"/>
  <c r="E44" i="7" s="1"/>
  <c r="D45" i="7"/>
  <c r="E45" i="7" s="1"/>
  <c r="D46" i="7"/>
  <c r="D47" i="7"/>
  <c r="D48" i="7"/>
  <c r="E48" i="7" s="1"/>
  <c r="D49" i="7"/>
  <c r="E49" i="7" s="1"/>
  <c r="D50" i="7"/>
  <c r="D51" i="7"/>
  <c r="D52" i="7"/>
  <c r="E52" i="7" s="1"/>
  <c r="D6" i="7"/>
  <c r="D7" i="7"/>
  <c r="D8" i="7"/>
  <c r="D9" i="7"/>
  <c r="E9" i="7" s="1"/>
  <c r="D10" i="7"/>
  <c r="D11" i="7"/>
  <c r="D12" i="7"/>
  <c r="D13" i="7"/>
  <c r="E13" i="7" s="1"/>
  <c r="D14" i="7"/>
  <c r="D15" i="7"/>
  <c r="D16" i="7"/>
  <c r="D17" i="7"/>
  <c r="E17" i="7" s="1"/>
  <c r="D18" i="7"/>
  <c r="D19" i="7"/>
  <c r="D20" i="7"/>
  <c r="D21" i="7"/>
  <c r="E21" i="7" s="1"/>
  <c r="D22" i="7"/>
  <c r="D23" i="7"/>
  <c r="D24" i="7"/>
  <c r="D25" i="7"/>
  <c r="E25" i="7" s="1"/>
  <c r="D5" i="7"/>
  <c r="E6" i="7"/>
  <c r="E7" i="7"/>
  <c r="E8" i="7"/>
  <c r="E11" i="7"/>
  <c r="E12" i="7"/>
  <c r="E15" i="7"/>
  <c r="E16" i="7"/>
  <c r="E19" i="7"/>
  <c r="E20" i="7"/>
  <c r="E23" i="7"/>
  <c r="E24" i="7"/>
  <c r="E26" i="7"/>
  <c r="E27" i="7"/>
  <c r="E31" i="7"/>
  <c r="E34" i="7"/>
  <c r="E35" i="7"/>
  <c r="E39" i="7"/>
  <c r="E42" i="7"/>
  <c r="E43" i="7"/>
  <c r="E47" i="7"/>
  <c r="E50" i="7"/>
  <c r="E51" i="7"/>
  <c r="E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" i="7"/>
  <c r="E90" i="5"/>
  <c r="E88" i="5"/>
  <c r="E82" i="5"/>
  <c r="E80" i="5"/>
  <c r="E76" i="5"/>
  <c r="E74" i="5"/>
  <c r="E68" i="5"/>
  <c r="E66" i="5"/>
  <c r="E58" i="5"/>
  <c r="E56" i="5"/>
  <c r="E50" i="5"/>
  <c r="E48" i="5"/>
  <c r="E44" i="5"/>
  <c r="E42" i="5"/>
  <c r="E36" i="5"/>
  <c r="E34" i="5"/>
  <c r="E32" i="5"/>
  <c r="E28" i="5"/>
  <c r="E26" i="5"/>
  <c r="E24" i="5"/>
  <c r="E20" i="5"/>
  <c r="E18" i="5"/>
  <c r="E16" i="5"/>
  <c r="E12" i="5"/>
  <c r="E10" i="5"/>
  <c r="E8" i="5"/>
  <c r="B6" i="2"/>
  <c r="E6" i="2" s="1"/>
  <c r="B7" i="2"/>
  <c r="E7" i="2" s="1"/>
  <c r="B8" i="2"/>
  <c r="E8" i="2" s="1"/>
  <c r="B9" i="2"/>
  <c r="B10" i="2"/>
  <c r="E10" i="2" s="1"/>
  <c r="B11" i="2"/>
  <c r="E11" i="2" s="1"/>
  <c r="B12" i="2"/>
  <c r="E12" i="2" s="1"/>
  <c r="B13" i="2"/>
  <c r="B14" i="2"/>
  <c r="E14" i="2" s="1"/>
  <c r="B15" i="2"/>
  <c r="E15" i="2" s="1"/>
  <c r="B16" i="2"/>
  <c r="E16" i="2" s="1"/>
  <c r="B17" i="2"/>
  <c r="B18" i="2"/>
  <c r="E18" i="2" s="1"/>
  <c r="B19" i="2"/>
  <c r="E19" i="2" s="1"/>
  <c r="B20" i="2"/>
  <c r="E20" i="2" s="1"/>
  <c r="B21" i="2"/>
  <c r="B22" i="2"/>
  <c r="E22" i="2" s="1"/>
  <c r="B23" i="2"/>
  <c r="E23" i="2" s="1"/>
  <c r="B24" i="2"/>
  <c r="E24" i="2" s="1"/>
  <c r="B25" i="2"/>
  <c r="B26" i="2"/>
  <c r="E26" i="2" s="1"/>
  <c r="B27" i="2"/>
  <c r="E27" i="2" s="1"/>
  <c r="B28" i="2"/>
  <c r="E28" i="2" s="1"/>
  <c r="B29" i="2"/>
  <c r="B30" i="2"/>
  <c r="E30" i="2" s="1"/>
  <c r="B31" i="2"/>
  <c r="E31" i="2" s="1"/>
  <c r="B32" i="2"/>
  <c r="E32" i="2" s="1"/>
  <c r="B33" i="2"/>
  <c r="B34" i="2"/>
  <c r="E34" i="2" s="1"/>
  <c r="B35" i="2"/>
  <c r="E35" i="2" s="1"/>
  <c r="B36" i="2"/>
  <c r="E36" i="2" s="1"/>
  <c r="B37" i="2"/>
  <c r="B38" i="2"/>
  <c r="E38" i="2" s="1"/>
  <c r="B39" i="2"/>
  <c r="E39" i="2" s="1"/>
  <c r="B40" i="2"/>
  <c r="E40" i="2" s="1"/>
  <c r="B41" i="2"/>
  <c r="B42" i="2"/>
  <c r="E42" i="2" s="1"/>
  <c r="B43" i="2"/>
  <c r="E43" i="2" s="1"/>
  <c r="B44" i="2"/>
  <c r="E44" i="2" s="1"/>
  <c r="B45" i="2"/>
  <c r="B46" i="2"/>
  <c r="E46" i="2" s="1"/>
  <c r="B47" i="2"/>
  <c r="E47" i="2" s="1"/>
  <c r="B48" i="2"/>
  <c r="E48" i="2" s="1"/>
  <c r="B49" i="2"/>
  <c r="B50" i="2"/>
  <c r="E50" i="2" s="1"/>
  <c r="B51" i="2"/>
  <c r="E51" i="2" s="1"/>
  <c r="B52" i="2"/>
  <c r="E52" i="2" s="1"/>
  <c r="B53" i="2"/>
  <c r="B54" i="2"/>
  <c r="E54" i="2" s="1"/>
  <c r="B55" i="2"/>
  <c r="E55" i="2" s="1"/>
  <c r="B56" i="2"/>
  <c r="E56" i="2" s="1"/>
  <c r="B57" i="2"/>
  <c r="B58" i="2"/>
  <c r="E58" i="2" s="1"/>
  <c r="B59" i="2"/>
  <c r="E59" i="2" s="1"/>
  <c r="B60" i="2"/>
  <c r="E60" i="2" s="1"/>
  <c r="B61" i="2"/>
  <c r="B62" i="2"/>
  <c r="E62" i="2" s="1"/>
  <c r="B63" i="2"/>
  <c r="E63" i="2" s="1"/>
  <c r="B64" i="2"/>
  <c r="E64" i="2" s="1"/>
  <c r="B65" i="2"/>
  <c r="B66" i="2"/>
  <c r="E66" i="2" s="1"/>
  <c r="B67" i="2"/>
  <c r="E67" i="2" s="1"/>
  <c r="B68" i="2"/>
  <c r="E68" i="2" s="1"/>
  <c r="B69" i="2"/>
  <c r="B70" i="2"/>
  <c r="E70" i="2" s="1"/>
  <c r="B71" i="2"/>
  <c r="E71" i="2" s="1"/>
  <c r="B72" i="2"/>
  <c r="E72" i="2" s="1"/>
  <c r="B73" i="2"/>
  <c r="B74" i="2"/>
  <c r="E74" i="2" s="1"/>
  <c r="B75" i="2"/>
  <c r="E75" i="2" s="1"/>
  <c r="B76" i="2"/>
  <c r="E76" i="2" s="1"/>
  <c r="B77" i="2"/>
  <c r="B78" i="2"/>
  <c r="E78" i="2" s="1"/>
  <c r="B79" i="2"/>
  <c r="E79" i="2" s="1"/>
  <c r="B80" i="2"/>
  <c r="E80" i="2" s="1"/>
  <c r="B81" i="2"/>
  <c r="B82" i="2"/>
  <c r="E82" i="2" s="1"/>
  <c r="B83" i="2"/>
  <c r="E83" i="2" s="1"/>
  <c r="B84" i="2"/>
  <c r="E84" i="2" s="1"/>
  <c r="B85" i="2"/>
  <c r="B86" i="2"/>
  <c r="E86" i="2" s="1"/>
  <c r="B87" i="2"/>
  <c r="E87" i="2" s="1"/>
  <c r="B88" i="2"/>
  <c r="E88" i="2" s="1"/>
  <c r="B89" i="2"/>
  <c r="B90" i="2"/>
  <c r="E90" i="2" s="1"/>
  <c r="B91" i="2"/>
  <c r="E91" i="2" s="1"/>
  <c r="B92" i="2"/>
  <c r="E92" i="2" s="1"/>
  <c r="B93" i="2"/>
  <c r="B94" i="2"/>
  <c r="E94" i="2" s="1"/>
  <c r="B95" i="2"/>
  <c r="E95" i="2" s="1"/>
  <c r="B96" i="2"/>
  <c r="B97" i="2"/>
  <c r="B98" i="2"/>
  <c r="E98" i="2" s="1"/>
  <c r="B99" i="2"/>
  <c r="E99" i="2" s="1"/>
  <c r="B100" i="2"/>
  <c r="B101" i="2"/>
  <c r="B102" i="2"/>
  <c r="E102" i="2" s="1"/>
  <c r="B103" i="2"/>
  <c r="E103" i="2" s="1"/>
  <c r="B104" i="2"/>
  <c r="B105" i="2"/>
  <c r="B106" i="2"/>
  <c r="E106" i="2" s="1"/>
  <c r="B107" i="2"/>
  <c r="E107" i="2" s="1"/>
  <c r="B108" i="2"/>
  <c r="B109" i="2"/>
  <c r="B110" i="2"/>
  <c r="E110" i="2" s="1"/>
  <c r="B111" i="2"/>
  <c r="E111" i="2" s="1"/>
  <c r="B112" i="2"/>
  <c r="B113" i="2"/>
  <c r="B114" i="2"/>
  <c r="E114" i="2" s="1"/>
  <c r="B115" i="2"/>
  <c r="E115" i="2" s="1"/>
  <c r="B116" i="2"/>
  <c r="B117" i="2"/>
  <c r="B118" i="2"/>
  <c r="E118" i="2" s="1"/>
  <c r="B119" i="2"/>
  <c r="E119" i="2" s="1"/>
  <c r="B120" i="2"/>
  <c r="B121" i="2"/>
  <c r="B122" i="2"/>
  <c r="E122" i="2" s="1"/>
  <c r="B123" i="2"/>
  <c r="E123" i="2" s="1"/>
  <c r="B124" i="2"/>
  <c r="B125" i="2"/>
  <c r="B126" i="2"/>
  <c r="E126" i="2" s="1"/>
  <c r="B127" i="2"/>
  <c r="E127" i="2" s="1"/>
  <c r="B128" i="2"/>
  <c r="B129" i="2"/>
  <c r="B130" i="2"/>
  <c r="E130" i="2" s="1"/>
  <c r="B131" i="2"/>
  <c r="E131" i="2" s="1"/>
  <c r="B132" i="2"/>
  <c r="B133" i="2"/>
  <c r="B134" i="2"/>
  <c r="E134" i="2" s="1"/>
  <c r="B135" i="2"/>
  <c r="E135" i="2" s="1"/>
  <c r="B136" i="2"/>
  <c r="B137" i="2"/>
  <c r="B138" i="2"/>
  <c r="E138" i="2" s="1"/>
  <c r="B139" i="2"/>
  <c r="E139" i="2" s="1"/>
  <c r="B140" i="2"/>
  <c r="B141" i="2"/>
  <c r="B142" i="2"/>
  <c r="E142" i="2" s="1"/>
  <c r="B143" i="2"/>
  <c r="E143" i="2" s="1"/>
  <c r="B144" i="2"/>
  <c r="B145" i="2"/>
  <c r="B146" i="2"/>
  <c r="E146" i="2" s="1"/>
  <c r="B147" i="2"/>
  <c r="E147" i="2" s="1"/>
  <c r="B148" i="2"/>
  <c r="B149" i="2"/>
  <c r="B150" i="2"/>
  <c r="E150" i="2" s="1"/>
  <c r="B151" i="2"/>
  <c r="E151" i="2" s="1"/>
  <c r="B152" i="2"/>
  <c r="B153" i="2"/>
  <c r="B154" i="2"/>
  <c r="E154" i="2" s="1"/>
  <c r="B155" i="2"/>
  <c r="E155" i="2" s="1"/>
  <c r="B156" i="2"/>
  <c r="B157" i="2"/>
  <c r="B158" i="2"/>
  <c r="E158" i="2" s="1"/>
  <c r="B159" i="2"/>
  <c r="E159" i="2" s="1"/>
  <c r="B160" i="2"/>
  <c r="B161" i="2"/>
  <c r="B162" i="2"/>
  <c r="E162" i="2" s="1"/>
  <c r="B163" i="2"/>
  <c r="E163" i="2" s="1"/>
  <c r="B164" i="2"/>
  <c r="B165" i="2"/>
  <c r="B166" i="2"/>
  <c r="E166" i="2" s="1"/>
  <c r="B167" i="2"/>
  <c r="E167" i="2" s="1"/>
  <c r="B168" i="2"/>
  <c r="B169" i="2"/>
  <c r="B170" i="2"/>
  <c r="E170" i="2" s="1"/>
  <c r="B171" i="2"/>
  <c r="E171" i="2" s="1"/>
  <c r="B5" i="2"/>
  <c r="E5" i="2" s="1"/>
  <c r="H64" i="10" l="1"/>
  <c r="H63" i="10"/>
  <c r="I66" i="10"/>
  <c r="I71" i="10"/>
  <c r="I68" i="10"/>
  <c r="I62" i="10"/>
  <c r="I72" i="10"/>
  <c r="I74" i="10"/>
  <c r="I96" i="10"/>
  <c r="I82" i="10"/>
  <c r="I75" i="10"/>
  <c r="I83" i="10"/>
  <c r="H60" i="10"/>
  <c r="H69" i="10"/>
  <c r="H100" i="10"/>
  <c r="H102" i="10"/>
  <c r="I100" i="10"/>
  <c r="I70" i="10"/>
  <c r="I73" i="10"/>
  <c r="I104" i="10"/>
  <c r="I61" i="10"/>
  <c r="I67" i="10"/>
  <c r="I94" i="10"/>
  <c r="I87" i="10"/>
  <c r="I97" i="10"/>
  <c r="I63" i="10"/>
  <c r="I59" i="10"/>
  <c r="H78" i="10"/>
  <c r="H91" i="10"/>
  <c r="H98" i="10"/>
  <c r="H101" i="10"/>
  <c r="H95" i="10"/>
  <c r="H103" i="10"/>
  <c r="H71" i="10"/>
  <c r="K71" i="10" s="1"/>
  <c r="H62" i="10"/>
  <c r="K62" i="10" s="1"/>
  <c r="H96" i="10"/>
  <c r="H83" i="10"/>
  <c r="H72" i="10"/>
  <c r="H82" i="10"/>
  <c r="K97" i="10"/>
  <c r="H61" i="10"/>
  <c r="K61" i="10" s="1"/>
  <c r="H67" i="10"/>
  <c r="K67" i="10" s="1"/>
  <c r="H94" i="10"/>
  <c r="H87" i="10"/>
  <c r="I65" i="10"/>
  <c r="K65" i="10" s="1"/>
  <c r="K66" i="10"/>
  <c r="K68" i="10"/>
  <c r="K72" i="10"/>
  <c r="K74" i="10"/>
  <c r="K102" i="10"/>
  <c r="K96" i="10"/>
  <c r="K82" i="10"/>
  <c r="K75" i="10"/>
  <c r="K83" i="10"/>
  <c r="K100" i="10"/>
  <c r="K94" i="10"/>
  <c r="J81" i="10"/>
  <c r="J103" i="10"/>
  <c r="H84" i="10"/>
  <c r="K84" i="10" s="1"/>
  <c r="K87" i="10"/>
  <c r="K63" i="10"/>
  <c r="H70" i="10"/>
  <c r="K70" i="10" s="1"/>
  <c r="H73" i="10"/>
  <c r="K73" i="10" s="1"/>
  <c r="H104" i="10"/>
  <c r="H59" i="10"/>
  <c r="I79" i="10"/>
  <c r="I91" i="10"/>
  <c r="G76" i="10"/>
  <c r="H85" i="10"/>
  <c r="H88" i="10"/>
  <c r="H99" i="10"/>
  <c r="K99" i="10" s="1"/>
  <c r="H90" i="10"/>
  <c r="H89" i="10"/>
  <c r="J69" i="10"/>
  <c r="H93" i="10"/>
  <c r="H86" i="10"/>
  <c r="H77" i="10"/>
  <c r="H92" i="10"/>
  <c r="H80" i="10"/>
  <c r="H79" i="10"/>
  <c r="J78" i="10"/>
  <c r="K78" i="10" s="1"/>
  <c r="J91" i="10"/>
  <c r="J98" i="10"/>
  <c r="K98" i="10" s="1"/>
  <c r="J101" i="10"/>
  <c r="H81" i="10"/>
  <c r="K81" i="10" s="1"/>
  <c r="J95" i="10"/>
  <c r="K95" i="10" s="1"/>
  <c r="I85" i="10"/>
  <c r="I93" i="10"/>
  <c r="J76" i="10"/>
  <c r="J85" i="10"/>
  <c r="H76" i="10"/>
  <c r="I60" i="10"/>
  <c r="I64" i="10"/>
  <c r="I88" i="10"/>
  <c r="I90" i="10"/>
  <c r="I89" i="10"/>
  <c r="I69" i="10"/>
  <c r="I86" i="10"/>
  <c r="I77" i="10"/>
  <c r="I92" i="10"/>
  <c r="I80" i="10"/>
  <c r="I76" i="10"/>
  <c r="J64" i="10"/>
  <c r="J89" i="10"/>
  <c r="J77" i="10"/>
  <c r="J92" i="10"/>
  <c r="J60" i="10"/>
  <c r="J90" i="10"/>
  <c r="J86" i="10"/>
  <c r="K5" i="2"/>
  <c r="K57" i="2"/>
  <c r="N5" i="2"/>
  <c r="M57" i="2"/>
  <c r="K138" i="2"/>
  <c r="L138" i="2"/>
  <c r="M138" i="2"/>
  <c r="N57" i="2"/>
  <c r="N138" i="2"/>
  <c r="L57" i="2"/>
  <c r="M5" i="2"/>
  <c r="L12" i="2"/>
  <c r="L5" i="2"/>
  <c r="Q103" i="2"/>
  <c r="N75" i="2"/>
  <c r="T51" i="7"/>
  <c r="P51" i="7"/>
  <c r="M6" i="7"/>
  <c r="N53" i="7"/>
  <c r="S52" i="7"/>
  <c r="S6" i="7"/>
  <c r="S53" i="7"/>
  <c r="O52" i="7"/>
  <c r="O6" i="7"/>
  <c r="N6" i="7"/>
  <c r="R19" i="7"/>
  <c r="R6" i="7"/>
  <c r="R53" i="7"/>
  <c r="U50" i="7"/>
  <c r="Q50" i="7"/>
  <c r="M50" i="7"/>
  <c r="R49" i="7"/>
  <c r="N49" i="7"/>
  <c r="S48" i="7"/>
  <c r="O48" i="7"/>
  <c r="T47" i="7"/>
  <c r="P47" i="7"/>
  <c r="U46" i="7"/>
  <c r="Q46" i="7"/>
  <c r="M46" i="7"/>
  <c r="R45" i="7"/>
  <c r="N45" i="7"/>
  <c r="S44" i="7"/>
  <c r="O44" i="7"/>
  <c r="T43" i="7"/>
  <c r="P43" i="7"/>
  <c r="U42" i="7"/>
  <c r="Q42" i="7"/>
  <c r="M42" i="7"/>
  <c r="R41" i="7"/>
  <c r="N41" i="7"/>
  <c r="S40" i="7"/>
  <c r="O40" i="7"/>
  <c r="T39" i="7"/>
  <c r="P39" i="7"/>
  <c r="U38" i="7"/>
  <c r="Q38" i="7"/>
  <c r="M38" i="7"/>
  <c r="R37" i="7"/>
  <c r="N37" i="7"/>
  <c r="S36" i="7"/>
  <c r="O36" i="7"/>
  <c r="T35" i="7"/>
  <c r="P35" i="7"/>
  <c r="U34" i="7"/>
  <c r="Q34" i="7"/>
  <c r="M34" i="7"/>
  <c r="R33" i="7"/>
  <c r="N33" i="7"/>
  <c r="S32" i="7"/>
  <c r="O32" i="7"/>
  <c r="T31" i="7"/>
  <c r="P31" i="7"/>
  <c r="U30" i="7"/>
  <c r="Q30" i="7"/>
  <c r="M30" i="7"/>
  <c r="R29" i="7"/>
  <c r="N29" i="7"/>
  <c r="S28" i="7"/>
  <c r="O28" i="7"/>
  <c r="T27" i="7"/>
  <c r="P27" i="7"/>
  <c r="U26" i="7"/>
  <c r="Q26" i="7"/>
  <c r="M26" i="7"/>
  <c r="R25" i="7"/>
  <c r="N25" i="7"/>
  <c r="S24" i="7"/>
  <c r="O24" i="7"/>
  <c r="T23" i="7"/>
  <c r="P23" i="7"/>
  <c r="U22" i="7"/>
  <c r="O22" i="7"/>
  <c r="P21" i="7"/>
  <c r="M20" i="7"/>
  <c r="U6" i="7"/>
  <c r="Q6" i="7"/>
  <c r="U53" i="7"/>
  <c r="Q53" i="7"/>
  <c r="M53" i="7"/>
  <c r="R52" i="7"/>
  <c r="N52" i="7"/>
  <c r="S51" i="7"/>
  <c r="O51" i="7"/>
  <c r="T50" i="7"/>
  <c r="P50" i="7"/>
  <c r="U49" i="7"/>
  <c r="Q49" i="7"/>
  <c r="M49" i="7"/>
  <c r="R48" i="7"/>
  <c r="N48" i="7"/>
  <c r="S47" i="7"/>
  <c r="O47" i="7"/>
  <c r="T46" i="7"/>
  <c r="P46" i="7"/>
  <c r="U45" i="7"/>
  <c r="Q45" i="7"/>
  <c r="M45" i="7"/>
  <c r="R44" i="7"/>
  <c r="N44" i="7"/>
  <c r="S43" i="7"/>
  <c r="O43" i="7"/>
  <c r="T42" i="7"/>
  <c r="P42" i="7"/>
  <c r="U41" i="7"/>
  <c r="Q41" i="7"/>
  <c r="M41" i="7"/>
  <c r="R40" i="7"/>
  <c r="N40" i="7"/>
  <c r="S39" i="7"/>
  <c r="O39" i="7"/>
  <c r="T38" i="7"/>
  <c r="P38" i="7"/>
  <c r="U37" i="7"/>
  <c r="Q37" i="7"/>
  <c r="M37" i="7"/>
  <c r="R36" i="7"/>
  <c r="N36" i="7"/>
  <c r="S35" i="7"/>
  <c r="O35" i="7"/>
  <c r="T34" i="7"/>
  <c r="P34" i="7"/>
  <c r="U33" i="7"/>
  <c r="Q33" i="7"/>
  <c r="M33" i="7"/>
  <c r="R32" i="7"/>
  <c r="N32" i="7"/>
  <c r="S31" i="7"/>
  <c r="O31" i="7"/>
  <c r="T30" i="7"/>
  <c r="P30" i="7"/>
  <c r="U29" i="7"/>
  <c r="Q29" i="7"/>
  <c r="M29" i="7"/>
  <c r="R28" i="7"/>
  <c r="N28" i="7"/>
  <c r="S27" i="7"/>
  <c r="O27" i="7"/>
  <c r="T26" i="7"/>
  <c r="P26" i="7"/>
  <c r="U25" i="7"/>
  <c r="Q25" i="7"/>
  <c r="M25" i="7"/>
  <c r="R24" i="7"/>
  <c r="N24" i="7"/>
  <c r="S23" i="7"/>
  <c r="O23" i="7"/>
  <c r="T22" i="7"/>
  <c r="U21" i="7"/>
  <c r="M21" i="7"/>
  <c r="M111" i="7"/>
  <c r="Q111" i="7"/>
  <c r="U111" i="7"/>
  <c r="P112" i="7"/>
  <c r="T112" i="7"/>
  <c r="O113" i="7"/>
  <c r="S113" i="7"/>
  <c r="N114" i="7"/>
  <c r="R114" i="7"/>
  <c r="M115" i="7"/>
  <c r="Q115" i="7"/>
  <c r="U115" i="7"/>
  <c r="P116" i="7"/>
  <c r="T116" i="7"/>
  <c r="O117" i="7"/>
  <c r="S117" i="7"/>
  <c r="N118" i="7"/>
  <c r="R118" i="7"/>
  <c r="M119" i="7"/>
  <c r="Q119" i="7"/>
  <c r="U119" i="7"/>
  <c r="P120" i="7"/>
  <c r="T120" i="7"/>
  <c r="O121" i="7"/>
  <c r="S121" i="7"/>
  <c r="N122" i="7"/>
  <c r="R122" i="7"/>
  <c r="M123" i="7"/>
  <c r="Q123" i="7"/>
  <c r="U123" i="7"/>
  <c r="P124" i="7"/>
  <c r="T124" i="7"/>
  <c r="O125" i="7"/>
  <c r="V125" i="7" s="1" a="1"/>
  <c r="V125" i="7" s="1"/>
  <c r="S125" i="7"/>
  <c r="N126" i="7"/>
  <c r="R126" i="7"/>
  <c r="M127" i="7"/>
  <c r="Q127" i="7"/>
  <c r="U127" i="7"/>
  <c r="P128" i="7"/>
  <c r="T128" i="7"/>
  <c r="O129" i="7"/>
  <c r="S129" i="7"/>
  <c r="N130" i="7"/>
  <c r="R130" i="7"/>
  <c r="M131" i="7"/>
  <c r="Q131" i="7"/>
  <c r="U131" i="7"/>
  <c r="P132" i="7"/>
  <c r="T132" i="7"/>
  <c r="O133" i="7"/>
  <c r="S133" i="7"/>
  <c r="N134" i="7"/>
  <c r="R134" i="7"/>
  <c r="M135" i="7"/>
  <c r="Q135" i="7"/>
  <c r="U135" i="7"/>
  <c r="P136" i="7"/>
  <c r="T136" i="7"/>
  <c r="O137" i="7"/>
  <c r="S137" i="7"/>
  <c r="N138" i="7"/>
  <c r="R138" i="7"/>
  <c r="M139" i="7"/>
  <c r="Q139" i="7"/>
  <c r="U139" i="7"/>
  <c r="P140" i="7"/>
  <c r="T140" i="7"/>
  <c r="O141" i="7"/>
  <c r="S141" i="7"/>
  <c r="N142" i="7"/>
  <c r="R142" i="7"/>
  <c r="M143" i="7"/>
  <c r="Q143" i="7"/>
  <c r="U143" i="7"/>
  <c r="P144" i="7"/>
  <c r="T144" i="7"/>
  <c r="N111" i="7"/>
  <c r="R111" i="7"/>
  <c r="M112" i="7"/>
  <c r="Q112" i="7"/>
  <c r="U112" i="7"/>
  <c r="P113" i="7"/>
  <c r="T113" i="7"/>
  <c r="O114" i="7"/>
  <c r="V114" i="7" s="1" a="1"/>
  <c r="V114" i="7" s="1"/>
  <c r="S114" i="7"/>
  <c r="N115" i="7"/>
  <c r="R115" i="7"/>
  <c r="M116" i="7"/>
  <c r="Q116" i="7"/>
  <c r="U116" i="7"/>
  <c r="P117" i="7"/>
  <c r="T117" i="7"/>
  <c r="O118" i="7"/>
  <c r="S118" i="7"/>
  <c r="N119" i="7"/>
  <c r="R119" i="7"/>
  <c r="M120" i="7"/>
  <c r="Q120" i="7"/>
  <c r="U120" i="7"/>
  <c r="P121" i="7"/>
  <c r="T121" i="7"/>
  <c r="O122" i="7"/>
  <c r="S122" i="7"/>
  <c r="N123" i="7"/>
  <c r="R123" i="7"/>
  <c r="M124" i="7"/>
  <c r="Q124" i="7"/>
  <c r="U124" i="7"/>
  <c r="P125" i="7"/>
  <c r="T125" i="7"/>
  <c r="O126" i="7"/>
  <c r="S126" i="7"/>
  <c r="N127" i="7"/>
  <c r="R127" i="7"/>
  <c r="M128" i="7"/>
  <c r="Q128" i="7"/>
  <c r="U128" i="7"/>
  <c r="P129" i="7"/>
  <c r="T129" i="7"/>
  <c r="O130" i="7"/>
  <c r="S130" i="7"/>
  <c r="N131" i="7"/>
  <c r="R131" i="7"/>
  <c r="M132" i="7"/>
  <c r="Q132" i="7"/>
  <c r="U132" i="7"/>
  <c r="P133" i="7"/>
  <c r="T133" i="7"/>
  <c r="O134" i="7"/>
  <c r="S134" i="7"/>
  <c r="N135" i="7"/>
  <c r="R135" i="7"/>
  <c r="M136" i="7"/>
  <c r="Q136" i="7"/>
  <c r="U136" i="7"/>
  <c r="P137" i="7"/>
  <c r="T137" i="7"/>
  <c r="O138" i="7"/>
  <c r="S138" i="7"/>
  <c r="N139" i="7"/>
  <c r="V139" i="7" s="1" a="1"/>
  <c r="V139" i="7" s="1"/>
  <c r="R139" i="7"/>
  <c r="M140" i="7"/>
  <c r="Q140" i="7"/>
  <c r="U140" i="7"/>
  <c r="P141" i="7"/>
  <c r="T141" i="7"/>
  <c r="O142" i="7"/>
  <c r="S142" i="7"/>
  <c r="N143" i="7"/>
  <c r="R143" i="7"/>
  <c r="M144" i="7"/>
  <c r="Q144" i="7"/>
  <c r="U144" i="7"/>
  <c r="P145" i="7"/>
  <c r="T145" i="7"/>
  <c r="O146" i="7"/>
  <c r="S146" i="7"/>
  <c r="N147" i="7"/>
  <c r="R147" i="7"/>
  <c r="M148" i="7"/>
  <c r="Q148" i="7"/>
  <c r="O111" i="7"/>
  <c r="S111" i="7"/>
  <c r="N112" i="7"/>
  <c r="R112" i="7"/>
  <c r="M113" i="7"/>
  <c r="Q113" i="7"/>
  <c r="U113" i="7"/>
  <c r="P114" i="7"/>
  <c r="T114" i="7"/>
  <c r="O115" i="7"/>
  <c r="S115" i="7"/>
  <c r="N116" i="7"/>
  <c r="R116" i="7"/>
  <c r="M117" i="7"/>
  <c r="Q117" i="7"/>
  <c r="U117" i="7"/>
  <c r="P118" i="7"/>
  <c r="T118" i="7"/>
  <c r="O119" i="7"/>
  <c r="V119" i="7" s="1" a="1"/>
  <c r="V119" i="7" s="1"/>
  <c r="S119" i="7"/>
  <c r="N120" i="7"/>
  <c r="R120" i="7"/>
  <c r="M121" i="7"/>
  <c r="Q121" i="7"/>
  <c r="U121" i="7"/>
  <c r="P122" i="7"/>
  <c r="T122" i="7"/>
  <c r="O123" i="7"/>
  <c r="S123" i="7"/>
  <c r="N124" i="7"/>
  <c r="R124" i="7"/>
  <c r="M125" i="7"/>
  <c r="Q125" i="7"/>
  <c r="U125" i="7"/>
  <c r="P126" i="7"/>
  <c r="T126" i="7"/>
  <c r="O127" i="7"/>
  <c r="S127" i="7"/>
  <c r="N128" i="7"/>
  <c r="R128" i="7"/>
  <c r="M129" i="7"/>
  <c r="Q129" i="7"/>
  <c r="U129" i="7"/>
  <c r="P130" i="7"/>
  <c r="T130" i="7"/>
  <c r="O131" i="7"/>
  <c r="S131" i="7"/>
  <c r="N132" i="7"/>
  <c r="R132" i="7"/>
  <c r="M133" i="7"/>
  <c r="Q133" i="7"/>
  <c r="U133" i="7"/>
  <c r="P134" i="7"/>
  <c r="T134" i="7"/>
  <c r="O135" i="7"/>
  <c r="S135" i="7"/>
  <c r="N136" i="7"/>
  <c r="R136" i="7"/>
  <c r="M137" i="7"/>
  <c r="Q137" i="7"/>
  <c r="U137" i="7"/>
  <c r="P138" i="7"/>
  <c r="T138" i="7"/>
  <c r="O139" i="7"/>
  <c r="S139" i="7"/>
  <c r="N140" i="7"/>
  <c r="R140" i="7"/>
  <c r="M141" i="7"/>
  <c r="Q141" i="7"/>
  <c r="U141" i="7"/>
  <c r="P142" i="7"/>
  <c r="T142" i="7"/>
  <c r="O143" i="7"/>
  <c r="S143" i="7"/>
  <c r="N144" i="7"/>
  <c r="R144" i="7"/>
  <c r="M145" i="7"/>
  <c r="Q145" i="7"/>
  <c r="U145" i="7"/>
  <c r="P146" i="7"/>
  <c r="T146" i="7"/>
  <c r="O147" i="7"/>
  <c r="S147" i="7"/>
  <c r="N148" i="7"/>
  <c r="R148" i="7"/>
  <c r="P111" i="7"/>
  <c r="T111" i="7"/>
  <c r="O112" i="7"/>
  <c r="S112" i="7"/>
  <c r="N113" i="7"/>
  <c r="R113" i="7"/>
  <c r="M114" i="7"/>
  <c r="Q114" i="7"/>
  <c r="U114" i="7"/>
  <c r="P115" i="7"/>
  <c r="T115" i="7"/>
  <c r="O116" i="7"/>
  <c r="S116" i="7"/>
  <c r="N117" i="7"/>
  <c r="R117" i="7"/>
  <c r="M118" i="7"/>
  <c r="Q118" i="7"/>
  <c r="U118" i="7"/>
  <c r="P119" i="7"/>
  <c r="T119" i="7"/>
  <c r="O120" i="7"/>
  <c r="S120" i="7"/>
  <c r="V120" i="7" s="1" a="1"/>
  <c r="V120" i="7" s="1"/>
  <c r="N121" i="7"/>
  <c r="R121" i="7"/>
  <c r="M122" i="7"/>
  <c r="Q122" i="7"/>
  <c r="U122" i="7"/>
  <c r="P123" i="7"/>
  <c r="T123" i="7"/>
  <c r="O124" i="7"/>
  <c r="V124" i="7" s="1" a="1"/>
  <c r="V124" i="7" s="1"/>
  <c r="S124" i="7"/>
  <c r="N125" i="7"/>
  <c r="R125" i="7"/>
  <c r="M126" i="7"/>
  <c r="Q126" i="7"/>
  <c r="U126" i="7"/>
  <c r="P127" i="7"/>
  <c r="T127" i="7"/>
  <c r="O128" i="7"/>
  <c r="S128" i="7"/>
  <c r="N129" i="7"/>
  <c r="R129" i="7"/>
  <c r="M130" i="7"/>
  <c r="Q130" i="7"/>
  <c r="U130" i="7"/>
  <c r="P131" i="7"/>
  <c r="T131" i="7"/>
  <c r="O132" i="7"/>
  <c r="S132" i="7"/>
  <c r="N133" i="7"/>
  <c r="R133" i="7"/>
  <c r="M134" i="7"/>
  <c r="Q134" i="7"/>
  <c r="U134" i="7"/>
  <c r="P135" i="7"/>
  <c r="T135" i="7"/>
  <c r="O136" i="7"/>
  <c r="S136" i="7"/>
  <c r="N137" i="7"/>
  <c r="R137" i="7"/>
  <c r="M138" i="7"/>
  <c r="Q138" i="7"/>
  <c r="U138" i="7"/>
  <c r="P139" i="7"/>
  <c r="T139" i="7"/>
  <c r="O140" i="7"/>
  <c r="S140" i="7"/>
  <c r="N141" i="7"/>
  <c r="R141" i="7"/>
  <c r="M142" i="7"/>
  <c r="Q142" i="7"/>
  <c r="U142" i="7"/>
  <c r="P143" i="7"/>
  <c r="T143" i="7"/>
  <c r="O144" i="7"/>
  <c r="S144" i="7"/>
  <c r="N145" i="7"/>
  <c r="R145" i="7"/>
  <c r="M146" i="7"/>
  <c r="Q146" i="7"/>
  <c r="U146" i="7"/>
  <c r="O145" i="7"/>
  <c r="M147" i="7"/>
  <c r="U147" i="7"/>
  <c r="T148" i="7"/>
  <c r="O149" i="7"/>
  <c r="S149" i="7"/>
  <c r="N150" i="7"/>
  <c r="R150" i="7"/>
  <c r="M151" i="7"/>
  <c r="Q151" i="7"/>
  <c r="U151" i="7"/>
  <c r="P152" i="7"/>
  <c r="T152" i="7"/>
  <c r="O153" i="7"/>
  <c r="S153" i="7"/>
  <c r="N154" i="7"/>
  <c r="R154" i="7"/>
  <c r="M155" i="7"/>
  <c r="Q155" i="7"/>
  <c r="U155" i="7"/>
  <c r="P156" i="7"/>
  <c r="T156" i="7"/>
  <c r="O157" i="7"/>
  <c r="S157" i="7"/>
  <c r="O110" i="7"/>
  <c r="S110" i="7"/>
  <c r="N58" i="7"/>
  <c r="R58" i="7"/>
  <c r="N59" i="7"/>
  <c r="R59" i="7"/>
  <c r="N60" i="7"/>
  <c r="R60" i="7"/>
  <c r="N61" i="7"/>
  <c r="R61" i="7"/>
  <c r="N62" i="7"/>
  <c r="R62" i="7"/>
  <c r="N63" i="7"/>
  <c r="R63" i="7"/>
  <c r="N64" i="7"/>
  <c r="R64" i="7"/>
  <c r="N65" i="7"/>
  <c r="R65" i="7"/>
  <c r="N66" i="7"/>
  <c r="R66" i="7"/>
  <c r="N67" i="7"/>
  <c r="R67" i="7"/>
  <c r="N68" i="7"/>
  <c r="R68" i="7"/>
  <c r="N69" i="7"/>
  <c r="R69" i="7"/>
  <c r="N70" i="7"/>
  <c r="R70" i="7"/>
  <c r="N71" i="7"/>
  <c r="R71" i="7"/>
  <c r="N72" i="7"/>
  <c r="R72" i="7"/>
  <c r="N73" i="7"/>
  <c r="R73" i="7"/>
  <c r="N74" i="7"/>
  <c r="R74" i="7"/>
  <c r="N75" i="7"/>
  <c r="R75" i="7"/>
  <c r="N76" i="7"/>
  <c r="R76" i="7"/>
  <c r="N77" i="7"/>
  <c r="R77" i="7"/>
  <c r="N78" i="7"/>
  <c r="R78" i="7"/>
  <c r="N79" i="7"/>
  <c r="R79" i="7"/>
  <c r="N80" i="7"/>
  <c r="R80" i="7"/>
  <c r="N81" i="7"/>
  <c r="R81" i="7"/>
  <c r="N82" i="7"/>
  <c r="R82" i="7"/>
  <c r="N83" i="7"/>
  <c r="S145" i="7"/>
  <c r="P147" i="7"/>
  <c r="O148" i="7"/>
  <c r="U148" i="7"/>
  <c r="P149" i="7"/>
  <c r="T149" i="7"/>
  <c r="O150" i="7"/>
  <c r="S150" i="7"/>
  <c r="N151" i="7"/>
  <c r="R151" i="7"/>
  <c r="M152" i="7"/>
  <c r="Q152" i="7"/>
  <c r="U152" i="7"/>
  <c r="P153" i="7"/>
  <c r="T153" i="7"/>
  <c r="O154" i="7"/>
  <c r="S154" i="7"/>
  <c r="N155" i="7"/>
  <c r="R155" i="7"/>
  <c r="M156" i="7"/>
  <c r="Q156" i="7"/>
  <c r="U156" i="7"/>
  <c r="P157" i="7"/>
  <c r="T157" i="7"/>
  <c r="P110" i="7"/>
  <c r="T110" i="7"/>
  <c r="O58" i="7"/>
  <c r="S58" i="7"/>
  <c r="O59" i="7"/>
  <c r="S59" i="7"/>
  <c r="O60" i="7"/>
  <c r="S60" i="7"/>
  <c r="O61" i="7"/>
  <c r="S61" i="7"/>
  <c r="O62" i="7"/>
  <c r="S62" i="7"/>
  <c r="O63" i="7"/>
  <c r="S63" i="7"/>
  <c r="O64" i="7"/>
  <c r="S64" i="7"/>
  <c r="O65" i="7"/>
  <c r="S65" i="7"/>
  <c r="O66" i="7"/>
  <c r="S66" i="7"/>
  <c r="O67" i="7"/>
  <c r="S67" i="7"/>
  <c r="O68" i="7"/>
  <c r="S68" i="7"/>
  <c r="O69" i="7"/>
  <c r="S69" i="7"/>
  <c r="O70" i="7"/>
  <c r="S70" i="7"/>
  <c r="O71" i="7"/>
  <c r="S71" i="7"/>
  <c r="O72" i="7"/>
  <c r="S72" i="7"/>
  <c r="O73" i="7"/>
  <c r="S73" i="7"/>
  <c r="O74" i="7"/>
  <c r="S74" i="7"/>
  <c r="O75" i="7"/>
  <c r="S75" i="7"/>
  <c r="O76" i="7"/>
  <c r="S76" i="7"/>
  <c r="O77" i="7"/>
  <c r="S77" i="7"/>
  <c r="O78" i="7"/>
  <c r="S78" i="7"/>
  <c r="O79" i="7"/>
  <c r="S79" i="7"/>
  <c r="O80" i="7"/>
  <c r="S80" i="7"/>
  <c r="O81" i="7"/>
  <c r="S81" i="7"/>
  <c r="O82" i="7"/>
  <c r="S82" i="7"/>
  <c r="O83" i="7"/>
  <c r="S83" i="7"/>
  <c r="O84" i="7"/>
  <c r="S84" i="7"/>
  <c r="O85" i="7"/>
  <c r="S85" i="7"/>
  <c r="O86" i="7"/>
  <c r="S86" i="7"/>
  <c r="O87" i="7"/>
  <c r="S87" i="7"/>
  <c r="N146" i="7"/>
  <c r="Q147" i="7"/>
  <c r="P148" i="7"/>
  <c r="M149" i="7"/>
  <c r="Q149" i="7"/>
  <c r="U149" i="7"/>
  <c r="P150" i="7"/>
  <c r="T150" i="7"/>
  <c r="O151" i="7"/>
  <c r="S151" i="7"/>
  <c r="N152" i="7"/>
  <c r="R152" i="7"/>
  <c r="M153" i="7"/>
  <c r="Q153" i="7"/>
  <c r="U153" i="7"/>
  <c r="P154" i="7"/>
  <c r="T154" i="7"/>
  <c r="O155" i="7"/>
  <c r="S155" i="7"/>
  <c r="N156" i="7"/>
  <c r="R156" i="7"/>
  <c r="M157" i="7"/>
  <c r="Q157" i="7"/>
  <c r="U157" i="7"/>
  <c r="Q110" i="7"/>
  <c r="U110" i="7"/>
  <c r="P58" i="7"/>
  <c r="T58" i="7"/>
  <c r="P59" i="7"/>
  <c r="T59" i="7"/>
  <c r="P60" i="7"/>
  <c r="T60" i="7"/>
  <c r="P61" i="7"/>
  <c r="T61" i="7"/>
  <c r="P62" i="7"/>
  <c r="T62" i="7"/>
  <c r="P63" i="7"/>
  <c r="T63" i="7"/>
  <c r="P64" i="7"/>
  <c r="T64" i="7"/>
  <c r="P65" i="7"/>
  <c r="T65" i="7"/>
  <c r="P66" i="7"/>
  <c r="T66" i="7"/>
  <c r="P67" i="7"/>
  <c r="T67" i="7"/>
  <c r="P68" i="7"/>
  <c r="T68" i="7"/>
  <c r="P69" i="7"/>
  <c r="T69" i="7"/>
  <c r="P70" i="7"/>
  <c r="T70" i="7"/>
  <c r="P71" i="7"/>
  <c r="T71" i="7"/>
  <c r="P72" i="7"/>
  <c r="T72" i="7"/>
  <c r="P73" i="7"/>
  <c r="T73" i="7"/>
  <c r="P74" i="7"/>
  <c r="T74" i="7"/>
  <c r="P75" i="7"/>
  <c r="T75" i="7"/>
  <c r="P76" i="7"/>
  <c r="T76" i="7"/>
  <c r="P77" i="7"/>
  <c r="T77" i="7"/>
  <c r="P78" i="7"/>
  <c r="T78" i="7"/>
  <c r="P79" i="7"/>
  <c r="T79" i="7"/>
  <c r="P80" i="7"/>
  <c r="T80" i="7"/>
  <c r="P81" i="7"/>
  <c r="T81" i="7"/>
  <c r="P82" i="7"/>
  <c r="T82" i="7"/>
  <c r="P83" i="7"/>
  <c r="T83" i="7"/>
  <c r="P84" i="7"/>
  <c r="T84" i="7"/>
  <c r="P85" i="7"/>
  <c r="T85" i="7"/>
  <c r="P86" i="7"/>
  <c r="T86" i="7"/>
  <c r="P87" i="7"/>
  <c r="R146" i="7"/>
  <c r="T147" i="7"/>
  <c r="S148" i="7"/>
  <c r="N149" i="7"/>
  <c r="R149" i="7"/>
  <c r="M150" i="7"/>
  <c r="Q150" i="7"/>
  <c r="U150" i="7"/>
  <c r="P151" i="7"/>
  <c r="T151" i="7"/>
  <c r="O152" i="7"/>
  <c r="S152" i="7"/>
  <c r="N153" i="7"/>
  <c r="R153" i="7"/>
  <c r="M154" i="7"/>
  <c r="Q154" i="7"/>
  <c r="U154" i="7"/>
  <c r="P155" i="7"/>
  <c r="T155" i="7"/>
  <c r="O156" i="7"/>
  <c r="S156" i="7"/>
  <c r="N157" i="7"/>
  <c r="R157" i="7"/>
  <c r="N110" i="7"/>
  <c r="R110" i="7"/>
  <c r="M110" i="7"/>
  <c r="Q58" i="7"/>
  <c r="U58" i="7"/>
  <c r="Q59" i="7"/>
  <c r="U59" i="7"/>
  <c r="Q60" i="7"/>
  <c r="U60" i="7"/>
  <c r="Q61" i="7"/>
  <c r="U61" i="7"/>
  <c r="Q62" i="7"/>
  <c r="U62" i="7"/>
  <c r="Q63" i="7"/>
  <c r="U63" i="7"/>
  <c r="Q64" i="7"/>
  <c r="U64" i="7"/>
  <c r="Q65" i="7"/>
  <c r="U65" i="7"/>
  <c r="Q66" i="7"/>
  <c r="U66" i="7"/>
  <c r="Q67" i="7"/>
  <c r="U67" i="7"/>
  <c r="Q68" i="7"/>
  <c r="U68" i="7"/>
  <c r="Q69" i="7"/>
  <c r="U69" i="7"/>
  <c r="Q70" i="7"/>
  <c r="U70" i="7"/>
  <c r="Q71" i="7"/>
  <c r="U71" i="7"/>
  <c r="Q72" i="7"/>
  <c r="U72" i="7"/>
  <c r="Q73" i="7"/>
  <c r="U73" i="7"/>
  <c r="Q74" i="7"/>
  <c r="U74" i="7"/>
  <c r="Q75" i="7"/>
  <c r="U75" i="7"/>
  <c r="Q76" i="7"/>
  <c r="U76" i="7"/>
  <c r="Q77" i="7"/>
  <c r="U77" i="7"/>
  <c r="Q78" i="7"/>
  <c r="U78" i="7"/>
  <c r="Q79" i="7"/>
  <c r="U79" i="7"/>
  <c r="Q80" i="7"/>
  <c r="U80" i="7"/>
  <c r="Q81" i="7"/>
  <c r="Q83" i="7"/>
  <c r="Q84" i="7"/>
  <c r="Q85" i="7"/>
  <c r="Q86" i="7"/>
  <c r="Q87" i="7"/>
  <c r="N88" i="7"/>
  <c r="R88" i="7"/>
  <c r="N89" i="7"/>
  <c r="R89" i="7"/>
  <c r="N90" i="7"/>
  <c r="R90" i="7"/>
  <c r="N91" i="7"/>
  <c r="R91" i="7"/>
  <c r="N92" i="7"/>
  <c r="R92" i="7"/>
  <c r="N93" i="7"/>
  <c r="R93" i="7"/>
  <c r="N94" i="7"/>
  <c r="R94" i="7"/>
  <c r="N95" i="7"/>
  <c r="R95" i="7"/>
  <c r="N96" i="7"/>
  <c r="R96" i="7"/>
  <c r="N97" i="7"/>
  <c r="R97" i="7"/>
  <c r="N98" i="7"/>
  <c r="R98" i="7"/>
  <c r="N99" i="7"/>
  <c r="R99" i="7"/>
  <c r="N100" i="7"/>
  <c r="R100" i="7"/>
  <c r="N101" i="7"/>
  <c r="R101" i="7"/>
  <c r="N102" i="7"/>
  <c r="R102" i="7"/>
  <c r="N103" i="7"/>
  <c r="R103" i="7"/>
  <c r="N104" i="7"/>
  <c r="R104" i="7"/>
  <c r="N105" i="7"/>
  <c r="R105" i="7"/>
  <c r="M59" i="7"/>
  <c r="M63" i="7"/>
  <c r="M67" i="7"/>
  <c r="M71" i="7"/>
  <c r="M75" i="7"/>
  <c r="M79" i="7"/>
  <c r="M83" i="7"/>
  <c r="M87" i="7"/>
  <c r="M91" i="7"/>
  <c r="M95" i="7"/>
  <c r="M99" i="7"/>
  <c r="M103" i="7"/>
  <c r="O7" i="7"/>
  <c r="S7" i="7"/>
  <c r="N8" i="7"/>
  <c r="R8" i="7"/>
  <c r="M9" i="7"/>
  <c r="Q9" i="7"/>
  <c r="U9" i="7"/>
  <c r="P10" i="7"/>
  <c r="T10" i="7"/>
  <c r="O11" i="7"/>
  <c r="S11" i="7"/>
  <c r="N12" i="7"/>
  <c r="R12" i="7"/>
  <c r="M13" i="7"/>
  <c r="Q13" i="7"/>
  <c r="U13" i="7"/>
  <c r="P14" i="7"/>
  <c r="T14" i="7"/>
  <c r="O15" i="7"/>
  <c r="S15" i="7"/>
  <c r="N16" i="7"/>
  <c r="R16" i="7"/>
  <c r="M17" i="7"/>
  <c r="Q17" i="7"/>
  <c r="U17" i="7"/>
  <c r="P18" i="7"/>
  <c r="T18" i="7"/>
  <c r="O19" i="7"/>
  <c r="S19" i="7"/>
  <c r="N20" i="7"/>
  <c r="R20" i="7"/>
  <c r="U81" i="7"/>
  <c r="R83" i="7"/>
  <c r="R84" i="7"/>
  <c r="R85" i="7"/>
  <c r="R86" i="7"/>
  <c r="R87" i="7"/>
  <c r="O88" i="7"/>
  <c r="S88" i="7"/>
  <c r="O89" i="7"/>
  <c r="S89" i="7"/>
  <c r="O90" i="7"/>
  <c r="S90" i="7"/>
  <c r="O91" i="7"/>
  <c r="S91" i="7"/>
  <c r="O92" i="7"/>
  <c r="S92" i="7"/>
  <c r="O93" i="7"/>
  <c r="S93" i="7"/>
  <c r="O94" i="7"/>
  <c r="S94" i="7"/>
  <c r="O95" i="7"/>
  <c r="S95" i="7"/>
  <c r="O96" i="7"/>
  <c r="S96" i="7"/>
  <c r="O97" i="7"/>
  <c r="S97" i="7"/>
  <c r="O98" i="7"/>
  <c r="S98" i="7"/>
  <c r="O99" i="7"/>
  <c r="S99" i="7"/>
  <c r="O100" i="7"/>
  <c r="S100" i="7"/>
  <c r="O101" i="7"/>
  <c r="S101" i="7"/>
  <c r="O102" i="7"/>
  <c r="S102" i="7"/>
  <c r="O103" i="7"/>
  <c r="S103" i="7"/>
  <c r="O104" i="7"/>
  <c r="S104" i="7"/>
  <c r="O105" i="7"/>
  <c r="S105" i="7"/>
  <c r="M60" i="7"/>
  <c r="M64" i="7"/>
  <c r="M68" i="7"/>
  <c r="M72" i="7"/>
  <c r="M76" i="7"/>
  <c r="M80" i="7"/>
  <c r="M84" i="7"/>
  <c r="M88" i="7"/>
  <c r="M92" i="7"/>
  <c r="M96" i="7"/>
  <c r="M100" i="7"/>
  <c r="M104" i="7"/>
  <c r="P7" i="7"/>
  <c r="T7" i="7"/>
  <c r="O8" i="7"/>
  <c r="S8" i="7"/>
  <c r="N9" i="7"/>
  <c r="R9" i="7"/>
  <c r="M10" i="7"/>
  <c r="Q10" i="7"/>
  <c r="U10" i="7"/>
  <c r="P11" i="7"/>
  <c r="T11" i="7"/>
  <c r="O12" i="7"/>
  <c r="S12" i="7"/>
  <c r="N13" i="7"/>
  <c r="R13" i="7"/>
  <c r="M14" i="7"/>
  <c r="Q14" i="7"/>
  <c r="U14" i="7"/>
  <c r="P15" i="7"/>
  <c r="T15" i="7"/>
  <c r="O16" i="7"/>
  <c r="S16" i="7"/>
  <c r="N17" i="7"/>
  <c r="R17" i="7"/>
  <c r="M18" i="7"/>
  <c r="Q18" i="7"/>
  <c r="U18" i="7"/>
  <c r="P19" i="7"/>
  <c r="T19" i="7"/>
  <c r="O20" i="7"/>
  <c r="S20" i="7"/>
  <c r="N21" i="7"/>
  <c r="R21" i="7"/>
  <c r="M22" i="7"/>
  <c r="Q22" i="7"/>
  <c r="Q82" i="7"/>
  <c r="U83" i="7"/>
  <c r="U84" i="7"/>
  <c r="U85" i="7"/>
  <c r="U86" i="7"/>
  <c r="T87" i="7"/>
  <c r="P88" i="7"/>
  <c r="T88" i="7"/>
  <c r="P89" i="7"/>
  <c r="T89" i="7"/>
  <c r="P90" i="7"/>
  <c r="T90" i="7"/>
  <c r="P91" i="7"/>
  <c r="T91" i="7"/>
  <c r="P92" i="7"/>
  <c r="T92" i="7"/>
  <c r="P93" i="7"/>
  <c r="T93" i="7"/>
  <c r="P94" i="7"/>
  <c r="T94" i="7"/>
  <c r="P95" i="7"/>
  <c r="T95" i="7"/>
  <c r="P96" i="7"/>
  <c r="T96" i="7"/>
  <c r="P97" i="7"/>
  <c r="T97" i="7"/>
  <c r="P98" i="7"/>
  <c r="T98" i="7"/>
  <c r="P99" i="7"/>
  <c r="T99" i="7"/>
  <c r="P100" i="7"/>
  <c r="T100" i="7"/>
  <c r="P101" i="7"/>
  <c r="T101" i="7"/>
  <c r="P102" i="7"/>
  <c r="T102" i="7"/>
  <c r="P103" i="7"/>
  <c r="T103" i="7"/>
  <c r="P104" i="7"/>
  <c r="T104" i="7"/>
  <c r="P105" i="7"/>
  <c r="T105" i="7"/>
  <c r="M61" i="7"/>
  <c r="M65" i="7"/>
  <c r="M69" i="7"/>
  <c r="M73" i="7"/>
  <c r="M77" i="7"/>
  <c r="M81" i="7"/>
  <c r="M85" i="7"/>
  <c r="M89" i="7"/>
  <c r="M93" i="7"/>
  <c r="M97" i="7"/>
  <c r="M101" i="7"/>
  <c r="M105" i="7"/>
  <c r="M7" i="7"/>
  <c r="Q7" i="7"/>
  <c r="U7" i="7"/>
  <c r="P8" i="7"/>
  <c r="T8" i="7"/>
  <c r="O9" i="7"/>
  <c r="S9" i="7"/>
  <c r="N10" i="7"/>
  <c r="R10" i="7"/>
  <c r="M11" i="7"/>
  <c r="Q11" i="7"/>
  <c r="U11" i="7"/>
  <c r="P12" i="7"/>
  <c r="T12" i="7"/>
  <c r="O13" i="7"/>
  <c r="S13" i="7"/>
  <c r="N14" i="7"/>
  <c r="R14" i="7"/>
  <c r="M15" i="7"/>
  <c r="Q15" i="7"/>
  <c r="U15" i="7"/>
  <c r="P16" i="7"/>
  <c r="T16" i="7"/>
  <c r="O17" i="7"/>
  <c r="S17" i="7"/>
  <c r="N18" i="7"/>
  <c r="R18" i="7"/>
  <c r="M19" i="7"/>
  <c r="Q19" i="7"/>
  <c r="U19" i="7"/>
  <c r="P20" i="7"/>
  <c r="T20" i="7"/>
  <c r="O21" i="7"/>
  <c r="S21" i="7"/>
  <c r="N22" i="7"/>
  <c r="R22" i="7"/>
  <c r="U82" i="7"/>
  <c r="N84" i="7"/>
  <c r="N85" i="7"/>
  <c r="N86" i="7"/>
  <c r="N87" i="7"/>
  <c r="U87" i="7"/>
  <c r="Q88" i="7"/>
  <c r="U88" i="7"/>
  <c r="Q89" i="7"/>
  <c r="U89" i="7"/>
  <c r="Q90" i="7"/>
  <c r="U90" i="7"/>
  <c r="Q91" i="7"/>
  <c r="U91" i="7"/>
  <c r="Q92" i="7"/>
  <c r="U92" i="7"/>
  <c r="Q93" i="7"/>
  <c r="U93" i="7"/>
  <c r="Q94" i="7"/>
  <c r="U94" i="7"/>
  <c r="Q95" i="7"/>
  <c r="U95" i="7"/>
  <c r="Q96" i="7"/>
  <c r="U96" i="7"/>
  <c r="Q97" i="7"/>
  <c r="U97" i="7"/>
  <c r="Q98" i="7"/>
  <c r="U98" i="7"/>
  <c r="Q99" i="7"/>
  <c r="U99" i="7"/>
  <c r="Q100" i="7"/>
  <c r="U100" i="7"/>
  <c r="Q101" i="7"/>
  <c r="U101" i="7"/>
  <c r="Q102" i="7"/>
  <c r="U102" i="7"/>
  <c r="Q103" i="7"/>
  <c r="U103" i="7"/>
  <c r="Q104" i="7"/>
  <c r="U104" i="7"/>
  <c r="Q105" i="7"/>
  <c r="U105" i="7"/>
  <c r="M62" i="7"/>
  <c r="M66" i="7"/>
  <c r="M70" i="7"/>
  <c r="M74" i="7"/>
  <c r="M78" i="7"/>
  <c r="M82" i="7"/>
  <c r="M86" i="7"/>
  <c r="M90" i="7"/>
  <c r="M94" i="7"/>
  <c r="M98" i="7"/>
  <c r="M102" i="7"/>
  <c r="M58" i="7"/>
  <c r="N7" i="7"/>
  <c r="R7" i="7"/>
  <c r="M8" i="7"/>
  <c r="Q8" i="7"/>
  <c r="U8" i="7"/>
  <c r="P9" i="7"/>
  <c r="T9" i="7"/>
  <c r="O10" i="7"/>
  <c r="S10" i="7"/>
  <c r="N11" i="7"/>
  <c r="R11" i="7"/>
  <c r="M12" i="7"/>
  <c r="Q12" i="7"/>
  <c r="U12" i="7"/>
  <c r="P13" i="7"/>
  <c r="T13" i="7"/>
  <c r="O14" i="7"/>
  <c r="S14" i="7"/>
  <c r="N15" i="7"/>
  <c r="R15" i="7"/>
  <c r="M16" i="7"/>
  <c r="Q16" i="7"/>
  <c r="U16" i="7"/>
  <c r="P17" i="7"/>
  <c r="T17" i="7"/>
  <c r="O18" i="7"/>
  <c r="S18" i="7"/>
  <c r="N19" i="7"/>
  <c r="T6" i="7"/>
  <c r="P6" i="7"/>
  <c r="T53" i="7"/>
  <c r="P53" i="7"/>
  <c r="U52" i="7"/>
  <c r="Q52" i="7"/>
  <c r="M52" i="7"/>
  <c r="R51" i="7"/>
  <c r="N51" i="7"/>
  <c r="S50" i="7"/>
  <c r="O50" i="7"/>
  <c r="T49" i="7"/>
  <c r="P49" i="7"/>
  <c r="U48" i="7"/>
  <c r="Q48" i="7"/>
  <c r="M48" i="7"/>
  <c r="R47" i="7"/>
  <c r="N47" i="7"/>
  <c r="S46" i="7"/>
  <c r="O46" i="7"/>
  <c r="T45" i="7"/>
  <c r="P45" i="7"/>
  <c r="U44" i="7"/>
  <c r="Q44" i="7"/>
  <c r="M44" i="7"/>
  <c r="R43" i="7"/>
  <c r="N43" i="7"/>
  <c r="S42" i="7"/>
  <c r="O42" i="7"/>
  <c r="T41" i="7"/>
  <c r="P41" i="7"/>
  <c r="U40" i="7"/>
  <c r="Q40" i="7"/>
  <c r="M40" i="7"/>
  <c r="R39" i="7"/>
  <c r="N39" i="7"/>
  <c r="S38" i="7"/>
  <c r="O38" i="7"/>
  <c r="T37" i="7"/>
  <c r="P37" i="7"/>
  <c r="U36" i="7"/>
  <c r="Q36" i="7"/>
  <c r="M36" i="7"/>
  <c r="V36" i="7" s="1" a="1"/>
  <c r="V36" i="7" s="1"/>
  <c r="R35" i="7"/>
  <c r="N35" i="7"/>
  <c r="S34" i="7"/>
  <c r="O34" i="7"/>
  <c r="T33" i="7"/>
  <c r="P33" i="7"/>
  <c r="U32" i="7"/>
  <c r="Q32" i="7"/>
  <c r="M32" i="7"/>
  <c r="R31" i="7"/>
  <c r="N31" i="7"/>
  <c r="S30" i="7"/>
  <c r="O30" i="7"/>
  <c r="T29" i="7"/>
  <c r="P29" i="7"/>
  <c r="U28" i="7"/>
  <c r="Q28" i="7"/>
  <c r="M28" i="7"/>
  <c r="R27" i="7"/>
  <c r="N27" i="7"/>
  <c r="S26" i="7"/>
  <c r="O26" i="7"/>
  <c r="T25" i="7"/>
  <c r="P25" i="7"/>
  <c r="U24" i="7"/>
  <c r="Q24" i="7"/>
  <c r="M24" i="7"/>
  <c r="R23" i="7"/>
  <c r="N23" i="7"/>
  <c r="S22" i="7"/>
  <c r="T21" i="7"/>
  <c r="U20" i="7"/>
  <c r="O53" i="7"/>
  <c r="T52" i="7"/>
  <c r="P52" i="7"/>
  <c r="U51" i="7"/>
  <c r="Q51" i="7"/>
  <c r="M51" i="7"/>
  <c r="R50" i="7"/>
  <c r="N50" i="7"/>
  <c r="V50" i="7" s="1" a="1"/>
  <c r="V50" i="7" s="1"/>
  <c r="S49" i="7"/>
  <c r="O49" i="7"/>
  <c r="T48" i="7"/>
  <c r="P48" i="7"/>
  <c r="U47" i="7"/>
  <c r="Q47" i="7"/>
  <c r="M47" i="7"/>
  <c r="R46" i="7"/>
  <c r="N46" i="7"/>
  <c r="S45" i="7"/>
  <c r="O45" i="7"/>
  <c r="T44" i="7"/>
  <c r="P44" i="7"/>
  <c r="U43" i="7"/>
  <c r="Q43" i="7"/>
  <c r="M43" i="7"/>
  <c r="V43" i="7" s="1" a="1"/>
  <c r="V43" i="7" s="1"/>
  <c r="R42" i="7"/>
  <c r="N42" i="7"/>
  <c r="S41" i="7"/>
  <c r="O41" i="7"/>
  <c r="T40" i="7"/>
  <c r="P40" i="7"/>
  <c r="U39" i="7"/>
  <c r="Q39" i="7"/>
  <c r="M39" i="7"/>
  <c r="R38" i="7"/>
  <c r="N38" i="7"/>
  <c r="S37" i="7"/>
  <c r="O37" i="7"/>
  <c r="T36" i="7"/>
  <c r="P36" i="7"/>
  <c r="U35" i="7"/>
  <c r="Q35" i="7"/>
  <c r="M35" i="7"/>
  <c r="R34" i="7"/>
  <c r="N34" i="7"/>
  <c r="S33" i="7"/>
  <c r="O33" i="7"/>
  <c r="T32" i="7"/>
  <c r="P32" i="7"/>
  <c r="U31" i="7"/>
  <c r="Q31" i="7"/>
  <c r="M31" i="7"/>
  <c r="R30" i="7"/>
  <c r="N30" i="7"/>
  <c r="S29" i="7"/>
  <c r="O29" i="7"/>
  <c r="T28" i="7"/>
  <c r="P28" i="7"/>
  <c r="U27" i="7"/>
  <c r="Q27" i="7"/>
  <c r="M27" i="7"/>
  <c r="V27" i="7" s="1" a="1"/>
  <c r="V27" i="7" s="1"/>
  <c r="R26" i="7"/>
  <c r="N26" i="7"/>
  <c r="S25" i="7"/>
  <c r="O25" i="7"/>
  <c r="T24" i="7"/>
  <c r="P24" i="7"/>
  <c r="U23" i="7"/>
  <c r="Q23" i="7"/>
  <c r="M23" i="7"/>
  <c r="P22" i="7"/>
  <c r="Q21" i="7"/>
  <c r="Q20" i="7"/>
  <c r="E5" i="5"/>
  <c r="K5" i="5"/>
  <c r="L42" i="5"/>
  <c r="K102" i="5"/>
  <c r="L102" i="5"/>
  <c r="K42" i="5"/>
  <c r="L5" i="5"/>
  <c r="E41" i="5"/>
  <c r="E7" i="5"/>
  <c r="E11" i="5"/>
  <c r="E15" i="5"/>
  <c r="E19" i="5"/>
  <c r="E23" i="5"/>
  <c r="E27" i="5"/>
  <c r="E31" i="5"/>
  <c r="E35" i="5"/>
  <c r="E39" i="5"/>
  <c r="E43" i="5"/>
  <c r="E47" i="5"/>
  <c r="E51" i="5"/>
  <c r="E55" i="5"/>
  <c r="E59" i="5"/>
  <c r="E63" i="5"/>
  <c r="E67" i="5"/>
  <c r="E71" i="5"/>
  <c r="E75" i="5"/>
  <c r="E79" i="5"/>
  <c r="E83" i="5"/>
  <c r="E87" i="5"/>
  <c r="E91" i="5"/>
  <c r="E95" i="5"/>
  <c r="E161" i="2"/>
  <c r="E149" i="2"/>
  <c r="E133" i="2"/>
  <c r="E121" i="2"/>
  <c r="E105" i="2"/>
  <c r="E93" i="2"/>
  <c r="E69" i="2"/>
  <c r="E17" i="2"/>
  <c r="E165" i="2"/>
  <c r="E153" i="2"/>
  <c r="E141" i="2"/>
  <c r="E129" i="2"/>
  <c r="E117" i="2"/>
  <c r="E109" i="2"/>
  <c r="E97" i="2"/>
  <c r="E85" i="2"/>
  <c r="E77" i="2"/>
  <c r="E65" i="2"/>
  <c r="E57" i="2"/>
  <c r="E53" i="2"/>
  <c r="E45" i="2"/>
  <c r="E37" i="2"/>
  <c r="E29" i="2"/>
  <c r="E21" i="2"/>
  <c r="E13" i="2"/>
  <c r="L6" i="2" s="1"/>
  <c r="E168" i="2"/>
  <c r="E164" i="2"/>
  <c r="E160" i="2"/>
  <c r="E156" i="2"/>
  <c r="E152" i="2"/>
  <c r="E148" i="2"/>
  <c r="E144" i="2"/>
  <c r="E140" i="2"/>
  <c r="E136" i="2"/>
  <c r="E132" i="2"/>
  <c r="E128" i="2"/>
  <c r="E124" i="2"/>
  <c r="E120" i="2"/>
  <c r="E116" i="2"/>
  <c r="E112" i="2"/>
  <c r="E108" i="2"/>
  <c r="E104" i="2"/>
  <c r="E100" i="2"/>
  <c r="E96" i="2"/>
  <c r="E169" i="2"/>
  <c r="E157" i="2"/>
  <c r="E145" i="2"/>
  <c r="E137" i="2"/>
  <c r="E125" i="2"/>
  <c r="E113" i="2"/>
  <c r="E101" i="2"/>
  <c r="E89" i="2"/>
  <c r="E81" i="2"/>
  <c r="E73" i="2"/>
  <c r="E61" i="2"/>
  <c r="E49" i="2"/>
  <c r="E41" i="2"/>
  <c r="E33" i="2"/>
  <c r="E25" i="2"/>
  <c r="E9" i="2"/>
  <c r="E9" i="5"/>
  <c r="E13" i="5"/>
  <c r="E17" i="5"/>
  <c r="E21" i="5"/>
  <c r="E25" i="5"/>
  <c r="E29" i="5"/>
  <c r="E33" i="5"/>
  <c r="E37" i="5"/>
  <c r="E45" i="5"/>
  <c r="E49" i="5"/>
  <c r="E53" i="5"/>
  <c r="E57" i="5"/>
  <c r="E61" i="5"/>
  <c r="E65" i="5"/>
  <c r="E69" i="5"/>
  <c r="E73" i="5"/>
  <c r="E77" i="5"/>
  <c r="E81" i="5"/>
  <c r="E85" i="5"/>
  <c r="E89" i="5"/>
  <c r="E93" i="5"/>
  <c r="V45" i="7" a="1"/>
  <c r="V45" i="7" s="1"/>
  <c r="K91" i="10" l="1"/>
  <c r="K64" i="10"/>
  <c r="K59" i="10"/>
  <c r="K101" i="10"/>
  <c r="K88" i="10"/>
  <c r="K69" i="10"/>
  <c r="K77" i="10"/>
  <c r="K89" i="10"/>
  <c r="K85" i="10"/>
  <c r="K60" i="10"/>
  <c r="K79" i="10"/>
  <c r="K86" i="10"/>
  <c r="K90" i="10"/>
  <c r="K92" i="10"/>
  <c r="K80" i="10"/>
  <c r="K93" i="10"/>
  <c r="K76" i="10"/>
  <c r="N83" i="2"/>
  <c r="K66" i="2"/>
  <c r="K142" i="2"/>
  <c r="Q119" i="2"/>
  <c r="S61" i="2"/>
  <c r="S144" i="2"/>
  <c r="P65" i="2"/>
  <c r="O79" i="2"/>
  <c r="O103" i="2"/>
  <c r="P74" i="2"/>
  <c r="P80" i="2"/>
  <c r="P86" i="2"/>
  <c r="P92" i="2"/>
  <c r="P98" i="2"/>
  <c r="P132" i="2"/>
  <c r="Q60" i="2"/>
  <c r="M73" i="2"/>
  <c r="M77" i="2"/>
  <c r="M83" i="2"/>
  <c r="M89" i="2"/>
  <c r="M95" i="2"/>
  <c r="M101" i="2"/>
  <c r="K7" i="2"/>
  <c r="M47" i="2"/>
  <c r="M39" i="2"/>
  <c r="M33" i="2"/>
  <c r="M27" i="2"/>
  <c r="M21" i="2"/>
  <c r="M15" i="2"/>
  <c r="M9" i="2"/>
  <c r="K91" i="2"/>
  <c r="K59" i="2"/>
  <c r="R87" i="2"/>
  <c r="M149" i="2"/>
  <c r="K14" i="2"/>
  <c r="L48" i="2"/>
  <c r="L42" i="2"/>
  <c r="L36" i="2"/>
  <c r="L30" i="2"/>
  <c r="L24" i="2"/>
  <c r="L18" i="2"/>
  <c r="Q133" i="2"/>
  <c r="P115" i="2"/>
  <c r="Q142" i="2"/>
  <c r="M155" i="2"/>
  <c r="Q130" i="2"/>
  <c r="P57" i="2"/>
  <c r="O71" i="2"/>
  <c r="O95" i="2"/>
  <c r="L72" i="2"/>
  <c r="P78" i="2"/>
  <c r="P84" i="2"/>
  <c r="P90" i="2"/>
  <c r="P96" i="2"/>
  <c r="M115" i="2"/>
  <c r="L154" i="2"/>
  <c r="M71" i="2"/>
  <c r="M79" i="2"/>
  <c r="M85" i="2"/>
  <c r="M91" i="2"/>
  <c r="M97" i="2"/>
  <c r="K39" i="2"/>
  <c r="M51" i="2"/>
  <c r="M45" i="2"/>
  <c r="M41" i="2"/>
  <c r="M35" i="2"/>
  <c r="M29" i="2"/>
  <c r="M23" i="2"/>
  <c r="M17" i="2"/>
  <c r="M11" i="2"/>
  <c r="P102" i="2"/>
  <c r="R71" i="2"/>
  <c r="K30" i="2"/>
  <c r="L50" i="2"/>
  <c r="L44" i="2"/>
  <c r="L38" i="2"/>
  <c r="L32" i="2"/>
  <c r="L26" i="2"/>
  <c r="L20" i="2"/>
  <c r="L14" i="2"/>
  <c r="K36" i="2"/>
  <c r="L148" i="2"/>
  <c r="M111" i="2"/>
  <c r="L153" i="2"/>
  <c r="S147" i="2"/>
  <c r="O87" i="2"/>
  <c r="Q153" i="2"/>
  <c r="P76" i="2"/>
  <c r="P82" i="2"/>
  <c r="P88" i="2"/>
  <c r="P94" i="2"/>
  <c r="P100" i="2"/>
  <c r="R146" i="2"/>
  <c r="Q68" i="2"/>
  <c r="M75" i="2"/>
  <c r="M81" i="2"/>
  <c r="M87" i="2"/>
  <c r="M93" i="2"/>
  <c r="M99" i="2"/>
  <c r="K23" i="2"/>
  <c r="M49" i="2"/>
  <c r="M43" i="2"/>
  <c r="M37" i="2"/>
  <c r="M31" i="2"/>
  <c r="M25" i="2"/>
  <c r="M19" i="2"/>
  <c r="M13" i="2"/>
  <c r="M7" i="2"/>
  <c r="K75" i="2"/>
  <c r="R95" i="2"/>
  <c r="R79" i="2"/>
  <c r="K46" i="2"/>
  <c r="L52" i="2"/>
  <c r="L46" i="2"/>
  <c r="L40" i="2"/>
  <c r="L34" i="2"/>
  <c r="L28" i="2"/>
  <c r="L22" i="2"/>
  <c r="L16" i="2"/>
  <c r="K117" i="2"/>
  <c r="N91" i="2"/>
  <c r="K82" i="2"/>
  <c r="L8" i="2"/>
  <c r="M61" i="2"/>
  <c r="N99" i="2"/>
  <c r="K98" i="2"/>
  <c r="L10" i="2"/>
  <c r="N126" i="2"/>
  <c r="S35" i="2"/>
  <c r="S11" i="2"/>
  <c r="R82" i="2"/>
  <c r="O37" i="2"/>
  <c r="O23" i="2"/>
  <c r="O11" i="2"/>
  <c r="K93" i="2"/>
  <c r="R96" i="2"/>
  <c r="R152" i="2"/>
  <c r="S39" i="2"/>
  <c r="S15" i="2"/>
  <c r="R74" i="2"/>
  <c r="O33" i="2"/>
  <c r="K21" i="2"/>
  <c r="S46" i="2"/>
  <c r="S38" i="2"/>
  <c r="S30" i="2"/>
  <c r="S22" i="2"/>
  <c r="S14" i="2"/>
  <c r="S6" i="2"/>
  <c r="R104" i="2"/>
  <c r="R78" i="2"/>
  <c r="S49" i="2"/>
  <c r="S25" i="2"/>
  <c r="K65" i="2"/>
  <c r="O51" i="2"/>
  <c r="O29" i="2"/>
  <c r="K17" i="2"/>
  <c r="O46" i="2"/>
  <c r="O38" i="2"/>
  <c r="O30" i="2"/>
  <c r="O22" i="2"/>
  <c r="O14" i="2"/>
  <c r="O6" i="2"/>
  <c r="M104" i="2"/>
  <c r="R76" i="2"/>
  <c r="K48" i="2"/>
  <c r="K32" i="2"/>
  <c r="K16" i="2"/>
  <c r="N52" i="2"/>
  <c r="N50" i="2"/>
  <c r="N48" i="2"/>
  <c r="N46" i="2"/>
  <c r="N44" i="2"/>
  <c r="N42" i="2"/>
  <c r="N40" i="2"/>
  <c r="N38" i="2"/>
  <c r="N36" i="2"/>
  <c r="N34" i="2"/>
  <c r="N32" i="2"/>
  <c r="N30" i="2"/>
  <c r="N28" i="2"/>
  <c r="T28" i="2" s="1" a="1"/>
  <c r="T28" i="2" s="1"/>
  <c r="N26" i="2"/>
  <c r="N24" i="2"/>
  <c r="N22" i="2"/>
  <c r="N20" i="2"/>
  <c r="N18" i="2"/>
  <c r="N16" i="2"/>
  <c r="N14" i="2"/>
  <c r="N12" i="2"/>
  <c r="N10" i="2"/>
  <c r="N8" i="2"/>
  <c r="N6" i="2"/>
  <c r="K100" i="2"/>
  <c r="K84" i="2"/>
  <c r="K68" i="2"/>
  <c r="L104" i="2"/>
  <c r="N100" i="2"/>
  <c r="N92" i="2"/>
  <c r="N84" i="2"/>
  <c r="N76" i="2"/>
  <c r="M65" i="2"/>
  <c r="K110" i="2"/>
  <c r="R111" i="2"/>
  <c r="P113" i="2"/>
  <c r="N115" i="2"/>
  <c r="L117" i="2"/>
  <c r="S118" i="2"/>
  <c r="Q120" i="2"/>
  <c r="O122" i="2"/>
  <c r="M124" i="2"/>
  <c r="K126" i="2"/>
  <c r="R127" i="2"/>
  <c r="P129" i="2"/>
  <c r="K13" i="2"/>
  <c r="S29" i="2"/>
  <c r="S5" i="2"/>
  <c r="K25" i="2"/>
  <c r="O31" i="2"/>
  <c r="O21" i="2"/>
  <c r="O9" i="2"/>
  <c r="K77" i="2"/>
  <c r="R88" i="2"/>
  <c r="K45" i="2"/>
  <c r="S33" i="2"/>
  <c r="S9" i="2"/>
  <c r="K9" i="2"/>
  <c r="O19" i="2"/>
  <c r="S52" i="2"/>
  <c r="S44" i="2"/>
  <c r="S36" i="2"/>
  <c r="S28" i="2"/>
  <c r="S20" i="2"/>
  <c r="S12" i="2"/>
  <c r="M102" i="2"/>
  <c r="R70" i="2"/>
  <c r="S43" i="2"/>
  <c r="S19" i="2"/>
  <c r="R90" i="2"/>
  <c r="O45" i="2"/>
  <c r="O17" i="2"/>
  <c r="O52" i="2"/>
  <c r="O44" i="2"/>
  <c r="O36" i="2"/>
  <c r="O28" i="2"/>
  <c r="O20" i="2"/>
  <c r="O12" i="2"/>
  <c r="K101" i="2"/>
  <c r="R100" i="2"/>
  <c r="M67" i="2"/>
  <c r="K44" i="2"/>
  <c r="K28" i="2"/>
  <c r="K12" i="2"/>
  <c r="R51" i="2"/>
  <c r="T51" i="2" s="1" a="1"/>
  <c r="T51" i="2" s="1"/>
  <c r="R49" i="2"/>
  <c r="R47" i="2"/>
  <c r="R45" i="2"/>
  <c r="R43" i="2"/>
  <c r="R41" i="2"/>
  <c r="R39" i="2"/>
  <c r="R37" i="2"/>
  <c r="R35" i="2"/>
  <c r="R33" i="2"/>
  <c r="R31" i="2"/>
  <c r="R29" i="2"/>
  <c r="R27" i="2"/>
  <c r="R25" i="2"/>
  <c r="R23" i="2"/>
  <c r="R21" i="2"/>
  <c r="R19" i="2"/>
  <c r="R17" i="2"/>
  <c r="R15" i="2"/>
  <c r="R13" i="2"/>
  <c r="R11" i="2"/>
  <c r="T11" i="2" s="1" a="1"/>
  <c r="T11" i="2" s="1"/>
  <c r="R9" i="2"/>
  <c r="R7" i="2"/>
  <c r="R5" i="2"/>
  <c r="K96" i="2"/>
  <c r="K80" i="2"/>
  <c r="K64" i="2"/>
  <c r="N103" i="2"/>
  <c r="N98" i="2"/>
  <c r="N90" i="2"/>
  <c r="N82" i="2"/>
  <c r="N74" i="2"/>
  <c r="O110" i="2"/>
  <c r="M112" i="2"/>
  <c r="K114" i="2"/>
  <c r="R115" i="2"/>
  <c r="P117" i="2"/>
  <c r="N119" i="2"/>
  <c r="L121" i="2"/>
  <c r="S122" i="2"/>
  <c r="Q124" i="2"/>
  <c r="O126" i="2"/>
  <c r="M128" i="2"/>
  <c r="K130" i="2"/>
  <c r="R131" i="2"/>
  <c r="P133" i="2"/>
  <c r="S47" i="2"/>
  <c r="S23" i="2"/>
  <c r="K81" i="2"/>
  <c r="O49" i="2"/>
  <c r="O27" i="2"/>
  <c r="O15" i="2"/>
  <c r="O7" i="2"/>
  <c r="K61" i="2"/>
  <c r="R80" i="2"/>
  <c r="S51" i="2"/>
  <c r="S27" i="2"/>
  <c r="K97" i="2"/>
  <c r="O47" i="2"/>
  <c r="S50" i="2"/>
  <c r="S42" i="2"/>
  <c r="S34" i="2"/>
  <c r="S26" i="2"/>
  <c r="S18" i="2"/>
  <c r="S10" i="2"/>
  <c r="K89" i="2"/>
  <c r="R94" i="2"/>
  <c r="L144" i="2"/>
  <c r="S37" i="2"/>
  <c r="S13" i="2"/>
  <c r="M59" i="2"/>
  <c r="O39" i="2"/>
  <c r="K49" i="2"/>
  <c r="O50" i="2"/>
  <c r="O42" i="2"/>
  <c r="O34" i="2"/>
  <c r="O26" i="2"/>
  <c r="O18" i="2"/>
  <c r="O10" i="2"/>
  <c r="K85" i="2"/>
  <c r="R92" i="2"/>
  <c r="S129" i="2"/>
  <c r="K40" i="2"/>
  <c r="K24" i="2"/>
  <c r="K8" i="2"/>
  <c r="N51" i="2"/>
  <c r="N49" i="2"/>
  <c r="N47" i="2"/>
  <c r="N45" i="2"/>
  <c r="N43" i="2"/>
  <c r="N41" i="2"/>
  <c r="N39" i="2"/>
  <c r="N37" i="2"/>
  <c r="T37" i="2" s="1" a="1"/>
  <c r="T37" i="2" s="1"/>
  <c r="N35" i="2"/>
  <c r="N33" i="2"/>
  <c r="N31" i="2"/>
  <c r="N29" i="2"/>
  <c r="T29" i="2" s="1" a="1"/>
  <c r="T29" i="2" s="1"/>
  <c r="N27" i="2"/>
  <c r="N25" i="2"/>
  <c r="N23" i="2"/>
  <c r="N21" i="2"/>
  <c r="N19" i="2"/>
  <c r="N17" i="2"/>
  <c r="N15" i="2"/>
  <c r="N13" i="2"/>
  <c r="T13" i="2" s="1" a="1"/>
  <c r="T13" i="2" s="1"/>
  <c r="N11" i="2"/>
  <c r="N9" i="2"/>
  <c r="N7" i="2"/>
  <c r="K92" i="2"/>
  <c r="K76" i="2"/>
  <c r="K60" i="2"/>
  <c r="Q102" i="2"/>
  <c r="N96" i="2"/>
  <c r="N88" i="2"/>
  <c r="N80" i="2"/>
  <c r="N72" i="2"/>
  <c r="K151" i="2"/>
  <c r="T151" i="2" s="1" a="1"/>
  <c r="T151" i="2" s="1"/>
  <c r="S110" i="2"/>
  <c r="Q112" i="2"/>
  <c r="O114" i="2"/>
  <c r="M116" i="2"/>
  <c r="K118" i="2"/>
  <c r="R119" i="2"/>
  <c r="P121" i="2"/>
  <c r="N123" i="2"/>
  <c r="L125" i="2"/>
  <c r="S126" i="2"/>
  <c r="Q128" i="2"/>
  <c r="O130" i="2"/>
  <c r="S41" i="2"/>
  <c r="O25" i="2"/>
  <c r="R72" i="2"/>
  <c r="O41" i="2"/>
  <c r="S40" i="2"/>
  <c r="S8" i="2"/>
  <c r="K29" i="2"/>
  <c r="O35" i="2"/>
  <c r="T35" i="2" s="1" a="1"/>
  <c r="T35" i="2" s="1"/>
  <c r="O32" i="2"/>
  <c r="K69" i="2"/>
  <c r="K20" i="2"/>
  <c r="R46" i="2"/>
  <c r="R38" i="2"/>
  <c r="R30" i="2"/>
  <c r="R22" i="2"/>
  <c r="R14" i="2"/>
  <c r="R6" i="2"/>
  <c r="K72" i="2"/>
  <c r="N86" i="2"/>
  <c r="P140" i="2"/>
  <c r="Q116" i="2"/>
  <c r="R123" i="2"/>
  <c r="S130" i="2"/>
  <c r="L133" i="2"/>
  <c r="N135" i="2"/>
  <c r="L137" i="2"/>
  <c r="S138" i="2"/>
  <c r="Q140" i="2"/>
  <c r="O142" i="2"/>
  <c r="M144" i="2"/>
  <c r="K146" i="2"/>
  <c r="K111" i="2"/>
  <c r="T111" i="2" s="1" a="1"/>
  <c r="T111" i="2" s="1"/>
  <c r="R112" i="2"/>
  <c r="P114" i="2"/>
  <c r="N116" i="2"/>
  <c r="L118" i="2"/>
  <c r="T118" i="2" s="1" a="1"/>
  <c r="T118" i="2" s="1"/>
  <c r="S119" i="2"/>
  <c r="Q121" i="2"/>
  <c r="O123" i="2"/>
  <c r="M125" i="2"/>
  <c r="K127" i="2"/>
  <c r="R128" i="2"/>
  <c r="P130" i="2"/>
  <c r="N132" i="2"/>
  <c r="L134" i="2"/>
  <c r="S135" i="2"/>
  <c r="Q137" i="2"/>
  <c r="O139" i="2"/>
  <c r="M141" i="2"/>
  <c r="K143" i="2"/>
  <c r="R144" i="2"/>
  <c r="P146" i="2"/>
  <c r="Q110" i="2"/>
  <c r="O112" i="2"/>
  <c r="M114" i="2"/>
  <c r="K116" i="2"/>
  <c r="T116" i="2" s="1" a="1"/>
  <c r="T116" i="2" s="1"/>
  <c r="R117" i="2"/>
  <c r="P119" i="2"/>
  <c r="N121" i="2"/>
  <c r="Q115" i="2"/>
  <c r="M122" i="2"/>
  <c r="R125" i="2"/>
  <c r="N129" i="2"/>
  <c r="S132" i="2"/>
  <c r="O136" i="2"/>
  <c r="K140" i="2"/>
  <c r="P143" i="2"/>
  <c r="S146" i="2"/>
  <c r="S148" i="2"/>
  <c r="Q150" i="2"/>
  <c r="O152" i="2"/>
  <c r="M154" i="2"/>
  <c r="K156" i="2"/>
  <c r="S109" i="2"/>
  <c r="R58" i="2"/>
  <c r="R60" i="2"/>
  <c r="R62" i="2"/>
  <c r="R64" i="2"/>
  <c r="R66" i="2"/>
  <c r="R68" i="2"/>
  <c r="N114" i="2"/>
  <c r="O121" i="2"/>
  <c r="K125" i="2"/>
  <c r="P128" i="2"/>
  <c r="T128" i="2" s="1" a="1"/>
  <c r="T128" i="2" s="1"/>
  <c r="L132" i="2"/>
  <c r="Q135" i="2"/>
  <c r="M139" i="2"/>
  <c r="R142" i="2"/>
  <c r="N146" i="2"/>
  <c r="S17" i="2"/>
  <c r="O13" i="2"/>
  <c r="S45" i="2"/>
  <c r="S32" i="2"/>
  <c r="S31" i="2"/>
  <c r="K33" i="2"/>
  <c r="O24" i="2"/>
  <c r="R84" i="2"/>
  <c r="R52" i="2"/>
  <c r="R44" i="2"/>
  <c r="R36" i="2"/>
  <c r="R28" i="2"/>
  <c r="R20" i="2"/>
  <c r="R12" i="2"/>
  <c r="Q104" i="2"/>
  <c r="N78" i="2"/>
  <c r="N111" i="2"/>
  <c r="O118" i="2"/>
  <c r="P125" i="2"/>
  <c r="N131" i="2"/>
  <c r="K134" i="2"/>
  <c r="R135" i="2"/>
  <c r="P137" i="2"/>
  <c r="T137" i="2" s="1" a="1"/>
  <c r="T137" i="2" s="1"/>
  <c r="N139" i="2"/>
  <c r="L141" i="2"/>
  <c r="S142" i="2"/>
  <c r="Q144" i="2"/>
  <c r="O146" i="2"/>
  <c r="O111" i="2"/>
  <c r="M113" i="2"/>
  <c r="K115" i="2"/>
  <c r="R116" i="2"/>
  <c r="P118" i="2"/>
  <c r="N120" i="2"/>
  <c r="L122" i="2"/>
  <c r="S123" i="2"/>
  <c r="Q125" i="2"/>
  <c r="O127" i="2"/>
  <c r="M129" i="2"/>
  <c r="K131" i="2"/>
  <c r="R132" i="2"/>
  <c r="P134" i="2"/>
  <c r="N136" i="2"/>
  <c r="S139" i="2"/>
  <c r="Q141" i="2"/>
  <c r="O143" i="2"/>
  <c r="M145" i="2"/>
  <c r="K147" i="2"/>
  <c r="L111" i="2"/>
  <c r="S112" i="2"/>
  <c r="Q114" i="2"/>
  <c r="T114" i="2" s="1" a="1"/>
  <c r="T114" i="2" s="1"/>
  <c r="O116" i="2"/>
  <c r="M118" i="2"/>
  <c r="K120" i="2"/>
  <c r="N110" i="2"/>
  <c r="T110" i="2" s="1" a="1"/>
  <c r="T110" i="2" s="1"/>
  <c r="O117" i="2"/>
  <c r="L123" i="2"/>
  <c r="Q126" i="2"/>
  <c r="M130" i="2"/>
  <c r="T130" i="2" s="1" a="1"/>
  <c r="T130" i="2" s="1"/>
  <c r="R133" i="2"/>
  <c r="N137" i="2"/>
  <c r="S140" i="2"/>
  <c r="O144" i="2"/>
  <c r="P147" i="2"/>
  <c r="N149" i="2"/>
  <c r="L151" i="2"/>
  <c r="S152" i="2"/>
  <c r="Q154" i="2"/>
  <c r="O156" i="2"/>
  <c r="N59" i="2"/>
  <c r="N61" i="2"/>
  <c r="N63" i="2"/>
  <c r="N65" i="2"/>
  <c r="N67" i="2"/>
  <c r="N69" i="2"/>
  <c r="L116" i="2"/>
  <c r="N122" i="2"/>
  <c r="S125" i="2"/>
  <c r="O129" i="2"/>
  <c r="K133" i="2"/>
  <c r="P136" i="2"/>
  <c r="L140" i="2"/>
  <c r="R98" i="2"/>
  <c r="O5" i="2"/>
  <c r="S21" i="2"/>
  <c r="K37" i="2"/>
  <c r="S24" i="2"/>
  <c r="K73" i="2"/>
  <c r="S7" i="2"/>
  <c r="O48" i="2"/>
  <c r="O16" i="2"/>
  <c r="K52" i="2"/>
  <c r="R50" i="2"/>
  <c r="R42" i="2"/>
  <c r="R34" i="2"/>
  <c r="R26" i="2"/>
  <c r="R18" i="2"/>
  <c r="R10" i="2"/>
  <c r="K104" i="2"/>
  <c r="R101" i="2"/>
  <c r="N70" i="2"/>
  <c r="L113" i="2"/>
  <c r="M120" i="2"/>
  <c r="N127" i="2"/>
  <c r="M132" i="2"/>
  <c r="O134" i="2"/>
  <c r="M136" i="2"/>
  <c r="R139" i="2"/>
  <c r="P141" i="2"/>
  <c r="N143" i="2"/>
  <c r="L145" i="2"/>
  <c r="L110" i="2"/>
  <c r="S111" i="2"/>
  <c r="Q113" i="2"/>
  <c r="O115" i="2"/>
  <c r="M117" i="2"/>
  <c r="K119" i="2"/>
  <c r="R120" i="2"/>
  <c r="P122" i="2"/>
  <c r="N124" i="2"/>
  <c r="L126" i="2"/>
  <c r="S127" i="2"/>
  <c r="Q129" i="2"/>
  <c r="O131" i="2"/>
  <c r="M133" i="2"/>
  <c r="K135" i="2"/>
  <c r="R136" i="2"/>
  <c r="P138" i="2"/>
  <c r="N140" i="2"/>
  <c r="L142" i="2"/>
  <c r="S143" i="2"/>
  <c r="Q145" i="2"/>
  <c r="O147" i="2"/>
  <c r="P111" i="2"/>
  <c r="N113" i="2"/>
  <c r="L115" i="2"/>
  <c r="S116" i="2"/>
  <c r="Q118" i="2"/>
  <c r="O120" i="2"/>
  <c r="L112" i="2"/>
  <c r="M119" i="2"/>
  <c r="K124" i="2"/>
  <c r="P127" i="2"/>
  <c r="L131" i="2"/>
  <c r="Q134" i="2"/>
  <c r="R141" i="2"/>
  <c r="N145" i="2"/>
  <c r="K148" i="2"/>
  <c r="R149" i="2"/>
  <c r="P151" i="2"/>
  <c r="N153" i="2"/>
  <c r="L155" i="2"/>
  <c r="S156" i="2"/>
  <c r="R57" i="2"/>
  <c r="R59" i="2"/>
  <c r="R61" i="2"/>
  <c r="R63" i="2"/>
  <c r="R65" i="2"/>
  <c r="R67" i="2"/>
  <c r="R110" i="2"/>
  <c r="S117" i="2"/>
  <c r="M123" i="2"/>
  <c r="R126" i="2"/>
  <c r="N130" i="2"/>
  <c r="S133" i="2"/>
  <c r="O137" i="2"/>
  <c r="K141" i="2"/>
  <c r="O43" i="2"/>
  <c r="S48" i="2"/>
  <c r="K41" i="2"/>
  <c r="R48" i="2"/>
  <c r="R16" i="2"/>
  <c r="N94" i="2"/>
  <c r="L129" i="2"/>
  <c r="R143" i="2"/>
  <c r="L114" i="2"/>
  <c r="M121" i="2"/>
  <c r="N128" i="2"/>
  <c r="O135" i="2"/>
  <c r="T135" i="2" s="1" a="1"/>
  <c r="T135" i="2" s="1"/>
  <c r="R140" i="2"/>
  <c r="M110" i="2"/>
  <c r="N117" i="2"/>
  <c r="K121" i="2"/>
  <c r="T121" i="2" s="1" a="1"/>
  <c r="T121" i="2" s="1"/>
  <c r="P135" i="2"/>
  <c r="M146" i="2"/>
  <c r="R153" i="2"/>
  <c r="N58" i="2"/>
  <c r="N66" i="2"/>
  <c r="L124" i="2"/>
  <c r="O145" i="2"/>
  <c r="P148" i="2"/>
  <c r="T148" i="2" s="1" a="1"/>
  <c r="T148" i="2" s="1"/>
  <c r="N150" i="2"/>
  <c r="L152" i="2"/>
  <c r="S153" i="2"/>
  <c r="Q155" i="2"/>
  <c r="P109" i="2"/>
  <c r="O58" i="2"/>
  <c r="O60" i="2"/>
  <c r="O62" i="2"/>
  <c r="O64" i="2"/>
  <c r="O66" i="2"/>
  <c r="O68" i="2"/>
  <c r="K113" i="2"/>
  <c r="L120" i="2"/>
  <c r="O124" i="2"/>
  <c r="K128" i="2"/>
  <c r="P131" i="2"/>
  <c r="T131" i="2" s="1" a="1"/>
  <c r="T131" i="2" s="1"/>
  <c r="L135" i="2"/>
  <c r="Q138" i="2"/>
  <c r="M142" i="2"/>
  <c r="R145" i="2"/>
  <c r="M148" i="2"/>
  <c r="K150" i="2"/>
  <c r="R151" i="2"/>
  <c r="P153" i="2"/>
  <c r="N155" i="2"/>
  <c r="M109" i="2"/>
  <c r="L58" i="2"/>
  <c r="L60" i="2"/>
  <c r="L62" i="2"/>
  <c r="L64" i="2"/>
  <c r="L66" i="2"/>
  <c r="L68" i="2"/>
  <c r="Q123" i="2"/>
  <c r="S137" i="2"/>
  <c r="Q149" i="2"/>
  <c r="R156" i="2"/>
  <c r="T156" i="2" s="1" a="1"/>
  <c r="T156" i="2" s="1"/>
  <c r="Q63" i="2"/>
  <c r="S69" i="2"/>
  <c r="S71" i="2"/>
  <c r="S73" i="2"/>
  <c r="S75" i="2"/>
  <c r="S77" i="2"/>
  <c r="S79" i="2"/>
  <c r="S81" i="2"/>
  <c r="S83" i="2"/>
  <c r="S85" i="2"/>
  <c r="S87" i="2"/>
  <c r="S89" i="2"/>
  <c r="S91" i="2"/>
  <c r="S93" i="2"/>
  <c r="S95" i="2"/>
  <c r="S97" i="2"/>
  <c r="S99" i="2"/>
  <c r="S101" i="2"/>
  <c r="S103" i="2"/>
  <c r="P120" i="2"/>
  <c r="M135" i="2"/>
  <c r="N148" i="2"/>
  <c r="O155" i="2"/>
  <c r="M62" i="2"/>
  <c r="P69" i="2"/>
  <c r="P71" i="2"/>
  <c r="R102" i="2"/>
  <c r="S16" i="2"/>
  <c r="O40" i="2"/>
  <c r="R40" i="2"/>
  <c r="R8" i="2"/>
  <c r="Q132" i="2"/>
  <c r="O138" i="2"/>
  <c r="P145" i="2"/>
  <c r="S115" i="2"/>
  <c r="K123" i="2"/>
  <c r="T123" i="2" s="1" a="1"/>
  <c r="T123" i="2" s="1"/>
  <c r="L130" i="2"/>
  <c r="M137" i="2"/>
  <c r="P142" i="2"/>
  <c r="K112" i="2"/>
  <c r="T112" i="2" s="1" a="1"/>
  <c r="T112" i="2" s="1"/>
  <c r="L119" i="2"/>
  <c r="S124" i="2"/>
  <c r="O148" i="2"/>
  <c r="P155" i="2"/>
  <c r="N60" i="2"/>
  <c r="N68" i="2"/>
  <c r="Q127" i="2"/>
  <c r="S141" i="2"/>
  <c r="L147" i="2"/>
  <c r="K149" i="2"/>
  <c r="R150" i="2"/>
  <c r="P152" i="2"/>
  <c r="N154" i="2"/>
  <c r="L156" i="2"/>
  <c r="K109" i="2"/>
  <c r="S58" i="2"/>
  <c r="S60" i="2"/>
  <c r="S62" i="2"/>
  <c r="S64" i="2"/>
  <c r="S66" i="2"/>
  <c r="S68" i="2"/>
  <c r="R114" i="2"/>
  <c r="R121" i="2"/>
  <c r="N125" i="2"/>
  <c r="S128" i="2"/>
  <c r="O132" i="2"/>
  <c r="K136" i="2"/>
  <c r="P139" i="2"/>
  <c r="L143" i="2"/>
  <c r="Q146" i="2"/>
  <c r="Q148" i="2"/>
  <c r="O150" i="2"/>
  <c r="M152" i="2"/>
  <c r="K154" i="2"/>
  <c r="R155" i="2"/>
  <c r="Q109" i="2"/>
  <c r="P58" i="2"/>
  <c r="P60" i="2"/>
  <c r="P62" i="2"/>
  <c r="P64" i="2"/>
  <c r="P66" i="2"/>
  <c r="P68" i="2"/>
  <c r="M127" i="2"/>
  <c r="O141" i="2"/>
  <c r="O151" i="2"/>
  <c r="Q57" i="2"/>
  <c r="Q65" i="2"/>
  <c r="O70" i="2"/>
  <c r="O72" i="2"/>
  <c r="O74" i="2"/>
  <c r="O76" i="2"/>
  <c r="O78" i="2"/>
  <c r="O80" i="2"/>
  <c r="O82" i="2"/>
  <c r="O84" i="2"/>
  <c r="O86" i="2"/>
  <c r="O88" i="2"/>
  <c r="O90" i="2"/>
  <c r="O92" i="2"/>
  <c r="O94" i="2"/>
  <c r="O96" i="2"/>
  <c r="O98" i="2"/>
  <c r="O100" i="2"/>
  <c r="O102" i="2"/>
  <c r="O104" i="2"/>
  <c r="P124" i="2"/>
  <c r="R138" i="2"/>
  <c r="L150" i="2"/>
  <c r="N109" i="2"/>
  <c r="M64" i="2"/>
  <c r="L70" i="2"/>
  <c r="P103" i="2"/>
  <c r="O8" i="2"/>
  <c r="R32" i="2"/>
  <c r="S114" i="2"/>
  <c r="S134" i="2"/>
  <c r="M140" i="2"/>
  <c r="P110" i="2"/>
  <c r="Q117" i="2"/>
  <c r="R124" i="2"/>
  <c r="S131" i="2"/>
  <c r="N144" i="2"/>
  <c r="R113" i="2"/>
  <c r="S120" i="2"/>
  <c r="O128" i="2"/>
  <c r="L139" i="2"/>
  <c r="M150" i="2"/>
  <c r="O109" i="2"/>
  <c r="T109" i="2" s="1" a="1"/>
  <c r="T109" i="2" s="1"/>
  <c r="N62" i="2"/>
  <c r="P112" i="2"/>
  <c r="M131" i="2"/>
  <c r="Q143" i="2"/>
  <c r="Q147" i="2"/>
  <c r="O149" i="2"/>
  <c r="M151" i="2"/>
  <c r="K153" i="2"/>
  <c r="R154" i="2"/>
  <c r="P156" i="2"/>
  <c r="O57" i="2"/>
  <c r="O59" i="2"/>
  <c r="O61" i="2"/>
  <c r="O63" i="2"/>
  <c r="O65" i="2"/>
  <c r="O67" i="2"/>
  <c r="O69" i="2"/>
  <c r="P116" i="2"/>
  <c r="Q122" i="2"/>
  <c r="M126" i="2"/>
  <c r="T126" i="2" s="1" a="1"/>
  <c r="T126" i="2" s="1"/>
  <c r="R129" i="2"/>
  <c r="N133" i="2"/>
  <c r="S136" i="2"/>
  <c r="O140" i="2"/>
  <c r="T140" i="2" s="1" a="1"/>
  <c r="T140" i="2" s="1"/>
  <c r="K144" i="2"/>
  <c r="M147" i="2"/>
  <c r="L149" i="2"/>
  <c r="S150" i="2"/>
  <c r="Q152" i="2"/>
  <c r="O154" i="2"/>
  <c r="M156" i="2"/>
  <c r="L59" i="2"/>
  <c r="L61" i="2"/>
  <c r="L63" i="2"/>
  <c r="L65" i="2"/>
  <c r="L67" i="2"/>
  <c r="Q111" i="2"/>
  <c r="R130" i="2"/>
  <c r="K145" i="2"/>
  <c r="M153" i="2"/>
  <c r="Q59" i="2"/>
  <c r="Q67" i="2"/>
  <c r="S70" i="2"/>
  <c r="S72" i="2"/>
  <c r="S74" i="2"/>
  <c r="S76" i="2"/>
  <c r="S78" i="2"/>
  <c r="S80" i="2"/>
  <c r="S82" i="2"/>
  <c r="S84" i="2"/>
  <c r="S86" i="2"/>
  <c r="S88" i="2"/>
  <c r="S90" i="2"/>
  <c r="S92" i="2"/>
  <c r="S94" i="2"/>
  <c r="S96" i="2"/>
  <c r="S98" i="2"/>
  <c r="S100" i="2"/>
  <c r="S102" i="2"/>
  <c r="S104" i="2"/>
  <c r="L128" i="2"/>
  <c r="N142" i="2"/>
  <c r="S151" i="2"/>
  <c r="M58" i="2"/>
  <c r="M66" i="2"/>
  <c r="P70" i="2"/>
  <c r="P72" i="2"/>
  <c r="O133" i="2"/>
  <c r="L69" i="2"/>
  <c r="N77" i="2"/>
  <c r="N85" i="2"/>
  <c r="N93" i="2"/>
  <c r="N101" i="2"/>
  <c r="N104" i="2"/>
  <c r="K70" i="2"/>
  <c r="K86" i="2"/>
  <c r="K102" i="2"/>
  <c r="P6" i="2"/>
  <c r="P8" i="2"/>
  <c r="P10" i="2"/>
  <c r="T10" i="2" s="1" a="1"/>
  <c r="T10" i="2" s="1"/>
  <c r="P12" i="2"/>
  <c r="P14" i="2"/>
  <c r="P16" i="2"/>
  <c r="P18" i="2"/>
  <c r="T18" i="2" s="1" a="1"/>
  <c r="T18" i="2" s="1"/>
  <c r="P20" i="2"/>
  <c r="P22" i="2"/>
  <c r="P24" i="2"/>
  <c r="P26" i="2"/>
  <c r="P28" i="2"/>
  <c r="P30" i="2"/>
  <c r="P32" i="2"/>
  <c r="P34" i="2"/>
  <c r="P36" i="2"/>
  <c r="P38" i="2"/>
  <c r="P40" i="2"/>
  <c r="P42" i="2"/>
  <c r="T42" i="2" s="1" a="1"/>
  <c r="T42" i="2" s="1"/>
  <c r="P44" i="2"/>
  <c r="P46" i="2"/>
  <c r="P48" i="2"/>
  <c r="P50" i="2"/>
  <c r="P52" i="2"/>
  <c r="K18" i="2"/>
  <c r="K34" i="2"/>
  <c r="K50" i="2"/>
  <c r="T50" i="2" s="1" a="1"/>
  <c r="T50" i="2" s="1"/>
  <c r="N156" i="2"/>
  <c r="R73" i="2"/>
  <c r="R81" i="2"/>
  <c r="R89" i="2"/>
  <c r="R97" i="2"/>
  <c r="M103" i="2"/>
  <c r="K63" i="2"/>
  <c r="K79" i="2"/>
  <c r="K95" i="2"/>
  <c r="Q5" i="2"/>
  <c r="Q7" i="2"/>
  <c r="Q9" i="2"/>
  <c r="Q11" i="2"/>
  <c r="Q13" i="2"/>
  <c r="Q15" i="2"/>
  <c r="Q17" i="2"/>
  <c r="Q19" i="2"/>
  <c r="Q21" i="2"/>
  <c r="Q23" i="2"/>
  <c r="Q25" i="2"/>
  <c r="Q27" i="2"/>
  <c r="Q29" i="2"/>
  <c r="Q31" i="2"/>
  <c r="Q33" i="2"/>
  <c r="Q35" i="2"/>
  <c r="Q37" i="2"/>
  <c r="Q39" i="2"/>
  <c r="Q41" i="2"/>
  <c r="Q43" i="2"/>
  <c r="Q45" i="2"/>
  <c r="Q47" i="2"/>
  <c r="Q49" i="2"/>
  <c r="Q51" i="2"/>
  <c r="K11" i="2"/>
  <c r="K27" i="2"/>
  <c r="K43" i="2"/>
  <c r="T43" i="2" s="1" a="1"/>
  <c r="T43" i="2" s="1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6" i="2"/>
  <c r="Q58" i="2"/>
  <c r="N152" i="2"/>
  <c r="M143" i="2"/>
  <c r="T143" i="2" s="1" a="1"/>
  <c r="T143" i="2" s="1"/>
  <c r="K129" i="2"/>
  <c r="L102" i="2"/>
  <c r="L100" i="2"/>
  <c r="L98" i="2"/>
  <c r="L96" i="2"/>
  <c r="L94" i="2"/>
  <c r="L92" i="2"/>
  <c r="L90" i="2"/>
  <c r="L88" i="2"/>
  <c r="L86" i="2"/>
  <c r="L84" i="2"/>
  <c r="L82" i="2"/>
  <c r="L80" i="2"/>
  <c r="L78" i="2"/>
  <c r="L76" i="2"/>
  <c r="L74" i="2"/>
  <c r="L71" i="2"/>
  <c r="S145" i="2"/>
  <c r="O101" i="2"/>
  <c r="O93" i="2"/>
  <c r="O85" i="2"/>
  <c r="O77" i="2"/>
  <c r="M69" i="2"/>
  <c r="N134" i="2"/>
  <c r="T134" i="2" s="1" a="1"/>
  <c r="T134" i="2" s="1"/>
  <c r="P63" i="2"/>
  <c r="N151" i="2"/>
  <c r="N141" i="2"/>
  <c r="L127" i="2"/>
  <c r="T127" i="2" s="1" a="1"/>
  <c r="T127" i="2" s="1"/>
  <c r="S67" i="2"/>
  <c r="S59" i="2"/>
  <c r="O153" i="2"/>
  <c r="P144" i="2"/>
  <c r="N64" i="2"/>
  <c r="L146" i="2"/>
  <c r="P126" i="2"/>
  <c r="K88" i="2"/>
  <c r="R86" i="2"/>
  <c r="N147" i="2"/>
  <c r="N71" i="2"/>
  <c r="N79" i="2"/>
  <c r="N87" i="2"/>
  <c r="N95" i="2"/>
  <c r="N102" i="2"/>
  <c r="K58" i="2"/>
  <c r="K74" i="2"/>
  <c r="K90" i="2"/>
  <c r="L7" i="2"/>
  <c r="L9" i="2"/>
  <c r="T9" i="2" s="1" a="1"/>
  <c r="T9" i="2" s="1"/>
  <c r="L11" i="2"/>
  <c r="L13" i="2"/>
  <c r="L15" i="2"/>
  <c r="L17" i="2"/>
  <c r="L19" i="2"/>
  <c r="L21" i="2"/>
  <c r="L23" i="2"/>
  <c r="L25" i="2"/>
  <c r="L27" i="2"/>
  <c r="L29" i="2"/>
  <c r="L31" i="2"/>
  <c r="L33" i="2"/>
  <c r="T33" i="2" s="1" a="1"/>
  <c r="T33" i="2" s="1"/>
  <c r="L35" i="2"/>
  <c r="L37" i="2"/>
  <c r="L39" i="2"/>
  <c r="L41" i="2"/>
  <c r="T41" i="2" s="1" a="1"/>
  <c r="T41" i="2" s="1"/>
  <c r="L43" i="2"/>
  <c r="L45" i="2"/>
  <c r="L47" i="2"/>
  <c r="L49" i="2"/>
  <c r="L51" i="2"/>
  <c r="K6" i="2"/>
  <c r="K22" i="2"/>
  <c r="K38" i="2"/>
  <c r="R122" i="2"/>
  <c r="M63" i="2"/>
  <c r="R75" i="2"/>
  <c r="R83" i="2"/>
  <c r="R91" i="2"/>
  <c r="R99" i="2"/>
  <c r="R103" i="2"/>
  <c r="K67" i="2"/>
  <c r="K83" i="2"/>
  <c r="K99" i="2"/>
  <c r="M6" i="2"/>
  <c r="M8" i="2"/>
  <c r="M10" i="2"/>
  <c r="M12" i="2"/>
  <c r="M14" i="2"/>
  <c r="M16" i="2"/>
  <c r="T16" i="2" s="1" a="1"/>
  <c r="T16" i="2" s="1"/>
  <c r="M18" i="2"/>
  <c r="M20" i="2"/>
  <c r="M22" i="2"/>
  <c r="M24" i="2"/>
  <c r="M26" i="2"/>
  <c r="M28" i="2"/>
  <c r="M30" i="2"/>
  <c r="M32" i="2"/>
  <c r="T32" i="2" s="1" a="1"/>
  <c r="T32" i="2" s="1"/>
  <c r="M34" i="2"/>
  <c r="M36" i="2"/>
  <c r="M38" i="2"/>
  <c r="M40" i="2"/>
  <c r="T40" i="2" s="1" a="1"/>
  <c r="T40" i="2" s="1"/>
  <c r="M42" i="2"/>
  <c r="M44" i="2"/>
  <c r="M46" i="2"/>
  <c r="M48" i="2"/>
  <c r="M50" i="2"/>
  <c r="M52" i="2"/>
  <c r="K15" i="2"/>
  <c r="K31" i="2"/>
  <c r="K47" i="2"/>
  <c r="M100" i="2"/>
  <c r="M98" i="2"/>
  <c r="M96" i="2"/>
  <c r="M94" i="2"/>
  <c r="M92" i="2"/>
  <c r="M90" i="2"/>
  <c r="M88" i="2"/>
  <c r="M86" i="2"/>
  <c r="M84" i="2"/>
  <c r="M82" i="2"/>
  <c r="M80" i="2"/>
  <c r="M78" i="2"/>
  <c r="M76" i="2"/>
  <c r="M74" i="2"/>
  <c r="M72" i="2"/>
  <c r="M70" i="2"/>
  <c r="Q64" i="2"/>
  <c r="R109" i="2"/>
  <c r="P150" i="2"/>
  <c r="Q139" i="2"/>
  <c r="O125" i="2"/>
  <c r="P101" i="2"/>
  <c r="P99" i="2"/>
  <c r="P97" i="2"/>
  <c r="P95" i="2"/>
  <c r="P93" i="2"/>
  <c r="P91" i="2"/>
  <c r="P89" i="2"/>
  <c r="P87" i="2"/>
  <c r="P85" i="2"/>
  <c r="P83" i="2"/>
  <c r="P81" i="2"/>
  <c r="P79" i="2"/>
  <c r="P77" i="2"/>
  <c r="P75" i="2"/>
  <c r="P73" i="2"/>
  <c r="M68" i="2"/>
  <c r="Q131" i="2"/>
  <c r="O99" i="2"/>
  <c r="O91" i="2"/>
  <c r="O83" i="2"/>
  <c r="O75" i="2"/>
  <c r="Q61" i="2"/>
  <c r="R118" i="2"/>
  <c r="P61" i="2"/>
  <c r="Q156" i="2"/>
  <c r="P149" i="2"/>
  <c r="T149" i="2" s="1" a="1"/>
  <c r="T149" i="2" s="1"/>
  <c r="R137" i="2"/>
  <c r="P123" i="2"/>
  <c r="S65" i="2"/>
  <c r="S57" i="2"/>
  <c r="Q151" i="2"/>
  <c r="K132" i="2"/>
  <c r="K139" i="2"/>
  <c r="O119" i="2"/>
  <c r="T119" i="2" s="1" a="1"/>
  <c r="T119" i="2" s="1"/>
  <c r="Q136" i="2"/>
  <c r="P154" i="2"/>
  <c r="N73" i="2"/>
  <c r="N81" i="2"/>
  <c r="N89" i="2"/>
  <c r="N97" i="2"/>
  <c r="L103" i="2"/>
  <c r="K62" i="2"/>
  <c r="K78" i="2"/>
  <c r="K94" i="2"/>
  <c r="P5" i="2"/>
  <c r="P7" i="2"/>
  <c r="P9" i="2"/>
  <c r="P11" i="2"/>
  <c r="P13" i="2"/>
  <c r="P15" i="2"/>
  <c r="T15" i="2" s="1" a="1"/>
  <c r="T15" i="2" s="1"/>
  <c r="P17" i="2"/>
  <c r="P19" i="2"/>
  <c r="P21" i="2"/>
  <c r="P23" i="2"/>
  <c r="P25" i="2"/>
  <c r="P27" i="2"/>
  <c r="P29" i="2"/>
  <c r="P31" i="2"/>
  <c r="P33" i="2"/>
  <c r="P35" i="2"/>
  <c r="P37" i="2"/>
  <c r="P39" i="2"/>
  <c r="T39" i="2" s="1" a="1"/>
  <c r="T39" i="2" s="1"/>
  <c r="P41" i="2"/>
  <c r="P43" i="2"/>
  <c r="P45" i="2"/>
  <c r="P47" i="2"/>
  <c r="P49" i="2"/>
  <c r="P51" i="2"/>
  <c r="K10" i="2"/>
  <c r="K26" i="2"/>
  <c r="T26" i="2" s="1" a="1"/>
  <c r="T26" i="2" s="1"/>
  <c r="K42" i="2"/>
  <c r="K137" i="2"/>
  <c r="R69" i="2"/>
  <c r="R77" i="2"/>
  <c r="R85" i="2"/>
  <c r="R93" i="2"/>
  <c r="Q101" i="2"/>
  <c r="P104" i="2"/>
  <c r="K71" i="2"/>
  <c r="K87" i="2"/>
  <c r="K103" i="2"/>
  <c r="Q6" i="2"/>
  <c r="T6" i="2" s="1" a="1"/>
  <c r="T6" i="2" s="1"/>
  <c r="Q8" i="2"/>
  <c r="Q10" i="2"/>
  <c r="Q12" i="2"/>
  <c r="Q14" i="2"/>
  <c r="Q16" i="2"/>
  <c r="Q18" i="2"/>
  <c r="Q20" i="2"/>
  <c r="Q22" i="2"/>
  <c r="Q24" i="2"/>
  <c r="Q26" i="2"/>
  <c r="Q28" i="2"/>
  <c r="Q30" i="2"/>
  <c r="T30" i="2" s="1" a="1"/>
  <c r="T30" i="2" s="1"/>
  <c r="Q32" i="2"/>
  <c r="Q34" i="2"/>
  <c r="Q36" i="2"/>
  <c r="Q38" i="2"/>
  <c r="Q40" i="2"/>
  <c r="Q42" i="2"/>
  <c r="Q44" i="2"/>
  <c r="Q46" i="2"/>
  <c r="Q48" i="2"/>
  <c r="Q50" i="2"/>
  <c r="Q52" i="2"/>
  <c r="K19" i="2"/>
  <c r="T19" i="2" s="1" a="1"/>
  <c r="T19" i="2" s="1"/>
  <c r="K35" i="2"/>
  <c r="K51" i="2"/>
  <c r="Q99" i="2"/>
  <c r="Q97" i="2"/>
  <c r="Q95" i="2"/>
  <c r="Q93" i="2"/>
  <c r="Q91" i="2"/>
  <c r="Q89" i="2"/>
  <c r="Q87" i="2"/>
  <c r="Q85" i="2"/>
  <c r="Q83" i="2"/>
  <c r="Q81" i="2"/>
  <c r="Q79" i="2"/>
  <c r="Q77" i="2"/>
  <c r="Q75" i="2"/>
  <c r="Q73" i="2"/>
  <c r="Q71" i="2"/>
  <c r="Q69" i="2"/>
  <c r="Q62" i="2"/>
  <c r="S155" i="2"/>
  <c r="R148" i="2"/>
  <c r="L136" i="2"/>
  <c r="S121" i="2"/>
  <c r="L101" i="2"/>
  <c r="L99" i="2"/>
  <c r="L97" i="2"/>
  <c r="L95" i="2"/>
  <c r="L93" i="2"/>
  <c r="L91" i="2"/>
  <c r="L89" i="2"/>
  <c r="L87" i="2"/>
  <c r="L85" i="2"/>
  <c r="L83" i="2"/>
  <c r="L81" i="2"/>
  <c r="L79" i="2"/>
  <c r="L77" i="2"/>
  <c r="L75" i="2"/>
  <c r="L73" i="2"/>
  <c r="M60" i="2"/>
  <c r="O113" i="2"/>
  <c r="O97" i="2"/>
  <c r="O89" i="2"/>
  <c r="O81" i="2"/>
  <c r="O73" i="2"/>
  <c r="K155" i="2"/>
  <c r="P67" i="2"/>
  <c r="P59" i="2"/>
  <c r="S154" i="2"/>
  <c r="R147" i="2"/>
  <c r="M134" i="2"/>
  <c r="N118" i="2"/>
  <c r="S63" i="2"/>
  <c r="L109" i="2"/>
  <c r="S149" i="2"/>
  <c r="R134" i="2"/>
  <c r="K152" i="2"/>
  <c r="T152" i="2" s="1" a="1"/>
  <c r="T152" i="2" s="1"/>
  <c r="S113" i="2"/>
  <c r="N112" i="2"/>
  <c r="K122" i="2"/>
  <c r="R24" i="2"/>
  <c r="V44" i="7" a="1"/>
  <c r="V44" i="7" s="1"/>
  <c r="V138" i="7" a="1"/>
  <c r="V138" i="7" s="1"/>
  <c r="V135" i="7" a="1"/>
  <c r="V135" i="7" s="1"/>
  <c r="V46" i="7" a="1"/>
  <c r="V46" i="7" s="1"/>
  <c r="V8" i="7" a="1"/>
  <c r="V8" i="7" s="1"/>
  <c r="V140" i="7" a="1"/>
  <c r="V140" i="7" s="1"/>
  <c r="V25" i="7" a="1"/>
  <c r="V25" i="7" s="1"/>
  <c r="V40" i="7" a="1"/>
  <c r="V40" i="7" s="1"/>
  <c r="V41" i="7" a="1"/>
  <c r="V41" i="7" s="1"/>
  <c r="V47" i="7" a="1"/>
  <c r="V47" i="7" s="1"/>
  <c r="V17" i="7" a="1"/>
  <c r="V17" i="7" s="1"/>
  <c r="V148" i="7" a="1"/>
  <c r="V148" i="7" s="1"/>
  <c r="V110" i="7" a="1"/>
  <c r="V110" i="7" s="1"/>
  <c r="V146" i="7" a="1"/>
  <c r="V146" i="7" s="1"/>
  <c r="V34" i="7" a="1"/>
  <c r="V34" i="7" s="1"/>
  <c r="V151" i="7" a="1"/>
  <c r="V151" i="7" s="1"/>
  <c r="V20" i="7" a="1"/>
  <c r="V20" i="7" s="1"/>
  <c r="V37" i="7" a="1"/>
  <c r="V37" i="7" s="1"/>
  <c r="V19" i="7" a="1"/>
  <c r="V19" i="7" s="1"/>
  <c r="V23" i="7" a="1"/>
  <c r="V23" i="7" s="1"/>
  <c r="V39" i="7" a="1"/>
  <c r="V39" i="7" s="1"/>
  <c r="V32" i="7" a="1"/>
  <c r="V32" i="7" s="1"/>
  <c r="V48" i="7" a="1"/>
  <c r="V48" i="7" s="1"/>
  <c r="V12" i="7" a="1"/>
  <c r="V12" i="7" s="1"/>
  <c r="V21" i="7" a="1"/>
  <c r="V21" i="7" s="1"/>
  <c r="V18" i="7" a="1"/>
  <c r="V18" i="7" s="1"/>
  <c r="V16" i="7" a="1"/>
  <c r="V16" i="7" s="1"/>
  <c r="V14" i="7" a="1"/>
  <c r="V14" i="7" s="1"/>
  <c r="V11" i="7" a="1"/>
  <c r="V11" i="7" s="1"/>
  <c r="V9" i="7" a="1"/>
  <c r="V9" i="7" s="1"/>
  <c r="V7" i="7" a="1"/>
  <c r="V7" i="7" s="1"/>
  <c r="V22" i="7" a="1"/>
  <c r="V22" i="7" s="1"/>
  <c r="V15" i="7" a="1"/>
  <c r="V15" i="7" s="1"/>
  <c r="V13" i="7" a="1"/>
  <c r="V13" i="7" s="1"/>
  <c r="V10" i="7" a="1"/>
  <c r="V10" i="7" s="1"/>
  <c r="V157" i="7" a="1"/>
  <c r="V157" i="7" s="1"/>
  <c r="V150" i="7" a="1"/>
  <c r="V150" i="7" s="1"/>
  <c r="V152" i="7" a="1"/>
  <c r="V152" i="7" s="1"/>
  <c r="V156" i="7" a="1"/>
  <c r="V156" i="7" s="1"/>
  <c r="V154" i="7" a="1"/>
  <c r="V154" i="7" s="1"/>
  <c r="V149" i="7" a="1"/>
  <c r="V149" i="7" s="1"/>
  <c r="V145" i="7" a="1"/>
  <c r="V145" i="7" s="1"/>
  <c r="V155" i="7" a="1"/>
  <c r="V155" i="7" s="1"/>
  <c r="V153" i="7" a="1"/>
  <c r="V153" i="7" s="1"/>
  <c r="V147" i="7" a="1"/>
  <c r="V147" i="7" s="1"/>
  <c r="V144" i="7" a="1"/>
  <c r="V144" i="7" s="1"/>
  <c r="V142" i="7" a="1"/>
  <c r="V142" i="7" s="1"/>
  <c r="V137" i="7" a="1"/>
  <c r="V137" i="7" s="1"/>
  <c r="V133" i="7" a="1"/>
  <c r="V133" i="7" s="1"/>
  <c r="V130" i="7" a="1"/>
  <c r="V130" i="7" s="1"/>
  <c r="V128" i="7" a="1"/>
  <c r="V128" i="7" s="1"/>
  <c r="V126" i="7" a="1"/>
  <c r="V126" i="7" s="1"/>
  <c r="V121" i="7" a="1"/>
  <c r="V121" i="7" s="1"/>
  <c r="V117" i="7" a="1"/>
  <c r="V117" i="7" s="1"/>
  <c r="V112" i="7" a="1"/>
  <c r="V112" i="7" s="1"/>
  <c r="V141" i="7" a="1"/>
  <c r="V141" i="7" s="1"/>
  <c r="V132" i="7" a="1"/>
  <c r="V132" i="7" s="1"/>
  <c r="V123" i="7" a="1"/>
  <c r="V123" i="7" s="1"/>
  <c r="V116" i="7" a="1"/>
  <c r="V116" i="7" s="1"/>
  <c r="V143" i="7" a="1"/>
  <c r="V143" i="7" s="1"/>
  <c r="V136" i="7" a="1"/>
  <c r="V136" i="7" s="1"/>
  <c r="V134" i="7" a="1"/>
  <c r="V134" i="7" s="1"/>
  <c r="V127" i="7" a="1"/>
  <c r="V127" i="7" s="1"/>
  <c r="V118" i="7" a="1"/>
  <c r="V118" i="7" s="1"/>
  <c r="V111" i="7" a="1"/>
  <c r="V111" i="7" s="1"/>
  <c r="V131" i="7" a="1"/>
  <c r="V131" i="7" s="1"/>
  <c r="V129" i="7" a="1"/>
  <c r="V129" i="7" s="1"/>
  <c r="V122" i="7" a="1"/>
  <c r="V122" i="7" s="1"/>
  <c r="V115" i="7" a="1"/>
  <c r="V115" i="7" s="1"/>
  <c r="V113" i="7" a="1"/>
  <c r="V113" i="7" s="1"/>
  <c r="V24" i="7" a="1"/>
  <c r="V24" i="7" s="1"/>
  <c r="V26" i="7" a="1"/>
  <c r="V26" i="7" s="1"/>
  <c r="V28" i="7" a="1"/>
  <c r="V28" i="7" s="1"/>
  <c r="V29" i="7" a="1"/>
  <c r="V29" i="7" s="1"/>
  <c r="V31" i="7" a="1"/>
  <c r="V31" i="7" s="1"/>
  <c r="V33" i="7" a="1"/>
  <c r="V33" i="7" s="1"/>
  <c r="V35" i="7" a="1"/>
  <c r="V35" i="7" s="1"/>
  <c r="V38" i="7" a="1"/>
  <c r="V38" i="7" s="1"/>
  <c r="V42" i="7" a="1"/>
  <c r="V42" i="7" s="1"/>
  <c r="V49" i="7" a="1"/>
  <c r="V49" i="7" s="1"/>
  <c r="V51" i="7" a="1"/>
  <c r="V51" i="7" s="1"/>
  <c r="V53" i="7" a="1"/>
  <c r="V53" i="7" s="1"/>
  <c r="V30" i="7" a="1"/>
  <c r="V30" i="7" s="1"/>
  <c r="V52" i="7" a="1"/>
  <c r="V52" i="7" s="1"/>
  <c r="K36" i="5"/>
  <c r="N15" i="5"/>
  <c r="R9" i="5"/>
  <c r="N30" i="5"/>
  <c r="N36" i="5"/>
  <c r="L62" i="5"/>
  <c r="K11" i="5"/>
  <c r="N6" i="5"/>
  <c r="N29" i="5"/>
  <c r="O35" i="5"/>
  <c r="K33" i="5"/>
  <c r="Q31" i="5"/>
  <c r="M26" i="5"/>
  <c r="M20" i="5"/>
  <c r="M14" i="5"/>
  <c r="M8" i="5"/>
  <c r="O73" i="5"/>
  <c r="M65" i="5"/>
  <c r="Q104" i="5"/>
  <c r="P12" i="5"/>
  <c r="K109" i="5"/>
  <c r="O9" i="5"/>
  <c r="K62" i="5"/>
  <c r="R47" i="5"/>
  <c r="P64" i="5"/>
  <c r="M111" i="5"/>
  <c r="K60" i="5"/>
  <c r="M88" i="5"/>
  <c r="S110" i="5"/>
  <c r="P47" i="5"/>
  <c r="N99" i="5"/>
  <c r="Q105" i="5"/>
  <c r="Q93" i="5"/>
  <c r="S63" i="5"/>
  <c r="S74" i="5"/>
  <c r="R11" i="5"/>
  <c r="R19" i="5"/>
  <c r="R27" i="5"/>
  <c r="R30" i="5"/>
  <c r="R32" i="5"/>
  <c r="R34" i="5"/>
  <c r="R36" i="5"/>
  <c r="K12" i="5"/>
  <c r="K28" i="5"/>
  <c r="Q72" i="5"/>
  <c r="N25" i="5"/>
  <c r="M34" i="5"/>
  <c r="K23" i="5"/>
  <c r="O51" i="5"/>
  <c r="R71" i="5"/>
  <c r="N8" i="5"/>
  <c r="N16" i="5"/>
  <c r="N24" i="5"/>
  <c r="S29" i="5"/>
  <c r="S31" i="5"/>
  <c r="S33" i="5"/>
  <c r="S35" i="5"/>
  <c r="S37" i="5"/>
  <c r="K21" i="5"/>
  <c r="K37" i="5"/>
  <c r="S70" i="5"/>
  <c r="N23" i="5"/>
  <c r="M33" i="5"/>
  <c r="K15" i="5"/>
  <c r="Q27" i="5"/>
  <c r="Q25" i="5"/>
  <c r="Q23" i="5"/>
  <c r="Q21" i="5"/>
  <c r="Q19" i="5"/>
  <c r="Q17" i="5"/>
  <c r="Q15" i="5"/>
  <c r="Q13" i="5"/>
  <c r="Q11" i="5"/>
  <c r="Q9" i="5"/>
  <c r="Q7" i="5"/>
  <c r="Q5" i="5"/>
  <c r="R74" i="5"/>
  <c r="K73" i="5"/>
  <c r="M71" i="5"/>
  <c r="O69" i="5"/>
  <c r="O63" i="5"/>
  <c r="N56" i="5"/>
  <c r="K47" i="5"/>
  <c r="Q100" i="5"/>
  <c r="P26" i="5"/>
  <c r="P18" i="5"/>
  <c r="P10" i="5"/>
  <c r="R42" i="5"/>
  <c r="P66" i="5"/>
  <c r="Q99" i="5"/>
  <c r="O23" i="5"/>
  <c r="O15" i="5"/>
  <c r="O7" i="5"/>
  <c r="R72" i="5"/>
  <c r="O55" i="5"/>
  <c r="N67" i="5"/>
  <c r="M60" i="5"/>
  <c r="L53" i="5"/>
  <c r="M44" i="5"/>
  <c r="P101" i="5"/>
  <c r="M81" i="5"/>
  <c r="R62" i="5"/>
  <c r="Q55" i="5"/>
  <c r="P48" i="5"/>
  <c r="M107" i="5"/>
  <c r="M91" i="5"/>
  <c r="N65" i="5"/>
  <c r="M58" i="5"/>
  <c r="L51" i="5"/>
  <c r="K88" i="5"/>
  <c r="L101" i="5"/>
  <c r="M80" i="5"/>
  <c r="L82" i="5"/>
  <c r="Q43" i="5"/>
  <c r="S108" i="5"/>
  <c r="S100" i="5"/>
  <c r="S92" i="5"/>
  <c r="S84" i="5"/>
  <c r="R45" i="5"/>
  <c r="K90" i="5"/>
  <c r="N105" i="5"/>
  <c r="N97" i="5"/>
  <c r="N89" i="5"/>
  <c r="N81" i="5"/>
  <c r="P30" i="5"/>
  <c r="K10" i="5"/>
  <c r="R56" i="5"/>
  <c r="R17" i="5"/>
  <c r="N32" i="5"/>
  <c r="K8" i="5"/>
  <c r="N19" i="5"/>
  <c r="K93" i="5"/>
  <c r="N14" i="5"/>
  <c r="O31" i="5"/>
  <c r="O37" i="5"/>
  <c r="K55" i="5"/>
  <c r="Q37" i="5"/>
  <c r="M24" i="5"/>
  <c r="M18" i="5"/>
  <c r="M12" i="5"/>
  <c r="M6" i="5"/>
  <c r="Q71" i="5"/>
  <c r="L58" i="5"/>
  <c r="P28" i="5"/>
  <c r="M70" i="5"/>
  <c r="O17" i="5"/>
  <c r="P62" i="5"/>
  <c r="S54" i="5"/>
  <c r="M89" i="5"/>
  <c r="N50" i="5"/>
  <c r="L67" i="5"/>
  <c r="R43" i="5"/>
  <c r="O45" i="5"/>
  <c r="S94" i="5"/>
  <c r="N107" i="5"/>
  <c r="N83" i="5"/>
  <c r="K74" i="5"/>
  <c r="P36" i="5"/>
  <c r="Q109" i="5"/>
  <c r="P69" i="5"/>
  <c r="R5" i="5"/>
  <c r="R13" i="5"/>
  <c r="R21" i="5"/>
  <c r="M29" i="5"/>
  <c r="N31" i="5"/>
  <c r="N33" i="5"/>
  <c r="N35" i="5"/>
  <c r="N37" i="5"/>
  <c r="K16" i="5"/>
  <c r="K32" i="5"/>
  <c r="Q81" i="5"/>
  <c r="Q36" i="5"/>
  <c r="Q30" i="5"/>
  <c r="N9" i="5"/>
  <c r="K22" i="5"/>
  <c r="K6" i="5"/>
  <c r="L36" i="5"/>
  <c r="L34" i="5"/>
  <c r="L32" i="5"/>
  <c r="L30" i="5"/>
  <c r="R24" i="5"/>
  <c r="R16" i="5"/>
  <c r="R8" i="5"/>
  <c r="M72" i="5"/>
  <c r="M53" i="5"/>
  <c r="R79" i="5"/>
  <c r="R81" i="5"/>
  <c r="R83" i="5"/>
  <c r="R85" i="5"/>
  <c r="R87" i="5"/>
  <c r="R89" i="5"/>
  <c r="R91" i="5"/>
  <c r="R93" i="5"/>
  <c r="R95" i="5"/>
  <c r="R97" i="5"/>
  <c r="R99" i="5"/>
  <c r="R101" i="5"/>
  <c r="R103" i="5"/>
  <c r="R105" i="5"/>
  <c r="R107" i="5"/>
  <c r="R109" i="5"/>
  <c r="R111" i="5"/>
  <c r="K94" i="5"/>
  <c r="K110" i="5"/>
  <c r="O44" i="5"/>
  <c r="M46" i="5"/>
  <c r="O79" i="5"/>
  <c r="O81" i="5"/>
  <c r="O83" i="5"/>
  <c r="O85" i="5"/>
  <c r="O87" i="5"/>
  <c r="O89" i="5"/>
  <c r="O91" i="5"/>
  <c r="O93" i="5"/>
  <c r="O95" i="5"/>
  <c r="O97" i="5"/>
  <c r="O99" i="5"/>
  <c r="O101" i="5"/>
  <c r="O103" i="5"/>
  <c r="O105" i="5"/>
  <c r="O107" i="5"/>
  <c r="O109" i="5"/>
  <c r="O111" i="5"/>
  <c r="K91" i="5"/>
  <c r="K107" i="5"/>
  <c r="L44" i="5"/>
  <c r="S45" i="5"/>
  <c r="Q47" i="5"/>
  <c r="P80" i="5"/>
  <c r="P82" i="5"/>
  <c r="P84" i="5"/>
  <c r="P86" i="5"/>
  <c r="P88" i="5"/>
  <c r="M82" i="5"/>
  <c r="L90" i="5"/>
  <c r="L94" i="5"/>
  <c r="L98" i="5"/>
  <c r="L106" i="5"/>
  <c r="L110" i="5"/>
  <c r="K96" i="5"/>
  <c r="Q44" i="5"/>
  <c r="K48" i="5"/>
  <c r="R49" i="5"/>
  <c r="P51" i="5"/>
  <c r="N53" i="5"/>
  <c r="L55" i="5"/>
  <c r="S56" i="5"/>
  <c r="Q58" i="5"/>
  <c r="O60" i="5"/>
  <c r="M62" i="5"/>
  <c r="K64" i="5"/>
  <c r="R65" i="5"/>
  <c r="P67" i="5"/>
  <c r="N69" i="5"/>
  <c r="Q86" i="5"/>
  <c r="M92" i="5"/>
  <c r="M96" i="5"/>
  <c r="M100" i="5"/>
  <c r="M104" i="5"/>
  <c r="M108" i="5"/>
  <c r="K81" i="5"/>
  <c r="K43" i="5"/>
  <c r="P46" i="5"/>
  <c r="K49" i="5"/>
  <c r="R50" i="5"/>
  <c r="P52" i="5"/>
  <c r="N54" i="5"/>
  <c r="L56" i="5"/>
  <c r="S57" i="5"/>
  <c r="Q59" i="5"/>
  <c r="O61" i="5"/>
  <c r="M63" i="5"/>
  <c r="K65" i="5"/>
  <c r="R66" i="5"/>
  <c r="P68" i="5"/>
  <c r="M83" i="5"/>
  <c r="P90" i="5"/>
  <c r="P94" i="5"/>
  <c r="P98" i="5"/>
  <c r="P102" i="5"/>
  <c r="P106" i="5"/>
  <c r="P110" i="5"/>
  <c r="K100" i="5"/>
  <c r="L45" i="5"/>
  <c r="M48" i="5"/>
  <c r="K50" i="5"/>
  <c r="R51" i="5"/>
  <c r="P53" i="5"/>
  <c r="N55" i="5"/>
  <c r="L57" i="5"/>
  <c r="S58" i="5"/>
  <c r="Q60" i="5"/>
  <c r="O62" i="5"/>
  <c r="M64" i="5"/>
  <c r="K66" i="5"/>
  <c r="R67" i="5"/>
  <c r="Q94" i="5"/>
  <c r="Q110" i="5"/>
  <c r="L50" i="5"/>
  <c r="M57" i="5"/>
  <c r="N64" i="5"/>
  <c r="Q69" i="5"/>
  <c r="O71" i="5"/>
  <c r="M73" i="5"/>
  <c r="M42" i="5"/>
  <c r="S5" i="5"/>
  <c r="S7" i="5"/>
  <c r="S9" i="5"/>
  <c r="S11" i="5"/>
  <c r="S13" i="5"/>
  <c r="S15" i="5"/>
  <c r="S17" i="5"/>
  <c r="S19" i="5"/>
  <c r="S21" i="5"/>
  <c r="S23" i="5"/>
  <c r="S25" i="5"/>
  <c r="S27" i="5"/>
  <c r="Q85" i="5"/>
  <c r="Q103" i="5"/>
  <c r="L46" i="5"/>
  <c r="L54" i="5"/>
  <c r="M61" i="5"/>
  <c r="N68" i="5"/>
  <c r="Q70" i="5"/>
  <c r="O72" i="5"/>
  <c r="M74" i="5"/>
  <c r="L7" i="5"/>
  <c r="L9" i="5"/>
  <c r="L11" i="5"/>
  <c r="L13" i="5"/>
  <c r="L15" i="5"/>
  <c r="L17" i="5"/>
  <c r="L19" i="5"/>
  <c r="L21" i="5"/>
  <c r="L23" i="5"/>
  <c r="L25" i="5"/>
  <c r="L27" i="5"/>
  <c r="Q79" i="5"/>
  <c r="K31" i="5"/>
  <c r="M35" i="5"/>
  <c r="L29" i="5"/>
  <c r="O74" i="5"/>
  <c r="K34" i="5"/>
  <c r="K18" i="5"/>
  <c r="P37" i="5"/>
  <c r="P35" i="5"/>
  <c r="P33" i="5"/>
  <c r="P31" i="5"/>
  <c r="P29" i="5"/>
  <c r="R22" i="5"/>
  <c r="R14" i="5"/>
  <c r="R6" i="5"/>
  <c r="O70" i="5"/>
  <c r="N44" i="5"/>
  <c r="N80" i="5"/>
  <c r="N82" i="5"/>
  <c r="N84" i="5"/>
  <c r="N86" i="5"/>
  <c r="N88" i="5"/>
  <c r="N90" i="5"/>
  <c r="N92" i="5"/>
  <c r="N94" i="5"/>
  <c r="N96" i="5"/>
  <c r="N98" i="5"/>
  <c r="N100" i="5"/>
  <c r="N102" i="5"/>
  <c r="N104" i="5"/>
  <c r="N106" i="5"/>
  <c r="N108" i="5"/>
  <c r="N110" i="5"/>
  <c r="K82" i="5"/>
  <c r="K98" i="5"/>
  <c r="L43" i="5"/>
  <c r="S44" i="5"/>
  <c r="Q46" i="5"/>
  <c r="S79" i="5"/>
  <c r="S81" i="5"/>
  <c r="S83" i="5"/>
  <c r="S85" i="5"/>
  <c r="S87" i="5"/>
  <c r="S89" i="5"/>
  <c r="S91" i="5"/>
  <c r="S93" i="5"/>
  <c r="S95" i="5"/>
  <c r="S97" i="5"/>
  <c r="S99" i="5"/>
  <c r="S101" i="5"/>
  <c r="S103" i="5"/>
  <c r="S105" i="5"/>
  <c r="S107" i="5"/>
  <c r="S109" i="5"/>
  <c r="S111" i="5"/>
  <c r="K95" i="5"/>
  <c r="K111" i="5"/>
  <c r="P44" i="5"/>
  <c r="N46" i="5"/>
  <c r="L79" i="5"/>
  <c r="L81" i="5"/>
  <c r="L83" i="5"/>
  <c r="L85" i="5"/>
  <c r="L87" i="5"/>
  <c r="L89" i="5"/>
  <c r="M84" i="5"/>
  <c r="L91" i="5"/>
  <c r="L95" i="5"/>
  <c r="L99" i="5"/>
  <c r="L103" i="5"/>
  <c r="L107" i="5"/>
  <c r="L111" i="5"/>
  <c r="K104" i="5"/>
  <c r="P45" i="5"/>
  <c r="O48" i="5"/>
  <c r="M50" i="5"/>
  <c r="K52" i="5"/>
  <c r="R53" i="5"/>
  <c r="P55" i="5"/>
  <c r="N57" i="5"/>
  <c r="L59" i="5"/>
  <c r="S60" i="5"/>
  <c r="Q62" i="5"/>
  <c r="O64" i="5"/>
  <c r="M66" i="5"/>
  <c r="K68" i="5"/>
  <c r="Q80" i="5"/>
  <c r="Q88" i="5"/>
  <c r="M93" i="5"/>
  <c r="M97" i="5"/>
  <c r="M101" i="5"/>
  <c r="M105" i="5"/>
  <c r="M109" i="5"/>
  <c r="K89" i="5"/>
  <c r="S43" i="5"/>
  <c r="O47" i="5"/>
  <c r="O49" i="5"/>
  <c r="M51" i="5"/>
  <c r="K53" i="5"/>
  <c r="R54" i="5"/>
  <c r="P56" i="5"/>
  <c r="N58" i="5"/>
  <c r="L60" i="5"/>
  <c r="S61" i="5"/>
  <c r="Q63" i="5"/>
  <c r="O65" i="5"/>
  <c r="M67" i="5"/>
  <c r="K69" i="5"/>
  <c r="M85" i="5"/>
  <c r="P91" i="5"/>
  <c r="P95" i="5"/>
  <c r="P99" i="5"/>
  <c r="P103" i="5"/>
  <c r="P107" i="5"/>
  <c r="P111" i="5"/>
  <c r="K108" i="5"/>
  <c r="K46" i="5"/>
  <c r="Q48" i="5"/>
  <c r="O50" i="5"/>
  <c r="M52" i="5"/>
  <c r="K54" i="5"/>
  <c r="R55" i="5"/>
  <c r="P57" i="5"/>
  <c r="N59" i="5"/>
  <c r="L61" i="5"/>
  <c r="S62" i="5"/>
  <c r="Q64" i="5"/>
  <c r="O66" i="5"/>
  <c r="M68" i="5"/>
  <c r="Q98" i="5"/>
  <c r="K101" i="5"/>
  <c r="S51" i="5"/>
  <c r="K59" i="5"/>
  <c r="L66" i="5"/>
  <c r="L70" i="5"/>
  <c r="S71" i="5"/>
  <c r="Q73" i="5"/>
  <c r="Q42" i="5"/>
  <c r="O6" i="5"/>
  <c r="O8" i="5"/>
  <c r="O10" i="5"/>
  <c r="O12" i="5"/>
  <c r="O14" i="5"/>
  <c r="O16" i="5"/>
  <c r="O18" i="5"/>
  <c r="O20" i="5"/>
  <c r="O22" i="5"/>
  <c r="O24" i="5"/>
  <c r="O26" i="5"/>
  <c r="O28" i="5"/>
  <c r="Q91" i="5"/>
  <c r="Q107" i="5"/>
  <c r="R48" i="5"/>
  <c r="S55" i="5"/>
  <c r="K63" i="5"/>
  <c r="M69" i="5"/>
  <c r="L71" i="5"/>
  <c r="S72" i="5"/>
  <c r="Q74" i="5"/>
  <c r="P5" i="5"/>
  <c r="P7" i="5"/>
  <c r="P9" i="5"/>
  <c r="P11" i="5"/>
  <c r="P13" i="5"/>
  <c r="P15" i="5"/>
  <c r="P17" i="5"/>
  <c r="P19" i="5"/>
  <c r="P21" i="5"/>
  <c r="P23" i="5"/>
  <c r="P25" i="5"/>
  <c r="P27" i="5"/>
  <c r="K19" i="5"/>
  <c r="Q33" i="5"/>
  <c r="N21" i="5"/>
  <c r="R68" i="5"/>
  <c r="K30" i="5"/>
  <c r="K14" i="5"/>
  <c r="L37" i="5"/>
  <c r="L35" i="5"/>
  <c r="L33" i="5"/>
  <c r="L31" i="5"/>
  <c r="R28" i="5"/>
  <c r="R20" i="5"/>
  <c r="R12" i="5"/>
  <c r="O67" i="5"/>
  <c r="Q101" i="5"/>
  <c r="R80" i="5"/>
  <c r="R82" i="5"/>
  <c r="R84" i="5"/>
  <c r="R86" i="5"/>
  <c r="R88" i="5"/>
  <c r="R90" i="5"/>
  <c r="R92" i="5"/>
  <c r="R94" i="5"/>
  <c r="R96" i="5"/>
  <c r="R98" i="5"/>
  <c r="R100" i="5"/>
  <c r="R102" i="5"/>
  <c r="R104" i="5"/>
  <c r="R106" i="5"/>
  <c r="R108" i="5"/>
  <c r="R110" i="5"/>
  <c r="K86" i="5"/>
  <c r="P43" i="5"/>
  <c r="N45" i="5"/>
  <c r="L47" i="5"/>
  <c r="O80" i="5"/>
  <c r="O82" i="5"/>
  <c r="O84" i="5"/>
  <c r="O86" i="5"/>
  <c r="O88" i="5"/>
  <c r="O90" i="5"/>
  <c r="O92" i="5"/>
  <c r="O94" i="5"/>
  <c r="O96" i="5"/>
  <c r="O98" i="5"/>
  <c r="O100" i="5"/>
  <c r="O102" i="5"/>
  <c r="O104" i="5"/>
  <c r="O106" i="5"/>
  <c r="O108" i="5"/>
  <c r="O110" i="5"/>
  <c r="K83" i="5"/>
  <c r="K99" i="5"/>
  <c r="M43" i="5"/>
  <c r="K45" i="5"/>
  <c r="R46" i="5"/>
  <c r="P79" i="5"/>
  <c r="P81" i="5"/>
  <c r="P83" i="5"/>
  <c r="P85" i="5"/>
  <c r="P87" i="5"/>
  <c r="P89" i="5"/>
  <c r="M86" i="5"/>
  <c r="L92" i="5"/>
  <c r="L96" i="5"/>
  <c r="L100" i="5"/>
  <c r="L104" i="5"/>
  <c r="L108" i="5"/>
  <c r="K80" i="5"/>
  <c r="K79" i="5"/>
  <c r="O46" i="5"/>
  <c r="S48" i="5"/>
  <c r="Q50" i="5"/>
  <c r="O52" i="5"/>
  <c r="M54" i="5"/>
  <c r="K56" i="5"/>
  <c r="R57" i="5"/>
  <c r="P59" i="5"/>
  <c r="N61" i="5"/>
  <c r="L63" i="5"/>
  <c r="S64" i="5"/>
  <c r="Q66" i="5"/>
  <c r="O68" i="5"/>
  <c r="Q82" i="5"/>
  <c r="M90" i="5"/>
  <c r="M94" i="5"/>
  <c r="M98" i="5"/>
  <c r="M102" i="5"/>
  <c r="M106" i="5"/>
  <c r="M110" i="5"/>
  <c r="K97" i="5"/>
  <c r="R44" i="5"/>
  <c r="L48" i="5"/>
  <c r="S49" i="5"/>
  <c r="Q51" i="5"/>
  <c r="O53" i="5"/>
  <c r="M55" i="5"/>
  <c r="K57" i="5"/>
  <c r="R58" i="5"/>
  <c r="P60" i="5"/>
  <c r="N62" i="5"/>
  <c r="L64" i="5"/>
  <c r="S65" i="5"/>
  <c r="Q67" i="5"/>
  <c r="M79" i="5"/>
  <c r="M87" i="5"/>
  <c r="P92" i="5"/>
  <c r="P96" i="5"/>
  <c r="P100" i="5"/>
  <c r="P104" i="5"/>
  <c r="P108" i="5"/>
  <c r="K84" i="5"/>
  <c r="N43" i="5"/>
  <c r="S46" i="5"/>
  <c r="L49" i="5"/>
  <c r="S50" i="5"/>
  <c r="Q52" i="5"/>
  <c r="O54" i="5"/>
  <c r="M56" i="5"/>
  <c r="K58" i="5"/>
  <c r="R59" i="5"/>
  <c r="P61" i="5"/>
  <c r="N63" i="5"/>
  <c r="L65" i="5"/>
  <c r="S66" i="5"/>
  <c r="Q83" i="5"/>
  <c r="Q102" i="5"/>
  <c r="M45" i="5"/>
  <c r="Q53" i="5"/>
  <c r="R60" i="5"/>
  <c r="S67" i="5"/>
  <c r="P70" i="5"/>
  <c r="N72" i="5"/>
  <c r="L74" i="5"/>
  <c r="S6" i="5"/>
  <c r="S8" i="5"/>
  <c r="S10" i="5"/>
  <c r="S12" i="5"/>
  <c r="S14" i="5"/>
  <c r="S16" i="5"/>
  <c r="S18" i="5"/>
  <c r="S20" i="5"/>
  <c r="S22" i="5"/>
  <c r="S24" i="5"/>
  <c r="S26" i="5"/>
  <c r="S28" i="5"/>
  <c r="Q95" i="5"/>
  <c r="Q111" i="5"/>
  <c r="P50" i="5"/>
  <c r="Q57" i="5"/>
  <c r="R64" i="5"/>
  <c r="R69" i="5"/>
  <c r="P71" i="5"/>
  <c r="N73" i="5"/>
  <c r="N42" i="5"/>
  <c r="L6" i="5"/>
  <c r="L8" i="5"/>
  <c r="L10" i="5"/>
  <c r="L12" i="5"/>
  <c r="L14" i="5"/>
  <c r="L16" i="5"/>
  <c r="L18" i="5"/>
  <c r="L20" i="5"/>
  <c r="L22" i="5"/>
  <c r="L24" i="5"/>
  <c r="L26" i="5"/>
  <c r="L28" i="5"/>
  <c r="Q92" i="5"/>
  <c r="Q108" i="5"/>
  <c r="M49" i="5"/>
  <c r="N7" i="5"/>
  <c r="Q29" i="5"/>
  <c r="Q35" i="5"/>
  <c r="K35" i="5"/>
  <c r="P58" i="5"/>
  <c r="P73" i="5"/>
  <c r="N10" i="5"/>
  <c r="N18" i="5"/>
  <c r="N26" i="5"/>
  <c r="O30" i="5"/>
  <c r="O32" i="5"/>
  <c r="O34" i="5"/>
  <c r="O36" i="5"/>
  <c r="K9" i="5"/>
  <c r="K25" i="5"/>
  <c r="N5" i="5"/>
  <c r="N27" i="5"/>
  <c r="Q34" i="5"/>
  <c r="K27" i="5"/>
  <c r="M27" i="5"/>
  <c r="M25" i="5"/>
  <c r="M23" i="5"/>
  <c r="M21" i="5"/>
  <c r="M19" i="5"/>
  <c r="M17" i="5"/>
  <c r="M15" i="5"/>
  <c r="M13" i="5"/>
  <c r="M11" i="5"/>
  <c r="M9" i="5"/>
  <c r="M7" i="5"/>
  <c r="M5" i="5"/>
  <c r="N74" i="5"/>
  <c r="P72" i="5"/>
  <c r="R70" i="5"/>
  <c r="Q68" i="5"/>
  <c r="Q61" i="5"/>
  <c r="P54" i="5"/>
  <c r="O43" i="5"/>
  <c r="Q96" i="5"/>
  <c r="P24" i="5"/>
  <c r="P16" i="5"/>
  <c r="P8" i="5"/>
  <c r="R73" i="5"/>
  <c r="O59" i="5"/>
  <c r="O29" i="5"/>
  <c r="O21" i="5"/>
  <c r="O13" i="5"/>
  <c r="O5" i="5"/>
  <c r="K71" i="5"/>
  <c r="N48" i="5"/>
  <c r="P65" i="5"/>
  <c r="O58" i="5"/>
  <c r="N51" i="5"/>
  <c r="K92" i="5"/>
  <c r="P97" i="5"/>
  <c r="L68" i="5"/>
  <c r="K61" i="5"/>
  <c r="S53" i="5"/>
  <c r="Q45" i="5"/>
  <c r="M103" i="5"/>
  <c r="Q84" i="5"/>
  <c r="P63" i="5"/>
  <c r="O56" i="5"/>
  <c r="N49" i="5"/>
  <c r="L109" i="5"/>
  <c r="L97" i="5"/>
  <c r="L88" i="5"/>
  <c r="L80" i="5"/>
  <c r="K103" i="5"/>
  <c r="S106" i="5"/>
  <c r="S98" i="5"/>
  <c r="S90" i="5"/>
  <c r="S82" i="5"/>
  <c r="K44" i="5"/>
  <c r="N111" i="5"/>
  <c r="N103" i="5"/>
  <c r="N95" i="5"/>
  <c r="N87" i="5"/>
  <c r="N79" i="5"/>
  <c r="R10" i="5"/>
  <c r="P32" i="5"/>
  <c r="K26" i="5"/>
  <c r="M32" i="5"/>
  <c r="L73" i="5"/>
  <c r="R25" i="5"/>
  <c r="N34" i="5"/>
  <c r="K24" i="5"/>
  <c r="Q32" i="5"/>
  <c r="K70" i="5"/>
  <c r="N22" i="5"/>
  <c r="O33" i="5"/>
  <c r="K17" i="5"/>
  <c r="N17" i="5"/>
  <c r="M28" i="5"/>
  <c r="M22" i="5"/>
  <c r="M16" i="5"/>
  <c r="M10" i="5"/>
  <c r="O42" i="5"/>
  <c r="S69" i="5"/>
  <c r="K51" i="5"/>
  <c r="P20" i="5"/>
  <c r="O25" i="5"/>
  <c r="P74" i="5"/>
  <c r="Q90" i="5"/>
  <c r="P105" i="5"/>
  <c r="O57" i="5"/>
  <c r="M95" i="5"/>
  <c r="S52" i="5"/>
  <c r="L84" i="5"/>
  <c r="S102" i="5"/>
  <c r="S86" i="5"/>
  <c r="N91" i="5"/>
  <c r="R26" i="5"/>
  <c r="Q49" i="5"/>
  <c r="N71" i="5"/>
  <c r="R7" i="5"/>
  <c r="R15" i="5"/>
  <c r="R23" i="5"/>
  <c r="R29" i="5"/>
  <c r="R31" i="5"/>
  <c r="R33" i="5"/>
  <c r="R35" i="5"/>
  <c r="R37" i="5"/>
  <c r="K20" i="5"/>
  <c r="S47" i="5"/>
  <c r="N13" i="5"/>
  <c r="M31" i="5"/>
  <c r="M37" i="5"/>
  <c r="Q97" i="5"/>
  <c r="Q65" i="5"/>
  <c r="P42" i="5"/>
  <c r="N12" i="5"/>
  <c r="N20" i="5"/>
  <c r="N28" i="5"/>
  <c r="S30" i="5"/>
  <c r="S32" i="5"/>
  <c r="S34" i="5"/>
  <c r="S36" i="5"/>
  <c r="K13" i="5"/>
  <c r="K29" i="5"/>
  <c r="Q89" i="5"/>
  <c r="N11" i="5"/>
  <c r="M30" i="5"/>
  <c r="M36" i="5"/>
  <c r="Q28" i="5"/>
  <c r="Q26" i="5"/>
  <c r="Q24" i="5"/>
  <c r="Q22" i="5"/>
  <c r="Q20" i="5"/>
  <c r="Q18" i="5"/>
  <c r="Q16" i="5"/>
  <c r="Q14" i="5"/>
  <c r="Q12" i="5"/>
  <c r="Q10" i="5"/>
  <c r="Q8" i="5"/>
  <c r="Q6" i="5"/>
  <c r="S42" i="5"/>
  <c r="S73" i="5"/>
  <c r="L72" i="5"/>
  <c r="N70" i="5"/>
  <c r="K67" i="5"/>
  <c r="S59" i="5"/>
  <c r="R52" i="5"/>
  <c r="K85" i="5"/>
  <c r="Q87" i="5"/>
  <c r="P22" i="5"/>
  <c r="P14" i="5"/>
  <c r="P6" i="5"/>
  <c r="K72" i="5"/>
  <c r="N52" i="5"/>
  <c r="O27" i="5"/>
  <c r="O19" i="5"/>
  <c r="O11" i="5"/>
  <c r="L69" i="5"/>
  <c r="Q106" i="5"/>
  <c r="R63" i="5"/>
  <c r="Q56" i="5"/>
  <c r="P49" i="5"/>
  <c r="P109" i="5"/>
  <c r="P93" i="5"/>
  <c r="N66" i="5"/>
  <c r="M59" i="5"/>
  <c r="L52" i="5"/>
  <c r="K105" i="5"/>
  <c r="M99" i="5"/>
  <c r="S68" i="5"/>
  <c r="R61" i="5"/>
  <c r="Q54" i="5"/>
  <c r="N47" i="5"/>
  <c r="L105" i="5"/>
  <c r="L93" i="5"/>
  <c r="L86" i="5"/>
  <c r="M47" i="5"/>
  <c r="K87" i="5"/>
  <c r="S104" i="5"/>
  <c r="S96" i="5"/>
  <c r="S88" i="5"/>
  <c r="S80" i="5"/>
  <c r="K106" i="5"/>
  <c r="N109" i="5"/>
  <c r="N101" i="5"/>
  <c r="N93" i="5"/>
  <c r="N85" i="5"/>
  <c r="N60" i="5"/>
  <c r="R18" i="5"/>
  <c r="P34" i="5"/>
  <c r="K7" i="5"/>
  <c r="T138" i="2" a="1"/>
  <c r="T138" i="2" s="1"/>
  <c r="T147" i="2" a="1"/>
  <c r="T147" i="2" s="1"/>
  <c r="T144" i="2" a="1"/>
  <c r="T144" i="2" s="1"/>
  <c r="V6" i="7" a="1"/>
  <c r="V6" i="7" s="1"/>
  <c r="T5" i="2" a="1"/>
  <c r="T5" i="2" s="1"/>
  <c r="T120" i="2" l="1" a="1"/>
  <c r="T120" i="2" s="1"/>
  <c r="T14" i="2" a="1"/>
  <c r="T14" i="2" s="1"/>
  <c r="T122" i="2" a="1"/>
  <c r="T122" i="2" s="1"/>
  <c r="T132" i="2" a="1"/>
  <c r="T132" i="2" s="1"/>
  <c r="T17" i="2" a="1"/>
  <c r="T17" i="2" s="1"/>
  <c r="T27" i="2" a="1"/>
  <c r="T27" i="2" s="1"/>
  <c r="T141" i="2" a="1"/>
  <c r="T141" i="2" s="1"/>
  <c r="T52" i="2" a="1"/>
  <c r="T52" i="2" s="1"/>
  <c r="T24" i="2" a="1"/>
  <c r="T24" i="2" s="1"/>
  <c r="T38" i="2" a="1"/>
  <c r="T38" i="2" s="1"/>
  <c r="T153" i="2" a="1"/>
  <c r="T153" i="2" s="1"/>
  <c r="T136" i="2" a="1"/>
  <c r="T136" i="2" s="1"/>
  <c r="T129" i="2" a="1"/>
  <c r="T129" i="2" s="1"/>
  <c r="T133" i="2" a="1"/>
  <c r="T133" i="2" s="1"/>
  <c r="T8" i="2" a="1"/>
  <c r="T8" i="2" s="1"/>
  <c r="T49" i="2" a="1"/>
  <c r="T49" i="2" s="1"/>
  <c r="T124" i="2" a="1"/>
  <c r="T124" i="2" s="1"/>
  <c r="T22" i="2" a="1"/>
  <c r="T22" i="2" s="1"/>
  <c r="T34" i="2" a="1"/>
  <c r="T34" i="2" s="1"/>
  <c r="T7" i="2" a="1"/>
  <c r="T7" i="2" s="1"/>
  <c r="T47" i="2" a="1"/>
  <c r="T47" i="2" s="1"/>
  <c r="T31" i="2" a="1"/>
  <c r="T31" i="2" s="1"/>
  <c r="T155" i="2" a="1"/>
  <c r="T155" i="2" s="1"/>
  <c r="T113" i="2" a="1"/>
  <c r="T113" i="2" s="1"/>
  <c r="T146" i="2" a="1"/>
  <c r="T146" i="2" s="1"/>
  <c r="T20" i="2" a="1"/>
  <c r="T20" i="2" s="1"/>
  <c r="T44" i="2" a="1"/>
  <c r="T44" i="2" s="1"/>
  <c r="T46" i="2" a="1"/>
  <c r="T46" i="2" s="1"/>
  <c r="T45" i="2" a="1"/>
  <c r="T45" i="2" s="1"/>
  <c r="T142" i="2" a="1"/>
  <c r="T142" i="2" s="1"/>
  <c r="T48" i="2" a="1"/>
  <c r="T48" i="2" s="1"/>
  <c r="T150" i="2" a="1"/>
  <c r="T150" i="2" s="1"/>
  <c r="T145" i="2" a="1"/>
  <c r="T145" i="2" s="1"/>
  <c r="T115" i="2" a="1"/>
  <c r="T115" i="2" s="1"/>
  <c r="T139" i="2" a="1"/>
  <c r="T139" i="2" s="1"/>
  <c r="T125" i="2" a="1"/>
  <c r="T125" i="2" s="1"/>
  <c r="T25" i="2" a="1"/>
  <c r="T25" i="2" s="1"/>
  <c r="T12" i="2" a="1"/>
  <c r="T12" i="2" s="1"/>
  <c r="T36" i="2" a="1"/>
  <c r="T36" i="2" s="1"/>
  <c r="T117" i="2" a="1"/>
  <c r="T117" i="2" s="1"/>
  <c r="T23" i="2" a="1"/>
  <c r="T23" i="2" s="1"/>
  <c r="T154" i="2" a="1"/>
  <c r="T154" i="2" s="1"/>
  <c r="T21" i="2" a="1"/>
  <c r="T21" i="2" s="1"/>
  <c r="T97" i="5" a="1"/>
  <c r="T97" i="5" s="1"/>
  <c r="T9" i="5" a="1"/>
  <c r="T9" i="5" s="1"/>
  <c r="T33" i="5" a="1"/>
  <c r="T33" i="5" s="1"/>
  <c r="T7" i="5" a="1"/>
  <c r="T7" i="5" s="1"/>
  <c r="T104" i="5" a="1"/>
  <c r="T104" i="5" s="1"/>
  <c r="T103" i="5" a="1"/>
  <c r="T103" i="5" s="1"/>
  <c r="T98" i="5" a="1"/>
  <c r="T98" i="5" s="1"/>
  <c r="T31" i="5" a="1"/>
  <c r="T31" i="5" s="1"/>
  <c r="T94" i="5" a="1"/>
  <c r="T94" i="5" s="1"/>
  <c r="T110" i="5" a="1"/>
  <c r="T110" i="5" s="1"/>
  <c r="T32" i="5" a="1"/>
  <c r="T32" i="5" s="1"/>
  <c r="T102" i="5" a="1"/>
  <c r="T102" i="5" s="1"/>
  <c r="T35" i="5" a="1"/>
  <c r="T35" i="5" s="1"/>
  <c r="T90" i="5" a="1"/>
  <c r="T90" i="5" s="1"/>
  <c r="T30" i="5" a="1"/>
  <c r="T30" i="5" s="1"/>
  <c r="T88" i="5" a="1"/>
  <c r="T88" i="5" s="1"/>
  <c r="T34" i="5" a="1"/>
  <c r="T34" i="5" s="1"/>
  <c r="T96" i="5" a="1"/>
  <c r="T96" i="5" s="1"/>
  <c r="T6" i="5" a="1"/>
  <c r="T6" i="5" s="1"/>
  <c r="T22" i="5" a="1"/>
  <c r="T22" i="5" s="1"/>
  <c r="T29" i="5" a="1"/>
  <c r="T29" i="5" s="1"/>
  <c r="T37" i="5" a="1"/>
  <c r="T37" i="5" s="1"/>
  <c r="T16" i="5" a="1"/>
  <c r="T16" i="5" s="1"/>
  <c r="T80" i="5" a="1"/>
  <c r="T80" i="5" s="1"/>
  <c r="T11" i="5" a="1"/>
  <c r="T11" i="5" s="1"/>
  <c r="T19" i="5" a="1"/>
  <c r="T19" i="5" s="1"/>
  <c r="T27" i="5" a="1"/>
  <c r="T27" i="5" s="1"/>
  <c r="T5" i="5" a="1"/>
  <c r="T5" i="5" s="1"/>
  <c r="T26" i="5" a="1"/>
  <c r="T26" i="5" s="1"/>
  <c r="T18" i="5" a="1"/>
  <c r="T18" i="5" s="1"/>
  <c r="T28" i="5" a="1"/>
  <c r="T28" i="5" s="1"/>
  <c r="T83" i="5" a="1"/>
  <c r="T83" i="5" s="1"/>
  <c r="T87" i="5" a="1"/>
  <c r="T87" i="5" s="1"/>
  <c r="T79" i="5" a="1"/>
  <c r="T79" i="5" s="1"/>
  <c r="T100" i="5" a="1"/>
  <c r="T100" i="5" s="1"/>
  <c r="T108" i="5" a="1"/>
  <c r="T108" i="5" s="1"/>
  <c r="T92" i="5" a="1"/>
  <c r="T92" i="5" s="1"/>
  <c r="T84" i="5" a="1"/>
  <c r="T84" i="5" s="1"/>
  <c r="T14" i="5" a="1"/>
  <c r="T14" i="5" s="1"/>
  <c r="T15" i="5" a="1"/>
  <c r="T15" i="5" s="1"/>
  <c r="T109" i="5" a="1"/>
  <c r="T109" i="5" s="1"/>
  <c r="T93" i="5" a="1"/>
  <c r="T93" i="5" s="1"/>
  <c r="T99" i="5" a="1"/>
  <c r="T99" i="5" s="1"/>
  <c r="T89" i="5" a="1"/>
  <c r="T89" i="5" s="1"/>
  <c r="T81" i="5" a="1"/>
  <c r="T81" i="5" s="1"/>
  <c r="T111" i="5" a="1"/>
  <c r="T111" i="5" s="1"/>
  <c r="T107" i="5" a="1"/>
  <c r="T107" i="5" s="1"/>
  <c r="T21" i="5" a="1"/>
  <c r="T21" i="5" s="1"/>
  <c r="T13" i="5" a="1"/>
  <c r="T13" i="5" s="1"/>
  <c r="T106" i="5" a="1"/>
  <c r="T106" i="5" s="1"/>
  <c r="T82" i="5" a="1"/>
  <c r="T82" i="5" s="1"/>
  <c r="T101" i="5" a="1"/>
  <c r="T101" i="5" s="1"/>
  <c r="T95" i="5" a="1"/>
  <c r="T95" i="5" s="1"/>
  <c r="T24" i="5" a="1"/>
  <c r="T24" i="5" s="1"/>
  <c r="T8" i="5" a="1"/>
  <c r="T8" i="5" s="1"/>
  <c r="T10" i="5" a="1"/>
  <c r="T10" i="5" s="1"/>
  <c r="T91" i="5" a="1"/>
  <c r="T91" i="5" s="1"/>
  <c r="T23" i="5" a="1"/>
  <c r="T23" i="5" s="1"/>
  <c r="T25" i="5" a="1"/>
  <c r="T25" i="5" s="1"/>
  <c r="T86" i="5" a="1"/>
  <c r="T86" i="5" s="1"/>
  <c r="T105" i="5" a="1"/>
  <c r="T105" i="5" s="1"/>
  <c r="T85" i="5" a="1"/>
  <c r="T85" i="5" s="1"/>
  <c r="T36" i="5" a="1"/>
  <c r="T36" i="5" s="1"/>
  <c r="T12" i="5" a="1"/>
  <c r="T12" i="5" s="1"/>
  <c r="T20" i="5" a="1"/>
  <c r="T20" i="5" s="1"/>
  <c r="T17" i="5" a="1"/>
  <c r="T17" i="5" s="1"/>
</calcChain>
</file>

<file path=xl/sharedStrings.xml><?xml version="1.0" encoding="utf-8"?>
<sst xmlns="http://schemas.openxmlformats.org/spreadsheetml/2006/main" count="1379" uniqueCount="364">
  <si>
    <t xml:space="preserve"># Prot. vs. RNA Profile Dissimilarity Measure Over Phase Shifts </t>
  </si>
  <si>
    <t xml:space="preserve"># Time series file:  C:\Users\Francis Motta\PycharmProjects\biochron\proteomics\data\wild-type_linearSpline_time-series.tsv </t>
  </si>
  <si>
    <t xml:space="preserve"># No. of Randomized Curves:  10000 </t>
  </si>
  <si>
    <t>shift_0</t>
  </si>
  <si>
    <t>shift_1</t>
  </si>
  <si>
    <t>shift_2</t>
  </si>
  <si>
    <t>shift_3</t>
  </si>
  <si>
    <t>shift_4</t>
  </si>
  <si>
    <t>shift_5</t>
  </si>
  <si>
    <t>shift_6</t>
  </si>
  <si>
    <t>shift_7</t>
  </si>
  <si>
    <t>shift_8</t>
  </si>
  <si>
    <t>shift_9</t>
  </si>
  <si>
    <t>shift_10</t>
  </si>
  <si>
    <t>kt_diss_range</t>
  </si>
  <si>
    <t>kt_diss</t>
  </si>
  <si>
    <t>kt_diss_pval</t>
  </si>
  <si>
    <t>est_delay</t>
  </si>
  <si>
    <t>min_dist_flag</t>
  </si>
  <si>
    <t>min_pval_flag</t>
  </si>
  <si>
    <t>hc_flag</t>
  </si>
  <si>
    <t>ACE2_1_p_r1</t>
  </si>
  <si>
    <t>ACE2_1_p_r2</t>
  </si>
  <si>
    <t>ACE2_2_p_r1</t>
  </si>
  <si>
    <t>ACE2_2_p_r2</t>
  </si>
  <si>
    <t>ASH1_2_p_r1</t>
  </si>
  <si>
    <t>ASH1_2_p_r2</t>
  </si>
  <si>
    <t>BCK2_2_p_r1</t>
  </si>
  <si>
    <t>BCK2_2_p_r2</t>
  </si>
  <si>
    <t>BCK2_3_p_r2</t>
  </si>
  <si>
    <t>CIN8_1_p_r2</t>
  </si>
  <si>
    <t>CLB5_1_p_r1</t>
  </si>
  <si>
    <t>CLN2_2_p_r1</t>
  </si>
  <si>
    <t>CLN2_2_p_r2</t>
  </si>
  <si>
    <t>FHL1_2_p_r2</t>
  </si>
  <si>
    <t>HCM1_1_p_r1</t>
  </si>
  <si>
    <t>CDH1_1_p_r1</t>
  </si>
  <si>
    <t>CDH1_1_p_r2</t>
  </si>
  <si>
    <t>CIC1_1_p_r1</t>
  </si>
  <si>
    <t>CIC1_1_p_r2</t>
  </si>
  <si>
    <t>CIC1_2_p_r1</t>
  </si>
  <si>
    <t>CIC1_2_p_r2</t>
  </si>
  <si>
    <t>HCM1_1_p_r2</t>
  </si>
  <si>
    <t>HCM1_2_p_r1</t>
  </si>
  <si>
    <t>CLB2_2_p_r1</t>
  </si>
  <si>
    <t>CLB2_2_p_r2</t>
  </si>
  <si>
    <t>HCM1_2_p_r2</t>
  </si>
  <si>
    <t>MCM1_1_p_r1</t>
  </si>
  <si>
    <t>MSN4_2_p_r2</t>
  </si>
  <si>
    <t>NDD1_1_p_r1</t>
  </si>
  <si>
    <t>NDD1_1_p_r2</t>
  </si>
  <si>
    <t>CLB6_1_p_r1</t>
  </si>
  <si>
    <t>CLB6_1_p_r2</t>
  </si>
  <si>
    <t>CLB6_2_p_r2</t>
  </si>
  <si>
    <t>CLN2_1_p_r1</t>
  </si>
  <si>
    <t>CLN2_1_p_r2</t>
  </si>
  <si>
    <t>NDD1_2_p_r1</t>
  </si>
  <si>
    <t>NDD1_2_p_r2</t>
  </si>
  <si>
    <t>CLN3_2_p_r1</t>
  </si>
  <si>
    <t>CLN3_2_p_r2</t>
  </si>
  <si>
    <t>CLN3_3_p_r2</t>
  </si>
  <si>
    <t>ELM1_1_p_r1</t>
  </si>
  <si>
    <t>ELM1_1_p_r2</t>
  </si>
  <si>
    <t>ELM1_2_p_r1</t>
  </si>
  <si>
    <t>ELM1_2_p_r2</t>
  </si>
  <si>
    <t>NRM1_1_p_r1</t>
  </si>
  <si>
    <t>NRM1_1_p_r2</t>
  </si>
  <si>
    <t>NRM1_2_p_r1</t>
  </si>
  <si>
    <t>NRM1_2_p_r2</t>
  </si>
  <si>
    <t>FHL1_3_p_r2</t>
  </si>
  <si>
    <t>PCL1_1_p_r1</t>
  </si>
  <si>
    <t>PCL1_1_p_r2</t>
  </si>
  <si>
    <t>FKH1_2_p_r1</t>
  </si>
  <si>
    <t>PDS1_2_p_r1</t>
  </si>
  <si>
    <t>PDS1_2_p_r2</t>
  </si>
  <si>
    <t>FKH2_2_p_r1</t>
  </si>
  <si>
    <t>FKH2_2_p_r2</t>
  </si>
  <si>
    <t>PHD1_1_p_r1</t>
  </si>
  <si>
    <t>PLM2_1_p_r1</t>
  </si>
  <si>
    <t>GAT1_2_p_r1</t>
  </si>
  <si>
    <t>GAT1_2_p_r2</t>
  </si>
  <si>
    <t>PLM2_1_p_r2</t>
  </si>
  <si>
    <t>PLM2_2_p_r1</t>
  </si>
  <si>
    <t>PLM2_2_p_r2</t>
  </si>
  <si>
    <t>SFG1_2_p_r1</t>
  </si>
  <si>
    <t>INO4_1_p_r1</t>
  </si>
  <si>
    <t>INO4_1_p_r2</t>
  </si>
  <si>
    <t>INO4_2_p_r1</t>
  </si>
  <si>
    <t>INO4_3_p_r2</t>
  </si>
  <si>
    <t>SFG1_2_p_r2</t>
  </si>
  <si>
    <t>SWI4_1_p_r2</t>
  </si>
  <si>
    <t>SWI4_2_p_r2</t>
  </si>
  <si>
    <t>SWI5_1_p_r1</t>
  </si>
  <si>
    <t>MBP1_2_p_r1</t>
  </si>
  <si>
    <t>MBP1_2_p_r2</t>
  </si>
  <si>
    <t>SWI5_1_p_r2</t>
  </si>
  <si>
    <t>SWI5_3_p_r1</t>
  </si>
  <si>
    <t>MET32_1_p_r1</t>
  </si>
  <si>
    <t>MET32_1_p_r2</t>
  </si>
  <si>
    <t>SWI5_3_p_r2</t>
  </si>
  <si>
    <t>TOS4_1_p_r1</t>
  </si>
  <si>
    <t>MSN2_2_p_r1</t>
  </si>
  <si>
    <t>MSN2_2_p_r2</t>
  </si>
  <si>
    <t>TOS4_1_p_r2</t>
  </si>
  <si>
    <t>TOS4_2_p_r1</t>
  </si>
  <si>
    <t>MSN4_3_p_r2</t>
  </si>
  <si>
    <t>TOS4_2_p_r2</t>
  </si>
  <si>
    <t>YHP1_wb_p_r2</t>
  </si>
  <si>
    <t>YOX1_1_p_r1</t>
  </si>
  <si>
    <t>CLB5_1_p_r2</t>
  </si>
  <si>
    <t>MSN4_2_p_r1</t>
  </si>
  <si>
    <t>YHP1_wb_p_r1</t>
  </si>
  <si>
    <t>CLB2_wb_p_r1</t>
  </si>
  <si>
    <t>FHL1_2_p_r1</t>
  </si>
  <si>
    <t>GAT1_1_p_r1</t>
  </si>
  <si>
    <t>PHD1_1_p_r2</t>
  </si>
  <si>
    <t>PCL1_2_p_r1</t>
  </si>
  <si>
    <t>PCL2_2_p_r1</t>
  </si>
  <si>
    <t>FKH1_1_p_r2</t>
  </si>
  <si>
    <t>SWI4_2_p_r1</t>
  </si>
  <si>
    <t>CLB2_wb_p_r2</t>
  </si>
  <si>
    <t>PDS1_3_p_r2</t>
  </si>
  <si>
    <t>CLB2_wb_p_r3</t>
  </si>
  <si>
    <t>SWI6_2_p_r1</t>
  </si>
  <si>
    <t>CDC20_1_p_r1</t>
  </si>
  <si>
    <t>YOX1_1_p_r2</t>
  </si>
  <si>
    <t>SWI4_1_p_r1</t>
  </si>
  <si>
    <t>CIN8_1_p_r1</t>
  </si>
  <si>
    <t>RIM11_2_p_r1</t>
  </si>
  <si>
    <t>RIM11_2_p_r2</t>
  </si>
  <si>
    <t>SFG1_1_p_r2</t>
  </si>
  <si>
    <t>PCL2_2_p_r2</t>
  </si>
  <si>
    <t>FHL1_1_p_r2</t>
  </si>
  <si>
    <t>CDC20_1_p_r2</t>
  </si>
  <si>
    <t>FKH2_1_p_r1</t>
  </si>
  <si>
    <t>SWI4_3_p_r1</t>
  </si>
  <si>
    <t>IXR1_2_p_r1</t>
  </si>
  <si>
    <t>STB1_1_p_r1</t>
  </si>
  <si>
    <t>STB1_1_p_r2</t>
  </si>
  <si>
    <t>STB1_2_p_r1</t>
  </si>
  <si>
    <t>STB1_2_p_r2</t>
  </si>
  <si>
    <t>STB1_3_p_r1</t>
  </si>
  <si>
    <t>STB1_3_p_r2</t>
  </si>
  <si>
    <t>SWE1_1_p_r2</t>
  </si>
  <si>
    <t>SWE1_2_p_r1</t>
  </si>
  <si>
    <t>SIC1_1_p_r2</t>
  </si>
  <si>
    <t>SIC1_1_p_r1</t>
  </si>
  <si>
    <t>FKH2_1_p_r2</t>
  </si>
  <si>
    <t>FHL1_1_p_r1</t>
  </si>
  <si>
    <t>MBP1_1_p_r1</t>
  </si>
  <si>
    <t>MCM1_1_p_r2</t>
  </si>
  <si>
    <t>SWI6_2_p_r2</t>
  </si>
  <si>
    <t>SIC1_2_p_r2</t>
  </si>
  <si>
    <t>SIC1_2_p_r1</t>
  </si>
  <si>
    <t>FKH1_1_p_r1</t>
  </si>
  <si>
    <t>SWI6_1_p_r1</t>
  </si>
  <si>
    <t>SWI6_1_p_r2</t>
  </si>
  <si>
    <t>SWI4_3_p_r2</t>
  </si>
  <si>
    <t>CDC28_1_p_r2</t>
  </si>
  <si>
    <t>SWI6_3_p_r2</t>
  </si>
  <si>
    <t>TAF12_1_p_r1</t>
  </si>
  <si>
    <t>TAF12_1_p_r2</t>
  </si>
  <si>
    <t>TAF12_2_p_r1</t>
  </si>
  <si>
    <t>YHP1_wb_p_r3</t>
  </si>
  <si>
    <t>MSN2_1_p_r2</t>
  </si>
  <si>
    <t>MSN2_1_p_r1</t>
  </si>
  <si>
    <t>IXR1_2_p_r2</t>
  </si>
  <si>
    <t>UME6_1_p_r1</t>
  </si>
  <si>
    <t>UME6_1_p_r2</t>
  </si>
  <si>
    <t>UME6_2_p_r1</t>
  </si>
  <si>
    <t>UME6_2_p_r2</t>
  </si>
  <si>
    <t>VPS9_1_p_r1</t>
  </si>
  <si>
    <t>VPS9_1_p_r2</t>
  </si>
  <si>
    <t>VPS9_2_p_r1</t>
  </si>
  <si>
    <t>VPS9_2_p_r2</t>
  </si>
  <si>
    <t>WHI5_1_p_r1</t>
  </si>
  <si>
    <t>WHI5_1_p_r2</t>
  </si>
  <si>
    <t>YHP1_1_p_r1</t>
  </si>
  <si>
    <t>YHP1_2_p_r1</t>
  </si>
  <si>
    <t>YHP1_2_p_r2</t>
  </si>
  <si>
    <t>MBP1_1_p_r2</t>
  </si>
  <si>
    <t>CDC28_2_p_r2</t>
  </si>
  <si>
    <t>CDC28_1_p_r1</t>
  </si>
  <si>
    <t>CDC28_2_p_r1</t>
  </si>
  <si>
    <t>GAT1_1_p_r2</t>
  </si>
  <si>
    <t>YOX1_2_p_r1</t>
  </si>
  <si>
    <t>YOX1_2_p_r2</t>
  </si>
  <si>
    <t>YOX1_3_p_r2</t>
  </si>
  <si>
    <t>gene</t>
  </si>
  <si>
    <t>ACE2</t>
  </si>
  <si>
    <t>ASH1</t>
  </si>
  <si>
    <t>BCK2</t>
  </si>
  <si>
    <t>CDC20</t>
  </si>
  <si>
    <t>CDC28</t>
  </si>
  <si>
    <t>CDH1</t>
  </si>
  <si>
    <t>CIC1</t>
  </si>
  <si>
    <t>CIN8</t>
  </si>
  <si>
    <t>CLB2</t>
  </si>
  <si>
    <t>CLB5</t>
  </si>
  <si>
    <t>CLB6</t>
  </si>
  <si>
    <t>CLN2</t>
  </si>
  <si>
    <t>peptide</t>
  </si>
  <si>
    <t>pep</t>
  </si>
  <si>
    <t>rep</t>
  </si>
  <si>
    <t>CLN3</t>
  </si>
  <si>
    <t>ELM1</t>
  </si>
  <si>
    <t>FHL1</t>
  </si>
  <si>
    <t>FKH1</t>
  </si>
  <si>
    <t>FKH2</t>
  </si>
  <si>
    <t>GAT1</t>
  </si>
  <si>
    <t>HCM1</t>
  </si>
  <si>
    <t>INO4</t>
  </si>
  <si>
    <t>IXR1</t>
  </si>
  <si>
    <t>MBP1</t>
  </si>
  <si>
    <t>MCM1</t>
  </si>
  <si>
    <t>MET32</t>
  </si>
  <si>
    <t>MSN2</t>
  </si>
  <si>
    <t>MSN4</t>
  </si>
  <si>
    <t>NDD1</t>
  </si>
  <si>
    <t>NRM1</t>
  </si>
  <si>
    <t>PCL1</t>
  </si>
  <si>
    <t>PCL2</t>
  </si>
  <si>
    <t>PDS1</t>
  </si>
  <si>
    <t>PHD1</t>
  </si>
  <si>
    <t>PLM2</t>
  </si>
  <si>
    <t>RIM11</t>
  </si>
  <si>
    <t>SFG1</t>
  </si>
  <si>
    <t>SIC1</t>
  </si>
  <si>
    <t>STB1</t>
  </si>
  <si>
    <t>SWE1</t>
  </si>
  <si>
    <t>SWI4</t>
  </si>
  <si>
    <t>SWI5</t>
  </si>
  <si>
    <t>SWI6</t>
  </si>
  <si>
    <t>TAF12</t>
  </si>
  <si>
    <t>TOS4</t>
  </si>
  <si>
    <t>UME6</t>
  </si>
  <si>
    <t>VPS9</t>
  </si>
  <si>
    <t>WHI5</t>
  </si>
  <si>
    <t>YHP1</t>
  </si>
  <si>
    <t>YOX1</t>
  </si>
  <si>
    <t>wb1</t>
  </si>
  <si>
    <t>wb2</t>
  </si>
  <si>
    <t>wb3</t>
  </si>
  <si>
    <t>pep. 1 (rep. 1)</t>
  </si>
  <si>
    <t>pep. 1 (rep. 2)</t>
  </si>
  <si>
    <t>pep. 2 (rep. 1)</t>
  </si>
  <si>
    <t>pep. 2 (rep. 2)</t>
  </si>
  <si>
    <t>pep. 3 (rep. 1)</t>
  </si>
  <si>
    <t>pep. 3 (rep. 2)</t>
  </si>
  <si>
    <t>wb (rep. 1)</t>
  </si>
  <si>
    <t>wb (rep. 2)</t>
  </si>
  <si>
    <t>wb (rep. 3)</t>
  </si>
  <si>
    <t>id_suffix:</t>
  </si>
  <si>
    <t>legend labels:</t>
  </si>
  <si>
    <t>min value sorter</t>
  </si>
  <si>
    <t>average value sorter</t>
  </si>
  <si>
    <t>kt_diss_pval table (sorted by each gene's min p-value)</t>
  </si>
  <si>
    <t>original_id</t>
  </si>
  <si>
    <t>short_id</t>
  </si>
  <si>
    <t>est_delay table (sorted by average delay estimate)</t>
  </si>
  <si>
    <t>est_delay table (sorted by delay estimate)</t>
  </si>
  <si>
    <t>value sorter</t>
  </si>
  <si>
    <t>kt_diss_pval table (sorted by p-value)</t>
  </si>
  <si>
    <t>kt_diss table (sorted by p-value)</t>
  </si>
  <si>
    <t>kt_diss table (sorted by each gene's min p-value)</t>
  </si>
  <si>
    <t xml:space="preserve"># Time series file:  C:\Users\Francis Motta\PycharmProjects\biochron\proteomics\data\clb1-6_linearSpline_time-series.tsv </t>
  </si>
  <si>
    <t>ASE1_3_p_r1</t>
  </si>
  <si>
    <t>ASE1_3_p_r2</t>
  </si>
  <si>
    <t>BCK2_3_p_r1</t>
  </si>
  <si>
    <t>CDC28_3_p_r1</t>
  </si>
  <si>
    <t>CDC28_3_p_r2</t>
  </si>
  <si>
    <t>CDH1_3_p_r1</t>
  </si>
  <si>
    <t>CDH1_3_p_r2</t>
  </si>
  <si>
    <t>CDH1_4_p_r1</t>
  </si>
  <si>
    <t>CDH1_5_p_r1</t>
  </si>
  <si>
    <t>CDH1_5_p_r2</t>
  </si>
  <si>
    <t>FHL1_3_p_r1</t>
  </si>
  <si>
    <t>INO4_3_p_r1</t>
  </si>
  <si>
    <t>MSN4_3_p_r1</t>
  </si>
  <si>
    <t>NRM1_wb_p_r1</t>
  </si>
  <si>
    <t>NRM1_wb_p_r2</t>
  </si>
  <si>
    <t>PCL1_2_p_r2</t>
  </si>
  <si>
    <t>PDS1_3_p_r1</t>
  </si>
  <si>
    <t>SWE1_1_p_r1</t>
  </si>
  <si>
    <t>SWI6_3_p_r1</t>
  </si>
  <si>
    <t>WHI5_2_p_r1</t>
  </si>
  <si>
    <t>WHI5_2_p_r2</t>
  </si>
  <si>
    <t>YHP1_3_p_r1</t>
  </si>
  <si>
    <t>YHP1_3_p_r2</t>
  </si>
  <si>
    <t>YHP1_4_p_r1</t>
  </si>
  <si>
    <t>YHP1_4_p_r2</t>
  </si>
  <si>
    <t>YHP1_5_p_r1</t>
  </si>
  <si>
    <t>YHP1_5_p_r2</t>
  </si>
  <si>
    <t>shift_times:</t>
  </si>
  <si>
    <t>mRNA</t>
  </si>
  <si>
    <t>wild-type rep. 1 empirical p-value</t>
  </si>
  <si>
    <t>wild-type rep. 1 TAKT similarity</t>
  </si>
  <si>
    <t>wild-type rep. 2 TAKT similarity</t>
  </si>
  <si>
    <r>
      <rPr>
        <i/>
        <sz val="11"/>
        <color theme="1"/>
        <rFont val="Calibri"/>
        <family val="2"/>
        <scheme val="minor"/>
      </rPr>
      <t>clb1-6</t>
    </r>
    <r>
      <rPr>
        <sz val="11"/>
        <color theme="1"/>
        <rFont val="Calibri"/>
        <family val="2"/>
        <scheme val="minor"/>
      </rPr>
      <t xml:space="preserve"> rep. 1 TAKT similarity</t>
    </r>
  </si>
  <si>
    <r>
      <rPr>
        <i/>
        <sz val="11"/>
        <color theme="1"/>
        <rFont val="Calibri"/>
        <family val="2"/>
        <scheme val="minor"/>
      </rPr>
      <t>clb1-6</t>
    </r>
    <r>
      <rPr>
        <sz val="11"/>
        <color theme="1"/>
        <rFont val="Calibri"/>
        <family val="2"/>
        <scheme val="minor"/>
      </rPr>
      <t xml:space="preserve"> rep. 2 TAKT similarity</t>
    </r>
  </si>
  <si>
    <t>wild-type rep. 2 empirical p-value</t>
  </si>
  <si>
    <t>clb1-6 rep. 1 empirical p-value</t>
  </si>
  <si>
    <t>clb1-6 rep. 2 empirical p-value</t>
  </si>
  <si>
    <t>ACE2_1</t>
  </si>
  <si>
    <t>ACE2_2</t>
  </si>
  <si>
    <t>ASH1_2</t>
  </si>
  <si>
    <t>CDC20_1</t>
  </si>
  <si>
    <t>CDC28_1</t>
  </si>
  <si>
    <t>CDC28_2</t>
  </si>
  <si>
    <t>CIN8_1</t>
  </si>
  <si>
    <t>CLB5_1</t>
  </si>
  <si>
    <t>CLN2_1</t>
  </si>
  <si>
    <t>CLN2_2</t>
  </si>
  <si>
    <t>FHL1_1</t>
  </si>
  <si>
    <t>FHL1_2</t>
  </si>
  <si>
    <t>FKH1_1</t>
  </si>
  <si>
    <t>FKH2_1</t>
  </si>
  <si>
    <t>GAT1_1</t>
  </si>
  <si>
    <t>HCM1_1</t>
  </si>
  <si>
    <t>HCM1_2</t>
  </si>
  <si>
    <t>IXR1_2</t>
  </si>
  <si>
    <t>MBP1_1</t>
  </si>
  <si>
    <t>MCM1_1</t>
  </si>
  <si>
    <t>MSN2_1</t>
  </si>
  <si>
    <t>MSN4_2</t>
  </si>
  <si>
    <t>NDD1_1</t>
  </si>
  <si>
    <t>NDD1_2</t>
  </si>
  <si>
    <t>NRM1_1</t>
  </si>
  <si>
    <t>NRM1_2</t>
  </si>
  <si>
    <t>PCL1_1</t>
  </si>
  <si>
    <t>PCL2_2</t>
  </si>
  <si>
    <t>PDS1_2</t>
  </si>
  <si>
    <t>PHD1_1</t>
  </si>
  <si>
    <t>PLM2_1</t>
  </si>
  <si>
    <t>PLM2_2</t>
  </si>
  <si>
    <t>SFG1_2</t>
  </si>
  <si>
    <t>SIC1_1</t>
  </si>
  <si>
    <t>SIC1_2</t>
  </si>
  <si>
    <t>SWI4_1</t>
  </si>
  <si>
    <t>SWI4_2</t>
  </si>
  <si>
    <t>SWI4_3</t>
  </si>
  <si>
    <t>SWI5_1</t>
  </si>
  <si>
    <t>SWI5_3</t>
  </si>
  <si>
    <t>SWI6_2</t>
  </si>
  <si>
    <t>TOS4_1</t>
  </si>
  <si>
    <t>TOS4_2</t>
  </si>
  <si>
    <t>YOX1_1</t>
  </si>
  <si>
    <t>CLB2_wb</t>
  </si>
  <si>
    <t>YHP1_wb</t>
  </si>
  <si>
    <t>All WT Protein Measurements</t>
  </si>
  <si>
    <t>High Confidence WT Protein Measurements</t>
  </si>
  <si>
    <t>Minimal RNA vs. Prot TAKT WT Protein Measurements</t>
  </si>
  <si>
    <t>rep_suffix:</t>
  </si>
  <si>
    <t>Table 1 (wt &amp; clb1-6 empirical p-values)</t>
  </si>
  <si>
    <t>wild-type rep. 1 estimated delay</t>
  </si>
  <si>
    <t>wild-type rep. 2 estimated delay</t>
  </si>
  <si>
    <t>clb1-6 rep. 1 estimated delay</t>
  </si>
  <si>
    <t>clb1-6 rep. 2 estimated delay</t>
  </si>
  <si>
    <t>change in delay estimate (1,1)</t>
  </si>
  <si>
    <t>change in delay estimate (1,2)</t>
  </si>
  <si>
    <t>change in delay estimate (2,1)</t>
  </si>
  <si>
    <t>change in delay estimate (2,2)</t>
  </si>
  <si>
    <t>stdev across replicate comparisons</t>
  </si>
  <si>
    <t>Table X (wt &amp; clb1-6 delay estimates for high confidence peptides sorted by stdev)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</si>
</sst>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"/>
    <numFmt numFmtId="173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6" fillId="0" borderId="11" xfId="0" applyFont="1" applyBorder="1"/>
    <xf numFmtId="0" fontId="0" fillId="0" borderId="11" xfId="0" applyBorder="1"/>
    <xf numFmtId="0" fontId="19" fillId="0" borderId="0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73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FF0000"/>
      </font>
    </dxf>
    <dxf>
      <font>
        <color theme="8" tint="-0.24994659260841701"/>
      </font>
    </dxf>
    <dxf>
      <font>
        <color rgb="FFFF0000"/>
      </font>
    </dxf>
    <dxf>
      <font>
        <color theme="8" tint="-0.24994659260841701"/>
      </font>
    </dxf>
    <dxf>
      <font>
        <b/>
        <i val="0"/>
        <color theme="8" tint="-0.24994659260841701"/>
      </font>
    </dxf>
  </dxfs>
  <tableStyles count="0" defaultTableStyle="TableStyleMedium2" defaultPivotStyle="PivotStyleLight16"/>
  <colors>
    <mruColors>
      <color rgb="FFE03C3C"/>
      <color rgb="FFFF8001"/>
      <color rgb="FFC3FF01"/>
      <color rgb="FF8D1717"/>
      <color rgb="FF941818"/>
      <color rgb="FF5FD37D"/>
      <color rgb="FF1B632E"/>
      <color rgb="FFB889DB"/>
      <color rgb="FFD95E19"/>
      <color rgb="FFED7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TAKT</a:t>
            </a:r>
            <a:r>
              <a:rPr lang="en-US" sz="2400" baseline="0"/>
              <a:t> Empirical </a:t>
            </a:r>
            <a:r>
              <a:rPr lang="en-US" sz="2400" i="0" baseline="0"/>
              <a:t>p</a:t>
            </a:r>
            <a:r>
              <a:rPr lang="en-US" sz="2400" baseline="0"/>
              <a:t>-value (All Measurements)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wt_kt_diss_all!$K$1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wt_kt_diss_all!$K$5:$K$52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1.1999999999999999E-3</c:v>
                </c:pt>
                <c:pt idx="17">
                  <c:v>0</c:v>
                </c:pt>
                <c:pt idx="18">
                  <c:v>#N/A</c:v>
                </c:pt>
                <c:pt idx="19">
                  <c:v>1.1599999999999999E-2</c:v>
                </c:pt>
                <c:pt idx="20">
                  <c:v>1.1000000000000001E-3</c:v>
                </c:pt>
                <c:pt idx="21">
                  <c:v>0.31430000000000002</c:v>
                </c:pt>
                <c:pt idx="22">
                  <c:v>0</c:v>
                </c:pt>
                <c:pt idx="23">
                  <c:v>0.94730000000000003</c:v>
                </c:pt>
                <c:pt idx="24">
                  <c:v>2.0000000000000001E-4</c:v>
                </c:pt>
                <c:pt idx="25">
                  <c:v>0.14099999999999999</c:v>
                </c:pt>
                <c:pt idx="26">
                  <c:v>0.51029999999999998</c:v>
                </c:pt>
                <c:pt idx="27">
                  <c:v>0.499</c:v>
                </c:pt>
                <c:pt idx="28">
                  <c:v>8.9999999999999998E-4</c:v>
                </c:pt>
                <c:pt idx="29">
                  <c:v>#N/A</c:v>
                </c:pt>
                <c:pt idx="30">
                  <c:v>2.8999999999999998E-3</c:v>
                </c:pt>
                <c:pt idx="31">
                  <c:v>3.5000000000000001E-3</c:v>
                </c:pt>
                <c:pt idx="32">
                  <c:v>#N/A</c:v>
                </c:pt>
                <c:pt idx="33">
                  <c:v>9.7999999999999997E-3</c:v>
                </c:pt>
                <c:pt idx="34">
                  <c:v>0.45090000000000002</c:v>
                </c:pt>
                <c:pt idx="35">
                  <c:v>0.99980000000000002</c:v>
                </c:pt>
                <c:pt idx="36">
                  <c:v>0.14330000000000001</c:v>
                </c:pt>
                <c:pt idx="37">
                  <c:v>1.3899999999999999E-2</c:v>
                </c:pt>
                <c:pt idx="38">
                  <c:v>#N/A</c:v>
                </c:pt>
                <c:pt idx="39">
                  <c:v>8.0299999999999996E-2</c:v>
                </c:pt>
                <c:pt idx="40">
                  <c:v>7.2900000000000006E-2</c:v>
                </c:pt>
                <c:pt idx="41">
                  <c:v>0.1016</c:v>
                </c:pt>
                <c:pt idx="42">
                  <c:v>0.11310000000000001</c:v>
                </c:pt>
                <c:pt idx="43">
                  <c:v>0.33939999999999998</c:v>
                </c:pt>
                <c:pt idx="44">
                  <c:v>0.25080000000000002</c:v>
                </c:pt>
                <c:pt idx="45">
                  <c:v>#N/A</c:v>
                </c:pt>
                <c:pt idx="46">
                  <c:v>0.54400000000000004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0-4B4E-838B-52C0F3C913A7}"/>
            </c:ext>
          </c:extLst>
        </c:ser>
        <c:ser>
          <c:idx val="1"/>
          <c:order val="1"/>
          <c:tx>
            <c:strRef>
              <c:f>wt_kt_diss_all!$L$1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wt_kt_diss_all!$L$5:$L$52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1E-4</c:v>
                </c:pt>
                <c:pt idx="11">
                  <c:v>#N/A</c:v>
                </c:pt>
                <c:pt idx="12">
                  <c:v>2.0000000000000001E-4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0</c:v>
                </c:pt>
                <c:pt idx="17">
                  <c:v>1.8700000000000001E-2</c:v>
                </c:pt>
                <c:pt idx="18">
                  <c:v>8.8400000000000006E-2</c:v>
                </c:pt>
                <c:pt idx="19">
                  <c:v>1.5E-3</c:v>
                </c:pt>
                <c:pt idx="20">
                  <c:v>0</c:v>
                </c:pt>
                <c:pt idx="21">
                  <c:v>0.28339999999999999</c:v>
                </c:pt>
                <c:pt idx="22">
                  <c:v>1E-3</c:v>
                </c:pt>
                <c:pt idx="23">
                  <c:v>#N/A</c:v>
                </c:pt>
                <c:pt idx="24">
                  <c:v>0.86539999999999995</c:v>
                </c:pt>
                <c:pt idx="25">
                  <c:v>2.9999999999999997E-4</c:v>
                </c:pt>
                <c:pt idx="26">
                  <c:v>0.72219999999999995</c:v>
                </c:pt>
                <c:pt idx="27">
                  <c:v>6.9999999999999999E-4</c:v>
                </c:pt>
                <c:pt idx="28">
                  <c:v>2.5999999999999999E-3</c:v>
                </c:pt>
                <c:pt idx="29">
                  <c:v>#N/A</c:v>
                </c:pt>
                <c:pt idx="30">
                  <c:v>1.0999999999999999E-2</c:v>
                </c:pt>
                <c:pt idx="31">
                  <c:v>2.58E-2</c:v>
                </c:pt>
                <c:pt idx="32">
                  <c:v>#N/A</c:v>
                </c:pt>
                <c:pt idx="33">
                  <c:v>8.8000000000000005E-3</c:v>
                </c:pt>
                <c:pt idx="34">
                  <c:v>0.1797</c:v>
                </c:pt>
                <c:pt idx="35">
                  <c:v>9.7999999999999997E-3</c:v>
                </c:pt>
                <c:pt idx="36">
                  <c:v>2.0799999999999999E-2</c:v>
                </c:pt>
                <c:pt idx="37">
                  <c:v>0.36420000000000002</c:v>
                </c:pt>
                <c:pt idx="38">
                  <c:v>#N/A</c:v>
                </c:pt>
                <c:pt idx="39">
                  <c:v>6.0499999999999998E-2</c:v>
                </c:pt>
                <c:pt idx="40">
                  <c:v>0.47949999999999998</c:v>
                </c:pt>
                <c:pt idx="41">
                  <c:v>0.8337</c:v>
                </c:pt>
                <c:pt idx="42">
                  <c:v>0.79159999999999997</c:v>
                </c:pt>
                <c:pt idx="43">
                  <c:v>0.99939999999999996</c:v>
                </c:pt>
                <c:pt idx="44">
                  <c:v>0.19550000000000001</c:v>
                </c:pt>
                <c:pt idx="45">
                  <c:v>#N/A</c:v>
                </c:pt>
                <c:pt idx="46">
                  <c:v>0.25790000000000002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0-4B4E-838B-52C0F3C913A7}"/>
            </c:ext>
          </c:extLst>
        </c:ser>
        <c:ser>
          <c:idx val="2"/>
          <c:order val="2"/>
          <c:tx>
            <c:strRef>
              <c:f>wt_kt_diss_all!$M$1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wt_kt_diss_all!$M$5:$M$52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1E-4</c:v>
                </c:pt>
                <c:pt idx="14">
                  <c:v>8.0000000000000004E-4</c:v>
                </c:pt>
                <c:pt idx="15">
                  <c:v>0</c:v>
                </c:pt>
                <c:pt idx="16">
                  <c:v>#N/A</c:v>
                </c:pt>
                <c:pt idx="17">
                  <c:v>#N/A</c:v>
                </c:pt>
                <c:pt idx="18">
                  <c:v>0</c:v>
                </c:pt>
                <c:pt idx="19">
                  <c:v>2.0000000000000001E-4</c:v>
                </c:pt>
                <c:pt idx="20">
                  <c:v>2.9999999999999997E-4</c:v>
                </c:pt>
                <c:pt idx="21">
                  <c:v>0</c:v>
                </c:pt>
                <c:pt idx="22">
                  <c:v>1.6000000000000001E-3</c:v>
                </c:pt>
                <c:pt idx="23">
                  <c:v>0.2117</c:v>
                </c:pt>
                <c:pt idx="24">
                  <c:v>0.30769999999999997</c:v>
                </c:pt>
                <c:pt idx="25">
                  <c:v>1.2500000000000001E-2</c:v>
                </c:pt>
                <c:pt idx="26">
                  <c:v>8.0000000000000004E-4</c:v>
                </c:pt>
                <c:pt idx="27">
                  <c:v>#N/A</c:v>
                </c:pt>
                <c:pt idx="28">
                  <c:v>#N/A</c:v>
                </c:pt>
                <c:pt idx="29">
                  <c:v>2.5999999999999999E-3</c:v>
                </c:pt>
                <c:pt idx="30">
                  <c:v>1.55E-2</c:v>
                </c:pt>
                <c:pt idx="31">
                  <c:v>2.5999999999999999E-2</c:v>
                </c:pt>
                <c:pt idx="32">
                  <c:v>4.3E-3</c:v>
                </c:pt>
                <c:pt idx="33">
                  <c:v>9.9099999999999994E-2</c:v>
                </c:pt>
                <c:pt idx="34">
                  <c:v>0.18890000000000001</c:v>
                </c:pt>
                <c:pt idx="35">
                  <c:v>0.96740000000000004</c:v>
                </c:pt>
                <c:pt idx="36">
                  <c:v>1.04E-2</c:v>
                </c:pt>
                <c:pt idx="37">
                  <c:v>0.1163</c:v>
                </c:pt>
                <c:pt idx="38">
                  <c:v>4.87E-2</c:v>
                </c:pt>
                <c:pt idx="39">
                  <c:v>#N/A</c:v>
                </c:pt>
                <c:pt idx="40">
                  <c:v>6.1199999999999997E-2</c:v>
                </c:pt>
                <c:pt idx="41">
                  <c:v>#N/A</c:v>
                </c:pt>
                <c:pt idx="42">
                  <c:v>#N/A</c:v>
                </c:pt>
                <c:pt idx="43">
                  <c:v>0.1598</c:v>
                </c:pt>
                <c:pt idx="44">
                  <c:v>0.5171</c:v>
                </c:pt>
                <c:pt idx="45">
                  <c:v>0.22459999999999999</c:v>
                </c:pt>
                <c:pt idx="46">
                  <c:v>0.62180000000000002</c:v>
                </c:pt>
                <c:pt idx="47">
                  <c:v>0.29870000000000002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0-4B4E-838B-52C0F3C913A7}"/>
            </c:ext>
          </c:extLst>
        </c:ser>
        <c:ser>
          <c:idx val="3"/>
          <c:order val="3"/>
          <c:tx>
            <c:strRef>
              <c:f>wt_kt_diss_all!$N$1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wt_kt_diss_all!$N$5:$N$52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0</c:v>
                </c:pt>
                <c:pt idx="14">
                  <c:v>#N/A</c:v>
                </c:pt>
                <c:pt idx="15">
                  <c:v>8.9999999999999998E-4</c:v>
                </c:pt>
                <c:pt idx="16">
                  <c:v>#N/A</c:v>
                </c:pt>
                <c:pt idx="17">
                  <c:v>#N/A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0.4415</c:v>
                </c:pt>
                <c:pt idx="22">
                  <c:v>0</c:v>
                </c:pt>
                <c:pt idx="23">
                  <c:v>0.9829</c:v>
                </c:pt>
                <c:pt idx="24">
                  <c:v>0.43840000000000001</c:v>
                </c:pt>
                <c:pt idx="25">
                  <c:v>#N/A</c:v>
                </c:pt>
                <c:pt idx="26">
                  <c:v>2.3E-2</c:v>
                </c:pt>
                <c:pt idx="27">
                  <c:v>#N/A</c:v>
                </c:pt>
                <c:pt idx="28">
                  <c:v>#N/A</c:v>
                </c:pt>
                <c:pt idx="29">
                  <c:v>1.2999999999999999E-3</c:v>
                </c:pt>
                <c:pt idx="30">
                  <c:v>7.9000000000000008E-3</c:v>
                </c:pt>
                <c:pt idx="31">
                  <c:v>0.55940000000000001</c:v>
                </c:pt>
                <c:pt idx="32">
                  <c:v>0.33079999999999998</c:v>
                </c:pt>
                <c:pt idx="33">
                  <c:v>2.41E-2</c:v>
                </c:pt>
                <c:pt idx="34">
                  <c:v>0.96220000000000006</c:v>
                </c:pt>
                <c:pt idx="35">
                  <c:v>2.2200000000000001E-2</c:v>
                </c:pt>
                <c:pt idx="36">
                  <c:v>2.3599999999999999E-2</c:v>
                </c:pt>
                <c:pt idx="37">
                  <c:v>4.7300000000000002E-2</c:v>
                </c:pt>
                <c:pt idx="38">
                  <c:v>0.1099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0.2079</c:v>
                </c:pt>
                <c:pt idx="43">
                  <c:v>#N/A</c:v>
                </c:pt>
                <c:pt idx="44">
                  <c:v>0.40360000000000001</c:v>
                </c:pt>
                <c:pt idx="45">
                  <c:v>0.9879</c:v>
                </c:pt>
                <c:pt idx="46">
                  <c:v>0.46450000000000002</c:v>
                </c:pt>
                <c:pt idx="47">
                  <c:v>0.63870000000000005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C0-4B4E-838B-52C0F3C913A7}"/>
            </c:ext>
          </c:extLst>
        </c:ser>
        <c:ser>
          <c:idx val="4"/>
          <c:order val="4"/>
          <c:tx>
            <c:strRef>
              <c:f>wt_kt_diss_all!$O$1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wt_kt_diss_all!$O$5:$O$52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3.2000000000000002E-3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9.1999999999999998E-3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C0-4B4E-838B-52C0F3C913A7}"/>
            </c:ext>
          </c:extLst>
        </c:ser>
        <c:ser>
          <c:idx val="5"/>
          <c:order val="5"/>
          <c:tx>
            <c:strRef>
              <c:f>wt_kt_diss_all!$P$1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wt_kt_diss_all!$P$5:$P$52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1E-4</c:v>
                </c:pt>
                <c:pt idx="12">
                  <c:v>#N/A</c:v>
                </c:pt>
                <c:pt idx="13">
                  <c:v>2.9999999999999997E-4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9.9400000000000002E-2</c:v>
                </c:pt>
                <c:pt idx="20">
                  <c:v>0.24759999999999999</c:v>
                </c:pt>
                <c:pt idx="21">
                  <c:v>#N/A</c:v>
                </c:pt>
                <c:pt idx="22">
                  <c:v>0.73399999999999999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2.9999999999999997E-4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0.86450000000000005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2.3199999999999998E-2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0.89790000000000003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0.42399999999999999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C0-4B4E-838B-52C0F3C913A7}"/>
            </c:ext>
          </c:extLst>
        </c:ser>
        <c:ser>
          <c:idx val="6"/>
          <c:order val="6"/>
          <c:tx>
            <c:strRef>
              <c:f>wt_kt_diss_all!$Q$1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wt_kt_diss_all!$Q$5:$Q$52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2.0000000000000001E-4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1E-4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C0-4B4E-838B-52C0F3C913A7}"/>
            </c:ext>
          </c:extLst>
        </c:ser>
        <c:ser>
          <c:idx val="7"/>
          <c:order val="7"/>
          <c:tx>
            <c:strRef>
              <c:f>wt_kt_diss_all!$R$1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wt_kt_diss_all!$R$5:$R$52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4.0000000000000002E-4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C0-4B4E-838B-52C0F3C913A7}"/>
            </c:ext>
          </c:extLst>
        </c:ser>
        <c:ser>
          <c:idx val="8"/>
          <c:order val="8"/>
          <c:tx>
            <c:strRef>
              <c:f>wt_kt_diss_all!$S$1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wt_kt_diss_all!$J$5:$J$52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wt_kt_diss_all!$S$5:$S$52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5.9999999999999995E-4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0.27729999999999999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C0-4B4E-838B-52C0F3C91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TAKT</a:t>
            </a:r>
            <a:r>
              <a:rPr lang="en-US" sz="2400" baseline="0"/>
              <a:t> Score (All Measurements)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wt_kt_diss_all!$K$1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wt_kt_diss_all!$K$57:$K$104</c:f>
              <c:numCache>
                <c:formatCode>General</c:formatCode>
                <c:ptCount val="48"/>
                <c:pt idx="0">
                  <c:v>0.141538462</c:v>
                </c:pt>
                <c:pt idx="1">
                  <c:v>#N/A</c:v>
                </c:pt>
                <c:pt idx="2">
                  <c:v>0.123152709</c:v>
                </c:pt>
                <c:pt idx="3">
                  <c:v>0.174712644</c:v>
                </c:pt>
                <c:pt idx="4">
                  <c:v>0.142450142</c:v>
                </c:pt>
                <c:pt idx="5">
                  <c:v>0.12962963</c:v>
                </c:pt>
                <c:pt idx="6">
                  <c:v>0.11724137900000001</c:v>
                </c:pt>
                <c:pt idx="7">
                  <c:v>0.14942528699999999</c:v>
                </c:pt>
                <c:pt idx="8">
                  <c:v>6.0846561E-2</c:v>
                </c:pt>
                <c:pt idx="9">
                  <c:v>0.11576354699999999</c:v>
                </c:pt>
                <c:pt idx="10">
                  <c:v>0.16809116800000001</c:v>
                </c:pt>
                <c:pt idx="11">
                  <c:v>#N/A</c:v>
                </c:pt>
                <c:pt idx="12">
                  <c:v>0.17195767200000001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0.243076923</c:v>
                </c:pt>
                <c:pt idx="17">
                  <c:v>0.17230769200000001</c:v>
                </c:pt>
                <c:pt idx="18">
                  <c:v>#N/A</c:v>
                </c:pt>
                <c:pt idx="19">
                  <c:v>0.28095238099999997</c:v>
                </c:pt>
                <c:pt idx="20">
                  <c:v>0.23931623899999999</c:v>
                </c:pt>
                <c:pt idx="21">
                  <c:v>0.368421053</c:v>
                </c:pt>
                <c:pt idx="22">
                  <c:v>0.167487685</c:v>
                </c:pt>
                <c:pt idx="23">
                  <c:v>0.44736842100000002</c:v>
                </c:pt>
                <c:pt idx="24">
                  <c:v>0.213675214</c:v>
                </c:pt>
                <c:pt idx="25">
                  <c:v>0.34210526299999999</c:v>
                </c:pt>
                <c:pt idx="26">
                  <c:v>0.38916256199999999</c:v>
                </c:pt>
                <c:pt idx="27">
                  <c:v>0.38961038999999997</c:v>
                </c:pt>
                <c:pt idx="28">
                  <c:v>0.23448275900000001</c:v>
                </c:pt>
                <c:pt idx="29">
                  <c:v>#N/A</c:v>
                </c:pt>
                <c:pt idx="30">
                  <c:v>0.252631579</c:v>
                </c:pt>
                <c:pt idx="31">
                  <c:v>0.26210826199999998</c:v>
                </c:pt>
                <c:pt idx="32">
                  <c:v>#N/A</c:v>
                </c:pt>
                <c:pt idx="33">
                  <c:v>0.27513227499999998</c:v>
                </c:pt>
                <c:pt idx="34">
                  <c:v>0.38177339900000001</c:v>
                </c:pt>
                <c:pt idx="35">
                  <c:v>0.51264367799999999</c:v>
                </c:pt>
                <c:pt idx="36">
                  <c:v>0.34210526299999999</c:v>
                </c:pt>
                <c:pt idx="37">
                  <c:v>0.28421052600000002</c:v>
                </c:pt>
                <c:pt idx="38">
                  <c:v>#N/A</c:v>
                </c:pt>
                <c:pt idx="39">
                  <c:v>0.32631578900000002</c:v>
                </c:pt>
                <c:pt idx="40">
                  <c:v>0.323333333</c:v>
                </c:pt>
                <c:pt idx="41">
                  <c:v>0.33333333300000001</c:v>
                </c:pt>
                <c:pt idx="42">
                  <c:v>0.33497536900000002</c:v>
                </c:pt>
                <c:pt idx="43">
                  <c:v>0.373015873</c:v>
                </c:pt>
                <c:pt idx="44">
                  <c:v>0.36</c:v>
                </c:pt>
                <c:pt idx="45">
                  <c:v>#N/A</c:v>
                </c:pt>
                <c:pt idx="46">
                  <c:v>0.39153439200000001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6-45B3-BAB4-449C8CC9FB81}"/>
            </c:ext>
          </c:extLst>
        </c:ser>
        <c:ser>
          <c:idx val="1"/>
          <c:order val="1"/>
          <c:tx>
            <c:strRef>
              <c:f>wt_kt_diss_all!$L$1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wt_kt_diss_all!$L$57:$L$104</c:f>
              <c:numCache>
                <c:formatCode>General</c:formatCode>
                <c:ptCount val="48"/>
                <c:pt idx="0">
                  <c:v>0.08</c:v>
                </c:pt>
                <c:pt idx="1">
                  <c:v>#N/A</c:v>
                </c:pt>
                <c:pt idx="2">
                  <c:v>9.2592593000000001E-2</c:v>
                </c:pt>
                <c:pt idx="3">
                  <c:v>0.174876847</c:v>
                </c:pt>
                <c:pt idx="4">
                  <c:v>0.11965812000000001</c:v>
                </c:pt>
                <c:pt idx="5">
                  <c:v>0.102564103</c:v>
                </c:pt>
                <c:pt idx="6">
                  <c:v>0.17241379300000001</c:v>
                </c:pt>
                <c:pt idx="7">
                  <c:v>9.1133005000000003E-2</c:v>
                </c:pt>
                <c:pt idx="8">
                  <c:v>7.9772079999999995E-2</c:v>
                </c:pt>
                <c:pt idx="9">
                  <c:v>0.14532019700000001</c:v>
                </c:pt>
                <c:pt idx="10">
                  <c:v>0.169230769</c:v>
                </c:pt>
                <c:pt idx="11">
                  <c:v>#N/A</c:v>
                </c:pt>
                <c:pt idx="12">
                  <c:v>0.19658119700000001</c:v>
                </c:pt>
                <c:pt idx="13">
                  <c:v>#N/A</c:v>
                </c:pt>
                <c:pt idx="14">
                  <c:v>0.165242165</c:v>
                </c:pt>
                <c:pt idx="15">
                  <c:v>#N/A</c:v>
                </c:pt>
                <c:pt idx="16">
                  <c:v>8.3076922999999997E-2</c:v>
                </c:pt>
                <c:pt idx="17">
                  <c:v>0.29195402300000001</c:v>
                </c:pt>
                <c:pt idx="18">
                  <c:v>0.32643678199999998</c:v>
                </c:pt>
                <c:pt idx="19">
                  <c:v>0.24501424499999999</c:v>
                </c:pt>
                <c:pt idx="20">
                  <c:v>0.12</c:v>
                </c:pt>
                <c:pt idx="21">
                  <c:v>0.364672365</c:v>
                </c:pt>
                <c:pt idx="22">
                  <c:v>0.23544973499999999</c:v>
                </c:pt>
                <c:pt idx="23">
                  <c:v>#N/A</c:v>
                </c:pt>
                <c:pt idx="24">
                  <c:v>0.43115942000000002</c:v>
                </c:pt>
                <c:pt idx="25">
                  <c:v>0.20370370400000001</c:v>
                </c:pt>
                <c:pt idx="26">
                  <c:v>0.41133004899999998</c:v>
                </c:pt>
                <c:pt idx="27">
                  <c:v>0.23157894700000001</c:v>
                </c:pt>
                <c:pt idx="28">
                  <c:v>0.25287356300000002</c:v>
                </c:pt>
                <c:pt idx="29">
                  <c:v>#N/A</c:v>
                </c:pt>
                <c:pt idx="30">
                  <c:v>0.27384615400000001</c:v>
                </c:pt>
                <c:pt idx="31">
                  <c:v>0.29538461500000002</c:v>
                </c:pt>
                <c:pt idx="32">
                  <c:v>#N/A</c:v>
                </c:pt>
                <c:pt idx="33">
                  <c:v>0.27513227499999998</c:v>
                </c:pt>
                <c:pt idx="34">
                  <c:v>0.34920634900000003</c:v>
                </c:pt>
                <c:pt idx="35">
                  <c:v>0.279202279</c:v>
                </c:pt>
                <c:pt idx="36">
                  <c:v>0.293447293</c:v>
                </c:pt>
                <c:pt idx="37">
                  <c:v>0.37471264399999998</c:v>
                </c:pt>
                <c:pt idx="38">
                  <c:v>#N/A</c:v>
                </c:pt>
                <c:pt idx="39">
                  <c:v>0.31724137899999999</c:v>
                </c:pt>
                <c:pt idx="40">
                  <c:v>0.38666666700000002</c:v>
                </c:pt>
                <c:pt idx="41">
                  <c:v>0.42610837400000001</c:v>
                </c:pt>
                <c:pt idx="42">
                  <c:v>0.42</c:v>
                </c:pt>
                <c:pt idx="43">
                  <c:v>0.49655172400000003</c:v>
                </c:pt>
                <c:pt idx="44">
                  <c:v>0.35076923100000001</c:v>
                </c:pt>
                <c:pt idx="45">
                  <c:v>#N/A</c:v>
                </c:pt>
                <c:pt idx="46">
                  <c:v>0.36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6-45B3-BAB4-449C8CC9FB81}"/>
            </c:ext>
          </c:extLst>
        </c:ser>
        <c:ser>
          <c:idx val="2"/>
          <c:order val="2"/>
          <c:tx>
            <c:strRef>
              <c:f>wt_kt_diss_all!$M$1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wt_kt_diss_all!$M$57:$M$104</c:f>
              <c:numCache>
                <c:formatCode>General</c:formatCode>
                <c:ptCount val="48"/>
                <c:pt idx="0">
                  <c:v>0.15</c:v>
                </c:pt>
                <c:pt idx="1">
                  <c:v>8.1280788000000007E-2</c:v>
                </c:pt>
                <c:pt idx="2">
                  <c:v>0.17241379300000001</c:v>
                </c:pt>
                <c:pt idx="3">
                  <c:v>0.14532019700000001</c:v>
                </c:pt>
                <c:pt idx="4">
                  <c:v>0.10541310500000001</c:v>
                </c:pt>
                <c:pt idx="5">
                  <c:v>0.164021164</c:v>
                </c:pt>
                <c:pt idx="6">
                  <c:v>0.209195402</c:v>
                </c:pt>
                <c:pt idx="7">
                  <c:v>0.188505747</c:v>
                </c:pt>
                <c:pt idx="8">
                  <c:v>#N/A</c:v>
                </c:pt>
                <c:pt idx="9">
                  <c:v>8.3743841999999999E-2</c:v>
                </c:pt>
                <c:pt idx="10">
                  <c:v>#N/A</c:v>
                </c:pt>
                <c:pt idx="11">
                  <c:v>0.113960114</c:v>
                </c:pt>
                <c:pt idx="12">
                  <c:v>#N/A</c:v>
                </c:pt>
                <c:pt idx="13">
                  <c:v>0.199430199</c:v>
                </c:pt>
                <c:pt idx="14">
                  <c:v>0.23076923099999999</c:v>
                </c:pt>
                <c:pt idx="15">
                  <c:v>0.17195767200000001</c:v>
                </c:pt>
                <c:pt idx="16">
                  <c:v>#N/A</c:v>
                </c:pt>
                <c:pt idx="17">
                  <c:v>#N/A</c:v>
                </c:pt>
                <c:pt idx="18">
                  <c:v>0.11954023</c:v>
                </c:pt>
                <c:pt idx="19">
                  <c:v>0.205263158</c:v>
                </c:pt>
                <c:pt idx="20">
                  <c:v>0.21846153800000001</c:v>
                </c:pt>
                <c:pt idx="21">
                  <c:v>0.178947368</c:v>
                </c:pt>
                <c:pt idx="22">
                  <c:v>0.40459770099999998</c:v>
                </c:pt>
                <c:pt idx="23">
                  <c:v>0.37471264399999998</c:v>
                </c:pt>
                <c:pt idx="24">
                  <c:v>0.366666667</c:v>
                </c:pt>
                <c:pt idx="25">
                  <c:v>0.28063241100000003</c:v>
                </c:pt>
                <c:pt idx="26">
                  <c:v>0.23157894700000001</c:v>
                </c:pt>
                <c:pt idx="27">
                  <c:v>#N/A</c:v>
                </c:pt>
                <c:pt idx="28">
                  <c:v>#N/A</c:v>
                </c:pt>
                <c:pt idx="29">
                  <c:v>0.25132275100000001</c:v>
                </c:pt>
                <c:pt idx="30">
                  <c:v>0.28571428599999998</c:v>
                </c:pt>
                <c:pt idx="31">
                  <c:v>0.3</c:v>
                </c:pt>
                <c:pt idx="32">
                  <c:v>0.26190476200000001</c:v>
                </c:pt>
                <c:pt idx="33">
                  <c:v>0.33048432999999999</c:v>
                </c:pt>
                <c:pt idx="34">
                  <c:v>0.35144927500000001</c:v>
                </c:pt>
                <c:pt idx="35">
                  <c:v>0.45666666700000003</c:v>
                </c:pt>
                <c:pt idx="36">
                  <c:v>0.27894736799999997</c:v>
                </c:pt>
                <c:pt idx="37">
                  <c:v>0.335632184</c:v>
                </c:pt>
                <c:pt idx="38">
                  <c:v>0.38620689699999999</c:v>
                </c:pt>
                <c:pt idx="39">
                  <c:v>#N/A</c:v>
                </c:pt>
                <c:pt idx="40">
                  <c:v>0.31884057999999998</c:v>
                </c:pt>
                <c:pt idx="41">
                  <c:v>#N/A</c:v>
                </c:pt>
                <c:pt idx="42">
                  <c:v>#N/A</c:v>
                </c:pt>
                <c:pt idx="43">
                  <c:v>0.344615385</c:v>
                </c:pt>
                <c:pt idx="44">
                  <c:v>0.39</c:v>
                </c:pt>
                <c:pt idx="45">
                  <c:v>0.35573122499999998</c:v>
                </c:pt>
                <c:pt idx="46">
                  <c:v>0.40147783300000001</c:v>
                </c:pt>
                <c:pt idx="47">
                  <c:v>0.366666667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46-45B3-BAB4-449C8CC9FB81}"/>
            </c:ext>
          </c:extLst>
        </c:ser>
        <c:ser>
          <c:idx val="3"/>
          <c:order val="3"/>
          <c:tx>
            <c:strRef>
              <c:f>wt_kt_diss_all!$N$1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wt_kt_diss_all!$N$57:$N$104</c:f>
              <c:numCache>
                <c:formatCode>General</c:formatCode>
                <c:ptCount val="48"/>
                <c:pt idx="0">
                  <c:v>5.6980057000000001E-2</c:v>
                </c:pt>
                <c:pt idx="1">
                  <c:v>0.12962963</c:v>
                </c:pt>
                <c:pt idx="2">
                  <c:v>0.165242165</c:v>
                </c:pt>
                <c:pt idx="3">
                  <c:v>0.11904761899999999</c:v>
                </c:pt>
                <c:pt idx="4">
                  <c:v>0.170940171</c:v>
                </c:pt>
                <c:pt idx="5">
                  <c:v>8.4656085000000006E-2</c:v>
                </c:pt>
                <c:pt idx="6">
                  <c:v>#N/A</c:v>
                </c:pt>
                <c:pt idx="7">
                  <c:v>0.17241379300000001</c:v>
                </c:pt>
                <c:pt idx="8">
                  <c:v>#N/A</c:v>
                </c:pt>
                <c:pt idx="9">
                  <c:v>0.133004926</c:v>
                </c:pt>
                <c:pt idx="10">
                  <c:v>#N/A</c:v>
                </c:pt>
                <c:pt idx="11">
                  <c:v>9.2307691999999997E-2</c:v>
                </c:pt>
                <c:pt idx="12">
                  <c:v>#N/A</c:v>
                </c:pt>
                <c:pt idx="13">
                  <c:v>0.192118227</c:v>
                </c:pt>
                <c:pt idx="14">
                  <c:v>#N/A</c:v>
                </c:pt>
                <c:pt idx="15">
                  <c:v>0.232804233</c:v>
                </c:pt>
                <c:pt idx="16">
                  <c:v>#N/A</c:v>
                </c:pt>
                <c:pt idx="17">
                  <c:v>#N/A</c:v>
                </c:pt>
                <c:pt idx="18">
                  <c:v>0.14252873599999999</c:v>
                </c:pt>
                <c:pt idx="19">
                  <c:v>0.18478260899999999</c:v>
                </c:pt>
                <c:pt idx="20">
                  <c:v>0.129230769</c:v>
                </c:pt>
                <c:pt idx="21">
                  <c:v>0.38339920900000002</c:v>
                </c:pt>
                <c:pt idx="22">
                  <c:v>0.25287356300000002</c:v>
                </c:pt>
                <c:pt idx="23">
                  <c:v>0.49047618999999998</c:v>
                </c:pt>
                <c:pt idx="24">
                  <c:v>0.38160919500000001</c:v>
                </c:pt>
                <c:pt idx="25">
                  <c:v>#N/A</c:v>
                </c:pt>
                <c:pt idx="26">
                  <c:v>0.29523809499999998</c:v>
                </c:pt>
                <c:pt idx="27">
                  <c:v>#N/A</c:v>
                </c:pt>
                <c:pt idx="28">
                  <c:v>#N/A</c:v>
                </c:pt>
                <c:pt idx="29">
                  <c:v>0.23891625599999999</c:v>
                </c:pt>
                <c:pt idx="30">
                  <c:v>0.26842105300000002</c:v>
                </c:pt>
                <c:pt idx="31">
                  <c:v>0.39417989399999998</c:v>
                </c:pt>
                <c:pt idx="32">
                  <c:v>0.37011494299999997</c:v>
                </c:pt>
                <c:pt idx="33">
                  <c:v>0.41534391500000001</c:v>
                </c:pt>
                <c:pt idx="34">
                  <c:v>0.45299145299999999</c:v>
                </c:pt>
                <c:pt idx="35">
                  <c:v>0.293447293</c:v>
                </c:pt>
                <c:pt idx="36">
                  <c:v>0.29538461500000002</c:v>
                </c:pt>
                <c:pt idx="37">
                  <c:v>0.31</c:v>
                </c:pt>
                <c:pt idx="38">
                  <c:v>0.517241379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0.35573122499999998</c:v>
                </c:pt>
                <c:pt idx="43">
                  <c:v>#N/A</c:v>
                </c:pt>
                <c:pt idx="44">
                  <c:v>0.378917379</c:v>
                </c:pt>
                <c:pt idx="45">
                  <c:v>0.46842105299999998</c:v>
                </c:pt>
                <c:pt idx="46">
                  <c:v>0.38423645299999998</c:v>
                </c:pt>
                <c:pt idx="47">
                  <c:v>0.40217391299999999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46-45B3-BAB4-449C8CC9FB81}"/>
            </c:ext>
          </c:extLst>
        </c:ser>
        <c:ser>
          <c:idx val="4"/>
          <c:order val="4"/>
          <c:tx>
            <c:strRef>
              <c:f>wt_kt_diss_all!$O$1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wt_kt_diss_all!$O$57:$O$104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9.6866096999999998E-2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0.25356125400000001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0.28063241100000003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46-45B3-BAB4-449C8CC9FB81}"/>
            </c:ext>
          </c:extLst>
        </c:ser>
        <c:ser>
          <c:idx val="5"/>
          <c:order val="5"/>
          <c:tx>
            <c:strRef>
              <c:f>wt_kt_diss_all!$P$1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wt_kt_diss_all!$P$57:$P$104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0.111111111</c:v>
                </c:pt>
                <c:pt idx="9">
                  <c:v>#N/A</c:v>
                </c:pt>
                <c:pt idx="10">
                  <c:v>#N/A</c:v>
                </c:pt>
                <c:pt idx="11">
                  <c:v>0.18803418799999999</c:v>
                </c:pt>
                <c:pt idx="12">
                  <c:v>#N/A</c:v>
                </c:pt>
                <c:pt idx="13">
                  <c:v>0.21428571399999999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0.33157894700000001</c:v>
                </c:pt>
                <c:pt idx="20">
                  <c:v>0.36</c:v>
                </c:pt>
                <c:pt idx="21">
                  <c:v>#N/A</c:v>
                </c:pt>
                <c:pt idx="22">
                  <c:v>0.41304347800000002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0.224615385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0.43083004000000003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0.29629629600000001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0.434482759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0.380434783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46-45B3-BAB4-449C8CC9FB81}"/>
            </c:ext>
          </c:extLst>
        </c:ser>
        <c:ser>
          <c:idx val="6"/>
          <c:order val="6"/>
          <c:tx>
            <c:strRef>
              <c:f>wt_kt_diss_all!$Q$1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wt_kt_diss_all!$Q$57:$Q$104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0.270935961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0.19310344800000001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46-45B3-BAB4-449C8CC9FB81}"/>
            </c:ext>
          </c:extLst>
        </c:ser>
        <c:ser>
          <c:idx val="7"/>
          <c:order val="7"/>
          <c:tx>
            <c:strRef>
              <c:f>wt_kt_diss_all!$R$1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wt_kt_diss_all!$R$57:$R$104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0.24827586200000001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0.147126437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46-45B3-BAB4-449C8CC9FB81}"/>
            </c:ext>
          </c:extLst>
        </c:ser>
        <c:ser>
          <c:idx val="8"/>
          <c:order val="8"/>
          <c:tx>
            <c:strRef>
              <c:f>wt_kt_diss_all!$S$1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wt_kt_diss_all!$J$57:$J$104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CLN2</c:v>
                </c:pt>
                <c:pt idx="3">
                  <c:v>HCM1</c:v>
                </c:pt>
                <c:pt idx="4">
                  <c:v>NDD1</c:v>
                </c:pt>
                <c:pt idx="5">
                  <c:v>NRM1</c:v>
                </c:pt>
                <c:pt idx="6">
                  <c:v>PCL1</c:v>
                </c:pt>
                <c:pt idx="7">
                  <c:v>PLM2</c:v>
                </c:pt>
                <c:pt idx="8">
                  <c:v>SWI5</c:v>
                </c:pt>
                <c:pt idx="9">
                  <c:v>TOS4</c:v>
                </c:pt>
                <c:pt idx="10">
                  <c:v>CLB5</c:v>
                </c:pt>
                <c:pt idx="11">
                  <c:v>PDS1</c:v>
                </c:pt>
                <c:pt idx="12">
                  <c:v>PHD1</c:v>
                </c:pt>
                <c:pt idx="13">
                  <c:v>MSN4</c:v>
                </c:pt>
                <c:pt idx="14">
                  <c:v>SWE1</c:v>
                </c:pt>
                <c:pt idx="15">
                  <c:v>CLB2</c:v>
                </c:pt>
                <c:pt idx="16">
                  <c:v>CIN8</c:v>
                </c:pt>
                <c:pt idx="17">
                  <c:v>MCM1</c:v>
                </c:pt>
                <c:pt idx="18">
                  <c:v>SFG1</c:v>
                </c:pt>
                <c:pt idx="19">
                  <c:v>FHL1</c:v>
                </c:pt>
                <c:pt idx="20">
                  <c:v>SWI4</c:v>
                </c:pt>
                <c:pt idx="21">
                  <c:v>MSN2</c:v>
                </c:pt>
                <c:pt idx="22">
                  <c:v>YOX1</c:v>
                </c:pt>
                <c:pt idx="23">
                  <c:v>YHP1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SIC1</c:v>
                </c:pt>
                <c:pt idx="34">
                  <c:v>STB1</c:v>
                </c:pt>
                <c:pt idx="35">
                  <c:v>CIC1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wt_kt_diss_all!$S$57:$S$104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0.31216931199999998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0.369458128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46-45B3-BAB4-449C8CC9F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Estimated</a:t>
            </a:r>
            <a:r>
              <a:rPr lang="en-US" sz="2400" b="0" i="0" u="none" strike="noStrike" baseline="0">
                <a:effectLst/>
              </a:rPr>
              <a:t> </a:t>
            </a:r>
            <a:r>
              <a:rPr lang="en-US" sz="2400"/>
              <a:t>Protein</a:t>
            </a:r>
            <a:r>
              <a:rPr lang="en-US" sz="2400" baseline="0"/>
              <a:t> Delay (All Measurements)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wt_kt_diss_all!$K$1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wt_kt_diss_all!$K$109:$K$156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0</c:v>
                </c:pt>
                <c:pt idx="6">
                  <c:v>6.8965517199999997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13.793103439999999</c:v>
                </c:pt>
                <c:pt idx="11">
                  <c:v>13.793103439999999</c:v>
                </c:pt>
                <c:pt idx="12">
                  <c:v>#N/A</c:v>
                </c:pt>
                <c:pt idx="13">
                  <c:v>6.8965517199999997</c:v>
                </c:pt>
                <c:pt idx="14">
                  <c:v>6.8965517199999997</c:v>
                </c:pt>
                <c:pt idx="15">
                  <c:v>27.586206879999999</c:v>
                </c:pt>
                <c:pt idx="16">
                  <c:v>13.793103439999999</c:v>
                </c:pt>
                <c:pt idx="17">
                  <c:v>13.793103439999999</c:v>
                </c:pt>
                <c:pt idx="18">
                  <c:v>13.793103439999999</c:v>
                </c:pt>
                <c:pt idx="19">
                  <c:v>13.793103439999999</c:v>
                </c:pt>
                <c:pt idx="20">
                  <c:v>13.793103439999999</c:v>
                </c:pt>
                <c:pt idx="21">
                  <c:v>0</c:v>
                </c:pt>
                <c:pt idx="22">
                  <c:v>20.689655160000001</c:v>
                </c:pt>
                <c:pt idx="23">
                  <c:v>#N/A</c:v>
                </c:pt>
                <c:pt idx="24">
                  <c:v>#N/A</c:v>
                </c:pt>
                <c:pt idx="25">
                  <c:v>68.965517199999994</c:v>
                </c:pt>
                <c:pt idx="26">
                  <c:v>20.689655160000001</c:v>
                </c:pt>
                <c:pt idx="27">
                  <c:v>20.689655160000001</c:v>
                </c:pt>
                <c:pt idx="28">
                  <c:v>68.965517199999994</c:v>
                </c:pt>
                <c:pt idx="29">
                  <c:v>27.586206879999999</c:v>
                </c:pt>
                <c:pt idx="30">
                  <c:v>27.586206879999999</c:v>
                </c:pt>
                <c:pt idx="31">
                  <c:v>27.586206879999999</c:v>
                </c:pt>
                <c:pt idx="32">
                  <c:v>6.8965517199999997</c:v>
                </c:pt>
                <c:pt idx="33">
                  <c:v>6.8965517199999997</c:v>
                </c:pt>
                <c:pt idx="34">
                  <c:v>20.689655160000001</c:v>
                </c:pt>
                <c:pt idx="35">
                  <c:v>#N/A</c:v>
                </c:pt>
                <c:pt idx="36">
                  <c:v>20.689655160000001</c:v>
                </c:pt>
                <c:pt idx="37">
                  <c:v>6.8965517199999997</c:v>
                </c:pt>
                <c:pt idx="38">
                  <c:v>68.965517199999994</c:v>
                </c:pt>
                <c:pt idx="39">
                  <c:v>34.482758599999997</c:v>
                </c:pt>
                <c:pt idx="40">
                  <c:v>68.965517199999994</c:v>
                </c:pt>
                <c:pt idx="41">
                  <c:v>68.965517199999994</c:v>
                </c:pt>
                <c:pt idx="42">
                  <c:v>#N/A</c:v>
                </c:pt>
                <c:pt idx="43">
                  <c:v>68.965517199999994</c:v>
                </c:pt>
                <c:pt idx="44">
                  <c:v>62.068965480000003</c:v>
                </c:pt>
                <c:pt idx="45">
                  <c:v>68.965517199999994</c:v>
                </c:pt>
                <c:pt idx="46">
                  <c:v>#N/A</c:v>
                </c:pt>
                <c:pt idx="47">
                  <c:v>55.172413759999998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C-4B3C-9C15-0FD75DB7B619}"/>
            </c:ext>
          </c:extLst>
        </c:ser>
        <c:ser>
          <c:idx val="1"/>
          <c:order val="1"/>
          <c:tx>
            <c:strRef>
              <c:f>wt_kt_diss_all!$L$1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wt_kt_diss_all!$L$109:$L$156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6.8965517199999997</c:v>
                </c:pt>
                <c:pt idx="4">
                  <c:v>#N/A</c:v>
                </c:pt>
                <c:pt idx="5">
                  <c:v>6.8965517199999997</c:v>
                </c:pt>
                <c:pt idx="6">
                  <c:v>6.8965517199999997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6.8965517199999997</c:v>
                </c:pt>
                <c:pt idx="11">
                  <c:v>0</c:v>
                </c:pt>
                <c:pt idx="12">
                  <c:v>#N/A</c:v>
                </c:pt>
                <c:pt idx="13">
                  <c:v>13.793103439999999</c:v>
                </c:pt>
                <c:pt idx="14">
                  <c:v>13.793103439999999</c:v>
                </c:pt>
                <c:pt idx="15">
                  <c:v>0</c:v>
                </c:pt>
                <c:pt idx="16">
                  <c:v>27.586206879999999</c:v>
                </c:pt>
                <c:pt idx="17">
                  <c:v>20.689655160000001</c:v>
                </c:pt>
                <c:pt idx="18">
                  <c:v>13.793103439999999</c:v>
                </c:pt>
                <c:pt idx="19">
                  <c:v>20.689655160000001</c:v>
                </c:pt>
                <c:pt idx="20">
                  <c:v>20.689655160000001</c:v>
                </c:pt>
                <c:pt idx="21">
                  <c:v>20.689655160000001</c:v>
                </c:pt>
                <c:pt idx="22">
                  <c:v>20.689655160000001</c:v>
                </c:pt>
                <c:pt idx="23">
                  <c:v>20.689655160000001</c:v>
                </c:pt>
                <c:pt idx="24">
                  <c:v>#N/A</c:v>
                </c:pt>
                <c:pt idx="25">
                  <c:v>#N/A</c:v>
                </c:pt>
                <c:pt idx="26">
                  <c:v>27.586206879999999</c:v>
                </c:pt>
                <c:pt idx="27">
                  <c:v>27.586206879999999</c:v>
                </c:pt>
                <c:pt idx="28">
                  <c:v>0</c:v>
                </c:pt>
                <c:pt idx="29">
                  <c:v>27.586206879999999</c:v>
                </c:pt>
                <c:pt idx="30">
                  <c:v>27.586206879999999</c:v>
                </c:pt>
                <c:pt idx="31">
                  <c:v>27.586206879999999</c:v>
                </c:pt>
                <c:pt idx="32">
                  <c:v>13.793103439999999</c:v>
                </c:pt>
                <c:pt idx="33">
                  <c:v>34.482758599999997</c:v>
                </c:pt>
                <c:pt idx="34">
                  <c:v>41.379310320000002</c:v>
                </c:pt>
                <c:pt idx="35">
                  <c:v>#N/A</c:v>
                </c:pt>
                <c:pt idx="36">
                  <c:v>27.586206879999999</c:v>
                </c:pt>
                <c:pt idx="37">
                  <c:v>6.8965517199999997</c:v>
                </c:pt>
                <c:pt idx="38">
                  <c:v>0</c:v>
                </c:pt>
                <c:pt idx="39">
                  <c:v>34.482758599999997</c:v>
                </c:pt>
                <c:pt idx="40">
                  <c:v>13.793103439999999</c:v>
                </c:pt>
                <c:pt idx="41">
                  <c:v>20.689655160000001</c:v>
                </c:pt>
                <c:pt idx="42">
                  <c:v>#N/A</c:v>
                </c:pt>
                <c:pt idx="43">
                  <c:v>20.689655160000001</c:v>
                </c:pt>
                <c:pt idx="44">
                  <c:v>20.689655160000001</c:v>
                </c:pt>
                <c:pt idx="45">
                  <c:v>27.586206879999999</c:v>
                </c:pt>
                <c:pt idx="46">
                  <c:v>#N/A</c:v>
                </c:pt>
                <c:pt idx="47">
                  <c:v>68.965517199999994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C-4B3C-9C15-0FD75DB7B619}"/>
            </c:ext>
          </c:extLst>
        </c:ser>
        <c:ser>
          <c:idx val="2"/>
          <c:order val="2"/>
          <c:tx>
            <c:strRef>
              <c:f>wt_kt_diss_all!$M$1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wt_kt_diss_all!$M$109:$M$156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6.8965517199999997</c:v>
                </c:pt>
                <c:pt idx="6">
                  <c:v>6.8965517199999997</c:v>
                </c:pt>
                <c:pt idx="7">
                  <c:v>13.793103439999999</c:v>
                </c:pt>
                <c:pt idx="8">
                  <c:v>6.8965517199999997</c:v>
                </c:pt>
                <c:pt idx="9">
                  <c:v>13.793103439999999</c:v>
                </c:pt>
                <c:pt idx="10">
                  <c:v>#N/A</c:v>
                </c:pt>
                <c:pt idx="11">
                  <c:v>27.586206879999999</c:v>
                </c:pt>
                <c:pt idx="12">
                  <c:v>20.689655160000001</c:v>
                </c:pt>
                <c:pt idx="13">
                  <c:v>6.8965517199999997</c:v>
                </c:pt>
                <c:pt idx="14">
                  <c:v>0</c:v>
                </c:pt>
                <c:pt idx="15">
                  <c:v>#N/A</c:v>
                </c:pt>
                <c:pt idx="16">
                  <c:v>6.8965517199999997</c:v>
                </c:pt>
                <c:pt idx="17">
                  <c:v>13.793103439999999</c:v>
                </c:pt>
                <c:pt idx="18">
                  <c:v>20.689655160000001</c:v>
                </c:pt>
                <c:pt idx="19">
                  <c:v>#N/A</c:v>
                </c:pt>
                <c:pt idx="20">
                  <c:v>#N/A</c:v>
                </c:pt>
                <c:pt idx="21">
                  <c:v>34.482758599999997</c:v>
                </c:pt>
                <c:pt idx="22">
                  <c:v>20.689655160000001</c:v>
                </c:pt>
                <c:pt idx="23">
                  <c:v>20.689655160000001</c:v>
                </c:pt>
                <c:pt idx="24">
                  <c:v>20.689655160000001</c:v>
                </c:pt>
                <c:pt idx="25">
                  <c:v>0</c:v>
                </c:pt>
                <c:pt idx="26">
                  <c:v>#N/A</c:v>
                </c:pt>
                <c:pt idx="27">
                  <c:v>27.586206879999999</c:v>
                </c:pt>
                <c:pt idx="28">
                  <c:v>0</c:v>
                </c:pt>
                <c:pt idx="29">
                  <c:v>34.482758599999997</c:v>
                </c:pt>
                <c:pt idx="30">
                  <c:v>#N/A</c:v>
                </c:pt>
                <c:pt idx="31">
                  <c:v>34.482758599999997</c:v>
                </c:pt>
                <c:pt idx="32">
                  <c:v>41.379310320000002</c:v>
                </c:pt>
                <c:pt idx="33">
                  <c:v>#N/A</c:v>
                </c:pt>
                <c:pt idx="34">
                  <c:v>62.068965480000003</c:v>
                </c:pt>
                <c:pt idx="35">
                  <c:v>62.068965480000003</c:v>
                </c:pt>
                <c:pt idx="36">
                  <c:v>68.965517199999994</c:v>
                </c:pt>
                <c:pt idx="37">
                  <c:v>68.965517199999994</c:v>
                </c:pt>
                <c:pt idx="38">
                  <c:v>#N/A</c:v>
                </c:pt>
                <c:pt idx="39">
                  <c:v>41.379310320000002</c:v>
                </c:pt>
                <c:pt idx="40">
                  <c:v>48.27586204</c:v>
                </c:pt>
                <c:pt idx="41">
                  <c:v>68.965517199999994</c:v>
                </c:pt>
                <c:pt idx="42">
                  <c:v>62.068965480000003</c:v>
                </c:pt>
                <c:pt idx="43">
                  <c:v>68.965517199999994</c:v>
                </c:pt>
                <c:pt idx="44">
                  <c:v>68.965517199999994</c:v>
                </c:pt>
                <c:pt idx="45">
                  <c:v>62.068965480000003</c:v>
                </c:pt>
                <c:pt idx="46">
                  <c:v>48.27586204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CC-4B3C-9C15-0FD75DB7B619}"/>
            </c:ext>
          </c:extLst>
        </c:ser>
        <c:ser>
          <c:idx val="3"/>
          <c:order val="3"/>
          <c:tx>
            <c:strRef>
              <c:f>wt_kt_diss_all!$N$1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wt_kt_diss_all!$N$109:$N$156</c:f>
              <c:numCache>
                <c:formatCode>General</c:formatCode>
                <c:ptCount val="48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6.8965517199999997</c:v>
                </c:pt>
                <c:pt idx="4">
                  <c:v>0</c:v>
                </c:pt>
                <c:pt idx="5">
                  <c:v>13.793103439999999</c:v>
                </c:pt>
                <c:pt idx="6">
                  <c:v>6.8965517199999997</c:v>
                </c:pt>
                <c:pt idx="7">
                  <c:v>13.793103439999999</c:v>
                </c:pt>
                <c:pt idx="8">
                  <c:v>13.793103439999999</c:v>
                </c:pt>
                <c:pt idx="9">
                  <c:v>6.8965517199999997</c:v>
                </c:pt>
                <c:pt idx="10">
                  <c:v>#N/A</c:v>
                </c:pt>
                <c:pt idx="11">
                  <c:v>#N/A</c:v>
                </c:pt>
                <c:pt idx="12">
                  <c:v>6.8965517199999997</c:v>
                </c:pt>
                <c:pt idx="13">
                  <c:v>20.689655160000001</c:v>
                </c:pt>
                <c:pt idx="14">
                  <c:v>0</c:v>
                </c:pt>
                <c:pt idx="15">
                  <c:v>#N/A</c:v>
                </c:pt>
                <c:pt idx="16">
                  <c:v>6.8965517199999997</c:v>
                </c:pt>
                <c:pt idx="17">
                  <c:v>13.793103439999999</c:v>
                </c:pt>
                <c:pt idx="18">
                  <c:v>13.793103439999999</c:v>
                </c:pt>
                <c:pt idx="19">
                  <c:v>#N/A</c:v>
                </c:pt>
                <c:pt idx="20">
                  <c:v>#N/A</c:v>
                </c:pt>
                <c:pt idx="21">
                  <c:v>20.689655160000001</c:v>
                </c:pt>
                <c:pt idx="22">
                  <c:v>20.689655160000001</c:v>
                </c:pt>
                <c:pt idx="23">
                  <c:v>#N/A</c:v>
                </c:pt>
                <c:pt idx="24">
                  <c:v>27.586206879999999</c:v>
                </c:pt>
                <c:pt idx="25">
                  <c:v>62.068965480000003</c:v>
                </c:pt>
                <c:pt idx="26">
                  <c:v>#N/A</c:v>
                </c:pt>
                <c:pt idx="27">
                  <c:v>27.586206879999999</c:v>
                </c:pt>
                <c:pt idx="28">
                  <c:v>34.482758599999997</c:v>
                </c:pt>
                <c:pt idx="29">
                  <c:v>20.689655160000001</c:v>
                </c:pt>
                <c:pt idx="30">
                  <c:v>#N/A</c:v>
                </c:pt>
                <c:pt idx="31">
                  <c:v>20.689655160000001</c:v>
                </c:pt>
                <c:pt idx="32">
                  <c:v>20.689655160000001</c:v>
                </c:pt>
                <c:pt idx="33">
                  <c:v>48.27586204</c:v>
                </c:pt>
                <c:pt idx="34">
                  <c:v>0</c:v>
                </c:pt>
                <c:pt idx="35">
                  <c:v>0</c:v>
                </c:pt>
                <c:pt idx="36">
                  <c:v>13.793103439999999</c:v>
                </c:pt>
                <c:pt idx="37">
                  <c:v>62.068965480000003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27.586206879999999</c:v>
                </c:pt>
                <c:pt idx="42">
                  <c:v>41.379310320000002</c:v>
                </c:pt>
                <c:pt idx="43">
                  <c:v>48.27586204</c:v>
                </c:pt>
                <c:pt idx="44">
                  <c:v>41.379310320000002</c:v>
                </c:pt>
                <c:pt idx="45">
                  <c:v>68.965517199999994</c:v>
                </c:pt>
                <c:pt idx="46">
                  <c:v>68.965517199999994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CC-4B3C-9C15-0FD75DB7B619}"/>
            </c:ext>
          </c:extLst>
        </c:ser>
        <c:ser>
          <c:idx val="4"/>
          <c:order val="4"/>
          <c:tx>
            <c:strRef>
              <c:f>wt_kt_diss_all!$O$1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wt_kt_diss_all!$O$109:$O$156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20.689655160000001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20.689655160000001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48.27586204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CC-4B3C-9C15-0FD75DB7B619}"/>
            </c:ext>
          </c:extLst>
        </c:ser>
        <c:ser>
          <c:idx val="5"/>
          <c:order val="5"/>
          <c:tx>
            <c:strRef>
              <c:f>wt_kt_diss_all!$P$1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wt_kt_diss_all!$P$109:$P$156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13.793103439999999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6.8965517199999997</c:v>
                </c:pt>
                <c:pt idx="13">
                  <c:v>#N/A</c:v>
                </c:pt>
                <c:pt idx="14">
                  <c:v>41.379310320000002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20.689655160000001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20.689655160000001</c:v>
                </c:pt>
                <c:pt idx="25">
                  <c:v>#N/A</c:v>
                </c:pt>
                <c:pt idx="26">
                  <c:v>#N/A</c:v>
                </c:pt>
                <c:pt idx="27">
                  <c:v>27.586206879999999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48.27586204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27.586206879999999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41.379310320000002</c:v>
                </c:pt>
                <c:pt idx="43">
                  <c:v>#N/A</c:v>
                </c:pt>
                <c:pt idx="44">
                  <c:v>68.965517199999994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CC-4B3C-9C15-0FD75DB7B619}"/>
            </c:ext>
          </c:extLst>
        </c:ser>
        <c:ser>
          <c:idx val="6"/>
          <c:order val="6"/>
          <c:tx>
            <c:strRef>
              <c:f>wt_kt_diss_all!$Q$1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wt_kt_diss_all!$Q$109:$Q$156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6.8965517199999997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CC-4B3C-9C15-0FD75DB7B619}"/>
            </c:ext>
          </c:extLst>
        </c:ser>
        <c:ser>
          <c:idx val="7"/>
          <c:order val="7"/>
          <c:tx>
            <c:strRef>
              <c:f>wt_kt_diss_all!$R$1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wt_kt_diss_all!$R$109:$R$156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CC-4B3C-9C15-0FD75DB7B619}"/>
            </c:ext>
          </c:extLst>
        </c:ser>
        <c:ser>
          <c:idx val="8"/>
          <c:order val="8"/>
          <c:tx>
            <c:strRef>
              <c:f>wt_kt_diss_all!$S$1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wt_kt_diss_all!$J$109:$J$156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PLM2</c:v>
                </c:pt>
                <c:pt idx="4">
                  <c:v>CLN3</c:v>
                </c:pt>
                <c:pt idx="5">
                  <c:v>HCM1</c:v>
                </c:pt>
                <c:pt idx="6">
                  <c:v>TOS4</c:v>
                </c:pt>
                <c:pt idx="7">
                  <c:v>CLB2</c:v>
                </c:pt>
                <c:pt idx="8">
                  <c:v>ASH1</c:v>
                </c:pt>
                <c:pt idx="9">
                  <c:v>PCL2</c:v>
                </c:pt>
                <c:pt idx="10">
                  <c:v>CDH1</c:v>
                </c:pt>
                <c:pt idx="11">
                  <c:v>INO4</c:v>
                </c:pt>
                <c:pt idx="12">
                  <c:v>MSN4</c:v>
                </c:pt>
                <c:pt idx="13">
                  <c:v>CLN2</c:v>
                </c:pt>
                <c:pt idx="14">
                  <c:v>YOX1</c:v>
                </c:pt>
                <c:pt idx="15">
                  <c:v>MCM1</c:v>
                </c:pt>
                <c:pt idx="16">
                  <c:v>CDC28</c:v>
                </c:pt>
                <c:pt idx="17">
                  <c:v>NRM1</c:v>
                </c:pt>
                <c:pt idx="18">
                  <c:v>SIC1</c:v>
                </c:pt>
                <c:pt idx="19">
                  <c:v>PHD1</c:v>
                </c:pt>
                <c:pt idx="20">
                  <c:v>SWI5</c:v>
                </c:pt>
                <c:pt idx="21">
                  <c:v>CIC1</c:v>
                </c:pt>
                <c:pt idx="22">
                  <c:v>NDD1</c:v>
                </c:pt>
                <c:pt idx="23">
                  <c:v>SWE1</c:v>
                </c:pt>
                <c:pt idx="24">
                  <c:v>PDS1</c:v>
                </c:pt>
                <c:pt idx="25">
                  <c:v>YHP1</c:v>
                </c:pt>
                <c:pt idx="26">
                  <c:v>CLB5</c:v>
                </c:pt>
                <c:pt idx="27">
                  <c:v>SWI4</c:v>
                </c:pt>
                <c:pt idx="28">
                  <c:v>MBP1</c:v>
                </c:pt>
                <c:pt idx="29">
                  <c:v>ACE2</c:v>
                </c:pt>
                <c:pt idx="30">
                  <c:v>CIN8</c:v>
                </c:pt>
                <c:pt idx="31">
                  <c:v>VPS9</c:v>
                </c:pt>
                <c:pt idx="32">
                  <c:v>STB1</c:v>
                </c:pt>
                <c:pt idx="33">
                  <c:v>CLB6</c:v>
                </c:pt>
                <c:pt idx="34">
                  <c:v>GAT1</c:v>
                </c:pt>
                <c:pt idx="35">
                  <c:v>IXR1</c:v>
                </c:pt>
                <c:pt idx="36">
                  <c:v>UME6</c:v>
                </c:pt>
                <c:pt idx="37">
                  <c:v>SWI6</c:v>
                </c:pt>
                <c:pt idx="38">
                  <c:v>MET32</c:v>
                </c:pt>
                <c:pt idx="39">
                  <c:v>TAF12</c:v>
                </c:pt>
                <c:pt idx="40">
                  <c:v>FKH1</c:v>
                </c:pt>
                <c:pt idx="41">
                  <c:v>ELM1</c:v>
                </c:pt>
                <c:pt idx="42">
                  <c:v>BCK2</c:v>
                </c:pt>
                <c:pt idx="43">
                  <c:v>MSN2</c:v>
                </c:pt>
                <c:pt idx="44">
                  <c:v>FHL1</c:v>
                </c:pt>
                <c:pt idx="45">
                  <c:v>FKH2</c:v>
                </c:pt>
                <c:pt idx="46">
                  <c:v>RIM11</c:v>
                </c:pt>
                <c:pt idx="47">
                  <c:v>WHI5</c:v>
                </c:pt>
              </c:strCache>
            </c:strRef>
          </c:cat>
          <c:val>
            <c:numRef>
              <c:f>wt_kt_diss_all!$S$109:$S$156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13.793103439999999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6.8965517199999997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CC-4B3C-9C15-0FD75DB7B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7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TAKT</a:t>
            </a:r>
            <a:r>
              <a:rPr lang="en-US" sz="2400" baseline="0"/>
              <a:t> Empirical </a:t>
            </a:r>
            <a:r>
              <a:rPr lang="en-US" sz="2400" i="0" baseline="0"/>
              <a:t>p</a:t>
            </a:r>
            <a:r>
              <a:rPr lang="en-US" sz="2400" baseline="0"/>
              <a:t>-value (High Confidence Measurements)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wt_kt_diss_hc!$K$1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wt_kt_diss_hc!$K$5:$K$37</c:f>
              <c:numCache>
                <c:formatCode>General</c:formatCode>
                <c:ptCount val="33"/>
                <c:pt idx="0">
                  <c:v>0</c:v>
                </c:pt>
                <c:pt idx="1">
                  <c:v>#N/A</c:v>
                </c:pt>
                <c:pt idx="2">
                  <c:v>1.1999999999999999E-3</c:v>
                </c:pt>
                <c:pt idx="3">
                  <c:v>0</c:v>
                </c:pt>
                <c:pt idx="4">
                  <c:v>#N/A</c:v>
                </c:pt>
                <c:pt idx="5">
                  <c:v>1.1599999999999999E-2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#N/A</c:v>
                </c:pt>
                <c:pt idx="16">
                  <c:v>1.1000000000000001E-3</c:v>
                </c:pt>
                <c:pt idx="17">
                  <c:v>0</c:v>
                </c:pt>
                <c:pt idx="18">
                  <c:v>0</c:v>
                </c:pt>
                <c:pt idx="19">
                  <c:v>#N/A</c:v>
                </c:pt>
                <c:pt idx="20">
                  <c:v>0</c:v>
                </c:pt>
                <c:pt idx="21">
                  <c:v>#N/A</c:v>
                </c:pt>
                <c:pt idx="22">
                  <c:v>2.0000000000000001E-4</c:v>
                </c:pt>
                <c:pt idx="23">
                  <c:v>0.14099999999999999</c:v>
                </c:pt>
                <c:pt idx="24">
                  <c:v>#N/A</c:v>
                </c:pt>
                <c:pt idx="25">
                  <c:v>8.9999999999999998E-4</c:v>
                </c:pt>
                <c:pt idx="26">
                  <c:v>#N/A</c:v>
                </c:pt>
                <c:pt idx="27">
                  <c:v>2.8999999999999998E-3</c:v>
                </c:pt>
                <c:pt idx="28">
                  <c:v>#N/A</c:v>
                </c:pt>
                <c:pt idx="29">
                  <c:v>9.7999999999999997E-3</c:v>
                </c:pt>
                <c:pt idx="30">
                  <c:v>1.3899999999999999E-2</c:v>
                </c:pt>
                <c:pt idx="31">
                  <c:v>0.54400000000000004</c:v>
                </c:pt>
                <c:pt idx="32">
                  <c:v>0.31430000000000002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5-4B0B-8B5C-D39A50215917}"/>
            </c:ext>
          </c:extLst>
        </c:ser>
        <c:ser>
          <c:idx val="1"/>
          <c:order val="1"/>
          <c:tx>
            <c:strRef>
              <c:f>wt_kt_diss_hc!$L$1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wt_kt_diss_hc!$L$5:$L$37</c:f>
              <c:numCache>
                <c:formatCode>General</c:formatCode>
                <c:ptCount val="33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1E-4</c:v>
                </c:pt>
                <c:pt idx="4">
                  <c:v>#N/A</c:v>
                </c:pt>
                <c:pt idx="5">
                  <c:v>1.5E-3</c:v>
                </c:pt>
                <c:pt idx="6">
                  <c:v>0</c:v>
                </c:pt>
                <c:pt idx="7">
                  <c:v>1.8700000000000001E-2</c:v>
                </c:pt>
                <c:pt idx="8">
                  <c:v>#N/A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2.0000000000000001E-4</c:v>
                </c:pt>
                <c:pt idx="14">
                  <c:v>0</c:v>
                </c:pt>
                <c:pt idx="15">
                  <c:v>#N/A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#N/A</c:v>
                </c:pt>
                <c:pt idx="20">
                  <c:v>1E-3</c:v>
                </c:pt>
                <c:pt idx="21">
                  <c:v>#N/A</c:v>
                </c:pt>
                <c:pt idx="22">
                  <c:v>0.86539999999999995</c:v>
                </c:pt>
                <c:pt idx="23">
                  <c:v>2.9999999999999997E-4</c:v>
                </c:pt>
                <c:pt idx="24">
                  <c:v>#N/A</c:v>
                </c:pt>
                <c:pt idx="25">
                  <c:v>2.5999999999999999E-3</c:v>
                </c:pt>
                <c:pt idx="26">
                  <c:v>#N/A</c:v>
                </c:pt>
                <c:pt idx="27">
                  <c:v>1.0999999999999999E-2</c:v>
                </c:pt>
                <c:pt idx="28">
                  <c:v>#N/A</c:v>
                </c:pt>
                <c:pt idx="29">
                  <c:v>8.8000000000000005E-3</c:v>
                </c:pt>
                <c:pt idx="30">
                  <c:v>0.36420000000000002</c:v>
                </c:pt>
                <c:pt idx="31">
                  <c:v>0.25790000000000002</c:v>
                </c:pt>
                <c:pt idx="32">
                  <c:v>0.28339999999999999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5-4B0B-8B5C-D39A50215917}"/>
            </c:ext>
          </c:extLst>
        </c:ser>
        <c:ser>
          <c:idx val="2"/>
          <c:order val="2"/>
          <c:tx>
            <c:strRef>
              <c:f>wt_kt_diss_hc!$M$1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wt_kt_diss_hc!$M$5:$M$37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2.0000000000000001E-4</c:v>
                </c:pt>
                <c:pt idx="6">
                  <c:v>0</c:v>
                </c:pt>
                <c:pt idx="7">
                  <c:v>#N/A</c:v>
                </c:pt>
                <c:pt idx="8">
                  <c:v>1E-4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0</c:v>
                </c:pt>
                <c:pt idx="15">
                  <c:v>0</c:v>
                </c:pt>
                <c:pt idx="16">
                  <c:v>2.9999999999999997E-4</c:v>
                </c:pt>
                <c:pt idx="17">
                  <c:v>#N/A</c:v>
                </c:pt>
                <c:pt idx="18">
                  <c:v>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8.0000000000000004E-4</c:v>
                </c:pt>
                <c:pt idx="25">
                  <c:v>#N/A</c:v>
                </c:pt>
                <c:pt idx="26">
                  <c:v>2.5999999999999999E-3</c:v>
                </c:pt>
                <c:pt idx="27">
                  <c:v>#N/A</c:v>
                </c:pt>
                <c:pt idx="28">
                  <c:v>4.3E-3</c:v>
                </c:pt>
                <c:pt idx="29">
                  <c:v>9.9099999999999994E-2</c:v>
                </c:pt>
                <c:pt idx="30">
                  <c:v>#N/A</c:v>
                </c:pt>
                <c:pt idx="31">
                  <c:v>0.62180000000000002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5-4B0B-8B5C-D39A50215917}"/>
            </c:ext>
          </c:extLst>
        </c:ser>
        <c:ser>
          <c:idx val="3"/>
          <c:order val="3"/>
          <c:tx>
            <c:strRef>
              <c:f>wt_kt_diss_hc!$N$1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wt_kt_diss_hc!$N$5:$N$37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#N/A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#N/A</c:v>
                </c:pt>
                <c:pt idx="18">
                  <c:v>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2.3E-2</c:v>
                </c:pt>
                <c:pt idx="25">
                  <c:v>#N/A</c:v>
                </c:pt>
                <c:pt idx="26">
                  <c:v>1.2999999999999999E-3</c:v>
                </c:pt>
                <c:pt idx="27">
                  <c:v>#N/A</c:v>
                </c:pt>
                <c:pt idx="28">
                  <c:v>0.33079999999999998</c:v>
                </c:pt>
                <c:pt idx="29">
                  <c:v>2.41E-2</c:v>
                </c:pt>
                <c:pt idx="30">
                  <c:v>#N/A</c:v>
                </c:pt>
                <c:pt idx="31">
                  <c:v>0.46450000000000002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5-4B0B-8B5C-D39A50215917}"/>
            </c:ext>
          </c:extLst>
        </c:ser>
        <c:ser>
          <c:idx val="4"/>
          <c:order val="4"/>
          <c:tx>
            <c:strRef>
              <c:f>wt_kt_diss_hc!$O$1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wt_kt_diss_hc!$O$5:$O$37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3.2000000000000002E-3</c:v>
                </c:pt>
                <c:pt idx="17">
                  <c:v>0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E5-4B0B-8B5C-D39A50215917}"/>
            </c:ext>
          </c:extLst>
        </c:ser>
        <c:ser>
          <c:idx val="5"/>
          <c:order val="5"/>
          <c:tx>
            <c:strRef>
              <c:f>wt_kt_diss_hc!$P$1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wt_kt_diss_hc!$P$5:$P$37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0.24759999999999999</c:v>
                </c:pt>
                <c:pt idx="17">
                  <c:v>0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E5-4B0B-8B5C-D39A50215917}"/>
            </c:ext>
          </c:extLst>
        </c:ser>
        <c:ser>
          <c:idx val="6"/>
          <c:order val="6"/>
          <c:tx>
            <c:strRef>
              <c:f>wt_kt_diss_hc!$Q$1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wt_kt_diss_hc!$Q$5:$Q$37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1E-4</c:v>
                </c:pt>
                <c:pt idx="20">
                  <c:v>#N/A</c:v>
                </c:pt>
                <c:pt idx="21">
                  <c:v>2.0000000000000001E-4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E5-4B0B-8B5C-D39A50215917}"/>
            </c:ext>
          </c:extLst>
        </c:ser>
        <c:ser>
          <c:idx val="7"/>
          <c:order val="7"/>
          <c:tx>
            <c:strRef>
              <c:f>wt_kt_diss_hc!$R$1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wt_kt_diss_hc!$R$5:$R$37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4.0000000000000002E-4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E5-4B0B-8B5C-D39A50215917}"/>
            </c:ext>
          </c:extLst>
        </c:ser>
        <c:ser>
          <c:idx val="8"/>
          <c:order val="8"/>
          <c:tx>
            <c:strRef>
              <c:f>wt_kt_diss_hc!$S$1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wt_kt_diss_hc!$J$5:$J$37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wt_kt_diss_hc!$S$5:$S$37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0.27729999999999999</c:v>
                </c:pt>
                <c:pt idx="20">
                  <c:v>#N/A</c:v>
                </c:pt>
                <c:pt idx="21">
                  <c:v>5.9999999999999995E-4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5-4B0B-8B5C-D39A50215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TAKT</a:t>
            </a:r>
            <a:r>
              <a:rPr lang="en-US" sz="2400" baseline="0"/>
              <a:t> Score (High Confidence Measurements)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wt_kt_diss_hc!$K$1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wt_kt_diss_hc!$K$42:$K$74</c:f>
              <c:numCache>
                <c:formatCode>General</c:formatCode>
                <c:ptCount val="33"/>
                <c:pt idx="0">
                  <c:v>0.141538462</c:v>
                </c:pt>
                <c:pt idx="1">
                  <c:v>#N/A</c:v>
                </c:pt>
                <c:pt idx="2">
                  <c:v>0.243076923</c:v>
                </c:pt>
                <c:pt idx="3">
                  <c:v>0.16809116800000001</c:v>
                </c:pt>
                <c:pt idx="4">
                  <c:v>#N/A</c:v>
                </c:pt>
                <c:pt idx="5">
                  <c:v>0.28095238099999997</c:v>
                </c:pt>
                <c:pt idx="6">
                  <c:v>0.174712644</c:v>
                </c:pt>
                <c:pt idx="7">
                  <c:v>0.17230769200000001</c:v>
                </c:pt>
                <c:pt idx="8">
                  <c:v>#N/A</c:v>
                </c:pt>
                <c:pt idx="9">
                  <c:v>0.142450142</c:v>
                </c:pt>
                <c:pt idx="10">
                  <c:v>0.12962963</c:v>
                </c:pt>
                <c:pt idx="11">
                  <c:v>0.11724137900000001</c:v>
                </c:pt>
                <c:pt idx="12">
                  <c:v>#N/A</c:v>
                </c:pt>
                <c:pt idx="13">
                  <c:v>0.17195767200000001</c:v>
                </c:pt>
                <c:pt idx="14">
                  <c:v>0.14942528699999999</c:v>
                </c:pt>
                <c:pt idx="15">
                  <c:v>#N/A</c:v>
                </c:pt>
                <c:pt idx="16">
                  <c:v>0.23931623899999999</c:v>
                </c:pt>
                <c:pt idx="17">
                  <c:v>6.0846561E-2</c:v>
                </c:pt>
                <c:pt idx="18">
                  <c:v>0.11576354699999999</c:v>
                </c:pt>
                <c:pt idx="19">
                  <c:v>#N/A</c:v>
                </c:pt>
                <c:pt idx="20">
                  <c:v>0.167487685</c:v>
                </c:pt>
                <c:pt idx="21">
                  <c:v>#N/A</c:v>
                </c:pt>
                <c:pt idx="22">
                  <c:v>0.213675214</c:v>
                </c:pt>
                <c:pt idx="23">
                  <c:v>0.34210526299999999</c:v>
                </c:pt>
                <c:pt idx="24">
                  <c:v>#N/A</c:v>
                </c:pt>
                <c:pt idx="25">
                  <c:v>0.23448275900000001</c:v>
                </c:pt>
                <c:pt idx="26">
                  <c:v>#N/A</c:v>
                </c:pt>
                <c:pt idx="27">
                  <c:v>0.252631579</c:v>
                </c:pt>
                <c:pt idx="28">
                  <c:v>#N/A</c:v>
                </c:pt>
                <c:pt idx="29">
                  <c:v>0.27513227499999998</c:v>
                </c:pt>
                <c:pt idx="30">
                  <c:v>0.28421052600000002</c:v>
                </c:pt>
                <c:pt idx="31">
                  <c:v>0.39153439200000001</c:v>
                </c:pt>
                <c:pt idx="32">
                  <c:v>0.368421053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3-47E8-BF95-F23C509024F6}"/>
            </c:ext>
          </c:extLst>
        </c:ser>
        <c:ser>
          <c:idx val="1"/>
          <c:order val="1"/>
          <c:tx>
            <c:strRef>
              <c:f>wt_kt_diss_hc!$L$1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wt_kt_diss_hc!$L$42:$L$74</c:f>
              <c:numCache>
                <c:formatCode>General</c:formatCode>
                <c:ptCount val="33"/>
                <c:pt idx="0">
                  <c:v>0.08</c:v>
                </c:pt>
                <c:pt idx="1">
                  <c:v>#N/A</c:v>
                </c:pt>
                <c:pt idx="2">
                  <c:v>8.3076922999999997E-2</c:v>
                </c:pt>
                <c:pt idx="3">
                  <c:v>0.169230769</c:v>
                </c:pt>
                <c:pt idx="4">
                  <c:v>#N/A</c:v>
                </c:pt>
                <c:pt idx="5">
                  <c:v>0.24501424499999999</c:v>
                </c:pt>
                <c:pt idx="6">
                  <c:v>0.174876847</c:v>
                </c:pt>
                <c:pt idx="7">
                  <c:v>0.29195402300000001</c:v>
                </c:pt>
                <c:pt idx="8">
                  <c:v>#N/A</c:v>
                </c:pt>
                <c:pt idx="9">
                  <c:v>0.11965812000000001</c:v>
                </c:pt>
                <c:pt idx="10">
                  <c:v>0.102564103</c:v>
                </c:pt>
                <c:pt idx="11">
                  <c:v>0.17241379300000001</c:v>
                </c:pt>
                <c:pt idx="12">
                  <c:v>#N/A</c:v>
                </c:pt>
                <c:pt idx="13">
                  <c:v>0.19658119700000001</c:v>
                </c:pt>
                <c:pt idx="14">
                  <c:v>9.1133005000000003E-2</c:v>
                </c:pt>
                <c:pt idx="15">
                  <c:v>#N/A</c:v>
                </c:pt>
                <c:pt idx="16">
                  <c:v>0.12</c:v>
                </c:pt>
                <c:pt idx="17">
                  <c:v>7.9772079999999995E-2</c:v>
                </c:pt>
                <c:pt idx="18">
                  <c:v>0.14532019700000001</c:v>
                </c:pt>
                <c:pt idx="19">
                  <c:v>#N/A</c:v>
                </c:pt>
                <c:pt idx="20">
                  <c:v>0.23544973499999999</c:v>
                </c:pt>
                <c:pt idx="21">
                  <c:v>#N/A</c:v>
                </c:pt>
                <c:pt idx="22">
                  <c:v>0.43115942000000002</c:v>
                </c:pt>
                <c:pt idx="23">
                  <c:v>0.20370370400000001</c:v>
                </c:pt>
                <c:pt idx="24">
                  <c:v>#N/A</c:v>
                </c:pt>
                <c:pt idx="25">
                  <c:v>0.25287356300000002</c:v>
                </c:pt>
                <c:pt idx="26">
                  <c:v>#N/A</c:v>
                </c:pt>
                <c:pt idx="27">
                  <c:v>0.27384615400000001</c:v>
                </c:pt>
                <c:pt idx="28">
                  <c:v>#N/A</c:v>
                </c:pt>
                <c:pt idx="29">
                  <c:v>0.27513227499999998</c:v>
                </c:pt>
                <c:pt idx="30">
                  <c:v>0.37471264399999998</c:v>
                </c:pt>
                <c:pt idx="31">
                  <c:v>0.36</c:v>
                </c:pt>
                <c:pt idx="32">
                  <c:v>0.364672365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3-47E8-BF95-F23C509024F6}"/>
            </c:ext>
          </c:extLst>
        </c:ser>
        <c:ser>
          <c:idx val="2"/>
          <c:order val="2"/>
          <c:tx>
            <c:strRef>
              <c:f>wt_kt_diss_hc!$M$1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wt_kt_diss_hc!$M$42:$M$74</c:f>
              <c:numCache>
                <c:formatCode>General</c:formatCode>
                <c:ptCount val="33"/>
                <c:pt idx="0">
                  <c:v>0.15</c:v>
                </c:pt>
                <c:pt idx="1">
                  <c:v>8.1280788000000007E-2</c:v>
                </c:pt>
                <c:pt idx="2">
                  <c:v>#N/A</c:v>
                </c:pt>
                <c:pt idx="3">
                  <c:v>#N/A</c:v>
                </c:pt>
                <c:pt idx="4">
                  <c:v>0.17241379300000001</c:v>
                </c:pt>
                <c:pt idx="5">
                  <c:v>0.205263158</c:v>
                </c:pt>
                <c:pt idx="6">
                  <c:v>0.14532019700000001</c:v>
                </c:pt>
                <c:pt idx="7">
                  <c:v>#N/A</c:v>
                </c:pt>
                <c:pt idx="8">
                  <c:v>0.199430199</c:v>
                </c:pt>
                <c:pt idx="9">
                  <c:v>0.10541310500000001</c:v>
                </c:pt>
                <c:pt idx="10">
                  <c:v>0.164021164</c:v>
                </c:pt>
                <c:pt idx="11">
                  <c:v>#N/A</c:v>
                </c:pt>
                <c:pt idx="12">
                  <c:v>0.113960114</c:v>
                </c:pt>
                <c:pt idx="13">
                  <c:v>#N/A</c:v>
                </c:pt>
                <c:pt idx="14">
                  <c:v>0.188505747</c:v>
                </c:pt>
                <c:pt idx="15">
                  <c:v>0.11954023</c:v>
                </c:pt>
                <c:pt idx="16">
                  <c:v>0.21846153800000001</c:v>
                </c:pt>
                <c:pt idx="17">
                  <c:v>#N/A</c:v>
                </c:pt>
                <c:pt idx="18">
                  <c:v>8.3743841999999999E-2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0.23157894700000001</c:v>
                </c:pt>
                <c:pt idx="25">
                  <c:v>#N/A</c:v>
                </c:pt>
                <c:pt idx="26">
                  <c:v>0.25132275100000001</c:v>
                </c:pt>
                <c:pt idx="27">
                  <c:v>#N/A</c:v>
                </c:pt>
                <c:pt idx="28">
                  <c:v>0.26190476200000001</c:v>
                </c:pt>
                <c:pt idx="29">
                  <c:v>0.33048432999999999</c:v>
                </c:pt>
                <c:pt idx="30">
                  <c:v>#N/A</c:v>
                </c:pt>
                <c:pt idx="31">
                  <c:v>0.40147783300000001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3-47E8-BF95-F23C509024F6}"/>
            </c:ext>
          </c:extLst>
        </c:ser>
        <c:ser>
          <c:idx val="3"/>
          <c:order val="3"/>
          <c:tx>
            <c:strRef>
              <c:f>wt_kt_diss_hc!$N$1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wt_kt_diss_hc!$N$42:$N$74</c:f>
              <c:numCache>
                <c:formatCode>General</c:formatCode>
                <c:ptCount val="33"/>
                <c:pt idx="0">
                  <c:v>5.6980057000000001E-2</c:v>
                </c:pt>
                <c:pt idx="1">
                  <c:v>0.12962963</c:v>
                </c:pt>
                <c:pt idx="2">
                  <c:v>#N/A</c:v>
                </c:pt>
                <c:pt idx="3">
                  <c:v>#N/A</c:v>
                </c:pt>
                <c:pt idx="4">
                  <c:v>0.165242165</c:v>
                </c:pt>
                <c:pt idx="5">
                  <c:v>0.18478260899999999</c:v>
                </c:pt>
                <c:pt idx="6">
                  <c:v>0.11904761899999999</c:v>
                </c:pt>
                <c:pt idx="7">
                  <c:v>#N/A</c:v>
                </c:pt>
                <c:pt idx="8">
                  <c:v>0.192118227</c:v>
                </c:pt>
                <c:pt idx="9">
                  <c:v>0.170940171</c:v>
                </c:pt>
                <c:pt idx="10">
                  <c:v>8.4656085000000006E-2</c:v>
                </c:pt>
                <c:pt idx="11">
                  <c:v>#N/A</c:v>
                </c:pt>
                <c:pt idx="12">
                  <c:v>9.2307691999999997E-2</c:v>
                </c:pt>
                <c:pt idx="13">
                  <c:v>#N/A</c:v>
                </c:pt>
                <c:pt idx="14">
                  <c:v>0.17241379300000001</c:v>
                </c:pt>
                <c:pt idx="15">
                  <c:v>0.14252873599999999</c:v>
                </c:pt>
                <c:pt idx="16">
                  <c:v>0.129230769</c:v>
                </c:pt>
                <c:pt idx="17">
                  <c:v>#N/A</c:v>
                </c:pt>
                <c:pt idx="18">
                  <c:v>0.133004926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0.29523809499999998</c:v>
                </c:pt>
                <c:pt idx="25">
                  <c:v>#N/A</c:v>
                </c:pt>
                <c:pt idx="26">
                  <c:v>0.23891625599999999</c:v>
                </c:pt>
                <c:pt idx="27">
                  <c:v>#N/A</c:v>
                </c:pt>
                <c:pt idx="28">
                  <c:v>0.37011494299999997</c:v>
                </c:pt>
                <c:pt idx="29">
                  <c:v>0.41534391500000001</c:v>
                </c:pt>
                <c:pt idx="30">
                  <c:v>#N/A</c:v>
                </c:pt>
                <c:pt idx="31">
                  <c:v>0.38423645299999998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D3-47E8-BF95-F23C509024F6}"/>
            </c:ext>
          </c:extLst>
        </c:ser>
        <c:ser>
          <c:idx val="4"/>
          <c:order val="4"/>
          <c:tx>
            <c:strRef>
              <c:f>wt_kt_diss_hc!$O$1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wt_kt_diss_hc!$O$42:$O$74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0.25356125400000001</c:v>
                </c:pt>
                <c:pt idx="17">
                  <c:v>9.6866096999999998E-2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D3-47E8-BF95-F23C509024F6}"/>
            </c:ext>
          </c:extLst>
        </c:ser>
        <c:ser>
          <c:idx val="5"/>
          <c:order val="5"/>
          <c:tx>
            <c:strRef>
              <c:f>wt_kt_diss_hc!$P$1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wt_kt_diss_hc!$P$42:$P$74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0.36</c:v>
                </c:pt>
                <c:pt idx="17">
                  <c:v>0.111111111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D3-47E8-BF95-F23C509024F6}"/>
            </c:ext>
          </c:extLst>
        </c:ser>
        <c:ser>
          <c:idx val="6"/>
          <c:order val="6"/>
          <c:tx>
            <c:strRef>
              <c:f>wt_kt_diss_hc!$Q$1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wt_kt_diss_hc!$Q$42:$Q$74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0.19310344800000001</c:v>
                </c:pt>
                <c:pt idx="20">
                  <c:v>#N/A</c:v>
                </c:pt>
                <c:pt idx="21">
                  <c:v>0.270935961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D3-47E8-BF95-F23C509024F6}"/>
            </c:ext>
          </c:extLst>
        </c:ser>
        <c:ser>
          <c:idx val="7"/>
          <c:order val="7"/>
          <c:tx>
            <c:strRef>
              <c:f>wt_kt_diss_hc!$R$1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wt_kt_diss_hc!$R$42:$R$74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0.147126437</c:v>
                </c:pt>
                <c:pt idx="20">
                  <c:v>#N/A</c:v>
                </c:pt>
                <c:pt idx="21">
                  <c:v>0.24827586200000001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D3-47E8-BF95-F23C509024F6}"/>
            </c:ext>
          </c:extLst>
        </c:ser>
        <c:ser>
          <c:idx val="8"/>
          <c:order val="8"/>
          <c:tx>
            <c:strRef>
              <c:f>wt_kt_diss_hc!$S$1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wt_kt_diss_hc!$J$42:$J$74</c:f>
              <c:strCache>
                <c:ptCount val="33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CLB5</c:v>
                </c:pt>
                <c:pt idx="4">
                  <c:v>CLN2</c:v>
                </c:pt>
                <c:pt idx="5">
                  <c:v>FHL1</c:v>
                </c:pt>
                <c:pt idx="6">
                  <c:v>HCM1</c:v>
                </c:pt>
                <c:pt idx="7">
                  <c:v>MCM1</c:v>
                </c:pt>
                <c:pt idx="8">
                  <c:v>MSN4</c:v>
                </c:pt>
                <c:pt idx="9">
                  <c:v>NDD1</c:v>
                </c:pt>
                <c:pt idx="10">
                  <c:v>NRM1</c:v>
                </c:pt>
                <c:pt idx="11">
                  <c:v>PCL1</c:v>
                </c:pt>
                <c:pt idx="12">
                  <c:v>PDS1</c:v>
                </c:pt>
                <c:pt idx="13">
                  <c:v>PHD1</c:v>
                </c:pt>
                <c:pt idx="14">
                  <c:v>PLM2</c:v>
                </c:pt>
                <c:pt idx="15">
                  <c:v>SFG1</c:v>
                </c:pt>
                <c:pt idx="16">
                  <c:v>SWI4</c:v>
                </c:pt>
                <c:pt idx="17">
                  <c:v>SWI5</c:v>
                </c:pt>
                <c:pt idx="18">
                  <c:v>TOS4</c:v>
                </c:pt>
                <c:pt idx="19">
                  <c:v>YHP1</c:v>
                </c:pt>
                <c:pt idx="20">
                  <c:v>YOX1</c:v>
                </c:pt>
                <c:pt idx="21">
                  <c:v>CLB2</c:v>
                </c:pt>
                <c:pt idx="22">
                  <c:v>GAT1</c:v>
                </c:pt>
                <c:pt idx="23">
                  <c:v>FKH1</c:v>
                </c:pt>
                <c:pt idx="24">
                  <c:v>SWI6</c:v>
                </c:pt>
                <c:pt idx="25">
                  <c:v>CDC20</c:v>
                </c:pt>
                <c:pt idx="26">
                  <c:v>PCL2</c:v>
                </c:pt>
                <c:pt idx="27">
                  <c:v>FKH2</c:v>
                </c:pt>
                <c:pt idx="28">
                  <c:v>IXR1</c:v>
                </c:pt>
                <c:pt idx="29">
                  <c:v>SIC1</c:v>
                </c:pt>
                <c:pt idx="30">
                  <c:v>MBP1</c:v>
                </c:pt>
                <c:pt idx="31">
                  <c:v>CDC28</c:v>
                </c:pt>
                <c:pt idx="32">
                  <c:v>MSN2</c:v>
                </c:pt>
              </c:strCache>
            </c:strRef>
          </c:cat>
          <c:val>
            <c:numRef>
              <c:f>wt_kt_diss_hc!$S$42:$S$74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0.369458128</c:v>
                </c:pt>
                <c:pt idx="20">
                  <c:v>#N/A</c:v>
                </c:pt>
                <c:pt idx="21">
                  <c:v>0.31216931199999998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D3-47E8-BF95-F23C50902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Estimated Protein Delay </a:t>
            </a:r>
            <a:r>
              <a:rPr lang="en-US" sz="2400" baseline="0"/>
              <a:t>(High Confidence Measurements)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wt_kt_diss_hc!$K$1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wt_kt_diss_hc!$K$79:$K$111</c:f>
              <c:numCache>
                <c:formatCode>General</c:formatCode>
                <c:ptCount val="33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0</c:v>
                </c:pt>
                <c:pt idx="5">
                  <c:v>0</c:v>
                </c:pt>
                <c:pt idx="6">
                  <c:v>6.8965517199999997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6.8965517199999997</c:v>
                </c:pt>
                <c:pt idx="11">
                  <c:v>27.586206879999999</c:v>
                </c:pt>
                <c:pt idx="12">
                  <c:v>#N/A</c:v>
                </c:pt>
                <c:pt idx="13">
                  <c:v>#N/A</c:v>
                </c:pt>
                <c:pt idx="14">
                  <c:v>13.793103439999999</c:v>
                </c:pt>
                <c:pt idx="15">
                  <c:v>13.793103439999999</c:v>
                </c:pt>
                <c:pt idx="16">
                  <c:v>13.793103439999999</c:v>
                </c:pt>
                <c:pt idx="17">
                  <c:v>13.793103439999999</c:v>
                </c:pt>
                <c:pt idx="18">
                  <c:v>13.793103439999999</c:v>
                </c:pt>
                <c:pt idx="19">
                  <c:v>20.689655160000001</c:v>
                </c:pt>
                <c:pt idx="20">
                  <c:v>20.689655160000001</c:v>
                </c:pt>
                <c:pt idx="21">
                  <c:v>#N/A</c:v>
                </c:pt>
                <c:pt idx="22">
                  <c:v>20.689655160000001</c:v>
                </c:pt>
                <c:pt idx="23">
                  <c:v>27.586206879999999</c:v>
                </c:pt>
                <c:pt idx="24">
                  <c:v>27.586206879999999</c:v>
                </c:pt>
                <c:pt idx="25">
                  <c:v>#N/A</c:v>
                </c:pt>
                <c:pt idx="26">
                  <c:v>20.689655160000001</c:v>
                </c:pt>
                <c:pt idx="27">
                  <c:v>68.965517199999994</c:v>
                </c:pt>
                <c:pt idx="28">
                  <c:v>68.965517199999994</c:v>
                </c:pt>
                <c:pt idx="29">
                  <c:v>68.965517199999994</c:v>
                </c:pt>
                <c:pt idx="30">
                  <c:v>68.965517199999994</c:v>
                </c:pt>
                <c:pt idx="31">
                  <c:v>62.068965480000003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3-4F59-BDCD-EEDFBCFD8A26}"/>
            </c:ext>
          </c:extLst>
        </c:ser>
        <c:ser>
          <c:idx val="1"/>
          <c:order val="1"/>
          <c:tx>
            <c:strRef>
              <c:f>wt_kt_diss_hc!$L$1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wt_kt_diss_hc!$L$79:$L$111</c:f>
              <c:numCache>
                <c:formatCode>General</c:formatCode>
                <c:ptCount val="33"/>
                <c:pt idx="0">
                  <c:v>0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6.8965517199999997</c:v>
                </c:pt>
                <c:pt idx="5">
                  <c:v>6.8965517199999997</c:v>
                </c:pt>
                <c:pt idx="6">
                  <c:v>6.8965517199999997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13.793103439999999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27.586206879999999</c:v>
                </c:pt>
                <c:pt idx="15">
                  <c:v>20.689655160000001</c:v>
                </c:pt>
                <c:pt idx="16">
                  <c:v>13.793103439999999</c:v>
                </c:pt>
                <c:pt idx="17">
                  <c:v>20.689655160000001</c:v>
                </c:pt>
                <c:pt idx="18">
                  <c:v>20.689655160000001</c:v>
                </c:pt>
                <c:pt idx="19">
                  <c:v>20.689655160000001</c:v>
                </c:pt>
                <c:pt idx="20">
                  <c:v>27.586206879999999</c:v>
                </c:pt>
                <c:pt idx="21">
                  <c:v>#N/A</c:v>
                </c:pt>
                <c:pt idx="22">
                  <c:v>27.586206879999999</c:v>
                </c:pt>
                <c:pt idx="23">
                  <c:v>27.586206879999999</c:v>
                </c:pt>
                <c:pt idx="24">
                  <c:v>27.586206879999999</c:v>
                </c:pt>
                <c:pt idx="25">
                  <c:v>#N/A</c:v>
                </c:pt>
                <c:pt idx="26">
                  <c:v>41.379310320000002</c:v>
                </c:pt>
                <c:pt idx="27">
                  <c:v>0</c:v>
                </c:pt>
                <c:pt idx="28">
                  <c:v>13.793103439999999</c:v>
                </c:pt>
                <c:pt idx="29">
                  <c:v>20.689655160000001</c:v>
                </c:pt>
                <c:pt idx="30">
                  <c:v>27.586206879999999</c:v>
                </c:pt>
                <c:pt idx="31">
                  <c:v>20.689655160000001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3-4F59-BDCD-EEDFBCFD8A26}"/>
            </c:ext>
          </c:extLst>
        </c:ser>
        <c:ser>
          <c:idx val="2"/>
          <c:order val="2"/>
          <c:tx>
            <c:strRef>
              <c:f>wt_kt_diss_hc!$M$1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wt_kt_diss_hc!$M$79:$M$111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6.8965517199999997</c:v>
                </c:pt>
                <c:pt idx="6">
                  <c:v>6.8965517199999997</c:v>
                </c:pt>
                <c:pt idx="7">
                  <c:v>13.793103439999999</c:v>
                </c:pt>
                <c:pt idx="8">
                  <c:v>#N/A</c:v>
                </c:pt>
                <c:pt idx="9">
                  <c:v>6.8965517199999997</c:v>
                </c:pt>
                <c:pt idx="10">
                  <c:v>#N/A</c:v>
                </c:pt>
                <c:pt idx="11">
                  <c:v>#N/A</c:v>
                </c:pt>
                <c:pt idx="12">
                  <c:v>6.8965517199999997</c:v>
                </c:pt>
                <c:pt idx="13">
                  <c:v>20.689655160000001</c:v>
                </c:pt>
                <c:pt idx="14">
                  <c:v>6.8965517199999997</c:v>
                </c:pt>
                <c:pt idx="15">
                  <c:v>13.793103439999999</c:v>
                </c:pt>
                <c:pt idx="16">
                  <c:v>20.689655160000001</c:v>
                </c:pt>
                <c:pt idx="17">
                  <c:v>#N/A</c:v>
                </c:pt>
                <c:pt idx="18">
                  <c:v>#N/A</c:v>
                </c:pt>
                <c:pt idx="19">
                  <c:v>20.689655160000001</c:v>
                </c:pt>
                <c:pt idx="20">
                  <c:v>#N/A</c:v>
                </c:pt>
                <c:pt idx="21">
                  <c:v>20.689655160000001</c:v>
                </c:pt>
                <c:pt idx="22">
                  <c:v>27.586206879999999</c:v>
                </c:pt>
                <c:pt idx="23">
                  <c:v>34.482758599999997</c:v>
                </c:pt>
                <c:pt idx="24">
                  <c:v>#N/A</c:v>
                </c:pt>
                <c:pt idx="25">
                  <c:v>62.068965480000003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68.965517199999994</c:v>
                </c:pt>
                <c:pt idx="32">
                  <c:v>68.965517199999994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3-4F59-BDCD-EEDFBCFD8A26}"/>
            </c:ext>
          </c:extLst>
        </c:ser>
        <c:ser>
          <c:idx val="3"/>
          <c:order val="3"/>
          <c:tx>
            <c:strRef>
              <c:f>wt_kt_diss_hc!$N$1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wt_kt_diss_hc!$N$79:$N$111</c:f>
              <c:numCache>
                <c:formatCode>General</c:formatCode>
                <c:ptCount val="33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6.8965517199999997</c:v>
                </c:pt>
                <c:pt idx="5">
                  <c:v>13.793103439999999</c:v>
                </c:pt>
                <c:pt idx="6">
                  <c:v>6.8965517199999997</c:v>
                </c:pt>
                <c:pt idx="7">
                  <c:v>6.8965517199999997</c:v>
                </c:pt>
                <c:pt idx="8">
                  <c:v>#N/A</c:v>
                </c:pt>
                <c:pt idx="9">
                  <c:v>13.793103439999999</c:v>
                </c:pt>
                <c:pt idx="10">
                  <c:v>#N/A</c:v>
                </c:pt>
                <c:pt idx="11">
                  <c:v>#N/A</c:v>
                </c:pt>
                <c:pt idx="12">
                  <c:v>20.689655160000001</c:v>
                </c:pt>
                <c:pt idx="13">
                  <c:v>6.8965517199999997</c:v>
                </c:pt>
                <c:pt idx="14">
                  <c:v>6.8965517199999997</c:v>
                </c:pt>
                <c:pt idx="15">
                  <c:v>13.793103439999999</c:v>
                </c:pt>
                <c:pt idx="16">
                  <c:v>13.793103439999999</c:v>
                </c:pt>
                <c:pt idx="17">
                  <c:v>#N/A</c:v>
                </c:pt>
                <c:pt idx="18">
                  <c:v>#N/A</c:v>
                </c:pt>
                <c:pt idx="19">
                  <c:v>20.689655160000001</c:v>
                </c:pt>
                <c:pt idx="20">
                  <c:v>#N/A</c:v>
                </c:pt>
                <c:pt idx="21">
                  <c:v>27.586206879999999</c:v>
                </c:pt>
                <c:pt idx="22">
                  <c:v>27.586206879999999</c:v>
                </c:pt>
                <c:pt idx="23">
                  <c:v>20.689655160000001</c:v>
                </c:pt>
                <c:pt idx="24">
                  <c:v>#N/A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41.379310320000002</c:v>
                </c:pt>
                <c:pt idx="32">
                  <c:v>62.068965480000003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D3-4F59-BDCD-EEDFBCFD8A26}"/>
            </c:ext>
          </c:extLst>
        </c:ser>
        <c:ser>
          <c:idx val="4"/>
          <c:order val="4"/>
          <c:tx>
            <c:strRef>
              <c:f>wt_kt_diss_hc!$O$1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wt_kt_diss_hc!$O$79:$O$111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20.689655160000001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20.689655160000001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D3-4F59-BDCD-EEDFBCFD8A26}"/>
            </c:ext>
          </c:extLst>
        </c:ser>
        <c:ser>
          <c:idx val="5"/>
          <c:order val="5"/>
          <c:tx>
            <c:strRef>
              <c:f>wt_kt_diss_hc!$P$1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wt_kt_diss_hc!$P$79:$P$111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20.689655160000001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27.586206879999999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D3-4F59-BDCD-EEDFBCFD8A26}"/>
            </c:ext>
          </c:extLst>
        </c:ser>
        <c:ser>
          <c:idx val="6"/>
          <c:order val="6"/>
          <c:tx>
            <c:strRef>
              <c:f>wt_kt_diss_hc!$Q$1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wt_kt_diss_hc!$Q$79:$Q$111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6.8965517199999997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D3-4F59-BDCD-EEDFBCFD8A26}"/>
            </c:ext>
          </c:extLst>
        </c:ser>
        <c:ser>
          <c:idx val="7"/>
          <c:order val="7"/>
          <c:tx>
            <c:strRef>
              <c:f>wt_kt_diss_hc!$R$1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wt_kt_diss_hc!$R$79:$R$111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D3-4F59-BDCD-EEDFBCFD8A26}"/>
            </c:ext>
          </c:extLst>
        </c:ser>
        <c:ser>
          <c:idx val="8"/>
          <c:order val="8"/>
          <c:tx>
            <c:strRef>
              <c:f>wt_kt_diss_hc!$S$1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wt_kt_diss_hc!$J$79:$J$111</c:f>
              <c:strCache>
                <c:ptCount val="33"/>
                <c:pt idx="0">
                  <c:v>PCL1</c:v>
                </c:pt>
                <c:pt idx="1">
                  <c:v>SFG1</c:v>
                </c:pt>
                <c:pt idx="2">
                  <c:v>CDC20</c:v>
                </c:pt>
                <c:pt idx="3">
                  <c:v>YHP1</c:v>
                </c:pt>
                <c:pt idx="4">
                  <c:v>PLM2</c:v>
                </c:pt>
                <c:pt idx="5">
                  <c:v>HCM1</c:v>
                </c:pt>
                <c:pt idx="6">
                  <c:v>TOS4</c:v>
                </c:pt>
                <c:pt idx="7">
                  <c:v>PCL2</c:v>
                </c:pt>
                <c:pt idx="8">
                  <c:v>CLB2</c:v>
                </c:pt>
                <c:pt idx="9">
                  <c:v>ASH1</c:v>
                </c:pt>
                <c:pt idx="10">
                  <c:v>YOX1</c:v>
                </c:pt>
                <c:pt idx="11">
                  <c:v>MCM1</c:v>
                </c:pt>
                <c:pt idx="12">
                  <c:v>CLN2</c:v>
                </c:pt>
                <c:pt idx="13">
                  <c:v>MSN4</c:v>
                </c:pt>
                <c:pt idx="14">
                  <c:v>CDC28</c:v>
                </c:pt>
                <c:pt idx="15">
                  <c:v>NRM1</c:v>
                </c:pt>
                <c:pt idx="16">
                  <c:v>SIC1</c:v>
                </c:pt>
                <c:pt idx="17">
                  <c:v>PHD1</c:v>
                </c:pt>
                <c:pt idx="18">
                  <c:v>SWI5</c:v>
                </c:pt>
                <c:pt idx="19">
                  <c:v>NDD1</c:v>
                </c:pt>
                <c:pt idx="20">
                  <c:v>CLB5</c:v>
                </c:pt>
                <c:pt idx="21">
                  <c:v>PDS1</c:v>
                </c:pt>
                <c:pt idx="22">
                  <c:v>SWI4</c:v>
                </c:pt>
                <c:pt idx="23">
                  <c:v>ACE2</c:v>
                </c:pt>
                <c:pt idx="24">
                  <c:v>CIN8</c:v>
                </c:pt>
                <c:pt idx="25">
                  <c:v>IXR1</c:v>
                </c:pt>
                <c:pt idx="26">
                  <c:v>GAT1</c:v>
                </c:pt>
                <c:pt idx="27">
                  <c:v>MBP1</c:v>
                </c:pt>
                <c:pt idx="28">
                  <c:v>FKH1</c:v>
                </c:pt>
                <c:pt idx="29">
                  <c:v>MSN2</c:v>
                </c:pt>
                <c:pt idx="30">
                  <c:v>FKH2</c:v>
                </c:pt>
                <c:pt idx="31">
                  <c:v>FHL1</c:v>
                </c:pt>
                <c:pt idx="32">
                  <c:v>SWI6</c:v>
                </c:pt>
              </c:strCache>
            </c:strRef>
          </c:cat>
          <c:val>
            <c:numRef>
              <c:f>wt_kt_diss_hc!$S$79:$S$111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6.8965517199999997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13.793103439999999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D3-4F59-BDCD-EEDFBCFD8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7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TAKT</a:t>
            </a:r>
            <a:r>
              <a:rPr lang="en-US" sz="2400" baseline="0"/>
              <a:t> Empirical </a:t>
            </a:r>
            <a:r>
              <a:rPr lang="en-US" sz="2400" i="0" baseline="0"/>
              <a:t>p</a:t>
            </a:r>
            <a:r>
              <a:rPr lang="en-US" sz="2400" baseline="0"/>
              <a:t>-values (Minimal Dissimilarity)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wt_kt_diss_best!$M$1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wt_kt_diss_best!$M$6:$M$53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#N/A</c:v>
                </c:pt>
                <c:pt idx="15">
                  <c:v>0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2.0000000000000001E-4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8.9999999999999998E-4</c:v>
                </c:pt>
                <c:pt idx="29">
                  <c:v>#N/A</c:v>
                </c:pt>
                <c:pt idx="30">
                  <c:v>2.8999999999999998E-3</c:v>
                </c:pt>
                <c:pt idx="31">
                  <c:v>3.5000000000000001E-3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9.7999999999999997E-3</c:v>
                </c:pt>
                <c:pt idx="36">
                  <c:v>#N/A</c:v>
                </c:pt>
                <c:pt idx="37">
                  <c:v>1.3899999999999999E-2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0.1016</c:v>
                </c:pt>
                <c:pt idx="42">
                  <c:v>0.11310000000000001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1-46DF-9DEF-840DCBDD2E2A}"/>
            </c:ext>
          </c:extLst>
        </c:ser>
        <c:ser>
          <c:idx val="1"/>
          <c:order val="1"/>
          <c:tx>
            <c:strRef>
              <c:f>wt_kt_diss_best!$N$1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wt_kt_diss_best!$N$6:$N$53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2.9999999999999997E-4</c:v>
                </c:pt>
                <c:pt idx="26">
                  <c:v>#N/A</c:v>
                </c:pt>
                <c:pt idx="27">
                  <c:v>6.9999999999999999E-4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9.7999999999999997E-3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6.0499999999999998E-2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0.19550000000000001</c:v>
                </c:pt>
                <c:pt idx="45">
                  <c:v>#N/A</c:v>
                </c:pt>
                <c:pt idx="46">
                  <c:v>0.25790000000000002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1-46DF-9DEF-840DCBDD2E2A}"/>
            </c:ext>
          </c:extLst>
        </c:ser>
        <c:ser>
          <c:idx val="2"/>
          <c:order val="2"/>
          <c:tx>
            <c:strRef>
              <c:f>wt_kt_diss_best!$O$1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wt_kt_diss_best!$O$6:$O$53</c:f>
              <c:numCache>
                <c:formatCode>General</c:formatCode>
                <c:ptCount val="48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4.3E-3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1.04E-2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6.1199999999999997E-2</c:v>
                </c:pt>
                <c:pt idx="41">
                  <c:v>#N/A</c:v>
                </c:pt>
                <c:pt idx="42">
                  <c:v>#N/A</c:v>
                </c:pt>
                <c:pt idx="43">
                  <c:v>0.1598</c:v>
                </c:pt>
                <c:pt idx="44">
                  <c:v>#N/A</c:v>
                </c:pt>
                <c:pt idx="45">
                  <c:v>0.22459999999999999</c:v>
                </c:pt>
                <c:pt idx="46">
                  <c:v>#N/A</c:v>
                </c:pt>
                <c:pt idx="47">
                  <c:v>0.29870000000000002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51-46DF-9DEF-840DCBDD2E2A}"/>
            </c:ext>
          </c:extLst>
        </c:ser>
        <c:ser>
          <c:idx val="3"/>
          <c:order val="3"/>
          <c:tx>
            <c:strRef>
              <c:f>wt_kt_diss_best!$P$1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wt_kt_diss_best!$P$6:$P$53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1.2999999999999999E-3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51-46DF-9DEF-840DCBDD2E2A}"/>
            </c:ext>
          </c:extLst>
        </c:ser>
        <c:ser>
          <c:idx val="4"/>
          <c:order val="4"/>
          <c:tx>
            <c:strRef>
              <c:f>wt_kt_diss_best!$Q$1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wt_kt_diss_best!$Q$6:$Q$53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9.1999999999999998E-3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51-46DF-9DEF-840DCBDD2E2A}"/>
            </c:ext>
          </c:extLst>
        </c:ser>
        <c:ser>
          <c:idx val="5"/>
          <c:order val="5"/>
          <c:tx>
            <c:strRef>
              <c:f>wt_kt_diss_best!$R$1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wt_kt_diss_best!$R$6:$R$53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2.9999999999999997E-4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2.3199999999999998E-2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51-46DF-9DEF-840DCBDD2E2A}"/>
            </c:ext>
          </c:extLst>
        </c:ser>
        <c:ser>
          <c:idx val="6"/>
          <c:order val="6"/>
          <c:tx>
            <c:strRef>
              <c:f>wt_kt_diss_best!$S$1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wt_kt_diss_best!$S$6:$S$53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51-46DF-9DEF-840DCBDD2E2A}"/>
            </c:ext>
          </c:extLst>
        </c:ser>
        <c:ser>
          <c:idx val="7"/>
          <c:order val="7"/>
          <c:tx>
            <c:strRef>
              <c:f>wt_kt_diss_best!$T$1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wt_kt_diss_best!$T$6:$T$53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51-46DF-9DEF-840DCBDD2E2A}"/>
            </c:ext>
          </c:extLst>
        </c:ser>
        <c:ser>
          <c:idx val="8"/>
          <c:order val="8"/>
          <c:tx>
            <c:strRef>
              <c:f>wt_kt_diss_best!$U$1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wt_kt_diss_best!$L$6:$L$53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wt_kt_diss_best!$U$6:$U$53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51-46DF-9DEF-840DCBDD2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TAKT</a:t>
            </a:r>
            <a:r>
              <a:rPr lang="en-US" sz="2400" baseline="0"/>
              <a:t> Scores (Minimal Dissimilarity)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wt_kt_diss_best!$M$1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wt_kt_diss_best!$M$58:$M$105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0.16809116800000001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0.17230769200000001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0.11724137900000001</c:v>
                </c:pt>
                <c:pt idx="14">
                  <c:v>#N/A</c:v>
                </c:pt>
                <c:pt idx="15">
                  <c:v>0.17195767200000001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6.0846561E-2</c:v>
                </c:pt>
                <c:pt idx="21">
                  <c:v>#N/A</c:v>
                </c:pt>
                <c:pt idx="22">
                  <c:v>#N/A</c:v>
                </c:pt>
                <c:pt idx="23">
                  <c:v>0.167487685</c:v>
                </c:pt>
                <c:pt idx="24">
                  <c:v>0.213675214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0.23448275900000001</c:v>
                </c:pt>
                <c:pt idx="29">
                  <c:v>#N/A</c:v>
                </c:pt>
                <c:pt idx="30">
                  <c:v>0.252631579</c:v>
                </c:pt>
                <c:pt idx="31">
                  <c:v>0.26210826199999998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0.27513227499999998</c:v>
                </c:pt>
                <c:pt idx="36">
                  <c:v>#N/A</c:v>
                </c:pt>
                <c:pt idx="37">
                  <c:v>0.28421052600000002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0.33333333300000001</c:v>
                </c:pt>
                <c:pt idx="42">
                  <c:v>0.33497536900000002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1-4F3C-A110-E49C9500200F}"/>
            </c:ext>
          </c:extLst>
        </c:ser>
        <c:ser>
          <c:idx val="1"/>
          <c:order val="1"/>
          <c:tx>
            <c:strRef>
              <c:f>wt_kt_diss_best!$N$1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wt_kt_diss_best!$N$58:$N$105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8.3076922999999997E-2</c:v>
                </c:pt>
                <c:pt idx="3">
                  <c:v>#N/A</c:v>
                </c:pt>
                <c:pt idx="4">
                  <c:v>#N/A</c:v>
                </c:pt>
                <c:pt idx="5">
                  <c:v>9.2592593000000001E-2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9.1133005000000003E-2</c:v>
                </c:pt>
                <c:pt idx="17">
                  <c:v>#N/A</c:v>
                </c:pt>
                <c:pt idx="18">
                  <c:v>0.165242165</c:v>
                </c:pt>
                <c:pt idx="19">
                  <c:v>0.12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0.20370370400000001</c:v>
                </c:pt>
                <c:pt idx="26">
                  <c:v>#N/A</c:v>
                </c:pt>
                <c:pt idx="27">
                  <c:v>0.23157894700000001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0.279202279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0.31724137899999999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0.35076923100000001</c:v>
                </c:pt>
                <c:pt idx="45">
                  <c:v>#N/A</c:v>
                </c:pt>
                <c:pt idx="46">
                  <c:v>0.36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1-4F3C-A110-E49C9500200F}"/>
            </c:ext>
          </c:extLst>
        </c:ser>
        <c:ser>
          <c:idx val="2"/>
          <c:order val="2"/>
          <c:tx>
            <c:strRef>
              <c:f>wt_kt_diss_best!$O$1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wt_kt_diss_best!$O$58:$O$105</c:f>
              <c:numCache>
                <c:formatCode>General</c:formatCode>
                <c:ptCount val="48"/>
                <c:pt idx="0">
                  <c:v>#N/A</c:v>
                </c:pt>
                <c:pt idx="1">
                  <c:v>8.1280788000000007E-2</c:v>
                </c:pt>
                <c:pt idx="2">
                  <c:v>#N/A</c:v>
                </c:pt>
                <c:pt idx="3">
                  <c:v>0.17195767200000001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0.178947368</c:v>
                </c:pt>
                <c:pt idx="10">
                  <c:v>#N/A</c:v>
                </c:pt>
                <c:pt idx="11">
                  <c:v>0.10541310500000001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0.11954023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8.3743841999999999E-2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0.26190476200000001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0.27894736799999997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0.31884057999999998</c:v>
                </c:pt>
                <c:pt idx="41">
                  <c:v>#N/A</c:v>
                </c:pt>
                <c:pt idx="42">
                  <c:v>#N/A</c:v>
                </c:pt>
                <c:pt idx="43">
                  <c:v>0.344615385</c:v>
                </c:pt>
                <c:pt idx="44">
                  <c:v>#N/A</c:v>
                </c:pt>
                <c:pt idx="45">
                  <c:v>0.35573122499999998</c:v>
                </c:pt>
                <c:pt idx="46">
                  <c:v>#N/A</c:v>
                </c:pt>
                <c:pt idx="47">
                  <c:v>0.366666667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51-4F3C-A110-E49C9500200F}"/>
            </c:ext>
          </c:extLst>
        </c:ser>
        <c:ser>
          <c:idx val="3"/>
          <c:order val="3"/>
          <c:tx>
            <c:strRef>
              <c:f>wt_kt_diss_best!$P$1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wt_kt_diss_best!$P$58:$P$105</c:f>
              <c:numCache>
                <c:formatCode>General</c:formatCode>
                <c:ptCount val="48"/>
                <c:pt idx="0">
                  <c:v>5.6980057000000001E-2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0.18478260899999999</c:v>
                </c:pt>
                <c:pt idx="7">
                  <c:v>0.11904761899999999</c:v>
                </c:pt>
                <c:pt idx="8">
                  <c:v>#N/A</c:v>
                </c:pt>
                <c:pt idx="9">
                  <c:v>#N/A</c:v>
                </c:pt>
                <c:pt idx="10">
                  <c:v>0.192118227</c:v>
                </c:pt>
                <c:pt idx="11">
                  <c:v>#N/A</c:v>
                </c:pt>
                <c:pt idx="12">
                  <c:v>8.4656085000000006E-2</c:v>
                </c:pt>
                <c:pt idx="13">
                  <c:v>#N/A</c:v>
                </c:pt>
                <c:pt idx="14">
                  <c:v>9.2307691999999997E-2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0.23891625599999999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1-4F3C-A110-E49C9500200F}"/>
            </c:ext>
          </c:extLst>
        </c:ser>
        <c:ser>
          <c:idx val="4"/>
          <c:order val="4"/>
          <c:tx>
            <c:strRef>
              <c:f>wt_kt_diss_best!$Q$1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wt_kt_diss_best!$Q$58:$Q$105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0.28063241100000003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51-4F3C-A110-E49C9500200F}"/>
            </c:ext>
          </c:extLst>
        </c:ser>
        <c:ser>
          <c:idx val="5"/>
          <c:order val="5"/>
          <c:tx>
            <c:strRef>
              <c:f>wt_kt_diss_best!$R$1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wt_kt_diss_best!$R$58:$R$105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0.224615385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0.29629629600000001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51-4F3C-A110-E49C9500200F}"/>
            </c:ext>
          </c:extLst>
        </c:ser>
        <c:ser>
          <c:idx val="6"/>
          <c:order val="6"/>
          <c:tx>
            <c:strRef>
              <c:f>wt_kt_diss_best!$S$1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wt_kt_diss_best!$S$58:$S$105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51-4F3C-A110-E49C9500200F}"/>
            </c:ext>
          </c:extLst>
        </c:ser>
        <c:ser>
          <c:idx val="7"/>
          <c:order val="7"/>
          <c:tx>
            <c:strRef>
              <c:f>wt_kt_diss_best!$T$1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wt_kt_diss_best!$T$58:$T$105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0.147126437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51-4F3C-A110-E49C9500200F}"/>
            </c:ext>
          </c:extLst>
        </c:ser>
        <c:ser>
          <c:idx val="8"/>
          <c:order val="8"/>
          <c:tx>
            <c:strRef>
              <c:f>wt_kt_diss_best!$U$1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wt_kt_diss_best!$L$58:$L$105</c:f>
              <c:strCache>
                <c:ptCount val="48"/>
                <c:pt idx="0">
                  <c:v>ACE2</c:v>
                </c:pt>
                <c:pt idx="1">
                  <c:v>ASH1</c:v>
                </c:pt>
                <c:pt idx="2">
                  <c:v>CIN8</c:v>
                </c:pt>
                <c:pt idx="3">
                  <c:v>CLB2</c:v>
                </c:pt>
                <c:pt idx="4">
                  <c:v>CLB5</c:v>
                </c:pt>
                <c:pt idx="5">
                  <c:v>CLN2</c:v>
                </c:pt>
                <c:pt idx="6">
                  <c:v>FHL1</c:v>
                </c:pt>
                <c:pt idx="7">
                  <c:v>HCM1</c:v>
                </c:pt>
                <c:pt idx="8">
                  <c:v>MCM1</c:v>
                </c:pt>
                <c:pt idx="9">
                  <c:v>MSN2</c:v>
                </c:pt>
                <c:pt idx="10">
                  <c:v>MSN4</c:v>
                </c:pt>
                <c:pt idx="11">
                  <c:v>NDD1</c:v>
                </c:pt>
                <c:pt idx="12">
                  <c:v>NRM1</c:v>
                </c:pt>
                <c:pt idx="13">
                  <c:v>PCL1</c:v>
                </c:pt>
                <c:pt idx="14">
                  <c:v>PDS1</c:v>
                </c:pt>
                <c:pt idx="15">
                  <c:v>PHD1</c:v>
                </c:pt>
                <c:pt idx="16">
                  <c:v>PLM2</c:v>
                </c:pt>
                <c:pt idx="17">
                  <c:v>SFG1</c:v>
                </c:pt>
                <c:pt idx="18">
                  <c:v>SWE1</c:v>
                </c:pt>
                <c:pt idx="19">
                  <c:v>SWI4</c:v>
                </c:pt>
                <c:pt idx="20">
                  <c:v>SWI5</c:v>
                </c:pt>
                <c:pt idx="21">
                  <c:v>TOS4</c:v>
                </c:pt>
                <c:pt idx="22">
                  <c:v>YHP1</c:v>
                </c:pt>
                <c:pt idx="23">
                  <c:v>YOX1</c:v>
                </c:pt>
                <c:pt idx="24">
                  <c:v>GAT1</c:v>
                </c:pt>
                <c:pt idx="25">
                  <c:v>FKH1</c:v>
                </c:pt>
                <c:pt idx="26">
                  <c:v>SWI6</c:v>
                </c:pt>
                <c:pt idx="27">
                  <c:v>WHI5</c:v>
                </c:pt>
                <c:pt idx="28">
                  <c:v>CDC20</c:v>
                </c:pt>
                <c:pt idx="29">
                  <c:v>PCL2</c:v>
                </c:pt>
                <c:pt idx="30">
                  <c:v>FKH2</c:v>
                </c:pt>
                <c:pt idx="31">
                  <c:v>UME6</c:v>
                </c:pt>
                <c:pt idx="32">
                  <c:v>IXR1</c:v>
                </c:pt>
                <c:pt idx="33">
                  <c:v>STB1</c:v>
                </c:pt>
                <c:pt idx="34">
                  <c:v>CIC1</c:v>
                </c:pt>
                <c:pt idx="35">
                  <c:v>SIC1</c:v>
                </c:pt>
                <c:pt idx="36">
                  <c:v>ELM1</c:v>
                </c:pt>
                <c:pt idx="37">
                  <c:v>MBP1</c:v>
                </c:pt>
                <c:pt idx="38">
                  <c:v>CLN3</c:v>
                </c:pt>
                <c:pt idx="39">
                  <c:v>MET32</c:v>
                </c:pt>
                <c:pt idx="40">
                  <c:v>TAF12</c:v>
                </c:pt>
                <c:pt idx="41">
                  <c:v>CDH1</c:v>
                </c:pt>
                <c:pt idx="42">
                  <c:v>CLB6</c:v>
                </c:pt>
                <c:pt idx="43">
                  <c:v>INO4</c:v>
                </c:pt>
                <c:pt idx="44">
                  <c:v>VPS9</c:v>
                </c:pt>
                <c:pt idx="45">
                  <c:v>RIM11</c:v>
                </c:pt>
                <c:pt idx="46">
                  <c:v>CDC28</c:v>
                </c:pt>
                <c:pt idx="47">
                  <c:v>BCK2</c:v>
                </c:pt>
              </c:strCache>
            </c:strRef>
          </c:cat>
          <c:val>
            <c:numRef>
              <c:f>wt_kt_diss_best!$U$58:$U$105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51-4F3C-A110-E49C95002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WT </a:t>
            </a:r>
            <a:r>
              <a:rPr lang="en-US" sz="2400"/>
              <a:t>Estimated</a:t>
            </a:r>
            <a:r>
              <a:rPr lang="en-US" sz="2400" baseline="0"/>
              <a:t> Protein Delay (Minimal Dissimilarity)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wt_kt_diss_best!$M$1</c:f>
              <c:strCache>
                <c:ptCount val="1"/>
                <c:pt idx="0">
                  <c:v>pep. 1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wt_kt_diss_best!$M$110:$M$157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6.8965517199999997</c:v>
                </c:pt>
                <c:pt idx="10">
                  <c:v>#N/A</c:v>
                </c:pt>
                <c:pt idx="11">
                  <c:v>6.8965517199999997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13.793103439999999</c:v>
                </c:pt>
                <c:pt idx="17">
                  <c:v>13.793103439999999</c:v>
                </c:pt>
                <c:pt idx="18">
                  <c:v>#N/A</c:v>
                </c:pt>
                <c:pt idx="19">
                  <c:v>13.793103439999999</c:v>
                </c:pt>
                <c:pt idx="20">
                  <c:v>#N/A</c:v>
                </c:pt>
                <c:pt idx="21">
                  <c:v>13.793103439999999</c:v>
                </c:pt>
                <c:pt idx="22">
                  <c:v>#N/A</c:v>
                </c:pt>
                <c:pt idx="23">
                  <c:v>20.689655160000001</c:v>
                </c:pt>
                <c:pt idx="24">
                  <c:v>#N/A</c:v>
                </c:pt>
                <c:pt idx="25">
                  <c:v>#N/A</c:v>
                </c:pt>
                <c:pt idx="26">
                  <c:v>20.689655160000001</c:v>
                </c:pt>
                <c:pt idx="27">
                  <c:v>20.689655160000001</c:v>
                </c:pt>
                <c:pt idx="28">
                  <c:v>#N/A</c:v>
                </c:pt>
                <c:pt idx="29">
                  <c:v>#N/A</c:v>
                </c:pt>
                <c:pt idx="30">
                  <c:v>27.586206879999999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68.965517199999994</c:v>
                </c:pt>
                <c:pt idx="46">
                  <c:v>#N/A</c:v>
                </c:pt>
                <c:pt idx="47">
                  <c:v>68.965517199999994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4-4BC1-A372-EC6651733997}"/>
            </c:ext>
          </c:extLst>
        </c:ser>
        <c:ser>
          <c:idx val="1"/>
          <c:order val="1"/>
          <c:tx>
            <c:strRef>
              <c:f>wt_kt_diss_best!$N$1</c:f>
              <c:strCache>
                <c:ptCount val="1"/>
                <c:pt idx="0">
                  <c:v>pep. 1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B889DB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wt_kt_diss_best!$N$110:$N$157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6.8965517199999997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13.793103439999999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13.793103439999999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20.689655160000001</c:v>
                </c:pt>
                <c:pt idx="26">
                  <c:v>#N/A</c:v>
                </c:pt>
                <c:pt idx="27">
                  <c:v>#N/A</c:v>
                </c:pt>
                <c:pt idx="28">
                  <c:v>20.689655160000001</c:v>
                </c:pt>
                <c:pt idx="29">
                  <c:v>27.586206879999999</c:v>
                </c:pt>
                <c:pt idx="30">
                  <c:v>#N/A</c:v>
                </c:pt>
                <c:pt idx="31">
                  <c:v>#N/A</c:v>
                </c:pt>
                <c:pt idx="32">
                  <c:v>27.586206879999999</c:v>
                </c:pt>
                <c:pt idx="33">
                  <c:v>#N/A</c:v>
                </c:pt>
                <c:pt idx="34">
                  <c:v>#N/A</c:v>
                </c:pt>
                <c:pt idx="35">
                  <c:v>27.586206879999999</c:v>
                </c:pt>
                <c:pt idx="36">
                  <c:v>27.586206879999999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68.965517199999994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B4-4BC1-A372-EC6651733997}"/>
            </c:ext>
          </c:extLst>
        </c:ser>
        <c:ser>
          <c:idx val="2"/>
          <c:order val="2"/>
          <c:tx>
            <c:strRef>
              <c:f>wt_kt_diss_best!$O$1</c:f>
              <c:strCache>
                <c:ptCount val="1"/>
                <c:pt idx="0">
                  <c:v>pep. 2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FF8001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wt_kt_diss_best!$O$110:$O$157</c:f>
              <c:numCache>
                <c:formatCode>General</c:formatCode>
                <c:ptCount val="48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6.8965517199999997</c:v>
                </c:pt>
                <c:pt idx="6">
                  <c:v>#N/A</c:v>
                </c:pt>
                <c:pt idx="7">
                  <c:v>#N/A</c:v>
                </c:pt>
                <c:pt idx="8">
                  <c:v>6.8965517199999997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13.793103439999999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20.689655160000001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27.586206879999999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41.379310320000002</c:v>
                </c:pt>
                <c:pt idx="39">
                  <c:v>#N/A</c:v>
                </c:pt>
                <c:pt idx="40">
                  <c:v>48.27586204</c:v>
                </c:pt>
                <c:pt idx="41">
                  <c:v>62.068965480000003</c:v>
                </c:pt>
                <c:pt idx="42">
                  <c:v>62.068965480000003</c:v>
                </c:pt>
                <c:pt idx="43">
                  <c:v>68.965517199999994</c:v>
                </c:pt>
                <c:pt idx="44">
                  <c:v>#N/A</c:v>
                </c:pt>
                <c:pt idx="45">
                  <c:v>#N/A</c:v>
                </c:pt>
                <c:pt idx="46">
                  <c:v>68.965517199999994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B4-4BC1-A372-EC6651733997}"/>
            </c:ext>
          </c:extLst>
        </c:ser>
        <c:ser>
          <c:idx val="3"/>
          <c:order val="3"/>
          <c:tx>
            <c:strRef>
              <c:f>wt_kt_diss_best!$P$1</c:f>
              <c:strCache>
                <c:ptCount val="1"/>
                <c:pt idx="0">
                  <c:v>pep. 2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wt_kt_diss_best!$P$110:$P$157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6.8965517199999997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6.8965517199999997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13.793103439999999</c:v>
                </c:pt>
                <c:pt idx="15">
                  <c:v>13.793103439999999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20.689655160000001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27.586206879999999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41.379310320000002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B4-4BC1-A372-EC6651733997}"/>
            </c:ext>
          </c:extLst>
        </c:ser>
        <c:ser>
          <c:idx val="4"/>
          <c:order val="4"/>
          <c:tx>
            <c:strRef>
              <c:f>wt_kt_diss_best!$Q$1</c:f>
              <c:strCache>
                <c:ptCount val="1"/>
                <c:pt idx="0">
                  <c:v>pep. 3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8D1717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wt_kt_diss_best!$Q$110:$Q$157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48.27586204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B4-4BC1-A372-EC6651733997}"/>
            </c:ext>
          </c:extLst>
        </c:ser>
        <c:ser>
          <c:idx val="5"/>
          <c:order val="5"/>
          <c:tx>
            <c:strRef>
              <c:f>wt_kt_diss_best!$R$1</c:f>
              <c:strCache>
                <c:ptCount val="1"/>
                <c:pt idx="0">
                  <c:v>pep. 3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E03C3C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wt_kt_diss_best!$R$110:$R$157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13.793103439999999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27.586206879999999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B4-4BC1-A372-EC6651733997}"/>
            </c:ext>
          </c:extLst>
        </c:ser>
        <c:ser>
          <c:idx val="6"/>
          <c:order val="6"/>
          <c:tx>
            <c:strRef>
              <c:f>wt_kt_diss_best!$S$1</c:f>
              <c:strCache>
                <c:ptCount val="1"/>
                <c:pt idx="0">
                  <c:v>wb (rep. 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5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wt_kt_diss_best!$S$110:$S$157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B4-4BC1-A372-EC6651733997}"/>
            </c:ext>
          </c:extLst>
        </c:ser>
        <c:ser>
          <c:idx val="7"/>
          <c:order val="7"/>
          <c:tx>
            <c:strRef>
              <c:f>wt_kt_diss_best!$T$1</c:f>
              <c:strCache>
                <c:ptCount val="1"/>
                <c:pt idx="0">
                  <c:v>wb (rep.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wt_kt_diss_best!$T$110:$T$157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B4-4BC1-A372-EC6651733997}"/>
            </c:ext>
          </c:extLst>
        </c:ser>
        <c:ser>
          <c:idx val="8"/>
          <c:order val="8"/>
          <c:tx>
            <c:strRef>
              <c:f>wt_kt_diss_best!$U$1</c:f>
              <c:strCache>
                <c:ptCount val="1"/>
                <c:pt idx="0">
                  <c:v>wb (rep. 3)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4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strRef>
              <c:f>wt_kt_diss_best!$L$110:$L$157</c:f>
              <c:strCache>
                <c:ptCount val="48"/>
                <c:pt idx="0">
                  <c:v>PCL1</c:v>
                </c:pt>
                <c:pt idx="1">
                  <c:v>SFG1</c:v>
                </c:pt>
                <c:pt idx="2">
                  <c:v>YHP1</c:v>
                </c:pt>
                <c:pt idx="3">
                  <c:v>CDC20</c:v>
                </c:pt>
                <c:pt idx="4">
                  <c:v>MET32</c:v>
                </c:pt>
                <c:pt idx="5">
                  <c:v>ASH1</c:v>
                </c:pt>
                <c:pt idx="6">
                  <c:v>MSN4</c:v>
                </c:pt>
                <c:pt idx="7">
                  <c:v>PLM2</c:v>
                </c:pt>
                <c:pt idx="8">
                  <c:v>TOS4</c:v>
                </c:pt>
                <c:pt idx="9">
                  <c:v>YOX1</c:v>
                </c:pt>
                <c:pt idx="10">
                  <c:v>PCL2</c:v>
                </c:pt>
                <c:pt idx="11">
                  <c:v>CLB6</c:v>
                </c:pt>
                <c:pt idx="12">
                  <c:v>CLB2</c:v>
                </c:pt>
                <c:pt idx="13">
                  <c:v>CLN2</c:v>
                </c:pt>
                <c:pt idx="14">
                  <c:v>HCM1</c:v>
                </c:pt>
                <c:pt idx="15">
                  <c:v>NRM1</c:v>
                </c:pt>
                <c:pt idx="16">
                  <c:v>PHD1</c:v>
                </c:pt>
                <c:pt idx="17">
                  <c:v>SWI5</c:v>
                </c:pt>
                <c:pt idx="18">
                  <c:v>FKH1</c:v>
                </c:pt>
                <c:pt idx="19">
                  <c:v>SIC1</c:v>
                </c:pt>
                <c:pt idx="20">
                  <c:v>CLN3</c:v>
                </c:pt>
                <c:pt idx="21">
                  <c:v>CDH1</c:v>
                </c:pt>
                <c:pt idx="22">
                  <c:v>ACE2</c:v>
                </c:pt>
                <c:pt idx="23">
                  <c:v>CLB5</c:v>
                </c:pt>
                <c:pt idx="24">
                  <c:v>NDD1</c:v>
                </c:pt>
                <c:pt idx="25">
                  <c:v>SWE1</c:v>
                </c:pt>
                <c:pt idx="26">
                  <c:v>GAT1</c:v>
                </c:pt>
                <c:pt idx="27">
                  <c:v>UME6</c:v>
                </c:pt>
                <c:pt idx="28">
                  <c:v>CIC1</c:v>
                </c:pt>
                <c:pt idx="29">
                  <c:v>CIN8</c:v>
                </c:pt>
                <c:pt idx="30">
                  <c:v>MCM1</c:v>
                </c:pt>
                <c:pt idx="31">
                  <c:v>PDS1</c:v>
                </c:pt>
                <c:pt idx="32">
                  <c:v>SWI4</c:v>
                </c:pt>
                <c:pt idx="33">
                  <c:v>SWI6</c:v>
                </c:pt>
                <c:pt idx="34">
                  <c:v>INO4</c:v>
                </c:pt>
                <c:pt idx="35">
                  <c:v>VPS9</c:v>
                </c:pt>
                <c:pt idx="36">
                  <c:v>CDC28</c:v>
                </c:pt>
                <c:pt idx="37">
                  <c:v>FHL1</c:v>
                </c:pt>
                <c:pt idx="38">
                  <c:v>TAF12</c:v>
                </c:pt>
                <c:pt idx="39">
                  <c:v>STB1</c:v>
                </c:pt>
                <c:pt idx="40">
                  <c:v>RIM11</c:v>
                </c:pt>
                <c:pt idx="41">
                  <c:v>IXR1</c:v>
                </c:pt>
                <c:pt idx="42">
                  <c:v>BCK2</c:v>
                </c:pt>
                <c:pt idx="43">
                  <c:v>MSN2</c:v>
                </c:pt>
                <c:pt idx="44">
                  <c:v>WHI5</c:v>
                </c:pt>
                <c:pt idx="45">
                  <c:v>FKH2</c:v>
                </c:pt>
                <c:pt idx="46">
                  <c:v>ELM1</c:v>
                </c:pt>
                <c:pt idx="47">
                  <c:v>MBP1</c:v>
                </c:pt>
              </c:strCache>
            </c:strRef>
          </c:cat>
          <c:val>
            <c:numRef>
              <c:f>wt_kt_diss_best!$U$110:$U$157</c:f>
              <c:numCache>
                <c:formatCode>General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B4-4BC1-A372-EC6651733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49840"/>
        <c:axId val="514649184"/>
      </c:lineChart>
      <c:catAx>
        <c:axId val="514649840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184"/>
        <c:crosses val="autoZero"/>
        <c:auto val="1"/>
        <c:lblAlgn val="ctr"/>
        <c:lblOffset val="100"/>
        <c:noMultiLvlLbl val="0"/>
      </c:catAx>
      <c:valAx>
        <c:axId val="514649184"/>
        <c:scaling>
          <c:orientation val="minMax"/>
          <c:max val="7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415017</xdr:colOff>
      <xdr:row>12</xdr:row>
      <xdr:rowOff>98652</xdr:rowOff>
    </xdr:from>
    <xdr:to>
      <xdr:col>43</xdr:col>
      <xdr:colOff>384402</xdr:colOff>
      <xdr:row>45</xdr:row>
      <xdr:rowOff>71438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CF197F-FAB9-4DB0-B945-EE655CE60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513051</xdr:colOff>
      <xdr:row>67</xdr:row>
      <xdr:rowOff>80097</xdr:rowOff>
    </xdr:from>
    <xdr:to>
      <xdr:col>43</xdr:col>
      <xdr:colOff>469448</xdr:colOff>
      <xdr:row>100</xdr:row>
      <xdr:rowOff>52883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32F23D-FE49-400A-8870-3790E883A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523876</xdr:colOff>
      <xdr:row>118</xdr:row>
      <xdr:rowOff>-1</xdr:rowOff>
    </xdr:from>
    <xdr:to>
      <xdr:col>43</xdr:col>
      <xdr:colOff>480273</xdr:colOff>
      <xdr:row>150</xdr:row>
      <xdr:rowOff>163285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930BB38-AFBD-4624-8C5F-57CA1078C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502227</xdr:colOff>
      <xdr:row>2</xdr:row>
      <xdr:rowOff>0</xdr:rowOff>
    </xdr:from>
    <xdr:to>
      <xdr:col>42</xdr:col>
      <xdr:colOff>388422</xdr:colOff>
      <xdr:row>37</xdr:row>
      <xdr:rowOff>180603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C7DD66-0E29-42B6-BA9A-793E17D25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504391</xdr:colOff>
      <xdr:row>43</xdr:row>
      <xdr:rowOff>121228</xdr:rowOff>
    </xdr:from>
    <xdr:to>
      <xdr:col>42</xdr:col>
      <xdr:colOff>390586</xdr:colOff>
      <xdr:row>79</xdr:row>
      <xdr:rowOff>111331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BBF2CE-6F40-49C3-9466-00C141E91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571500</xdr:colOff>
      <xdr:row>84</xdr:row>
      <xdr:rowOff>23814</xdr:rowOff>
    </xdr:from>
    <xdr:to>
      <xdr:col>42</xdr:col>
      <xdr:colOff>457695</xdr:colOff>
      <xdr:row>120</xdr:row>
      <xdr:rowOff>13917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0D654C-03D5-45CE-8F14-FDEB71C92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201016</xdr:colOff>
      <xdr:row>9</xdr:row>
      <xdr:rowOff>21029</xdr:rowOff>
    </xdr:from>
    <xdr:to>
      <xdr:col>50</xdr:col>
      <xdr:colOff>270907</xdr:colOff>
      <xdr:row>45</xdr:row>
      <xdr:rowOff>11132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3C8B7-DEF1-4A8D-9EF2-6C8BA920C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51956</xdr:colOff>
      <xdr:row>63</xdr:row>
      <xdr:rowOff>19483</xdr:rowOff>
    </xdr:from>
    <xdr:to>
      <xdr:col>50</xdr:col>
      <xdr:colOff>121847</xdr:colOff>
      <xdr:row>99</xdr:row>
      <xdr:rowOff>9586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96B6A-5400-4ABA-B88E-D0241E45C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190500</xdr:colOff>
      <xdr:row>111</xdr:row>
      <xdr:rowOff>142876</xdr:rowOff>
    </xdr:from>
    <xdr:to>
      <xdr:col>50</xdr:col>
      <xdr:colOff>260391</xdr:colOff>
      <xdr:row>147</xdr:row>
      <xdr:rowOff>132979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08EADE-ACFF-4977-BA63-3F950E4DD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t_diss_pval_al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_diss_pval_al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zoomScale="85" zoomScaleNormal="85" workbookViewId="0">
      <selection activeCell="M14" sqref="M14"/>
    </sheetView>
  </sheetViews>
  <sheetFormatPr defaultRowHeight="15" x14ac:dyDescent="0.25"/>
  <cols>
    <col min="1" max="1" width="12.85546875" customWidth="1"/>
    <col min="2" max="19" width="12" customWidth="1"/>
  </cols>
  <sheetData>
    <row r="1" spans="1:19" x14ac:dyDescent="0.25">
      <c r="A1" s="4" t="s">
        <v>0</v>
      </c>
    </row>
    <row r="2" spans="1:19" x14ac:dyDescent="0.25">
      <c r="A2" s="4" t="s">
        <v>1</v>
      </c>
    </row>
    <row r="3" spans="1:19" x14ac:dyDescent="0.25">
      <c r="A3" s="4" t="s">
        <v>2</v>
      </c>
    </row>
    <row r="4" spans="1:19" x14ac:dyDescent="0.25">
      <c r="A4" s="4"/>
    </row>
    <row r="5" spans="1:19" x14ac:dyDescent="0.25">
      <c r="A5" s="4" t="s">
        <v>293</v>
      </c>
      <c r="B5" s="4">
        <v>0</v>
      </c>
      <c r="C5" s="4">
        <v>6.8965517199999997</v>
      </c>
      <c r="D5" s="4">
        <v>13.793103439999999</v>
      </c>
      <c r="E5" s="4">
        <v>20.689655160000001</v>
      </c>
      <c r="F5" s="4">
        <v>27.586206879999999</v>
      </c>
      <c r="G5" s="4">
        <v>34.482758599999997</v>
      </c>
      <c r="H5" s="4">
        <v>41.379310320000002</v>
      </c>
      <c r="I5" s="4">
        <v>48.27586204</v>
      </c>
      <c r="J5" s="4">
        <v>55.172413759999998</v>
      </c>
      <c r="K5" s="4">
        <v>62.068965480000003</v>
      </c>
      <c r="L5" s="4">
        <v>68.965517199999994</v>
      </c>
    </row>
    <row r="6" spans="1:19" x14ac:dyDescent="0.25">
      <c r="A6" s="4"/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</row>
    <row r="7" spans="1:19" x14ac:dyDescent="0.25">
      <c r="A7" t="s">
        <v>21</v>
      </c>
      <c r="B7">
        <v>0.287356322</v>
      </c>
      <c r="C7">
        <v>0.24384236500000001</v>
      </c>
      <c r="D7">
        <v>0.18253968300000001</v>
      </c>
      <c r="E7">
        <v>0.14529914499999999</v>
      </c>
      <c r="F7">
        <v>0.141538462</v>
      </c>
      <c r="G7">
        <v>0.18333333299999999</v>
      </c>
      <c r="H7">
        <v>0.25</v>
      </c>
      <c r="I7">
        <v>0.31225296400000002</v>
      </c>
      <c r="J7">
        <v>0.39826839800000002</v>
      </c>
      <c r="K7">
        <v>0.47619047599999997</v>
      </c>
      <c r="L7">
        <v>0.53684210499999996</v>
      </c>
      <c r="M7">
        <v>0.39530364400000001</v>
      </c>
      <c r="N7">
        <v>0.141538462</v>
      </c>
      <c r="O7">
        <v>0</v>
      </c>
      <c r="P7">
        <v>27.586206879999999</v>
      </c>
      <c r="Q7">
        <v>0</v>
      </c>
      <c r="R7">
        <v>1</v>
      </c>
      <c r="S7">
        <v>1</v>
      </c>
    </row>
    <row r="8" spans="1:19" x14ac:dyDescent="0.25">
      <c r="A8" t="s">
        <v>22</v>
      </c>
      <c r="B8">
        <v>0.28965517200000002</v>
      </c>
      <c r="C8">
        <v>0.219211823</v>
      </c>
      <c r="D8">
        <v>0.15343915299999999</v>
      </c>
      <c r="E8">
        <v>8.8319088000000004E-2</v>
      </c>
      <c r="F8">
        <v>0.08</v>
      </c>
      <c r="G8">
        <v>0.14333333300000001</v>
      </c>
      <c r="H8">
        <v>0.235507246</v>
      </c>
      <c r="I8">
        <v>0.32411067199999999</v>
      </c>
      <c r="J8">
        <v>0.40692640699999999</v>
      </c>
      <c r="K8">
        <v>0.47619047599999997</v>
      </c>
      <c r="L8">
        <v>0.58421052600000001</v>
      </c>
      <c r="M8">
        <v>0.50421052600000005</v>
      </c>
      <c r="N8">
        <v>0.08</v>
      </c>
      <c r="O8">
        <v>0</v>
      </c>
      <c r="P8">
        <v>27.586206879999999</v>
      </c>
      <c r="Q8">
        <v>0</v>
      </c>
      <c r="R8">
        <v>0</v>
      </c>
      <c r="S8">
        <v>1</v>
      </c>
    </row>
    <row r="9" spans="1:19" x14ac:dyDescent="0.25">
      <c r="A9" t="s">
        <v>23</v>
      </c>
      <c r="B9">
        <v>0.41609195399999999</v>
      </c>
      <c r="C9">
        <v>0.359605911</v>
      </c>
      <c r="D9">
        <v>0.29365079399999999</v>
      </c>
      <c r="E9">
        <v>0.23361823400000001</v>
      </c>
      <c r="F9">
        <v>0.18461538499999999</v>
      </c>
      <c r="G9">
        <v>0.15</v>
      </c>
      <c r="H9">
        <v>0.15942028999999999</v>
      </c>
      <c r="I9">
        <v>0.19367588899999999</v>
      </c>
      <c r="J9">
        <v>0.220779221</v>
      </c>
      <c r="K9">
        <v>0.28571428599999998</v>
      </c>
      <c r="L9">
        <v>0.37368421099999999</v>
      </c>
      <c r="M9">
        <v>0.26609195400000002</v>
      </c>
      <c r="N9">
        <v>0.15</v>
      </c>
      <c r="O9">
        <v>0</v>
      </c>
      <c r="P9">
        <v>34.482758599999997</v>
      </c>
      <c r="Q9">
        <v>0</v>
      </c>
      <c r="R9">
        <v>0</v>
      </c>
      <c r="S9">
        <v>1</v>
      </c>
    </row>
    <row r="10" spans="1:19" x14ac:dyDescent="0.25">
      <c r="A10" t="s">
        <v>24</v>
      </c>
      <c r="B10">
        <v>0.28045977</v>
      </c>
      <c r="C10">
        <v>0.226600985</v>
      </c>
      <c r="D10">
        <v>0.13492063500000001</v>
      </c>
      <c r="E10">
        <v>5.6980057000000001E-2</v>
      </c>
      <c r="F10">
        <v>9.5384615000000006E-2</v>
      </c>
      <c r="G10">
        <v>0.2</v>
      </c>
      <c r="H10">
        <v>0.28260869599999999</v>
      </c>
      <c r="I10">
        <v>0.36363636399999999</v>
      </c>
      <c r="J10">
        <v>0.44588744600000002</v>
      </c>
      <c r="K10">
        <v>0.53809523800000003</v>
      </c>
      <c r="L10">
        <v>0.63157894699999995</v>
      </c>
      <c r="M10">
        <v>0.57459888999999997</v>
      </c>
      <c r="N10">
        <v>5.6980057000000001E-2</v>
      </c>
      <c r="O10">
        <v>0</v>
      </c>
      <c r="P10">
        <v>20.689655160000001</v>
      </c>
      <c r="Q10">
        <v>1</v>
      </c>
      <c r="R10">
        <v>0</v>
      </c>
      <c r="S10">
        <v>1</v>
      </c>
    </row>
    <row r="11" spans="1:19" x14ac:dyDescent="0.25">
      <c r="A11" t="s">
        <v>25</v>
      </c>
      <c r="B11">
        <v>0.13563218399999999</v>
      </c>
      <c r="C11">
        <v>8.1280788000000007E-2</v>
      </c>
      <c r="D11">
        <v>0.164021164</v>
      </c>
      <c r="E11">
        <v>0.25356125400000001</v>
      </c>
      <c r="F11">
        <v>0.32</v>
      </c>
      <c r="G11">
        <v>0.39666666699999997</v>
      </c>
      <c r="H11">
        <v>0.47826087</v>
      </c>
      <c r="I11">
        <v>0.54545454500000001</v>
      </c>
      <c r="J11">
        <v>0.64069264100000001</v>
      </c>
      <c r="K11">
        <v>0.68571428599999995</v>
      </c>
      <c r="L11">
        <v>0.69473684199999997</v>
      </c>
      <c r="M11">
        <v>0.61345605400000003</v>
      </c>
      <c r="N11">
        <v>8.1280788000000007E-2</v>
      </c>
      <c r="O11">
        <v>0</v>
      </c>
      <c r="P11">
        <v>6.8965517199999997</v>
      </c>
      <c r="Q11">
        <v>1</v>
      </c>
      <c r="R11">
        <v>1</v>
      </c>
      <c r="S11">
        <v>1</v>
      </c>
    </row>
    <row r="12" spans="1:19" x14ac:dyDescent="0.25">
      <c r="A12" t="s">
        <v>26</v>
      </c>
      <c r="B12">
        <v>0.216091954</v>
      </c>
      <c r="C12">
        <v>0.150246305</v>
      </c>
      <c r="D12">
        <v>0.12962963</v>
      </c>
      <c r="E12">
        <v>0.18233618200000001</v>
      </c>
      <c r="F12">
        <v>0.22153846199999999</v>
      </c>
      <c r="G12">
        <v>0.31</v>
      </c>
      <c r="H12">
        <v>0.42028985499999999</v>
      </c>
      <c r="I12">
        <v>0.50592885399999998</v>
      </c>
      <c r="J12">
        <v>0.57575757599999999</v>
      </c>
      <c r="K12">
        <v>0.67619047600000004</v>
      </c>
      <c r="L12">
        <v>0.747368421</v>
      </c>
      <c r="M12">
        <v>0.61773879099999995</v>
      </c>
      <c r="N12">
        <v>0.12962963</v>
      </c>
      <c r="O12">
        <v>0</v>
      </c>
      <c r="P12">
        <v>13.793103439999999</v>
      </c>
      <c r="Q12">
        <v>0</v>
      </c>
      <c r="R12">
        <v>0</v>
      </c>
      <c r="S12">
        <v>1</v>
      </c>
    </row>
    <row r="13" spans="1:19" x14ac:dyDescent="0.25">
      <c r="A13" t="s">
        <v>27</v>
      </c>
      <c r="B13">
        <v>0.51034482800000003</v>
      </c>
      <c r="C13">
        <v>0.51231527099999996</v>
      </c>
      <c r="D13">
        <v>0.56084656099999997</v>
      </c>
      <c r="E13">
        <v>0.57834757800000003</v>
      </c>
      <c r="F13">
        <v>0.53846153799999996</v>
      </c>
      <c r="G13">
        <v>0.52333333299999996</v>
      </c>
      <c r="H13">
        <v>0.53623188399999999</v>
      </c>
      <c r="I13">
        <v>0.46245059300000002</v>
      </c>
      <c r="J13">
        <v>0.37662337699999998</v>
      </c>
      <c r="K13">
        <v>0.366666667</v>
      </c>
      <c r="L13">
        <v>0.40526315800000001</v>
      </c>
      <c r="M13">
        <v>0.211680912</v>
      </c>
      <c r="N13">
        <v>0.366666667</v>
      </c>
      <c r="O13">
        <v>0.29870000000000002</v>
      </c>
      <c r="P13">
        <v>62.068965480000003</v>
      </c>
      <c r="Q13">
        <v>1</v>
      </c>
      <c r="R13">
        <v>1</v>
      </c>
      <c r="S13">
        <v>0</v>
      </c>
    </row>
    <row r="14" spans="1:19" x14ac:dyDescent="0.25">
      <c r="A14" t="s">
        <v>28</v>
      </c>
      <c r="B14">
        <v>0.58160919499999997</v>
      </c>
      <c r="C14">
        <v>0.56650246299999996</v>
      </c>
      <c r="D14">
        <v>0.51587301600000002</v>
      </c>
      <c r="E14">
        <v>0.47293447300000002</v>
      </c>
      <c r="F14">
        <v>0.44923076899999997</v>
      </c>
      <c r="G14">
        <v>0.46333333300000001</v>
      </c>
      <c r="H14">
        <v>0.40217391299999999</v>
      </c>
      <c r="I14">
        <v>0.43083004000000003</v>
      </c>
      <c r="J14">
        <v>0.46753246799999998</v>
      </c>
      <c r="K14">
        <v>0.52857142899999998</v>
      </c>
      <c r="L14">
        <v>0.53684210499999996</v>
      </c>
      <c r="M14">
        <v>0.179435282</v>
      </c>
      <c r="N14">
        <v>0.40217391299999999</v>
      </c>
      <c r="O14">
        <v>0.63870000000000005</v>
      </c>
      <c r="P14">
        <v>41.379310320000002</v>
      </c>
      <c r="Q14">
        <v>0</v>
      </c>
      <c r="R14">
        <v>0</v>
      </c>
      <c r="S14">
        <v>0</v>
      </c>
    </row>
    <row r="15" spans="1:19" x14ac:dyDescent="0.25">
      <c r="A15" t="s">
        <v>29</v>
      </c>
      <c r="B15">
        <v>0.64597701100000005</v>
      </c>
      <c r="C15">
        <v>0.61083743800000001</v>
      </c>
      <c r="D15">
        <v>0.51851851900000001</v>
      </c>
      <c r="E15">
        <v>0.43589743600000003</v>
      </c>
      <c r="F15">
        <v>0.44615384600000002</v>
      </c>
      <c r="G15">
        <v>0.45</v>
      </c>
      <c r="H15">
        <v>0.380434783</v>
      </c>
      <c r="I15">
        <v>0.38339920900000002</v>
      </c>
      <c r="J15">
        <v>0.515151515</v>
      </c>
      <c r="K15">
        <v>0.61904761900000005</v>
      </c>
      <c r="L15">
        <v>0.58421052600000001</v>
      </c>
      <c r="M15">
        <v>0.26554222900000002</v>
      </c>
      <c r="N15">
        <v>0.380434783</v>
      </c>
      <c r="O15">
        <v>0.42399999999999999</v>
      </c>
      <c r="P15">
        <v>41.379310320000002</v>
      </c>
      <c r="Q15">
        <v>0</v>
      </c>
      <c r="R15">
        <v>0</v>
      </c>
      <c r="S15">
        <v>0</v>
      </c>
    </row>
    <row r="16" spans="1:19" x14ac:dyDescent="0.25">
      <c r="A16" t="s">
        <v>124</v>
      </c>
      <c r="B16">
        <v>0.23448275900000001</v>
      </c>
      <c r="C16">
        <v>0.25862068999999999</v>
      </c>
      <c r="D16">
        <v>0.31481481500000003</v>
      </c>
      <c r="E16">
        <v>0.42735042699999998</v>
      </c>
      <c r="F16">
        <v>0.55692307699999999</v>
      </c>
      <c r="G16">
        <v>0.67333333299999998</v>
      </c>
      <c r="H16">
        <v>0.75724637699999997</v>
      </c>
      <c r="I16">
        <v>0.79446640300000004</v>
      </c>
      <c r="J16">
        <v>0.74458874500000005</v>
      </c>
      <c r="K16">
        <v>0.66666666699999999</v>
      </c>
      <c r="L16">
        <v>0.56842105300000001</v>
      </c>
      <c r="M16">
        <v>0.55998364499999997</v>
      </c>
      <c r="N16">
        <v>0.23448275900000001</v>
      </c>
      <c r="O16">
        <v>8.9999999999999998E-4</v>
      </c>
      <c r="P16">
        <v>0</v>
      </c>
      <c r="Q16">
        <v>1</v>
      </c>
      <c r="R16">
        <v>1</v>
      </c>
      <c r="S16">
        <v>1</v>
      </c>
    </row>
    <row r="17" spans="1:19" x14ac:dyDescent="0.25">
      <c r="A17" t="s">
        <v>133</v>
      </c>
      <c r="B17">
        <v>0.25287356300000002</v>
      </c>
      <c r="C17">
        <v>0.28817734</v>
      </c>
      <c r="D17">
        <v>0.36772486799999998</v>
      </c>
      <c r="E17">
        <v>0.42450142499999999</v>
      </c>
      <c r="F17">
        <v>0.49538461499999997</v>
      </c>
      <c r="G17">
        <v>0.57666666700000002</v>
      </c>
      <c r="H17">
        <v>0.67753623200000002</v>
      </c>
      <c r="I17">
        <v>0.79446640300000004</v>
      </c>
      <c r="J17">
        <v>0.84848484800000001</v>
      </c>
      <c r="K17">
        <v>0.78095238099999997</v>
      </c>
      <c r="L17">
        <v>0.68947368399999998</v>
      </c>
      <c r="M17">
        <v>0.59561128500000005</v>
      </c>
      <c r="N17">
        <v>0.25287356300000002</v>
      </c>
      <c r="O17">
        <v>2.5999999999999999E-3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t="s">
        <v>182</v>
      </c>
      <c r="B18">
        <v>0.420689655</v>
      </c>
      <c r="C18">
        <v>0.40147783300000001</v>
      </c>
      <c r="D18">
        <v>0.39153439200000001</v>
      </c>
      <c r="E18">
        <v>0.41025641000000002</v>
      </c>
      <c r="F18">
        <v>0.42769230800000002</v>
      </c>
      <c r="G18">
        <v>0.45</v>
      </c>
      <c r="H18">
        <v>0.51086956500000003</v>
      </c>
      <c r="I18">
        <v>0.56126482200000005</v>
      </c>
      <c r="J18">
        <v>0.55844155799999995</v>
      </c>
      <c r="K18">
        <v>0.55238095200000004</v>
      </c>
      <c r="L18">
        <v>0.52631578899999998</v>
      </c>
      <c r="M18">
        <v>0.16973043099999999</v>
      </c>
      <c r="N18">
        <v>0.39153439200000001</v>
      </c>
      <c r="O18">
        <v>0.54400000000000004</v>
      </c>
      <c r="P18">
        <v>13.793103439999999</v>
      </c>
      <c r="Q18">
        <v>0</v>
      </c>
      <c r="R18">
        <v>0</v>
      </c>
      <c r="S18">
        <v>1</v>
      </c>
    </row>
    <row r="19" spans="1:19" x14ac:dyDescent="0.25">
      <c r="A19" t="s">
        <v>158</v>
      </c>
      <c r="B19">
        <v>0.43678160900000002</v>
      </c>
      <c r="C19">
        <v>0.413793103</v>
      </c>
      <c r="D19">
        <v>0.38624338600000002</v>
      </c>
      <c r="E19">
        <v>0.36182336199999998</v>
      </c>
      <c r="F19">
        <v>0.36</v>
      </c>
      <c r="G19">
        <v>0.38</v>
      </c>
      <c r="H19">
        <v>0.42753623200000002</v>
      </c>
      <c r="I19">
        <v>0.48616600799999998</v>
      </c>
      <c r="J19">
        <v>0.52380952400000003</v>
      </c>
      <c r="K19">
        <v>0.50952381000000002</v>
      </c>
      <c r="L19">
        <v>0.5</v>
      </c>
      <c r="M19">
        <v>0.16380952400000001</v>
      </c>
      <c r="N19">
        <v>0.36</v>
      </c>
      <c r="O19">
        <v>0.25790000000000002</v>
      </c>
      <c r="P19">
        <v>27.586206879999999</v>
      </c>
      <c r="Q19">
        <v>1</v>
      </c>
      <c r="R19">
        <v>1</v>
      </c>
      <c r="S19">
        <v>1</v>
      </c>
    </row>
    <row r="20" spans="1:19" x14ac:dyDescent="0.25">
      <c r="A20" t="s">
        <v>183</v>
      </c>
      <c r="B20">
        <v>0.413793103</v>
      </c>
      <c r="C20">
        <v>0.40147783300000001</v>
      </c>
      <c r="D20">
        <v>0.40211640199999998</v>
      </c>
      <c r="E20">
        <v>0.43304843300000001</v>
      </c>
      <c r="F20">
        <v>0.44615384600000002</v>
      </c>
      <c r="G20">
        <v>0.46666666699999998</v>
      </c>
      <c r="H20">
        <v>0.52173913000000005</v>
      </c>
      <c r="I20">
        <v>0.56126482200000005</v>
      </c>
      <c r="J20">
        <v>0.54978355000000001</v>
      </c>
      <c r="K20">
        <v>0.50476190499999996</v>
      </c>
      <c r="L20">
        <v>0.48421052599999997</v>
      </c>
      <c r="M20">
        <v>0.15978698999999999</v>
      </c>
      <c r="N20">
        <v>0.40147783300000001</v>
      </c>
      <c r="O20">
        <v>0.62180000000000002</v>
      </c>
      <c r="P20">
        <v>6.8965517199999997</v>
      </c>
      <c r="Q20">
        <v>0</v>
      </c>
      <c r="R20">
        <v>0</v>
      </c>
      <c r="S20">
        <v>1</v>
      </c>
    </row>
    <row r="21" spans="1:19" x14ac:dyDescent="0.25">
      <c r="A21" t="s">
        <v>181</v>
      </c>
      <c r="B21">
        <v>0.39770114899999998</v>
      </c>
      <c r="C21">
        <v>0.38423645299999998</v>
      </c>
      <c r="D21">
        <v>0.40211640199999998</v>
      </c>
      <c r="E21">
        <v>0.393162393</v>
      </c>
      <c r="F21">
        <v>0.40923076899999999</v>
      </c>
      <c r="G21">
        <v>0.47666666699999999</v>
      </c>
      <c r="H21">
        <v>0.53985507200000005</v>
      </c>
      <c r="I21">
        <v>0.59288537500000005</v>
      </c>
      <c r="J21">
        <v>0.56277056299999995</v>
      </c>
      <c r="K21">
        <v>0.50476190499999996</v>
      </c>
      <c r="L21">
        <v>0.46315789499999999</v>
      </c>
      <c r="M21">
        <v>0.20864892199999999</v>
      </c>
      <c r="N21">
        <v>0.38423645299999998</v>
      </c>
      <c r="O21">
        <v>0.46450000000000002</v>
      </c>
      <c r="P21">
        <v>6.8965517199999997</v>
      </c>
      <c r="Q21">
        <v>0</v>
      </c>
      <c r="R21">
        <v>0</v>
      </c>
      <c r="S21">
        <v>1</v>
      </c>
    </row>
    <row r="22" spans="1:19" x14ac:dyDescent="0.25">
      <c r="A22" t="s">
        <v>36</v>
      </c>
      <c r="B22">
        <v>0.48735632200000001</v>
      </c>
      <c r="C22">
        <v>0.45812807900000002</v>
      </c>
      <c r="D22">
        <v>0.33333333300000001</v>
      </c>
      <c r="E22">
        <v>0.341880342</v>
      </c>
      <c r="F22">
        <v>0.48</v>
      </c>
      <c r="G22">
        <v>0.59</v>
      </c>
      <c r="H22">
        <v>0.612318841</v>
      </c>
      <c r="I22">
        <v>0.61264822100000005</v>
      </c>
      <c r="J22">
        <v>0.63203463199999999</v>
      </c>
      <c r="K22">
        <v>0.61904761900000005</v>
      </c>
      <c r="L22">
        <v>0.52631578899999998</v>
      </c>
      <c r="M22">
        <v>0.29870129899999998</v>
      </c>
      <c r="N22">
        <v>0.33333333300000001</v>
      </c>
      <c r="O22">
        <v>0.1016</v>
      </c>
      <c r="P22">
        <v>13.793103439999999</v>
      </c>
      <c r="Q22">
        <v>1</v>
      </c>
      <c r="R22">
        <v>1</v>
      </c>
      <c r="S22">
        <v>0</v>
      </c>
    </row>
    <row r="23" spans="1:19" x14ac:dyDescent="0.25">
      <c r="A23" t="s">
        <v>37</v>
      </c>
      <c r="B23">
        <v>0.427586207</v>
      </c>
      <c r="C23">
        <v>0.42610837400000001</v>
      </c>
      <c r="D23">
        <v>0.50529100500000002</v>
      </c>
      <c r="E23">
        <v>0.52991452999999999</v>
      </c>
      <c r="F23">
        <v>0.51076923100000005</v>
      </c>
      <c r="G23">
        <v>0.59333333300000002</v>
      </c>
      <c r="H23">
        <v>0.71739130399999995</v>
      </c>
      <c r="I23">
        <v>0.62055336000000005</v>
      </c>
      <c r="J23">
        <v>0.48051948100000003</v>
      </c>
      <c r="K23">
        <v>0.438095238</v>
      </c>
      <c r="L23">
        <v>0.47894736799999998</v>
      </c>
      <c r="M23">
        <v>0.29128293</v>
      </c>
      <c r="N23">
        <v>0.42610837400000001</v>
      </c>
      <c r="O23">
        <v>0.8337</v>
      </c>
      <c r="P23">
        <v>6.8965517199999997</v>
      </c>
      <c r="Q23">
        <v>0</v>
      </c>
      <c r="R23">
        <v>0</v>
      </c>
      <c r="S23">
        <v>0</v>
      </c>
    </row>
    <row r="24" spans="1:19" x14ac:dyDescent="0.25">
      <c r="A24" t="s">
        <v>38</v>
      </c>
      <c r="B24">
        <v>0.51264367799999999</v>
      </c>
      <c r="C24">
        <v>0.51970443300000002</v>
      </c>
      <c r="D24">
        <v>0.55026454999999996</v>
      </c>
      <c r="E24">
        <v>0.558404558</v>
      </c>
      <c r="F24">
        <v>0.54769230800000002</v>
      </c>
      <c r="G24">
        <v>0.52666666699999998</v>
      </c>
      <c r="H24">
        <v>0.56159420299999996</v>
      </c>
      <c r="I24">
        <v>0.58893280599999998</v>
      </c>
      <c r="J24">
        <v>0.54112554099999999</v>
      </c>
      <c r="K24">
        <v>0.51904761899999996</v>
      </c>
      <c r="L24">
        <v>0.53157894699999997</v>
      </c>
      <c r="M24">
        <v>7.6289127999999998E-2</v>
      </c>
      <c r="N24">
        <v>0.51264367799999999</v>
      </c>
      <c r="O24">
        <v>0.99980000000000002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39</v>
      </c>
      <c r="B25">
        <v>0.37471264399999998</v>
      </c>
      <c r="C25">
        <v>0.30295566499999999</v>
      </c>
      <c r="D25">
        <v>0.28835978800000001</v>
      </c>
      <c r="E25">
        <v>0.279202279</v>
      </c>
      <c r="F25">
        <v>0.30461538500000002</v>
      </c>
      <c r="G25">
        <v>0.34666666699999998</v>
      </c>
      <c r="H25">
        <v>0.42028985499999999</v>
      </c>
      <c r="I25">
        <v>0.450592885</v>
      </c>
      <c r="J25">
        <v>0.48051948100000003</v>
      </c>
      <c r="K25">
        <v>0.51904761899999996</v>
      </c>
      <c r="L25">
        <v>0.53157894699999997</v>
      </c>
      <c r="M25">
        <v>0.25237666800000003</v>
      </c>
      <c r="N25">
        <v>0.279202279</v>
      </c>
      <c r="O25">
        <v>9.7999999999999997E-3</v>
      </c>
      <c r="P25">
        <v>20.689655160000001</v>
      </c>
      <c r="Q25">
        <v>1</v>
      </c>
      <c r="R25">
        <v>1</v>
      </c>
      <c r="S25">
        <v>0</v>
      </c>
    </row>
    <row r="26" spans="1:19" x14ac:dyDescent="0.25">
      <c r="A26" t="s">
        <v>40</v>
      </c>
      <c r="B26">
        <v>0.55172413799999998</v>
      </c>
      <c r="C26">
        <v>0.56896551699999998</v>
      </c>
      <c r="D26">
        <v>0.56613756599999998</v>
      </c>
      <c r="E26">
        <v>0.54700854700000001</v>
      </c>
      <c r="F26">
        <v>0.49538461499999997</v>
      </c>
      <c r="G26">
        <v>0.45666666700000003</v>
      </c>
      <c r="H26">
        <v>0.496376812</v>
      </c>
      <c r="I26">
        <v>0.54940711499999995</v>
      </c>
      <c r="J26">
        <v>0.61904761900000005</v>
      </c>
      <c r="K26">
        <v>0.59523809500000002</v>
      </c>
      <c r="L26">
        <v>0.52105263199999996</v>
      </c>
      <c r="M26">
        <v>0.162380952</v>
      </c>
      <c r="N26">
        <v>0.45666666700000003</v>
      </c>
      <c r="O26">
        <v>0.96740000000000004</v>
      </c>
      <c r="P26">
        <v>34.482758599999997</v>
      </c>
      <c r="Q26">
        <v>0</v>
      </c>
      <c r="R26">
        <v>0</v>
      </c>
      <c r="S26">
        <v>0</v>
      </c>
    </row>
    <row r="27" spans="1:19" x14ac:dyDescent="0.25">
      <c r="A27" t="s">
        <v>41</v>
      </c>
      <c r="B27">
        <v>0.42528735600000001</v>
      </c>
      <c r="C27">
        <v>0.36699507399999998</v>
      </c>
      <c r="D27">
        <v>0.335978836</v>
      </c>
      <c r="E27">
        <v>0.293447293</v>
      </c>
      <c r="F27">
        <v>0.30461538500000002</v>
      </c>
      <c r="G27">
        <v>0.37333333299999999</v>
      </c>
      <c r="H27">
        <v>0.46739130400000001</v>
      </c>
      <c r="I27">
        <v>0.55335968400000002</v>
      </c>
      <c r="J27">
        <v>0.65367965400000005</v>
      </c>
      <c r="K27">
        <v>0.66190476200000004</v>
      </c>
      <c r="L27">
        <v>0.6</v>
      </c>
      <c r="M27">
        <v>0.36845746800000001</v>
      </c>
      <c r="N27">
        <v>0.293447293</v>
      </c>
      <c r="O27">
        <v>2.2200000000000001E-2</v>
      </c>
      <c r="P27">
        <v>20.689655160000001</v>
      </c>
      <c r="Q27">
        <v>0</v>
      </c>
      <c r="R27">
        <v>0</v>
      </c>
      <c r="S27">
        <v>0</v>
      </c>
    </row>
    <row r="28" spans="1:19" x14ac:dyDescent="0.25">
      <c r="A28" t="s">
        <v>127</v>
      </c>
      <c r="B28">
        <v>0.44367816100000002</v>
      </c>
      <c r="C28">
        <v>0.386699507</v>
      </c>
      <c r="D28">
        <v>0.32275132299999998</v>
      </c>
      <c r="E28">
        <v>0.28205128200000001</v>
      </c>
      <c r="F28">
        <v>0.243076923</v>
      </c>
      <c r="G28">
        <v>0.24666666700000001</v>
      </c>
      <c r="H28">
        <v>0.246376812</v>
      </c>
      <c r="I28">
        <v>0.30039525700000003</v>
      </c>
      <c r="J28">
        <v>0.393939394</v>
      </c>
      <c r="K28">
        <v>0.48095238099999998</v>
      </c>
      <c r="L28">
        <v>0.59473684199999999</v>
      </c>
      <c r="M28">
        <v>0.35165991899999999</v>
      </c>
      <c r="N28">
        <v>0.243076923</v>
      </c>
      <c r="O28">
        <v>1.1999999999999999E-3</v>
      </c>
      <c r="P28">
        <v>27.586206879999999</v>
      </c>
      <c r="Q28">
        <v>0</v>
      </c>
      <c r="R28">
        <v>0</v>
      </c>
      <c r="S28">
        <v>1</v>
      </c>
    </row>
    <row r="29" spans="1:19" x14ac:dyDescent="0.25">
      <c r="A29" t="s">
        <v>30</v>
      </c>
      <c r="B29">
        <v>0.420689655</v>
      </c>
      <c r="C29">
        <v>0.33497536900000002</v>
      </c>
      <c r="D29">
        <v>0.24867724899999999</v>
      </c>
      <c r="E29">
        <v>0.165242165</v>
      </c>
      <c r="F29">
        <v>8.3076922999999997E-2</v>
      </c>
      <c r="G29">
        <v>0.10666666700000001</v>
      </c>
      <c r="H29">
        <v>0.18840579700000001</v>
      </c>
      <c r="I29">
        <v>0.308300395</v>
      </c>
      <c r="J29">
        <v>0.43290043299999997</v>
      </c>
      <c r="K29">
        <v>0.55714285699999999</v>
      </c>
      <c r="L29">
        <v>0.678947368</v>
      </c>
      <c r="M29">
        <v>0.59587044499999997</v>
      </c>
      <c r="N29">
        <v>8.3076922999999997E-2</v>
      </c>
      <c r="O29">
        <v>0</v>
      </c>
      <c r="P29">
        <v>27.586206879999999</v>
      </c>
      <c r="Q29">
        <v>1</v>
      </c>
      <c r="R29">
        <v>1</v>
      </c>
      <c r="S29">
        <v>1</v>
      </c>
    </row>
    <row r="30" spans="1:19" x14ac:dyDescent="0.25">
      <c r="A30" t="s">
        <v>44</v>
      </c>
      <c r="B30">
        <v>0.202298851</v>
      </c>
      <c r="C30">
        <v>0.17241379300000001</v>
      </c>
      <c r="D30">
        <v>0.17195767200000001</v>
      </c>
      <c r="E30">
        <v>0.227920228</v>
      </c>
      <c r="F30">
        <v>0.29230769200000001</v>
      </c>
      <c r="G30">
        <v>0.34333333300000002</v>
      </c>
      <c r="H30">
        <v>0.384057971</v>
      </c>
      <c r="I30">
        <v>0.458498024</v>
      </c>
      <c r="J30">
        <v>0.51948051900000003</v>
      </c>
      <c r="K30">
        <v>0.56666666700000001</v>
      </c>
      <c r="L30">
        <v>0.6</v>
      </c>
      <c r="M30">
        <v>0.42804232800000003</v>
      </c>
      <c r="N30">
        <v>0.17195767200000001</v>
      </c>
      <c r="O30">
        <v>0</v>
      </c>
      <c r="P30">
        <v>13.793103439999999</v>
      </c>
      <c r="Q30">
        <v>1</v>
      </c>
      <c r="R30">
        <v>1</v>
      </c>
      <c r="S30">
        <v>0</v>
      </c>
    </row>
    <row r="31" spans="1:19" x14ac:dyDescent="0.25">
      <c r="A31" t="s">
        <v>45</v>
      </c>
      <c r="B31">
        <v>0.243678161</v>
      </c>
      <c r="C31">
        <v>0.246305419</v>
      </c>
      <c r="D31">
        <v>0.232804233</v>
      </c>
      <c r="E31">
        <v>0.236467236</v>
      </c>
      <c r="F31">
        <v>0.32</v>
      </c>
      <c r="G31">
        <v>0.40666666699999998</v>
      </c>
      <c r="H31">
        <v>0.46014492800000001</v>
      </c>
      <c r="I31">
        <v>0.47430830000000002</v>
      </c>
      <c r="J31">
        <v>0.484848485</v>
      </c>
      <c r="K31">
        <v>0.51904761899999996</v>
      </c>
      <c r="L31">
        <v>0.57894736800000002</v>
      </c>
      <c r="M31">
        <v>0.34614313600000002</v>
      </c>
      <c r="N31">
        <v>0.232804233</v>
      </c>
      <c r="O31">
        <v>8.9999999999999998E-4</v>
      </c>
      <c r="P31">
        <v>13.793103439999999</v>
      </c>
      <c r="Q31">
        <v>0</v>
      </c>
      <c r="R31">
        <v>0</v>
      </c>
      <c r="S31">
        <v>0</v>
      </c>
    </row>
    <row r="32" spans="1:19" x14ac:dyDescent="0.25">
      <c r="A32" t="s">
        <v>112</v>
      </c>
      <c r="B32">
        <v>0.31724137899999999</v>
      </c>
      <c r="C32">
        <v>0.270935961</v>
      </c>
      <c r="D32">
        <v>0.28042328</v>
      </c>
      <c r="E32">
        <v>0.327635328</v>
      </c>
      <c r="F32">
        <v>0.393846154</v>
      </c>
      <c r="G32">
        <v>0.46666666699999998</v>
      </c>
      <c r="H32">
        <v>0.54710144900000002</v>
      </c>
      <c r="I32">
        <v>0.62055336000000005</v>
      </c>
      <c r="J32">
        <v>0.69264069299999997</v>
      </c>
      <c r="K32">
        <v>0.77619047600000002</v>
      </c>
      <c r="L32">
        <v>0.836842105</v>
      </c>
      <c r="M32">
        <v>0.56590614500000003</v>
      </c>
      <c r="N32">
        <v>0.270935961</v>
      </c>
      <c r="O32">
        <v>2.0000000000000001E-4</v>
      </c>
      <c r="P32">
        <v>6.8965517199999997</v>
      </c>
      <c r="Q32">
        <v>0</v>
      </c>
      <c r="R32">
        <v>0</v>
      </c>
      <c r="S32">
        <v>1</v>
      </c>
    </row>
    <row r="33" spans="1:19" x14ac:dyDescent="0.25">
      <c r="A33" t="s">
        <v>120</v>
      </c>
      <c r="B33">
        <v>0.24827586200000001</v>
      </c>
      <c r="C33">
        <v>0.24876847299999999</v>
      </c>
      <c r="D33">
        <v>0.291005291</v>
      </c>
      <c r="E33">
        <v>0.35897435900000002</v>
      </c>
      <c r="F33">
        <v>0.43692307699999999</v>
      </c>
      <c r="G33">
        <v>0.51666666699999997</v>
      </c>
      <c r="H33">
        <v>0.60144927500000001</v>
      </c>
      <c r="I33">
        <v>0.67588932800000001</v>
      </c>
      <c r="J33">
        <v>0.74458874500000005</v>
      </c>
      <c r="K33">
        <v>0.74285714300000005</v>
      </c>
      <c r="L33">
        <v>0.74210526300000001</v>
      </c>
      <c r="M33">
        <v>0.49631288299999998</v>
      </c>
      <c r="N33">
        <v>0.24827586200000001</v>
      </c>
      <c r="O33">
        <v>4.0000000000000002E-4</v>
      </c>
      <c r="P33">
        <v>0</v>
      </c>
      <c r="Q33">
        <v>0</v>
      </c>
      <c r="R33">
        <v>0</v>
      </c>
      <c r="S33">
        <v>1</v>
      </c>
    </row>
    <row r="34" spans="1:19" x14ac:dyDescent="0.25">
      <c r="A34" t="s">
        <v>122</v>
      </c>
      <c r="B34">
        <v>0.41609195399999999</v>
      </c>
      <c r="C34">
        <v>0.352216749</v>
      </c>
      <c r="D34">
        <v>0.31216931199999998</v>
      </c>
      <c r="E34">
        <v>0.33333333300000001</v>
      </c>
      <c r="F34">
        <v>0.38769230799999999</v>
      </c>
      <c r="G34">
        <v>0.453333333</v>
      </c>
      <c r="H34">
        <v>0.52898550700000002</v>
      </c>
      <c r="I34">
        <v>0.59288537500000005</v>
      </c>
      <c r="J34">
        <v>0.65367965400000005</v>
      </c>
      <c r="K34">
        <v>0.72380952399999998</v>
      </c>
      <c r="L34">
        <v>0.747368421</v>
      </c>
      <c r="M34">
        <v>0.43519910899999997</v>
      </c>
      <c r="N34">
        <v>0.31216931199999998</v>
      </c>
      <c r="O34">
        <v>5.9999999999999995E-4</v>
      </c>
      <c r="P34">
        <v>13.793103439999999</v>
      </c>
      <c r="Q34">
        <v>0</v>
      </c>
      <c r="R34">
        <v>0</v>
      </c>
      <c r="S34">
        <v>1</v>
      </c>
    </row>
    <row r="35" spans="1:19" x14ac:dyDescent="0.25">
      <c r="A35" t="s">
        <v>31</v>
      </c>
      <c r="B35">
        <v>0.37471264399999998</v>
      </c>
      <c r="C35">
        <v>0.28325123200000002</v>
      </c>
      <c r="D35">
        <v>0.21693121700000001</v>
      </c>
      <c r="E35">
        <v>0.16809116800000001</v>
      </c>
      <c r="F35">
        <v>0.20307692299999999</v>
      </c>
      <c r="G35">
        <v>0.29333333299999997</v>
      </c>
      <c r="H35">
        <v>0.40579710099999999</v>
      </c>
      <c r="I35">
        <v>0.54545454500000001</v>
      </c>
      <c r="J35">
        <v>0.70562770600000002</v>
      </c>
      <c r="K35">
        <v>0.82380952399999996</v>
      </c>
      <c r="L35">
        <v>0.86315789499999995</v>
      </c>
      <c r="M35">
        <v>0.69506672700000005</v>
      </c>
      <c r="N35">
        <v>0.16809116800000001</v>
      </c>
      <c r="O35">
        <v>0</v>
      </c>
      <c r="P35">
        <v>20.689655160000001</v>
      </c>
      <c r="Q35">
        <v>1</v>
      </c>
      <c r="R35">
        <v>1</v>
      </c>
      <c r="S35">
        <v>1</v>
      </c>
    </row>
    <row r="36" spans="1:19" x14ac:dyDescent="0.25">
      <c r="A36" t="s">
        <v>109</v>
      </c>
      <c r="B36">
        <v>0.47816091999999999</v>
      </c>
      <c r="C36">
        <v>0.36206896599999999</v>
      </c>
      <c r="D36">
        <v>0.25925925900000002</v>
      </c>
      <c r="E36">
        <v>0.17663817700000001</v>
      </c>
      <c r="F36">
        <v>0.169230769</v>
      </c>
      <c r="G36">
        <v>0.19666666699999999</v>
      </c>
      <c r="H36">
        <v>0.31884057999999998</v>
      </c>
      <c r="I36">
        <v>0.470355731</v>
      </c>
      <c r="J36">
        <v>0.59740259699999998</v>
      </c>
      <c r="K36">
        <v>0.70952380999999998</v>
      </c>
      <c r="L36">
        <v>0.81052631600000002</v>
      </c>
      <c r="M36">
        <v>0.64129554700000002</v>
      </c>
      <c r="N36">
        <v>0.169230769</v>
      </c>
      <c r="O36">
        <v>1E-4</v>
      </c>
      <c r="P36">
        <v>27.586206879999999</v>
      </c>
      <c r="Q36">
        <v>0</v>
      </c>
      <c r="R36">
        <v>0</v>
      </c>
      <c r="S36">
        <v>1</v>
      </c>
    </row>
    <row r="37" spans="1:19" x14ac:dyDescent="0.25">
      <c r="A37" t="s">
        <v>51</v>
      </c>
      <c r="B37">
        <v>0.38620689699999999</v>
      </c>
      <c r="C37">
        <v>0.33497536900000002</v>
      </c>
      <c r="D37">
        <v>0.335978836</v>
      </c>
      <c r="E37">
        <v>0.43589743600000003</v>
      </c>
      <c r="F37">
        <v>0.52615384600000004</v>
      </c>
      <c r="G37">
        <v>0.6</v>
      </c>
      <c r="H37">
        <v>0.59057970999999998</v>
      </c>
      <c r="I37">
        <v>0.57707509899999998</v>
      </c>
      <c r="J37">
        <v>0.58441558400000004</v>
      </c>
      <c r="K37">
        <v>0.59523809500000002</v>
      </c>
      <c r="L37">
        <v>0.56842105300000001</v>
      </c>
      <c r="M37">
        <v>0.26502463100000001</v>
      </c>
      <c r="N37">
        <v>0.33497536900000002</v>
      </c>
      <c r="O37">
        <v>0.11310000000000001</v>
      </c>
      <c r="P37">
        <v>6.8965517199999997</v>
      </c>
      <c r="Q37">
        <v>1</v>
      </c>
      <c r="R37">
        <v>1</v>
      </c>
      <c r="S37">
        <v>0</v>
      </c>
    </row>
    <row r="38" spans="1:19" x14ac:dyDescent="0.25">
      <c r="A38" t="s">
        <v>52</v>
      </c>
      <c r="B38">
        <v>0.57471264399999999</v>
      </c>
      <c r="C38">
        <v>0.56157635500000003</v>
      </c>
      <c r="D38">
        <v>0.52380952400000003</v>
      </c>
      <c r="E38">
        <v>0.492877493</v>
      </c>
      <c r="F38">
        <v>0.44615384600000002</v>
      </c>
      <c r="G38">
        <v>0.42</v>
      </c>
      <c r="H38">
        <v>0.42753623200000002</v>
      </c>
      <c r="I38">
        <v>0.438735178</v>
      </c>
      <c r="J38">
        <v>0.45021644999999999</v>
      </c>
      <c r="K38">
        <v>0.48095238099999998</v>
      </c>
      <c r="L38">
        <v>0.56315789500000002</v>
      </c>
      <c r="M38">
        <v>0.15471264400000001</v>
      </c>
      <c r="N38">
        <v>0.42</v>
      </c>
      <c r="O38">
        <v>0.79159999999999997</v>
      </c>
      <c r="P38">
        <v>34.482758599999997</v>
      </c>
      <c r="Q38">
        <v>0</v>
      </c>
      <c r="R38">
        <v>0</v>
      </c>
      <c r="S38">
        <v>0</v>
      </c>
    </row>
    <row r="39" spans="1:19" x14ac:dyDescent="0.25">
      <c r="A39" t="s">
        <v>53</v>
      </c>
      <c r="B39">
        <v>0.55172413799999998</v>
      </c>
      <c r="C39">
        <v>0.53940886700000001</v>
      </c>
      <c r="D39">
        <v>0.54761904800000005</v>
      </c>
      <c r="E39">
        <v>0.56410256400000003</v>
      </c>
      <c r="F39">
        <v>0.55692307699999999</v>
      </c>
      <c r="G39">
        <v>0.48</v>
      </c>
      <c r="H39">
        <v>0.40217391299999999</v>
      </c>
      <c r="I39">
        <v>0.35573122499999998</v>
      </c>
      <c r="J39">
        <v>0.39826839800000002</v>
      </c>
      <c r="K39">
        <v>0.44761904800000002</v>
      </c>
      <c r="L39">
        <v>0.5</v>
      </c>
      <c r="M39">
        <v>0.20837133899999999</v>
      </c>
      <c r="N39">
        <v>0.35573122499999998</v>
      </c>
      <c r="O39">
        <v>0.2079</v>
      </c>
      <c r="P39">
        <v>48.27586204</v>
      </c>
      <c r="Q39">
        <v>0</v>
      </c>
      <c r="R39">
        <v>0</v>
      </c>
      <c r="S39">
        <v>0</v>
      </c>
    </row>
    <row r="40" spans="1:19" x14ac:dyDescent="0.25">
      <c r="A40" t="s">
        <v>54</v>
      </c>
      <c r="B40">
        <v>0.19310344800000001</v>
      </c>
      <c r="C40">
        <v>0.123152709</v>
      </c>
      <c r="D40">
        <v>0.15873015900000001</v>
      </c>
      <c r="E40">
        <v>0.26780626800000001</v>
      </c>
      <c r="F40">
        <v>0.40615384599999999</v>
      </c>
      <c r="G40">
        <v>0.54</v>
      </c>
      <c r="H40">
        <v>0.66304347799999996</v>
      </c>
      <c r="I40">
        <v>0.75098814199999997</v>
      </c>
      <c r="J40">
        <v>0.787878788</v>
      </c>
      <c r="K40">
        <v>0.78571428600000004</v>
      </c>
      <c r="L40">
        <v>0.74210526300000001</v>
      </c>
      <c r="M40">
        <v>0.66472607900000003</v>
      </c>
      <c r="N40">
        <v>0.123152709</v>
      </c>
      <c r="O40">
        <v>0</v>
      </c>
      <c r="P40">
        <v>6.8965517199999997</v>
      </c>
      <c r="Q40">
        <v>0</v>
      </c>
      <c r="R40">
        <v>1</v>
      </c>
      <c r="S40">
        <v>0</v>
      </c>
    </row>
    <row r="41" spans="1:19" x14ac:dyDescent="0.25">
      <c r="A41" t="s">
        <v>55</v>
      </c>
      <c r="B41">
        <v>0.243678161</v>
      </c>
      <c r="C41">
        <v>0.13793103400000001</v>
      </c>
      <c r="D41">
        <v>9.2592593000000001E-2</v>
      </c>
      <c r="E41">
        <v>0.19088319100000001</v>
      </c>
      <c r="F41">
        <v>0.32615384600000003</v>
      </c>
      <c r="G41">
        <v>0.47666666699999999</v>
      </c>
      <c r="H41">
        <v>0.61594202899999995</v>
      </c>
      <c r="I41">
        <v>0.73913043499999997</v>
      </c>
      <c r="J41">
        <v>0.83116883100000005</v>
      </c>
      <c r="K41">
        <v>0.89047619</v>
      </c>
      <c r="L41">
        <v>0.80526315800000003</v>
      </c>
      <c r="M41">
        <v>0.79788359799999997</v>
      </c>
      <c r="N41">
        <v>9.2592593000000001E-2</v>
      </c>
      <c r="O41">
        <v>0</v>
      </c>
      <c r="P41">
        <v>13.793103439999999</v>
      </c>
      <c r="Q41">
        <v>1</v>
      </c>
      <c r="R41">
        <v>0</v>
      </c>
      <c r="S41">
        <v>0</v>
      </c>
    </row>
    <row r="42" spans="1:19" x14ac:dyDescent="0.25">
      <c r="A42" t="s">
        <v>32</v>
      </c>
      <c r="B42">
        <v>0.23448275900000001</v>
      </c>
      <c r="C42">
        <v>0.17241379300000001</v>
      </c>
      <c r="D42">
        <v>0.21693121700000001</v>
      </c>
      <c r="E42">
        <v>0.32193732200000003</v>
      </c>
      <c r="F42">
        <v>0.45230769199999998</v>
      </c>
      <c r="G42">
        <v>0.573333333</v>
      </c>
      <c r="H42">
        <v>0.69565217400000001</v>
      </c>
      <c r="I42">
        <v>0.80237154200000005</v>
      </c>
      <c r="J42">
        <v>0.85714285700000004</v>
      </c>
      <c r="K42">
        <v>0.84761904799999999</v>
      </c>
      <c r="L42">
        <v>0.77894736799999997</v>
      </c>
      <c r="M42">
        <v>0.684729064</v>
      </c>
      <c r="N42">
        <v>0.17241379300000001</v>
      </c>
      <c r="O42">
        <v>0</v>
      </c>
      <c r="P42">
        <v>6.8965517199999997</v>
      </c>
      <c r="Q42">
        <v>0</v>
      </c>
      <c r="R42">
        <v>0</v>
      </c>
      <c r="S42">
        <v>1</v>
      </c>
    </row>
    <row r="43" spans="1:19" x14ac:dyDescent="0.25">
      <c r="A43" t="s">
        <v>33</v>
      </c>
      <c r="B43">
        <v>0.39310344800000002</v>
      </c>
      <c r="C43">
        <v>0.28325123200000002</v>
      </c>
      <c r="D43">
        <v>0.198412698</v>
      </c>
      <c r="E43">
        <v>0.165242165</v>
      </c>
      <c r="F43">
        <v>0.24923076899999999</v>
      </c>
      <c r="G43">
        <v>0.37333333299999999</v>
      </c>
      <c r="H43">
        <v>0.51449275400000005</v>
      </c>
      <c r="I43">
        <v>0.67588932800000001</v>
      </c>
      <c r="J43">
        <v>0.80086580100000004</v>
      </c>
      <c r="K43">
        <v>0.79523809499999998</v>
      </c>
      <c r="L43">
        <v>0.74210526300000001</v>
      </c>
      <c r="M43">
        <v>0.63562363600000005</v>
      </c>
      <c r="N43">
        <v>0.165242165</v>
      </c>
      <c r="O43">
        <v>0</v>
      </c>
      <c r="P43">
        <v>20.689655160000001</v>
      </c>
      <c r="Q43">
        <v>0</v>
      </c>
      <c r="R43">
        <v>0</v>
      </c>
      <c r="S43">
        <v>1</v>
      </c>
    </row>
    <row r="44" spans="1:19" x14ac:dyDescent="0.25">
      <c r="A44" t="s">
        <v>58</v>
      </c>
      <c r="B44">
        <v>0.38620689699999999</v>
      </c>
      <c r="C44">
        <v>0.43103448300000002</v>
      </c>
      <c r="D44">
        <v>0.47089947100000001</v>
      </c>
      <c r="E44">
        <v>0.51566951599999999</v>
      </c>
      <c r="F44">
        <v>0.59384615399999996</v>
      </c>
      <c r="G44">
        <v>0.703333333</v>
      </c>
      <c r="H44">
        <v>0.768115942</v>
      </c>
      <c r="I44">
        <v>0.79051383399999997</v>
      </c>
      <c r="J44">
        <v>0.72294372299999998</v>
      </c>
      <c r="K44">
        <v>0.57619047599999995</v>
      </c>
      <c r="L44">
        <v>0.43684210499999998</v>
      </c>
      <c r="M44">
        <v>0.40430693699999998</v>
      </c>
      <c r="N44">
        <v>0.38620689699999999</v>
      </c>
      <c r="O44">
        <v>4.87E-2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59</v>
      </c>
      <c r="B45">
        <v>0.517241379</v>
      </c>
      <c r="C45">
        <v>0.53694581299999999</v>
      </c>
      <c r="D45">
        <v>0.59788359800000002</v>
      </c>
      <c r="E45">
        <v>0.66666666699999999</v>
      </c>
      <c r="F45">
        <v>0.710769231</v>
      </c>
      <c r="G45">
        <v>0.7</v>
      </c>
      <c r="H45">
        <v>0.66666666699999999</v>
      </c>
      <c r="I45">
        <v>0.65612648200000001</v>
      </c>
      <c r="J45">
        <v>0.70562770600000002</v>
      </c>
      <c r="K45">
        <v>0.76666666699999997</v>
      </c>
      <c r="L45">
        <v>0.76315789499999998</v>
      </c>
      <c r="M45">
        <v>0.249425287</v>
      </c>
      <c r="N45">
        <v>0.517241379</v>
      </c>
      <c r="O45">
        <v>0.1099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60</v>
      </c>
      <c r="B46">
        <v>0.35172413800000002</v>
      </c>
      <c r="C46">
        <v>0.30295566499999999</v>
      </c>
      <c r="D46">
        <v>0.29629629600000001</v>
      </c>
      <c r="E46">
        <v>0.33618233600000003</v>
      </c>
      <c r="F46">
        <v>0.412307692</v>
      </c>
      <c r="G46">
        <v>0.49333333299999999</v>
      </c>
      <c r="H46">
        <v>0.52173913000000005</v>
      </c>
      <c r="I46">
        <v>0.52964426899999995</v>
      </c>
      <c r="J46">
        <v>0.54545454500000001</v>
      </c>
      <c r="K46">
        <v>0.54761904800000005</v>
      </c>
      <c r="L46">
        <v>0.59473684199999999</v>
      </c>
      <c r="M46">
        <v>0.29844054599999997</v>
      </c>
      <c r="N46">
        <v>0.29629629600000001</v>
      </c>
      <c r="O46">
        <v>2.3199999999999998E-2</v>
      </c>
      <c r="P46">
        <v>13.793103439999999</v>
      </c>
      <c r="Q46">
        <v>1</v>
      </c>
      <c r="R46">
        <v>1</v>
      </c>
      <c r="S46">
        <v>0</v>
      </c>
    </row>
    <row r="47" spans="1:19" x14ac:dyDescent="0.25">
      <c r="A47" t="s">
        <v>61</v>
      </c>
      <c r="B47">
        <v>0.44827586200000002</v>
      </c>
      <c r="C47">
        <v>0.472906404</v>
      </c>
      <c r="D47">
        <v>0.48412698399999998</v>
      </c>
      <c r="E47">
        <v>0.50997150999999996</v>
      </c>
      <c r="F47">
        <v>0.52307692299999997</v>
      </c>
      <c r="G47">
        <v>0.546666667</v>
      </c>
      <c r="H47">
        <v>0.518115942</v>
      </c>
      <c r="I47">
        <v>0.39130434800000002</v>
      </c>
      <c r="J47">
        <v>0.35497835500000002</v>
      </c>
      <c r="K47">
        <v>0.38095238100000001</v>
      </c>
      <c r="L47">
        <v>0.34210526299999999</v>
      </c>
      <c r="M47">
        <v>0.204561404</v>
      </c>
      <c r="N47">
        <v>0.34210526299999999</v>
      </c>
      <c r="O47">
        <v>0.14330000000000001</v>
      </c>
      <c r="P47">
        <v>68.965517199999994</v>
      </c>
      <c r="Q47">
        <v>0</v>
      </c>
      <c r="R47">
        <v>0</v>
      </c>
      <c r="S47">
        <v>0</v>
      </c>
    </row>
    <row r="48" spans="1:19" x14ac:dyDescent="0.25">
      <c r="A48" t="s">
        <v>62</v>
      </c>
      <c r="B48">
        <v>0.43218390800000001</v>
      </c>
      <c r="C48">
        <v>0.40886699500000001</v>
      </c>
      <c r="D48">
        <v>0.35714285699999998</v>
      </c>
      <c r="E48">
        <v>0.293447293</v>
      </c>
      <c r="F48">
        <v>0.34769230800000001</v>
      </c>
      <c r="G48">
        <v>0.36333333299999998</v>
      </c>
      <c r="H48">
        <v>0.39855072499999999</v>
      </c>
      <c r="I48">
        <v>0.490118577</v>
      </c>
      <c r="J48">
        <v>0.58008658000000002</v>
      </c>
      <c r="K48">
        <v>0.59047618999999996</v>
      </c>
      <c r="L48">
        <v>0.65789473700000001</v>
      </c>
      <c r="M48">
        <v>0.36444744299999998</v>
      </c>
      <c r="N48">
        <v>0.293447293</v>
      </c>
      <c r="O48">
        <v>2.0799999999999999E-2</v>
      </c>
      <c r="P48">
        <v>20.689655160000001</v>
      </c>
      <c r="Q48">
        <v>0</v>
      </c>
      <c r="R48">
        <v>0</v>
      </c>
      <c r="S48">
        <v>0</v>
      </c>
    </row>
    <row r="49" spans="1:19" x14ac:dyDescent="0.25">
      <c r="A49" t="s">
        <v>63</v>
      </c>
      <c r="B49">
        <v>0.69885057500000003</v>
      </c>
      <c r="C49">
        <v>0.69950738899999998</v>
      </c>
      <c r="D49">
        <v>0.674603175</v>
      </c>
      <c r="E49">
        <v>0.65242165200000002</v>
      </c>
      <c r="F49">
        <v>0.606153846</v>
      </c>
      <c r="G49">
        <v>0.556666667</v>
      </c>
      <c r="H49">
        <v>0.496376812</v>
      </c>
      <c r="I49">
        <v>0.42687746999999998</v>
      </c>
      <c r="J49">
        <v>0.350649351</v>
      </c>
      <c r="K49">
        <v>0.29523809499999998</v>
      </c>
      <c r="L49">
        <v>0.27894736799999997</v>
      </c>
      <c r="M49">
        <v>0.42056002100000001</v>
      </c>
      <c r="N49">
        <v>0.27894736799999997</v>
      </c>
      <c r="O49">
        <v>1.04E-2</v>
      </c>
      <c r="P49">
        <v>68.965517199999994</v>
      </c>
      <c r="Q49">
        <v>1</v>
      </c>
      <c r="R49">
        <v>1</v>
      </c>
      <c r="S49">
        <v>0</v>
      </c>
    </row>
    <row r="50" spans="1:19" x14ac:dyDescent="0.25">
      <c r="A50" t="s">
        <v>64</v>
      </c>
      <c r="B50">
        <v>0.41149425299999998</v>
      </c>
      <c r="C50">
        <v>0.37192118200000002</v>
      </c>
      <c r="D50">
        <v>0.33068783099999999</v>
      </c>
      <c r="E50">
        <v>0.31054131099999999</v>
      </c>
      <c r="F50">
        <v>0.29538461500000002</v>
      </c>
      <c r="G50">
        <v>0.31333333299999999</v>
      </c>
      <c r="H50">
        <v>0.39492753600000002</v>
      </c>
      <c r="I50">
        <v>0.46245059300000002</v>
      </c>
      <c r="J50">
        <v>0.55844155799999995</v>
      </c>
      <c r="K50">
        <v>0.695238095</v>
      </c>
      <c r="L50">
        <v>0.71052631600000005</v>
      </c>
      <c r="M50">
        <v>0.4151417</v>
      </c>
      <c r="N50">
        <v>0.29538461500000002</v>
      </c>
      <c r="O50">
        <v>2.3599999999999999E-2</v>
      </c>
      <c r="P50">
        <v>27.586206879999999</v>
      </c>
      <c r="Q50">
        <v>0</v>
      </c>
      <c r="R50">
        <v>0</v>
      </c>
      <c r="S50">
        <v>0</v>
      </c>
    </row>
    <row r="51" spans="1:19" x14ac:dyDescent="0.25">
      <c r="A51" t="s">
        <v>148</v>
      </c>
      <c r="B51">
        <v>0.413793103</v>
      </c>
      <c r="C51">
        <v>0.41133004899999998</v>
      </c>
      <c r="D51">
        <v>0.39417989399999998</v>
      </c>
      <c r="E51">
        <v>0.39601139600000002</v>
      </c>
      <c r="F51">
        <v>0.43076923099999997</v>
      </c>
      <c r="G51">
        <v>0.46</v>
      </c>
      <c r="H51">
        <v>0.40579710099999999</v>
      </c>
      <c r="I51">
        <v>0.34782608700000001</v>
      </c>
      <c r="J51">
        <v>0.31168831200000002</v>
      </c>
      <c r="K51">
        <v>0.28095238099999997</v>
      </c>
      <c r="L51">
        <v>0.3</v>
      </c>
      <c r="M51">
        <v>0.17904761899999999</v>
      </c>
      <c r="N51">
        <v>0.28095238099999997</v>
      </c>
      <c r="O51">
        <v>1.1599999999999999E-2</v>
      </c>
      <c r="P51">
        <v>62.068965480000003</v>
      </c>
      <c r="Q51">
        <v>0</v>
      </c>
      <c r="R51">
        <v>0</v>
      </c>
      <c r="S51">
        <v>1</v>
      </c>
    </row>
    <row r="52" spans="1:19" x14ac:dyDescent="0.25">
      <c r="A52" t="s">
        <v>132</v>
      </c>
      <c r="B52">
        <v>0.37931034499999999</v>
      </c>
      <c r="C52">
        <v>0.27832512300000001</v>
      </c>
      <c r="D52">
        <v>0.25925925900000002</v>
      </c>
      <c r="E52">
        <v>0.24501424499999999</v>
      </c>
      <c r="F52">
        <v>0.27384615400000001</v>
      </c>
      <c r="G52">
        <v>0.37</v>
      </c>
      <c r="H52">
        <v>0.43478260899999999</v>
      </c>
      <c r="I52">
        <v>0.450592885</v>
      </c>
      <c r="J52">
        <v>0.55844155799999995</v>
      </c>
      <c r="K52">
        <v>0.60476190500000004</v>
      </c>
      <c r="L52">
        <v>0.62105263200000005</v>
      </c>
      <c r="M52">
        <v>0.37603838699999997</v>
      </c>
      <c r="N52">
        <v>0.24501424499999999</v>
      </c>
      <c r="O52">
        <v>1.5E-3</v>
      </c>
      <c r="P52">
        <v>20.689655160000001</v>
      </c>
      <c r="Q52">
        <v>0</v>
      </c>
      <c r="R52">
        <v>0</v>
      </c>
      <c r="S52">
        <v>1</v>
      </c>
    </row>
    <row r="53" spans="1:19" x14ac:dyDescent="0.25">
      <c r="A53" t="s">
        <v>113</v>
      </c>
      <c r="B53">
        <v>0.420689655</v>
      </c>
      <c r="C53">
        <v>0.40886699500000001</v>
      </c>
      <c r="D53">
        <v>0.43915343899999998</v>
      </c>
      <c r="E53">
        <v>0.41880341900000001</v>
      </c>
      <c r="F53">
        <v>0.36923076900000001</v>
      </c>
      <c r="G53">
        <v>0.35333333300000003</v>
      </c>
      <c r="H53">
        <v>0.30797101399999999</v>
      </c>
      <c r="I53">
        <v>0.241106719</v>
      </c>
      <c r="J53">
        <v>0.23376623399999999</v>
      </c>
      <c r="K53">
        <v>0.22380952400000001</v>
      </c>
      <c r="L53">
        <v>0.205263158</v>
      </c>
      <c r="M53">
        <v>0.23389028100000001</v>
      </c>
      <c r="N53">
        <v>0.205263158</v>
      </c>
      <c r="O53">
        <v>2.0000000000000001E-4</v>
      </c>
      <c r="P53">
        <v>68.965517199999994</v>
      </c>
      <c r="Q53">
        <v>0</v>
      </c>
      <c r="R53">
        <v>0</v>
      </c>
      <c r="S53">
        <v>1</v>
      </c>
    </row>
    <row r="54" spans="1:19" x14ac:dyDescent="0.25">
      <c r="A54" t="s">
        <v>34</v>
      </c>
      <c r="B54">
        <v>0.45517241400000003</v>
      </c>
      <c r="C54">
        <v>0.37931034499999999</v>
      </c>
      <c r="D54">
        <v>0.34126984100000002</v>
      </c>
      <c r="E54">
        <v>0.29059829100000001</v>
      </c>
      <c r="F54">
        <v>0.21846153800000001</v>
      </c>
      <c r="G54">
        <v>0.21333333300000001</v>
      </c>
      <c r="H54">
        <v>0.18478260899999999</v>
      </c>
      <c r="I54">
        <v>0.201581028</v>
      </c>
      <c r="J54">
        <v>0.27705627700000002</v>
      </c>
      <c r="K54">
        <v>0.32857142900000003</v>
      </c>
      <c r="L54">
        <v>0.426315789</v>
      </c>
      <c r="M54">
        <v>0.27038980499999998</v>
      </c>
      <c r="N54">
        <v>0.18478260899999999</v>
      </c>
      <c r="O54">
        <v>0</v>
      </c>
      <c r="P54">
        <v>41.379310320000002</v>
      </c>
      <c r="Q54">
        <v>1</v>
      </c>
      <c r="R54">
        <v>1</v>
      </c>
      <c r="S54">
        <v>1</v>
      </c>
    </row>
    <row r="55" spans="1:19" x14ac:dyDescent="0.25">
      <c r="A55" t="s">
        <v>69</v>
      </c>
      <c r="B55">
        <v>0.54022988500000002</v>
      </c>
      <c r="C55">
        <v>0.52463054200000003</v>
      </c>
      <c r="D55">
        <v>0.54761904800000005</v>
      </c>
      <c r="E55">
        <v>0.55270655300000004</v>
      </c>
      <c r="F55">
        <v>0.56307692300000001</v>
      </c>
      <c r="G55">
        <v>0.52</v>
      </c>
      <c r="H55">
        <v>0.44927536200000001</v>
      </c>
      <c r="I55">
        <v>0.438735178</v>
      </c>
      <c r="J55">
        <v>0.41991341999999998</v>
      </c>
      <c r="K55">
        <v>0.376190476</v>
      </c>
      <c r="L55">
        <v>0.33157894700000001</v>
      </c>
      <c r="M55">
        <v>0.23149797599999999</v>
      </c>
      <c r="N55">
        <v>0.33157894700000001</v>
      </c>
      <c r="O55">
        <v>9.9400000000000002E-2</v>
      </c>
      <c r="P55">
        <v>68.965517199999994</v>
      </c>
      <c r="Q55">
        <v>0</v>
      </c>
      <c r="R55">
        <v>0</v>
      </c>
      <c r="S55">
        <v>0</v>
      </c>
    </row>
    <row r="56" spans="1:19" x14ac:dyDescent="0.25">
      <c r="A56" t="s">
        <v>154</v>
      </c>
      <c r="B56">
        <v>0.37011494299999997</v>
      </c>
      <c r="C56">
        <v>0.37931034499999999</v>
      </c>
      <c r="D56">
        <v>0.38888888900000002</v>
      </c>
      <c r="E56">
        <v>0.39031338999999998</v>
      </c>
      <c r="F56">
        <v>0.39076923099999999</v>
      </c>
      <c r="G56">
        <v>0.38666666700000002</v>
      </c>
      <c r="H56">
        <v>0.40217391299999999</v>
      </c>
      <c r="I56">
        <v>0.43083004000000003</v>
      </c>
      <c r="J56">
        <v>0.40692640699999999</v>
      </c>
      <c r="K56">
        <v>0.35714285699999998</v>
      </c>
      <c r="L56">
        <v>0.34210526299999999</v>
      </c>
      <c r="M56">
        <v>8.8724776000000005E-2</v>
      </c>
      <c r="N56">
        <v>0.34210526299999999</v>
      </c>
      <c r="O56">
        <v>0.14099999999999999</v>
      </c>
      <c r="P56">
        <v>68.965517199999994</v>
      </c>
      <c r="Q56">
        <v>0</v>
      </c>
      <c r="R56">
        <v>0</v>
      </c>
      <c r="S56">
        <v>1</v>
      </c>
    </row>
    <row r="57" spans="1:19" x14ac:dyDescent="0.25">
      <c r="A57" t="s">
        <v>118</v>
      </c>
      <c r="B57">
        <v>0.30804597700000003</v>
      </c>
      <c r="C57">
        <v>0.246305419</v>
      </c>
      <c r="D57">
        <v>0.20370370400000001</v>
      </c>
      <c r="E57">
        <v>0.207977208</v>
      </c>
      <c r="F57">
        <v>0.26769230799999999</v>
      </c>
      <c r="G57">
        <v>0.34333333300000002</v>
      </c>
      <c r="H57">
        <v>0.42391304299999999</v>
      </c>
      <c r="I57">
        <v>0.50988142299999994</v>
      </c>
      <c r="J57">
        <v>0.54545454500000001</v>
      </c>
      <c r="K57">
        <v>0.60952381</v>
      </c>
      <c r="L57">
        <v>0.68947368399999998</v>
      </c>
      <c r="M57">
        <v>0.48576998100000002</v>
      </c>
      <c r="N57">
        <v>0.20370370400000001</v>
      </c>
      <c r="O57">
        <v>2.9999999999999997E-4</v>
      </c>
      <c r="P57">
        <v>13.793103439999999</v>
      </c>
      <c r="Q57">
        <v>1</v>
      </c>
      <c r="R57">
        <v>1</v>
      </c>
      <c r="S57">
        <v>1</v>
      </c>
    </row>
    <row r="58" spans="1:19" x14ac:dyDescent="0.25">
      <c r="A58" t="s">
        <v>72</v>
      </c>
      <c r="B58">
        <v>0.42298850599999999</v>
      </c>
      <c r="C58">
        <v>0.40147783300000001</v>
      </c>
      <c r="D58">
        <v>0.39682539700000002</v>
      </c>
      <c r="E58">
        <v>0.38461538499999998</v>
      </c>
      <c r="F58">
        <v>0.35076923100000001</v>
      </c>
      <c r="G58">
        <v>0.34666666699999998</v>
      </c>
      <c r="H58">
        <v>0.32246376799999998</v>
      </c>
      <c r="I58">
        <v>0.28063241100000003</v>
      </c>
      <c r="J58">
        <v>0.28138528099999999</v>
      </c>
      <c r="K58">
        <v>0.30952381000000001</v>
      </c>
      <c r="L58">
        <v>0.28947368400000001</v>
      </c>
      <c r="M58">
        <v>0.14235609499999999</v>
      </c>
      <c r="N58">
        <v>0.28063241100000003</v>
      </c>
      <c r="O58">
        <v>1.2500000000000001E-2</v>
      </c>
      <c r="P58">
        <v>48.27586204</v>
      </c>
      <c r="Q58">
        <v>0</v>
      </c>
      <c r="R58">
        <v>0</v>
      </c>
      <c r="S58">
        <v>0</v>
      </c>
    </row>
    <row r="59" spans="1:19" x14ac:dyDescent="0.25">
      <c r="A59" t="s">
        <v>134</v>
      </c>
      <c r="B59">
        <v>0.43678160900000002</v>
      </c>
      <c r="C59">
        <v>0.43596059100000001</v>
      </c>
      <c r="D59">
        <v>0.40476190499999998</v>
      </c>
      <c r="E59">
        <v>0.38461538499999998</v>
      </c>
      <c r="F59">
        <v>0.363076923</v>
      </c>
      <c r="G59">
        <v>0.31</v>
      </c>
      <c r="H59">
        <v>0.28260869599999999</v>
      </c>
      <c r="I59">
        <v>0.29249011899999999</v>
      </c>
      <c r="J59">
        <v>0.28138528099999999</v>
      </c>
      <c r="K59">
        <v>0.257142857</v>
      </c>
      <c r="L59">
        <v>0.252631579</v>
      </c>
      <c r="M59">
        <v>0.18415002999999999</v>
      </c>
      <c r="N59">
        <v>0.252631579</v>
      </c>
      <c r="O59">
        <v>2.8999999999999998E-3</v>
      </c>
      <c r="P59">
        <v>68.965517199999994</v>
      </c>
      <c r="Q59">
        <v>1</v>
      </c>
      <c r="R59">
        <v>1</v>
      </c>
      <c r="S59">
        <v>1</v>
      </c>
    </row>
    <row r="60" spans="1:19" x14ac:dyDescent="0.25">
      <c r="A60" t="s">
        <v>147</v>
      </c>
      <c r="B60">
        <v>0.38160919500000001</v>
      </c>
      <c r="C60">
        <v>0.359605911</v>
      </c>
      <c r="D60">
        <v>0.338624339</v>
      </c>
      <c r="E60">
        <v>0.30484330500000001</v>
      </c>
      <c r="F60">
        <v>0.27384615400000001</v>
      </c>
      <c r="G60">
        <v>0.28000000000000003</v>
      </c>
      <c r="H60">
        <v>0.31159420300000001</v>
      </c>
      <c r="I60">
        <v>0.35573122499999998</v>
      </c>
      <c r="J60">
        <v>0.37662337699999998</v>
      </c>
      <c r="K60">
        <v>0.4</v>
      </c>
      <c r="L60">
        <v>0.410526316</v>
      </c>
      <c r="M60">
        <v>0.13668016199999999</v>
      </c>
      <c r="N60">
        <v>0.27384615400000001</v>
      </c>
      <c r="O60">
        <v>1.0999999999999999E-2</v>
      </c>
      <c r="P60">
        <v>27.586206879999999</v>
      </c>
      <c r="Q60">
        <v>0</v>
      </c>
      <c r="R60">
        <v>0</v>
      </c>
      <c r="S60">
        <v>1</v>
      </c>
    </row>
    <row r="61" spans="1:19" x14ac:dyDescent="0.25">
      <c r="A61" t="s">
        <v>75</v>
      </c>
      <c r="B61">
        <v>0.44597701099999998</v>
      </c>
      <c r="C61">
        <v>0.428571429</v>
      </c>
      <c r="D61">
        <v>0.40476190499999998</v>
      </c>
      <c r="E61">
        <v>0.37321937300000002</v>
      </c>
      <c r="F61">
        <v>0.33846153800000001</v>
      </c>
      <c r="G61">
        <v>0.306666667</v>
      </c>
      <c r="H61">
        <v>0.29710144900000002</v>
      </c>
      <c r="I61">
        <v>0.32015810300000003</v>
      </c>
      <c r="J61">
        <v>0.31168831200000002</v>
      </c>
      <c r="K61">
        <v>0.28571428599999998</v>
      </c>
      <c r="L61">
        <v>0.32631578900000002</v>
      </c>
      <c r="M61">
        <v>0.16026272599999999</v>
      </c>
      <c r="N61">
        <v>0.28571428599999998</v>
      </c>
      <c r="O61">
        <v>1.55E-2</v>
      </c>
      <c r="P61">
        <v>62.068965480000003</v>
      </c>
      <c r="Q61">
        <v>0</v>
      </c>
      <c r="R61">
        <v>0</v>
      </c>
      <c r="S61">
        <v>0</v>
      </c>
    </row>
    <row r="62" spans="1:19" x14ac:dyDescent="0.25">
      <c r="A62" t="s">
        <v>76</v>
      </c>
      <c r="B62">
        <v>0.52873563199999996</v>
      </c>
      <c r="C62">
        <v>0.53940886700000001</v>
      </c>
      <c r="D62">
        <v>0.51587301600000002</v>
      </c>
      <c r="E62">
        <v>0.49002848999999998</v>
      </c>
      <c r="F62">
        <v>0.44</v>
      </c>
      <c r="G62">
        <v>0.40666666699999998</v>
      </c>
      <c r="H62">
        <v>0.37681159400000003</v>
      </c>
      <c r="I62">
        <v>0.37154150200000002</v>
      </c>
      <c r="J62">
        <v>0.350649351</v>
      </c>
      <c r="K62">
        <v>0.29523809499999998</v>
      </c>
      <c r="L62">
        <v>0.26842105300000002</v>
      </c>
      <c r="M62">
        <v>0.27098781399999999</v>
      </c>
      <c r="N62">
        <v>0.26842105300000002</v>
      </c>
      <c r="O62">
        <v>7.9000000000000008E-3</v>
      </c>
      <c r="P62">
        <v>68.965517199999994</v>
      </c>
      <c r="Q62">
        <v>0</v>
      </c>
      <c r="R62">
        <v>0</v>
      </c>
      <c r="S62">
        <v>0</v>
      </c>
    </row>
    <row r="63" spans="1:19" x14ac:dyDescent="0.25">
      <c r="A63" t="s">
        <v>114</v>
      </c>
      <c r="B63">
        <v>0.37241379299999999</v>
      </c>
      <c r="C63">
        <v>0.29064039400000002</v>
      </c>
      <c r="D63">
        <v>0.26190476200000001</v>
      </c>
      <c r="E63">
        <v>0.213675214</v>
      </c>
      <c r="F63">
        <v>0.25230769199999997</v>
      </c>
      <c r="G63">
        <v>0.323333333</v>
      </c>
      <c r="H63">
        <v>0.387681159</v>
      </c>
      <c r="I63">
        <v>0.44268774700000002</v>
      </c>
      <c r="J63">
        <v>0.48917748900000002</v>
      </c>
      <c r="K63">
        <v>0.60476190500000004</v>
      </c>
      <c r="L63">
        <v>0.71578947400000004</v>
      </c>
      <c r="M63">
        <v>0.50211426000000003</v>
      </c>
      <c r="N63">
        <v>0.213675214</v>
      </c>
      <c r="O63">
        <v>2.0000000000000001E-4</v>
      </c>
      <c r="P63">
        <v>20.689655160000001</v>
      </c>
      <c r="Q63">
        <v>1</v>
      </c>
      <c r="R63">
        <v>1</v>
      </c>
      <c r="S63">
        <v>1</v>
      </c>
    </row>
    <row r="64" spans="1:19" x14ac:dyDescent="0.25">
      <c r="A64" t="s">
        <v>184</v>
      </c>
      <c r="B64">
        <v>0.46666666699999998</v>
      </c>
      <c r="C64">
        <v>0.46798029600000002</v>
      </c>
      <c r="D64">
        <v>0.48148148099999999</v>
      </c>
      <c r="E64">
        <v>0.48433048400000001</v>
      </c>
      <c r="F64">
        <v>0.46461538499999999</v>
      </c>
      <c r="G64">
        <v>0.453333333</v>
      </c>
      <c r="H64">
        <v>0.43115942000000002</v>
      </c>
      <c r="I64">
        <v>0.44268774700000002</v>
      </c>
      <c r="J64">
        <v>0.47619047599999997</v>
      </c>
      <c r="K64">
        <v>0.51904761899999996</v>
      </c>
      <c r="L64">
        <v>0.54210526299999995</v>
      </c>
      <c r="M64">
        <v>0.110945843</v>
      </c>
      <c r="N64">
        <v>0.43115942000000002</v>
      </c>
      <c r="O64">
        <v>0.86539999999999995</v>
      </c>
      <c r="P64">
        <v>41.379310320000002</v>
      </c>
      <c r="Q64">
        <v>0</v>
      </c>
      <c r="R64">
        <v>0</v>
      </c>
      <c r="S64">
        <v>1</v>
      </c>
    </row>
    <row r="65" spans="1:19" x14ac:dyDescent="0.25">
      <c r="A65" t="s">
        <v>79</v>
      </c>
      <c r="B65">
        <v>0.565517241</v>
      </c>
      <c r="C65">
        <v>0.52216748800000001</v>
      </c>
      <c r="D65">
        <v>0.46296296300000001</v>
      </c>
      <c r="E65">
        <v>0.41025641000000002</v>
      </c>
      <c r="F65">
        <v>0.42769230800000002</v>
      </c>
      <c r="G65">
        <v>0.47333333300000002</v>
      </c>
      <c r="H65">
        <v>0.485507246</v>
      </c>
      <c r="I65">
        <v>0.44268774700000002</v>
      </c>
      <c r="J65">
        <v>0.40692640699999999</v>
      </c>
      <c r="K65">
        <v>0.366666667</v>
      </c>
      <c r="L65">
        <v>0.39473684199999998</v>
      </c>
      <c r="M65">
        <v>0.198850575</v>
      </c>
      <c r="N65">
        <v>0.366666667</v>
      </c>
      <c r="O65">
        <v>0.30769999999999997</v>
      </c>
      <c r="P65">
        <v>62.068965480000003</v>
      </c>
      <c r="Q65">
        <v>0</v>
      </c>
      <c r="R65">
        <v>0</v>
      </c>
      <c r="S65">
        <v>0</v>
      </c>
    </row>
    <row r="66" spans="1:19" x14ac:dyDescent="0.25">
      <c r="A66" t="s">
        <v>80</v>
      </c>
      <c r="B66">
        <v>0.38160919500000001</v>
      </c>
      <c r="C66">
        <v>0.428571429</v>
      </c>
      <c r="D66">
        <v>0.49735449700000001</v>
      </c>
      <c r="E66">
        <v>0.51566951599999999</v>
      </c>
      <c r="F66">
        <v>0.513846154</v>
      </c>
      <c r="G66">
        <v>0.53</v>
      </c>
      <c r="H66">
        <v>0.52536231899999997</v>
      </c>
      <c r="I66">
        <v>0.45454545499999999</v>
      </c>
      <c r="J66">
        <v>0.39826839800000002</v>
      </c>
      <c r="K66">
        <v>0.43333333299999999</v>
      </c>
      <c r="L66">
        <v>0.48421052599999997</v>
      </c>
      <c r="M66">
        <v>0.14839080499999999</v>
      </c>
      <c r="N66">
        <v>0.38160919500000001</v>
      </c>
      <c r="O66">
        <v>0.43840000000000001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35</v>
      </c>
      <c r="B67">
        <v>0.174712644</v>
      </c>
      <c r="C67">
        <v>0.20689655200000001</v>
      </c>
      <c r="D67">
        <v>0.32275132299999998</v>
      </c>
      <c r="E67">
        <v>0.42450142499999999</v>
      </c>
      <c r="F67">
        <v>0.52615384600000004</v>
      </c>
      <c r="G67">
        <v>0.64</v>
      </c>
      <c r="H67">
        <v>0.75</v>
      </c>
      <c r="I67">
        <v>0.83399209500000004</v>
      </c>
      <c r="J67">
        <v>0.86580086599999995</v>
      </c>
      <c r="K67">
        <v>0.8</v>
      </c>
      <c r="L67">
        <v>0.68421052599999999</v>
      </c>
      <c r="M67">
        <v>0.69108822199999997</v>
      </c>
      <c r="N67">
        <v>0.174712644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 x14ac:dyDescent="0.25">
      <c r="A68" t="s">
        <v>42</v>
      </c>
      <c r="B68">
        <v>0.229885057</v>
      </c>
      <c r="C68">
        <v>0.174876847</v>
      </c>
      <c r="D68">
        <v>0.23544973499999999</v>
      </c>
      <c r="E68">
        <v>0.341880342</v>
      </c>
      <c r="F68">
        <v>0.45538461499999999</v>
      </c>
      <c r="G68">
        <v>0.57999999999999996</v>
      </c>
      <c r="H68">
        <v>0.68115941999999996</v>
      </c>
      <c r="I68">
        <v>0.81027667999999997</v>
      </c>
      <c r="J68">
        <v>0.88311688300000002</v>
      </c>
      <c r="K68">
        <v>0.83809523799999996</v>
      </c>
      <c r="L68">
        <v>0.747368421</v>
      </c>
      <c r="M68">
        <v>0.70824003599999996</v>
      </c>
      <c r="N68">
        <v>0.174876847</v>
      </c>
      <c r="O68">
        <v>0</v>
      </c>
      <c r="P68">
        <v>6.8965517199999997</v>
      </c>
      <c r="Q68">
        <v>0</v>
      </c>
      <c r="R68">
        <v>0</v>
      </c>
      <c r="S68">
        <v>1</v>
      </c>
    </row>
    <row r="69" spans="1:19" x14ac:dyDescent="0.25">
      <c r="A69" t="s">
        <v>43</v>
      </c>
      <c r="B69">
        <v>0.18620689700000001</v>
      </c>
      <c r="C69">
        <v>0.14532019700000001</v>
      </c>
      <c r="D69">
        <v>0.23544973499999999</v>
      </c>
      <c r="E69">
        <v>0.356125356</v>
      </c>
      <c r="F69">
        <v>0.48307692299999999</v>
      </c>
      <c r="G69">
        <v>0.60333333300000003</v>
      </c>
      <c r="H69">
        <v>0.72463768100000003</v>
      </c>
      <c r="I69">
        <v>0.81422924900000004</v>
      </c>
      <c r="J69">
        <v>0.88744588700000004</v>
      </c>
      <c r="K69">
        <v>0.84285714300000003</v>
      </c>
      <c r="L69">
        <v>0.73157894700000003</v>
      </c>
      <c r="M69">
        <v>0.74212568999999995</v>
      </c>
      <c r="N69">
        <v>0.14532019700000001</v>
      </c>
      <c r="O69">
        <v>0</v>
      </c>
      <c r="P69">
        <v>6.8965517199999997</v>
      </c>
      <c r="Q69">
        <v>0</v>
      </c>
      <c r="R69">
        <v>0</v>
      </c>
      <c r="S69">
        <v>1</v>
      </c>
    </row>
    <row r="70" spans="1:19" x14ac:dyDescent="0.25">
      <c r="A70" t="s">
        <v>46</v>
      </c>
      <c r="B70">
        <v>0.23908045999999999</v>
      </c>
      <c r="C70">
        <v>0.12807881800000001</v>
      </c>
      <c r="D70">
        <v>0.11904761899999999</v>
      </c>
      <c r="E70">
        <v>0.236467236</v>
      </c>
      <c r="F70">
        <v>0.36923076900000001</v>
      </c>
      <c r="G70">
        <v>0.49333333299999999</v>
      </c>
      <c r="H70">
        <v>0.62681159399999997</v>
      </c>
      <c r="I70">
        <v>0.77075098799999997</v>
      </c>
      <c r="J70">
        <v>0.87012986999999997</v>
      </c>
      <c r="K70">
        <v>0.86190476199999999</v>
      </c>
      <c r="L70">
        <v>0.80526315800000003</v>
      </c>
      <c r="M70">
        <v>0.75108225100000003</v>
      </c>
      <c r="N70">
        <v>0.11904761899999999</v>
      </c>
      <c r="O70">
        <v>0</v>
      </c>
      <c r="P70">
        <v>13.793103439999999</v>
      </c>
      <c r="Q70">
        <v>1</v>
      </c>
      <c r="R70">
        <v>0</v>
      </c>
      <c r="S70">
        <v>1</v>
      </c>
    </row>
    <row r="71" spans="1:19" x14ac:dyDescent="0.25">
      <c r="A71" t="s">
        <v>85</v>
      </c>
      <c r="B71">
        <v>0.38850574700000001</v>
      </c>
      <c r="C71">
        <v>0.386699507</v>
      </c>
      <c r="D71">
        <v>0.373015873</v>
      </c>
      <c r="E71">
        <v>0.38176638200000002</v>
      </c>
      <c r="F71">
        <v>0.412307692</v>
      </c>
      <c r="G71">
        <v>0.49666666700000001</v>
      </c>
      <c r="H71">
        <v>0.51086956500000003</v>
      </c>
      <c r="I71">
        <v>0.50197628500000002</v>
      </c>
      <c r="J71">
        <v>0.54545454500000001</v>
      </c>
      <c r="K71">
        <v>0.56666666700000001</v>
      </c>
      <c r="L71">
        <v>0.62631578899999996</v>
      </c>
      <c r="M71">
        <v>0.25329991600000001</v>
      </c>
      <c r="N71">
        <v>0.373015873</v>
      </c>
      <c r="O71">
        <v>0.33939999999999998</v>
      </c>
      <c r="P71">
        <v>13.793103439999999</v>
      </c>
      <c r="Q71">
        <v>0</v>
      </c>
      <c r="R71">
        <v>0</v>
      </c>
      <c r="S71">
        <v>0</v>
      </c>
    </row>
    <row r="72" spans="1:19" x14ac:dyDescent="0.25">
      <c r="A72" t="s">
        <v>86</v>
      </c>
      <c r="B72">
        <v>0.49655172400000003</v>
      </c>
      <c r="C72">
        <v>0.56403940900000005</v>
      </c>
      <c r="D72">
        <v>0.61375661400000003</v>
      </c>
      <c r="E72">
        <v>0.72364672399999996</v>
      </c>
      <c r="F72">
        <v>0.78153846199999999</v>
      </c>
      <c r="G72">
        <v>0.76666666699999997</v>
      </c>
      <c r="H72">
        <v>0.68840579700000004</v>
      </c>
      <c r="I72">
        <v>0.67193675900000005</v>
      </c>
      <c r="J72">
        <v>0.62770562799999996</v>
      </c>
      <c r="K72">
        <v>0.623809524</v>
      </c>
      <c r="L72">
        <v>0.60526315799999997</v>
      </c>
      <c r="M72">
        <v>0.28498673699999999</v>
      </c>
      <c r="N72">
        <v>0.49655172400000003</v>
      </c>
      <c r="O72">
        <v>0.99939999999999996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87</v>
      </c>
      <c r="B73">
        <v>0.49885057500000002</v>
      </c>
      <c r="C73">
        <v>0.48522167500000002</v>
      </c>
      <c r="D73">
        <v>0.417989418</v>
      </c>
      <c r="E73">
        <v>0.37321937300000002</v>
      </c>
      <c r="F73">
        <v>0.344615385</v>
      </c>
      <c r="G73">
        <v>0.366666667</v>
      </c>
      <c r="H73">
        <v>0.42391304299999999</v>
      </c>
      <c r="I73">
        <v>0.52569169999999998</v>
      </c>
      <c r="J73">
        <v>0.606060606</v>
      </c>
      <c r="K73">
        <v>0.60952381</v>
      </c>
      <c r="L73">
        <v>0.65789473700000001</v>
      </c>
      <c r="M73">
        <v>0.31327935200000001</v>
      </c>
      <c r="N73">
        <v>0.344615385</v>
      </c>
      <c r="O73">
        <v>0.1598</v>
      </c>
      <c r="P73">
        <v>27.586206879999999</v>
      </c>
      <c r="Q73">
        <v>1</v>
      </c>
      <c r="R73">
        <v>1</v>
      </c>
      <c r="S73">
        <v>0</v>
      </c>
    </row>
    <row r="74" spans="1:19" x14ac:dyDescent="0.25">
      <c r="A74" t="s">
        <v>88</v>
      </c>
      <c r="B74">
        <v>0.434482759</v>
      </c>
      <c r="C74">
        <v>0.517241379</v>
      </c>
      <c r="D74">
        <v>0.55820105799999997</v>
      </c>
      <c r="E74">
        <v>0.621082621</v>
      </c>
      <c r="F74">
        <v>0.65846153799999996</v>
      </c>
      <c r="G74">
        <v>0.65333333299999996</v>
      </c>
      <c r="H74">
        <v>0.65217391300000005</v>
      </c>
      <c r="I74">
        <v>0.64822134399999998</v>
      </c>
      <c r="J74">
        <v>0.66666666699999999</v>
      </c>
      <c r="K74">
        <v>0.60476190500000004</v>
      </c>
      <c r="L74">
        <v>0.65263157900000002</v>
      </c>
      <c r="M74">
        <v>0.23218390799999999</v>
      </c>
      <c r="N74">
        <v>0.434482759</v>
      </c>
      <c r="O74">
        <v>0.89790000000000003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136</v>
      </c>
      <c r="B75">
        <v>0.43908046000000001</v>
      </c>
      <c r="C75">
        <v>0.44088670000000002</v>
      </c>
      <c r="D75">
        <v>0.42063492099999999</v>
      </c>
      <c r="E75">
        <v>0.37037037</v>
      </c>
      <c r="F75">
        <v>0.36615384600000001</v>
      </c>
      <c r="G75">
        <v>0.37333333299999999</v>
      </c>
      <c r="H75">
        <v>0.31884057999999998</v>
      </c>
      <c r="I75">
        <v>0.29249011899999999</v>
      </c>
      <c r="J75">
        <v>0.268398268</v>
      </c>
      <c r="K75">
        <v>0.26190476200000001</v>
      </c>
      <c r="L75">
        <v>0.28421052600000002</v>
      </c>
      <c r="M75">
        <v>0.17898193800000001</v>
      </c>
      <c r="N75">
        <v>0.26190476200000001</v>
      </c>
      <c r="O75">
        <v>4.3E-3</v>
      </c>
      <c r="P75">
        <v>62.068965480000003</v>
      </c>
      <c r="Q75">
        <v>1</v>
      </c>
      <c r="R75">
        <v>1</v>
      </c>
      <c r="S75">
        <v>1</v>
      </c>
    </row>
    <row r="76" spans="1:19" x14ac:dyDescent="0.25">
      <c r="A76" t="s">
        <v>166</v>
      </c>
      <c r="B76">
        <v>0.37011494299999997</v>
      </c>
      <c r="C76">
        <v>0.38177339900000001</v>
      </c>
      <c r="D76">
        <v>0.43650793700000001</v>
      </c>
      <c r="E76">
        <v>0.43019942999999999</v>
      </c>
      <c r="F76">
        <v>0.43384615399999998</v>
      </c>
      <c r="G76">
        <v>0.43333333299999999</v>
      </c>
      <c r="H76">
        <v>0.40942029000000002</v>
      </c>
      <c r="I76">
        <v>0.40316205500000002</v>
      </c>
      <c r="J76">
        <v>0.38528138499999998</v>
      </c>
      <c r="K76">
        <v>0.4</v>
      </c>
      <c r="L76">
        <v>0.45263157900000001</v>
      </c>
      <c r="M76">
        <v>8.2516636000000004E-2</v>
      </c>
      <c r="N76">
        <v>0.37011494299999997</v>
      </c>
      <c r="O76">
        <v>0.33079999999999998</v>
      </c>
      <c r="P76">
        <v>0</v>
      </c>
      <c r="Q76">
        <v>0</v>
      </c>
      <c r="R76">
        <v>0</v>
      </c>
      <c r="S76">
        <v>1</v>
      </c>
    </row>
    <row r="77" spans="1:19" x14ac:dyDescent="0.25">
      <c r="A77" t="s">
        <v>149</v>
      </c>
      <c r="B77">
        <v>0.64137931000000004</v>
      </c>
      <c r="C77">
        <v>0.66009852199999997</v>
      </c>
      <c r="D77">
        <v>0.58994709000000001</v>
      </c>
      <c r="E77">
        <v>0.52136752099999994</v>
      </c>
      <c r="F77">
        <v>0.513846154</v>
      </c>
      <c r="G77">
        <v>0.486666667</v>
      </c>
      <c r="H77">
        <v>0.43478260899999999</v>
      </c>
      <c r="I77">
        <v>0.35573122499999998</v>
      </c>
      <c r="J77">
        <v>0.303030303</v>
      </c>
      <c r="K77">
        <v>0.30952381000000001</v>
      </c>
      <c r="L77">
        <v>0.28421052600000002</v>
      </c>
      <c r="M77">
        <v>0.375887996</v>
      </c>
      <c r="N77">
        <v>0.28421052600000002</v>
      </c>
      <c r="O77">
        <v>1.3899999999999999E-2</v>
      </c>
      <c r="P77">
        <v>68.965517199999994</v>
      </c>
      <c r="Q77">
        <v>1</v>
      </c>
      <c r="R77">
        <v>1</v>
      </c>
      <c r="S77">
        <v>1</v>
      </c>
    </row>
    <row r="78" spans="1:19" x14ac:dyDescent="0.25">
      <c r="A78" t="s">
        <v>180</v>
      </c>
      <c r="B78">
        <v>0.37471264399999998</v>
      </c>
      <c r="C78">
        <v>0.38423645299999998</v>
      </c>
      <c r="D78">
        <v>0.39153439200000001</v>
      </c>
      <c r="E78">
        <v>0.43589743600000003</v>
      </c>
      <c r="F78">
        <v>0.41538461500000001</v>
      </c>
      <c r="G78">
        <v>0.41</v>
      </c>
      <c r="H78">
        <v>0.485507246</v>
      </c>
      <c r="I78">
        <v>0.55335968400000002</v>
      </c>
      <c r="J78">
        <v>0.57575757599999999</v>
      </c>
      <c r="K78">
        <v>0.62857142899999996</v>
      </c>
      <c r="L78">
        <v>0.71578947400000004</v>
      </c>
      <c r="M78">
        <v>0.34107683</v>
      </c>
      <c r="N78">
        <v>0.37471264399999998</v>
      </c>
      <c r="O78">
        <v>0.36420000000000002</v>
      </c>
      <c r="P78">
        <v>0</v>
      </c>
      <c r="Q78">
        <v>0</v>
      </c>
      <c r="R78">
        <v>0</v>
      </c>
      <c r="S78">
        <v>1</v>
      </c>
    </row>
    <row r="79" spans="1:19" x14ac:dyDescent="0.25">
      <c r="A79" t="s">
        <v>93</v>
      </c>
      <c r="B79">
        <v>0.335632184</v>
      </c>
      <c r="C79">
        <v>0.369458128</v>
      </c>
      <c r="D79">
        <v>0.38095238100000001</v>
      </c>
      <c r="E79">
        <v>0.42165242200000003</v>
      </c>
      <c r="F79">
        <v>0.44307692300000001</v>
      </c>
      <c r="G79">
        <v>0.42333333299999998</v>
      </c>
      <c r="H79">
        <v>0.44927536200000001</v>
      </c>
      <c r="I79">
        <v>0.49802371499999998</v>
      </c>
      <c r="J79">
        <v>0.58441558400000004</v>
      </c>
      <c r="K79">
        <v>0.61904761900000005</v>
      </c>
      <c r="L79">
        <v>0.61052631599999996</v>
      </c>
      <c r="M79">
        <v>0.28341543499999999</v>
      </c>
      <c r="N79">
        <v>0.335632184</v>
      </c>
      <c r="O79">
        <v>0.1163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94</v>
      </c>
      <c r="B80">
        <v>0.52413793099999995</v>
      </c>
      <c r="C80">
        <v>0.44827586200000002</v>
      </c>
      <c r="D80">
        <v>0.417989418</v>
      </c>
      <c r="E80">
        <v>0.41595441599999999</v>
      </c>
      <c r="F80">
        <v>0.34153846199999999</v>
      </c>
      <c r="G80">
        <v>0.31</v>
      </c>
      <c r="H80">
        <v>0.365942029</v>
      </c>
      <c r="I80">
        <v>0.470355731</v>
      </c>
      <c r="J80">
        <v>0.49783549799999999</v>
      </c>
      <c r="K80">
        <v>0.50476190499999996</v>
      </c>
      <c r="L80">
        <v>0.53157894699999997</v>
      </c>
      <c r="M80">
        <v>0.221578947</v>
      </c>
      <c r="N80">
        <v>0.31</v>
      </c>
      <c r="O80">
        <v>4.7300000000000002E-2</v>
      </c>
      <c r="P80">
        <v>34.482758599999997</v>
      </c>
      <c r="Q80">
        <v>0</v>
      </c>
      <c r="R80">
        <v>0</v>
      </c>
      <c r="S80">
        <v>0</v>
      </c>
    </row>
    <row r="81" spans="1:19" x14ac:dyDescent="0.25">
      <c r="A81" t="s">
        <v>47</v>
      </c>
      <c r="B81">
        <v>0.31264367799999998</v>
      </c>
      <c r="C81">
        <v>0.27586206899999999</v>
      </c>
      <c r="D81">
        <v>0.23809523799999999</v>
      </c>
      <c r="E81">
        <v>0.17378917399999999</v>
      </c>
      <c r="F81">
        <v>0.17230769200000001</v>
      </c>
      <c r="G81">
        <v>0.19666666699999999</v>
      </c>
      <c r="H81">
        <v>0.231884058</v>
      </c>
      <c r="I81">
        <v>0.288537549</v>
      </c>
      <c r="J81">
        <v>0.34199134199999998</v>
      </c>
      <c r="K81">
        <v>0.35714285699999998</v>
      </c>
      <c r="L81">
        <v>0.36315789500000001</v>
      </c>
      <c r="M81">
        <v>0.190850202</v>
      </c>
      <c r="N81">
        <v>0.17230769200000001</v>
      </c>
      <c r="O81">
        <v>0</v>
      </c>
      <c r="P81">
        <v>27.586206879999999</v>
      </c>
      <c r="Q81">
        <v>1</v>
      </c>
      <c r="R81">
        <v>1</v>
      </c>
      <c r="S81">
        <v>1</v>
      </c>
    </row>
    <row r="82" spans="1:19" x14ac:dyDescent="0.25">
      <c r="A82" t="s">
        <v>150</v>
      </c>
      <c r="B82">
        <v>0.29195402300000001</v>
      </c>
      <c r="C82">
        <v>0.359605911</v>
      </c>
      <c r="D82">
        <v>0.373015873</v>
      </c>
      <c r="E82">
        <v>0.41310541299999998</v>
      </c>
      <c r="F82">
        <v>0.486153846</v>
      </c>
      <c r="G82">
        <v>0.52</v>
      </c>
      <c r="H82">
        <v>0.55072463800000004</v>
      </c>
      <c r="I82">
        <v>0.61660079099999998</v>
      </c>
      <c r="J82">
        <v>0.70129870100000002</v>
      </c>
      <c r="K82">
        <v>0.7</v>
      </c>
      <c r="L82">
        <v>0.71052631600000005</v>
      </c>
      <c r="M82">
        <v>0.41857229299999998</v>
      </c>
      <c r="N82">
        <v>0.29195402300000001</v>
      </c>
      <c r="O82">
        <v>1.8700000000000001E-2</v>
      </c>
      <c r="P82">
        <v>0</v>
      </c>
      <c r="Q82">
        <v>0</v>
      </c>
      <c r="R82">
        <v>0</v>
      </c>
      <c r="S82">
        <v>1</v>
      </c>
    </row>
    <row r="83" spans="1:19" x14ac:dyDescent="0.25">
      <c r="A83" t="s">
        <v>97</v>
      </c>
      <c r="B83">
        <v>0.64597701100000005</v>
      </c>
      <c r="C83">
        <v>0.57881773400000003</v>
      </c>
      <c r="D83">
        <v>0.52910052900000004</v>
      </c>
      <c r="E83">
        <v>0.50997150999999996</v>
      </c>
      <c r="F83">
        <v>0.45538461499999999</v>
      </c>
      <c r="G83">
        <v>0.48333333299999998</v>
      </c>
      <c r="H83">
        <v>0.56521739100000001</v>
      </c>
      <c r="I83">
        <v>0.59683794499999998</v>
      </c>
      <c r="J83">
        <v>0.54112554099999999</v>
      </c>
      <c r="K83">
        <v>0.428571429</v>
      </c>
      <c r="L83">
        <v>0.32631578900000002</v>
      </c>
      <c r="M83">
        <v>0.31966122200000002</v>
      </c>
      <c r="N83">
        <v>0.32631578900000002</v>
      </c>
      <c r="O83">
        <v>8.0299999999999996E-2</v>
      </c>
      <c r="P83">
        <v>68.965517199999994</v>
      </c>
      <c r="Q83">
        <v>0</v>
      </c>
      <c r="R83">
        <v>0</v>
      </c>
      <c r="S83">
        <v>0</v>
      </c>
    </row>
    <row r="84" spans="1:19" x14ac:dyDescent="0.25">
      <c r="A84" t="s">
        <v>98</v>
      </c>
      <c r="B84">
        <v>0.31724137899999999</v>
      </c>
      <c r="C84">
        <v>0.386699507</v>
      </c>
      <c r="D84">
        <v>0.39682539700000002</v>
      </c>
      <c r="E84">
        <v>0.46153846199999998</v>
      </c>
      <c r="F84">
        <v>0.60307692300000004</v>
      </c>
      <c r="G84">
        <v>0.676666667</v>
      </c>
      <c r="H84">
        <v>0.57971014499999995</v>
      </c>
      <c r="I84">
        <v>0.48616600799999998</v>
      </c>
      <c r="J84">
        <v>0.45887445900000001</v>
      </c>
      <c r="K84">
        <v>0.42380952399999999</v>
      </c>
      <c r="L84">
        <v>0.45263157900000001</v>
      </c>
      <c r="M84">
        <v>0.35942528699999998</v>
      </c>
      <c r="N84">
        <v>0.31724137899999999</v>
      </c>
      <c r="O84">
        <v>6.0499999999999998E-2</v>
      </c>
      <c r="P84">
        <v>0</v>
      </c>
      <c r="Q84">
        <v>1</v>
      </c>
      <c r="R84">
        <v>1</v>
      </c>
      <c r="S84">
        <v>0</v>
      </c>
    </row>
    <row r="85" spans="1:19" x14ac:dyDescent="0.25">
      <c r="A85" t="s">
        <v>165</v>
      </c>
      <c r="B85">
        <v>0.57011494299999999</v>
      </c>
      <c r="C85">
        <v>0.55172413799999998</v>
      </c>
      <c r="D85">
        <v>0.56878306899999997</v>
      </c>
      <c r="E85">
        <v>0.58119658100000005</v>
      </c>
      <c r="F85">
        <v>0.58461538499999999</v>
      </c>
      <c r="G85">
        <v>0.6</v>
      </c>
      <c r="H85">
        <v>0.55434782599999999</v>
      </c>
      <c r="I85">
        <v>0.48616600799999998</v>
      </c>
      <c r="J85">
        <v>0.428571429</v>
      </c>
      <c r="K85">
        <v>0.39047619</v>
      </c>
      <c r="L85">
        <v>0.368421053</v>
      </c>
      <c r="M85">
        <v>0.23157894700000001</v>
      </c>
      <c r="N85">
        <v>0.368421053</v>
      </c>
      <c r="O85">
        <v>0.31430000000000002</v>
      </c>
      <c r="P85">
        <v>68.965517199999994</v>
      </c>
      <c r="Q85">
        <v>0</v>
      </c>
      <c r="R85">
        <v>0</v>
      </c>
      <c r="S85">
        <v>1</v>
      </c>
    </row>
    <row r="86" spans="1:19" x14ac:dyDescent="0.25">
      <c r="A86" t="s">
        <v>164</v>
      </c>
      <c r="B86">
        <v>0.54712643699999997</v>
      </c>
      <c r="C86">
        <v>0.48768472899999998</v>
      </c>
      <c r="D86">
        <v>0.41269841299999999</v>
      </c>
      <c r="E86">
        <v>0.364672365</v>
      </c>
      <c r="F86">
        <v>0.36923076900000001</v>
      </c>
      <c r="G86">
        <v>0.37</v>
      </c>
      <c r="H86">
        <v>0.41666666699999999</v>
      </c>
      <c r="I86">
        <v>0.43478260899999999</v>
      </c>
      <c r="J86">
        <v>0.515151515</v>
      </c>
      <c r="K86">
        <v>0.571428571</v>
      </c>
      <c r="L86">
        <v>0.56315789500000002</v>
      </c>
      <c r="M86">
        <v>0.206756207</v>
      </c>
      <c r="N86">
        <v>0.364672365</v>
      </c>
      <c r="O86">
        <v>0.28339999999999999</v>
      </c>
      <c r="P86">
        <v>20.689655160000001</v>
      </c>
      <c r="Q86">
        <v>0</v>
      </c>
      <c r="R86">
        <v>0</v>
      </c>
      <c r="S86">
        <v>1</v>
      </c>
    </row>
    <row r="87" spans="1:19" x14ac:dyDescent="0.25">
      <c r="A87" t="s">
        <v>101</v>
      </c>
      <c r="B87">
        <v>0.63218390800000002</v>
      </c>
      <c r="C87">
        <v>0.64039408900000006</v>
      </c>
      <c r="D87">
        <v>0.63756613799999995</v>
      </c>
      <c r="E87">
        <v>0.62393162400000002</v>
      </c>
      <c r="F87">
        <v>0.57538461500000004</v>
      </c>
      <c r="G87">
        <v>0.51666666699999997</v>
      </c>
      <c r="H87">
        <v>0.47101449299999998</v>
      </c>
      <c r="I87">
        <v>0.39525691699999999</v>
      </c>
      <c r="J87">
        <v>0.31168831200000002</v>
      </c>
      <c r="K87">
        <v>0.23809523799999999</v>
      </c>
      <c r="L87">
        <v>0.178947368</v>
      </c>
      <c r="M87">
        <v>0.46144671999999998</v>
      </c>
      <c r="N87">
        <v>0.178947368</v>
      </c>
      <c r="O87">
        <v>0</v>
      </c>
      <c r="P87">
        <v>68.965517199999994</v>
      </c>
      <c r="Q87">
        <v>1</v>
      </c>
      <c r="R87">
        <v>1</v>
      </c>
      <c r="S87">
        <v>0</v>
      </c>
    </row>
    <row r="88" spans="1:19" x14ac:dyDescent="0.25">
      <c r="A88" t="s">
        <v>102</v>
      </c>
      <c r="B88">
        <v>0.6</v>
      </c>
      <c r="C88">
        <v>0.59113300499999999</v>
      </c>
      <c r="D88">
        <v>0.56613756599999998</v>
      </c>
      <c r="E88">
        <v>0.50142450100000002</v>
      </c>
      <c r="F88">
        <v>0.43076923099999997</v>
      </c>
      <c r="G88">
        <v>0.41333333300000002</v>
      </c>
      <c r="H88">
        <v>0.40942029000000002</v>
      </c>
      <c r="I88">
        <v>0.38339920900000002</v>
      </c>
      <c r="J88">
        <v>0.38961038999999997</v>
      </c>
      <c r="K88">
        <v>0.4</v>
      </c>
      <c r="L88">
        <v>0.45263157900000001</v>
      </c>
      <c r="M88">
        <v>0.21660079099999999</v>
      </c>
      <c r="N88">
        <v>0.38339920900000002</v>
      </c>
      <c r="O88">
        <v>0.4415</v>
      </c>
      <c r="P88">
        <v>48.27586204</v>
      </c>
      <c r="Q88">
        <v>0</v>
      </c>
      <c r="R88">
        <v>0</v>
      </c>
      <c r="S88">
        <v>0</v>
      </c>
    </row>
    <row r="89" spans="1:19" x14ac:dyDescent="0.25">
      <c r="A89" t="s">
        <v>110</v>
      </c>
      <c r="B89">
        <v>0.33793103400000002</v>
      </c>
      <c r="C89">
        <v>0.30295566499999999</v>
      </c>
      <c r="D89">
        <v>0.25132275100000001</v>
      </c>
      <c r="E89">
        <v>0.199430199</v>
      </c>
      <c r="F89">
        <v>0.233846154</v>
      </c>
      <c r="G89">
        <v>0.28000000000000003</v>
      </c>
      <c r="H89">
        <v>0.34782608700000001</v>
      </c>
      <c r="I89">
        <v>0.359683794</v>
      </c>
      <c r="J89">
        <v>0.33766233800000001</v>
      </c>
      <c r="K89">
        <v>0.37142857099999999</v>
      </c>
      <c r="L89">
        <v>0.457894737</v>
      </c>
      <c r="M89">
        <v>0.25846453699999999</v>
      </c>
      <c r="N89">
        <v>0.199430199</v>
      </c>
      <c r="O89">
        <v>1E-4</v>
      </c>
      <c r="P89">
        <v>20.689655160000001</v>
      </c>
      <c r="Q89">
        <v>0</v>
      </c>
      <c r="R89">
        <v>0</v>
      </c>
      <c r="S89">
        <v>1</v>
      </c>
    </row>
    <row r="90" spans="1:19" x14ac:dyDescent="0.25">
      <c r="A90" t="s">
        <v>48</v>
      </c>
      <c r="B90">
        <v>0.250574713</v>
      </c>
      <c r="C90">
        <v>0.192118227</v>
      </c>
      <c r="D90">
        <v>0.21957672</v>
      </c>
      <c r="E90">
        <v>0.25356125400000001</v>
      </c>
      <c r="F90">
        <v>0.29538461500000002</v>
      </c>
      <c r="G90">
        <v>0.35</v>
      </c>
      <c r="H90">
        <v>0.39130434800000002</v>
      </c>
      <c r="I90">
        <v>0.44664031599999998</v>
      </c>
      <c r="J90">
        <v>0.46753246799999998</v>
      </c>
      <c r="K90">
        <v>0.48095238099999998</v>
      </c>
      <c r="L90">
        <v>0.5</v>
      </c>
      <c r="M90">
        <v>0.30788177300000003</v>
      </c>
      <c r="N90">
        <v>0.192118227</v>
      </c>
      <c r="O90">
        <v>0</v>
      </c>
      <c r="P90">
        <v>6.8965517199999997</v>
      </c>
      <c r="Q90">
        <v>1</v>
      </c>
      <c r="R90">
        <v>1</v>
      </c>
      <c r="S90">
        <v>1</v>
      </c>
    </row>
    <row r="91" spans="1:19" x14ac:dyDescent="0.25">
      <c r="A91" t="s">
        <v>105</v>
      </c>
      <c r="B91">
        <v>0.23448275900000001</v>
      </c>
      <c r="C91">
        <v>0.21428571399999999</v>
      </c>
      <c r="D91">
        <v>0.22486772499999999</v>
      </c>
      <c r="E91">
        <v>0.24501424499999999</v>
      </c>
      <c r="F91">
        <v>0.30769230800000003</v>
      </c>
      <c r="G91">
        <v>0.36333333299999998</v>
      </c>
      <c r="H91">
        <v>0.40217391299999999</v>
      </c>
      <c r="I91">
        <v>0.438735178</v>
      </c>
      <c r="J91">
        <v>0.49783549799999999</v>
      </c>
      <c r="K91">
        <v>0.55238095200000004</v>
      </c>
      <c r="L91">
        <v>0.56842105300000001</v>
      </c>
      <c r="M91">
        <v>0.35413533800000002</v>
      </c>
      <c r="N91">
        <v>0.21428571399999999</v>
      </c>
      <c r="O91">
        <v>2.9999999999999997E-4</v>
      </c>
      <c r="P91">
        <v>6.8965517199999997</v>
      </c>
      <c r="Q91">
        <v>0</v>
      </c>
      <c r="R91">
        <v>0</v>
      </c>
      <c r="S91">
        <v>0</v>
      </c>
    </row>
    <row r="92" spans="1:19" x14ac:dyDescent="0.25">
      <c r="A92" t="s">
        <v>49</v>
      </c>
      <c r="B92">
        <v>0.33333333300000001</v>
      </c>
      <c r="C92">
        <v>0.25615763499999999</v>
      </c>
      <c r="D92">
        <v>0.174603175</v>
      </c>
      <c r="E92">
        <v>0.142450142</v>
      </c>
      <c r="F92">
        <v>0.169230769</v>
      </c>
      <c r="G92">
        <v>0.23</v>
      </c>
      <c r="H92">
        <v>0.31884057999999998</v>
      </c>
      <c r="I92">
        <v>0.44268774700000002</v>
      </c>
      <c r="J92">
        <v>0.58874458900000004</v>
      </c>
      <c r="K92">
        <v>0.73809523799999999</v>
      </c>
      <c r="L92">
        <v>0.77894736799999997</v>
      </c>
      <c r="M92">
        <v>0.63649722600000003</v>
      </c>
      <c r="N92">
        <v>0.142450142</v>
      </c>
      <c r="O92">
        <v>0</v>
      </c>
      <c r="P92">
        <v>20.689655160000001</v>
      </c>
      <c r="Q92">
        <v>0</v>
      </c>
      <c r="R92">
        <v>1</v>
      </c>
      <c r="S92">
        <v>1</v>
      </c>
    </row>
    <row r="93" spans="1:19" x14ac:dyDescent="0.25">
      <c r="A93" t="s">
        <v>50</v>
      </c>
      <c r="B93">
        <v>0.34022988500000001</v>
      </c>
      <c r="C93">
        <v>0.23891625599999999</v>
      </c>
      <c r="D93">
        <v>0.15608465599999999</v>
      </c>
      <c r="E93">
        <v>0.11965812000000001</v>
      </c>
      <c r="F93">
        <v>0.169230769</v>
      </c>
      <c r="G93">
        <v>0.233333333</v>
      </c>
      <c r="H93">
        <v>0.32971014500000001</v>
      </c>
      <c r="I93">
        <v>0.438735178</v>
      </c>
      <c r="J93">
        <v>0.571428571</v>
      </c>
      <c r="K93">
        <v>0.69047619000000005</v>
      </c>
      <c r="L93">
        <v>0.8</v>
      </c>
      <c r="M93">
        <v>0.68034187999999995</v>
      </c>
      <c r="N93">
        <v>0.11965812000000001</v>
      </c>
      <c r="O93">
        <v>0</v>
      </c>
      <c r="P93">
        <v>20.689655160000001</v>
      </c>
      <c r="Q93">
        <v>0</v>
      </c>
      <c r="R93">
        <v>0</v>
      </c>
      <c r="S93">
        <v>1</v>
      </c>
    </row>
    <row r="94" spans="1:19" x14ac:dyDescent="0.25">
      <c r="A94" t="s">
        <v>56</v>
      </c>
      <c r="B94">
        <v>0.328735632</v>
      </c>
      <c r="C94">
        <v>0.23399014800000001</v>
      </c>
      <c r="D94">
        <v>0.137566138</v>
      </c>
      <c r="E94">
        <v>0.10541310500000001</v>
      </c>
      <c r="F94">
        <v>0.16307692300000001</v>
      </c>
      <c r="G94">
        <v>0.25666666700000001</v>
      </c>
      <c r="H94">
        <v>0.365942029</v>
      </c>
      <c r="I94">
        <v>0.49407114600000002</v>
      </c>
      <c r="J94">
        <v>0.64069264100000001</v>
      </c>
      <c r="K94">
        <v>0.77619047600000002</v>
      </c>
      <c r="L94">
        <v>0.88947368400000004</v>
      </c>
      <c r="M94">
        <v>0.78406057900000004</v>
      </c>
      <c r="N94">
        <v>0.10541310500000001</v>
      </c>
      <c r="O94">
        <v>0</v>
      </c>
      <c r="P94">
        <v>20.689655160000001</v>
      </c>
      <c r="Q94">
        <v>1</v>
      </c>
      <c r="R94">
        <v>0</v>
      </c>
      <c r="S94">
        <v>1</v>
      </c>
    </row>
    <row r="95" spans="1:19" x14ac:dyDescent="0.25">
      <c r="A95" t="s">
        <v>57</v>
      </c>
      <c r="B95">
        <v>0.29885057500000001</v>
      </c>
      <c r="C95">
        <v>0.22167487699999999</v>
      </c>
      <c r="D95">
        <v>0.17989417999999999</v>
      </c>
      <c r="E95">
        <v>0.170940171</v>
      </c>
      <c r="F95">
        <v>0.196923077</v>
      </c>
      <c r="G95">
        <v>0.28666666699999999</v>
      </c>
      <c r="H95">
        <v>0.42391304299999999</v>
      </c>
      <c r="I95">
        <v>0.53754940699999998</v>
      </c>
      <c r="J95">
        <v>0.64502164500000003</v>
      </c>
      <c r="K95">
        <v>0.76190476200000001</v>
      </c>
      <c r="L95">
        <v>0.85789473699999996</v>
      </c>
      <c r="M95">
        <v>0.68695456600000004</v>
      </c>
      <c r="N95">
        <v>0.170940171</v>
      </c>
      <c r="O95">
        <v>0</v>
      </c>
      <c r="P95">
        <v>20.689655160000001</v>
      </c>
      <c r="Q95">
        <v>0</v>
      </c>
      <c r="R95">
        <v>0</v>
      </c>
      <c r="S95">
        <v>1</v>
      </c>
    </row>
    <row r="96" spans="1:19" x14ac:dyDescent="0.25">
      <c r="A96" t="s">
        <v>65</v>
      </c>
      <c r="B96">
        <v>0.24827586200000001</v>
      </c>
      <c r="C96">
        <v>0.174876847</v>
      </c>
      <c r="D96">
        <v>0.12962963</v>
      </c>
      <c r="E96">
        <v>0.16239316200000001</v>
      </c>
      <c r="F96">
        <v>0.24</v>
      </c>
      <c r="G96">
        <v>0.34</v>
      </c>
      <c r="H96">
        <v>0.45652173899999998</v>
      </c>
      <c r="I96">
        <v>0.57707509899999998</v>
      </c>
      <c r="J96">
        <v>0.68831168799999998</v>
      </c>
      <c r="K96">
        <v>0.8</v>
      </c>
      <c r="L96">
        <v>0.83157894700000001</v>
      </c>
      <c r="M96">
        <v>0.70194931800000004</v>
      </c>
      <c r="N96">
        <v>0.12962963</v>
      </c>
      <c r="O96">
        <v>0</v>
      </c>
      <c r="P96">
        <v>13.793103439999999</v>
      </c>
      <c r="Q96">
        <v>0</v>
      </c>
      <c r="R96">
        <v>1</v>
      </c>
      <c r="S96">
        <v>1</v>
      </c>
    </row>
    <row r="97" spans="1:19" x14ac:dyDescent="0.25">
      <c r="A97" t="s">
        <v>66</v>
      </c>
      <c r="B97">
        <v>0.26436781599999998</v>
      </c>
      <c r="C97">
        <v>0.184729064</v>
      </c>
      <c r="D97">
        <v>0.126984127</v>
      </c>
      <c r="E97">
        <v>0.102564103</v>
      </c>
      <c r="F97">
        <v>0.17538461499999999</v>
      </c>
      <c r="G97">
        <v>0.27666666699999998</v>
      </c>
      <c r="H97">
        <v>0.387681159</v>
      </c>
      <c r="I97">
        <v>0.52173913000000005</v>
      </c>
      <c r="J97">
        <v>0.65367965400000005</v>
      </c>
      <c r="K97">
        <v>0.76190476200000001</v>
      </c>
      <c r="L97">
        <v>0.86315789499999995</v>
      </c>
      <c r="M97">
        <v>0.76059379199999999</v>
      </c>
      <c r="N97">
        <v>0.102564103</v>
      </c>
      <c r="O97">
        <v>0</v>
      </c>
      <c r="P97">
        <v>20.689655160000001</v>
      </c>
      <c r="Q97">
        <v>0</v>
      </c>
      <c r="R97">
        <v>0</v>
      </c>
      <c r="S97">
        <v>1</v>
      </c>
    </row>
    <row r="98" spans="1:19" x14ac:dyDescent="0.25">
      <c r="A98" t="s">
        <v>67</v>
      </c>
      <c r="B98">
        <v>0.27816091999999998</v>
      </c>
      <c r="C98">
        <v>0.22167487699999999</v>
      </c>
      <c r="D98">
        <v>0.164021164</v>
      </c>
      <c r="E98">
        <v>0.199430199</v>
      </c>
      <c r="F98">
        <v>0.25538461499999998</v>
      </c>
      <c r="G98">
        <v>0.34333333300000002</v>
      </c>
      <c r="H98">
        <v>0.45289855099999998</v>
      </c>
      <c r="I98">
        <v>0.58102766800000005</v>
      </c>
      <c r="J98">
        <v>0.70995671000000005</v>
      </c>
      <c r="K98">
        <v>0.84761904799999999</v>
      </c>
      <c r="L98">
        <v>0.90526315800000001</v>
      </c>
      <c r="M98">
        <v>0.74124199400000002</v>
      </c>
      <c r="N98">
        <v>0.164021164</v>
      </c>
      <c r="O98">
        <v>0</v>
      </c>
      <c r="P98">
        <v>13.793103439999999</v>
      </c>
      <c r="Q98">
        <v>0</v>
      </c>
      <c r="R98">
        <v>0</v>
      </c>
      <c r="S98">
        <v>1</v>
      </c>
    </row>
    <row r="99" spans="1:19" x14ac:dyDescent="0.25">
      <c r="A99" t="s">
        <v>68</v>
      </c>
      <c r="B99">
        <v>0.229885057</v>
      </c>
      <c r="C99">
        <v>0.14285714299999999</v>
      </c>
      <c r="D99">
        <v>8.4656085000000006E-2</v>
      </c>
      <c r="E99">
        <v>0.11965812000000001</v>
      </c>
      <c r="F99">
        <v>0.2</v>
      </c>
      <c r="G99">
        <v>0.31</v>
      </c>
      <c r="H99">
        <v>0.42753623200000002</v>
      </c>
      <c r="I99">
        <v>0.55731225299999998</v>
      </c>
      <c r="J99">
        <v>0.68831168799999998</v>
      </c>
      <c r="K99">
        <v>0.82380952399999996</v>
      </c>
      <c r="L99">
        <v>0.91578947399999999</v>
      </c>
      <c r="M99">
        <v>0.831133389</v>
      </c>
      <c r="N99">
        <v>8.4656085000000006E-2</v>
      </c>
      <c r="O99">
        <v>0</v>
      </c>
      <c r="P99">
        <v>13.793103439999999</v>
      </c>
      <c r="Q99">
        <v>1</v>
      </c>
      <c r="R99">
        <v>0</v>
      </c>
      <c r="S99">
        <v>1</v>
      </c>
    </row>
    <row r="100" spans="1:19" x14ac:dyDescent="0.25">
      <c r="A100" t="s">
        <v>70</v>
      </c>
      <c r="B100">
        <v>0.11724137900000001</v>
      </c>
      <c r="C100">
        <v>0.25123152700000001</v>
      </c>
      <c r="D100">
        <v>0.40476190499999998</v>
      </c>
      <c r="E100">
        <v>0.55555555599999995</v>
      </c>
      <c r="F100">
        <v>0.69538461500000004</v>
      </c>
      <c r="G100">
        <v>0.77333333299999996</v>
      </c>
      <c r="H100">
        <v>0.83333333300000001</v>
      </c>
      <c r="I100">
        <v>0.85770751000000001</v>
      </c>
      <c r="J100">
        <v>0.80952380999999995</v>
      </c>
      <c r="K100">
        <v>0.695238095</v>
      </c>
      <c r="L100">
        <v>0.56842105300000001</v>
      </c>
      <c r="M100">
        <v>0.74046613100000003</v>
      </c>
      <c r="N100">
        <v>0.11724137900000001</v>
      </c>
      <c r="O100">
        <v>0</v>
      </c>
      <c r="P100">
        <v>0</v>
      </c>
      <c r="Q100">
        <v>1</v>
      </c>
      <c r="R100">
        <v>1</v>
      </c>
      <c r="S100">
        <v>1</v>
      </c>
    </row>
    <row r="101" spans="1:19" x14ac:dyDescent="0.25">
      <c r="A101" t="s">
        <v>71</v>
      </c>
      <c r="B101">
        <v>0.17241379300000001</v>
      </c>
      <c r="C101">
        <v>0.270935961</v>
      </c>
      <c r="D101">
        <v>0.38888888900000002</v>
      </c>
      <c r="E101">
        <v>0.53276353300000001</v>
      </c>
      <c r="F101">
        <v>0.68615384599999996</v>
      </c>
      <c r="G101">
        <v>0.79333333299999997</v>
      </c>
      <c r="H101">
        <v>0.86594202899999995</v>
      </c>
      <c r="I101">
        <v>0.869565217</v>
      </c>
      <c r="J101">
        <v>0.79220779200000002</v>
      </c>
      <c r="K101">
        <v>0.66190476200000004</v>
      </c>
      <c r="L101">
        <v>0.52631578899999998</v>
      </c>
      <c r="M101">
        <v>0.69715142399999996</v>
      </c>
      <c r="N101">
        <v>0.17241379300000001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25">
      <c r="A102" t="s">
        <v>116</v>
      </c>
      <c r="B102">
        <v>0.209195402</v>
      </c>
      <c r="C102">
        <v>0.32266009899999998</v>
      </c>
      <c r="D102">
        <v>0.43915343899999998</v>
      </c>
      <c r="E102">
        <v>0.57549857500000001</v>
      </c>
      <c r="F102">
        <v>0.69538461500000004</v>
      </c>
      <c r="G102">
        <v>0.75333333300000005</v>
      </c>
      <c r="H102">
        <v>0.77536231899999997</v>
      </c>
      <c r="I102">
        <v>0.76284585000000005</v>
      </c>
      <c r="J102">
        <v>0.70562770600000002</v>
      </c>
      <c r="K102">
        <v>0.65238095200000001</v>
      </c>
      <c r="L102">
        <v>0.54210526299999995</v>
      </c>
      <c r="M102">
        <v>0.56616691699999999</v>
      </c>
      <c r="N102">
        <v>0.209195402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117</v>
      </c>
      <c r="B103">
        <v>0.28965517200000002</v>
      </c>
      <c r="C103">
        <v>0.270935961</v>
      </c>
      <c r="D103">
        <v>0.25132275100000001</v>
      </c>
      <c r="E103">
        <v>0.26780626800000001</v>
      </c>
      <c r="F103">
        <v>0.30461538500000002</v>
      </c>
      <c r="G103">
        <v>0.37333333299999999</v>
      </c>
      <c r="H103">
        <v>0.50724637699999997</v>
      </c>
      <c r="I103">
        <v>0.62055336000000005</v>
      </c>
      <c r="J103">
        <v>0.65800865799999997</v>
      </c>
      <c r="K103">
        <v>0.63333333300000005</v>
      </c>
      <c r="L103">
        <v>0.59473684199999999</v>
      </c>
      <c r="M103">
        <v>0.40668590700000001</v>
      </c>
      <c r="N103">
        <v>0.25132275100000001</v>
      </c>
      <c r="O103">
        <v>2.5999999999999999E-3</v>
      </c>
      <c r="P103">
        <v>13.793103439999999</v>
      </c>
      <c r="Q103">
        <v>0</v>
      </c>
      <c r="R103">
        <v>0</v>
      </c>
      <c r="S103">
        <v>1</v>
      </c>
    </row>
    <row r="104" spans="1:19" x14ac:dyDescent="0.25">
      <c r="A104" t="s">
        <v>131</v>
      </c>
      <c r="B104">
        <v>0.25517241400000001</v>
      </c>
      <c r="C104">
        <v>0.23891625599999999</v>
      </c>
      <c r="D104">
        <v>0.291005291</v>
      </c>
      <c r="E104">
        <v>0.378917379</v>
      </c>
      <c r="F104">
        <v>0.43076923099999997</v>
      </c>
      <c r="G104">
        <v>0.49333333299999999</v>
      </c>
      <c r="H104">
        <v>0.630434783</v>
      </c>
      <c r="I104">
        <v>0.63241106700000005</v>
      </c>
      <c r="J104">
        <v>0.61471861500000002</v>
      </c>
      <c r="K104">
        <v>0.53809523800000003</v>
      </c>
      <c r="L104">
        <v>0.47894736799999998</v>
      </c>
      <c r="M104">
        <v>0.393494811</v>
      </c>
      <c r="N104">
        <v>0.23891625599999999</v>
      </c>
      <c r="O104">
        <v>1.2999999999999999E-3</v>
      </c>
      <c r="P104">
        <v>6.8965517199999997</v>
      </c>
      <c r="Q104">
        <v>1</v>
      </c>
      <c r="R104">
        <v>1</v>
      </c>
      <c r="S104">
        <v>1</v>
      </c>
    </row>
    <row r="105" spans="1:19" x14ac:dyDescent="0.25">
      <c r="A105" t="s">
        <v>73</v>
      </c>
      <c r="B105">
        <v>0.36551724099999999</v>
      </c>
      <c r="C105">
        <v>0.27586206899999999</v>
      </c>
      <c r="D105">
        <v>0.18253968300000001</v>
      </c>
      <c r="E105">
        <v>0.113960114</v>
      </c>
      <c r="F105">
        <v>0.14461538500000001</v>
      </c>
      <c r="G105">
        <v>0.24666666700000001</v>
      </c>
      <c r="H105">
        <v>0.369565217</v>
      </c>
      <c r="I105">
        <v>0.490118577</v>
      </c>
      <c r="J105">
        <v>0.58874458900000004</v>
      </c>
      <c r="K105">
        <v>0.7</v>
      </c>
      <c r="L105">
        <v>0.821052632</v>
      </c>
      <c r="M105">
        <v>0.70709251799999995</v>
      </c>
      <c r="N105">
        <v>0.113960114</v>
      </c>
      <c r="O105">
        <v>0</v>
      </c>
      <c r="P105">
        <v>20.689655160000001</v>
      </c>
      <c r="Q105">
        <v>0</v>
      </c>
      <c r="R105">
        <v>1</v>
      </c>
      <c r="S105">
        <v>1</v>
      </c>
    </row>
    <row r="106" spans="1:19" x14ac:dyDescent="0.25">
      <c r="A106" t="s">
        <v>74</v>
      </c>
      <c r="B106">
        <v>0.4</v>
      </c>
      <c r="C106">
        <v>0.30541871900000001</v>
      </c>
      <c r="D106">
        <v>0.20634920600000001</v>
      </c>
      <c r="E106">
        <v>0.10541310500000001</v>
      </c>
      <c r="F106">
        <v>9.2307691999999997E-2</v>
      </c>
      <c r="G106">
        <v>0.163333333</v>
      </c>
      <c r="H106">
        <v>0.28260869599999999</v>
      </c>
      <c r="I106">
        <v>0.40316205500000002</v>
      </c>
      <c r="J106">
        <v>0.52813852800000005</v>
      </c>
      <c r="K106">
        <v>0.65714285699999997</v>
      </c>
      <c r="L106">
        <v>0.76315789499999998</v>
      </c>
      <c r="M106">
        <v>0.67085020200000001</v>
      </c>
      <c r="N106">
        <v>9.2307691999999997E-2</v>
      </c>
      <c r="O106">
        <v>0</v>
      </c>
      <c r="P106">
        <v>27.586206879999999</v>
      </c>
      <c r="Q106">
        <v>1</v>
      </c>
      <c r="R106">
        <v>0</v>
      </c>
      <c r="S106">
        <v>1</v>
      </c>
    </row>
    <row r="107" spans="1:19" x14ac:dyDescent="0.25">
      <c r="A107" t="s">
        <v>121</v>
      </c>
      <c r="B107">
        <v>0.342528736</v>
      </c>
      <c r="C107">
        <v>0.28325123200000002</v>
      </c>
      <c r="D107">
        <v>0.24074074100000001</v>
      </c>
      <c r="E107">
        <v>0.18803418799999999</v>
      </c>
      <c r="F107">
        <v>0.2</v>
      </c>
      <c r="G107">
        <v>0.29333333299999997</v>
      </c>
      <c r="H107">
        <v>0.41666666699999999</v>
      </c>
      <c r="I107">
        <v>0.52569169999999998</v>
      </c>
      <c r="J107">
        <v>0.63203463199999999</v>
      </c>
      <c r="K107">
        <v>0.70476190500000002</v>
      </c>
      <c r="L107">
        <v>0.75789473699999999</v>
      </c>
      <c r="M107">
        <v>0.56986054900000005</v>
      </c>
      <c r="N107">
        <v>0.18803418799999999</v>
      </c>
      <c r="O107">
        <v>1E-4</v>
      </c>
      <c r="P107">
        <v>20.689655160000001</v>
      </c>
      <c r="Q107">
        <v>0</v>
      </c>
      <c r="R107">
        <v>0</v>
      </c>
      <c r="S107">
        <v>0</v>
      </c>
    </row>
    <row r="108" spans="1:19" x14ac:dyDescent="0.25">
      <c r="A108" t="s">
        <v>77</v>
      </c>
      <c r="B108">
        <v>0.25747126399999998</v>
      </c>
      <c r="C108">
        <v>0.19704433499999999</v>
      </c>
      <c r="D108">
        <v>0.17195767200000001</v>
      </c>
      <c r="E108">
        <v>0.199430199</v>
      </c>
      <c r="F108">
        <v>0.24615384600000001</v>
      </c>
      <c r="G108">
        <v>0.31666666700000001</v>
      </c>
      <c r="H108">
        <v>0.37681159400000003</v>
      </c>
      <c r="I108">
        <v>0.42292490100000002</v>
      </c>
      <c r="J108">
        <v>0.47619047599999997</v>
      </c>
      <c r="K108">
        <v>0.51904761899999996</v>
      </c>
      <c r="L108">
        <v>0.60526315799999997</v>
      </c>
      <c r="M108">
        <v>0.43330548600000002</v>
      </c>
      <c r="N108">
        <v>0.17195767200000001</v>
      </c>
      <c r="O108">
        <v>0</v>
      </c>
      <c r="P108">
        <v>13.793103439999999</v>
      </c>
      <c r="Q108">
        <v>1</v>
      </c>
      <c r="R108">
        <v>1</v>
      </c>
      <c r="S108">
        <v>1</v>
      </c>
    </row>
    <row r="109" spans="1:19" x14ac:dyDescent="0.25">
      <c r="A109" t="s">
        <v>115</v>
      </c>
      <c r="B109">
        <v>0.30344827600000002</v>
      </c>
      <c r="C109">
        <v>0.25369458099999997</v>
      </c>
      <c r="D109">
        <v>0.208994709</v>
      </c>
      <c r="E109">
        <v>0.19658119700000001</v>
      </c>
      <c r="F109">
        <v>0.21230769199999999</v>
      </c>
      <c r="G109">
        <v>0.206666667</v>
      </c>
      <c r="H109">
        <v>0.28623188399999999</v>
      </c>
      <c r="I109">
        <v>0.38735177900000001</v>
      </c>
      <c r="J109">
        <v>0.45021644999999999</v>
      </c>
      <c r="K109">
        <v>0.485714286</v>
      </c>
      <c r="L109">
        <v>0.52105263199999996</v>
      </c>
      <c r="M109">
        <v>0.32447143499999997</v>
      </c>
      <c r="N109">
        <v>0.19658119700000001</v>
      </c>
      <c r="O109">
        <v>2.0000000000000001E-4</v>
      </c>
      <c r="P109">
        <v>20.689655160000001</v>
      </c>
      <c r="Q109">
        <v>0</v>
      </c>
      <c r="R109">
        <v>0</v>
      </c>
      <c r="S109">
        <v>1</v>
      </c>
    </row>
    <row r="110" spans="1:19" x14ac:dyDescent="0.25">
      <c r="A110" t="s">
        <v>78</v>
      </c>
      <c r="B110">
        <v>0.14942528699999999</v>
      </c>
      <c r="C110">
        <v>0.22167487699999999</v>
      </c>
      <c r="D110">
        <v>0.335978836</v>
      </c>
      <c r="E110">
        <v>0.47008547000000001</v>
      </c>
      <c r="F110">
        <v>0.59384615399999996</v>
      </c>
      <c r="G110">
        <v>0.703333333</v>
      </c>
      <c r="H110">
        <v>0.78985507200000005</v>
      </c>
      <c r="I110">
        <v>0.81818181800000001</v>
      </c>
      <c r="J110">
        <v>0.72294372299999998</v>
      </c>
      <c r="K110">
        <v>0.63809523800000001</v>
      </c>
      <c r="L110">
        <v>0.55263157900000004</v>
      </c>
      <c r="M110">
        <v>0.66875653099999999</v>
      </c>
      <c r="N110">
        <v>0.14942528699999999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 x14ac:dyDescent="0.25">
      <c r="A111" t="s">
        <v>81</v>
      </c>
      <c r="B111">
        <v>0.126436782</v>
      </c>
      <c r="C111">
        <v>9.1133005000000003E-2</v>
      </c>
      <c r="D111">
        <v>0.17989417999999999</v>
      </c>
      <c r="E111">
        <v>0.30199430199999999</v>
      </c>
      <c r="F111">
        <v>0.45230769199999998</v>
      </c>
      <c r="G111">
        <v>0.61333333300000004</v>
      </c>
      <c r="H111">
        <v>0.73550724599999995</v>
      </c>
      <c r="I111">
        <v>0.81422924900000004</v>
      </c>
      <c r="J111">
        <v>0.89177489200000004</v>
      </c>
      <c r="K111">
        <v>0.85714285700000004</v>
      </c>
      <c r="L111">
        <v>0.752631579</v>
      </c>
      <c r="M111">
        <v>0.80064188700000005</v>
      </c>
      <c r="N111">
        <v>9.1133005000000003E-2</v>
      </c>
      <c r="O111">
        <v>0</v>
      </c>
      <c r="P111">
        <v>6.8965517199999997</v>
      </c>
      <c r="Q111">
        <v>1</v>
      </c>
      <c r="R111">
        <v>0</v>
      </c>
      <c r="S111">
        <v>1</v>
      </c>
    </row>
    <row r="112" spans="1:19" x14ac:dyDescent="0.25">
      <c r="A112" t="s">
        <v>82</v>
      </c>
      <c r="B112">
        <v>0.188505747</v>
      </c>
      <c r="C112">
        <v>0.20689655200000001</v>
      </c>
      <c r="D112">
        <v>0.32275132299999998</v>
      </c>
      <c r="E112">
        <v>0.47293447300000002</v>
      </c>
      <c r="F112">
        <v>0.63076923100000004</v>
      </c>
      <c r="G112">
        <v>0.79</v>
      </c>
      <c r="H112">
        <v>0.87681159399999997</v>
      </c>
      <c r="I112">
        <v>0.84189723299999997</v>
      </c>
      <c r="J112">
        <v>0.75324675299999999</v>
      </c>
      <c r="K112">
        <v>0.61428571399999998</v>
      </c>
      <c r="L112">
        <v>0.48421052599999997</v>
      </c>
      <c r="M112">
        <v>0.68830584699999997</v>
      </c>
      <c r="N112">
        <v>0.188505747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25">
      <c r="A113" t="s">
        <v>83</v>
      </c>
      <c r="B113">
        <v>0.24137931000000001</v>
      </c>
      <c r="C113">
        <v>0.17241379300000001</v>
      </c>
      <c r="D113">
        <v>0.21693121700000001</v>
      </c>
      <c r="E113">
        <v>0.31339031299999998</v>
      </c>
      <c r="F113">
        <v>0.46461538499999999</v>
      </c>
      <c r="G113">
        <v>0.62</v>
      </c>
      <c r="H113">
        <v>0.73913043499999997</v>
      </c>
      <c r="I113">
        <v>0.81027667999999997</v>
      </c>
      <c r="J113">
        <v>0.87012986999999997</v>
      </c>
      <c r="K113">
        <v>0.84285714300000003</v>
      </c>
      <c r="L113">
        <v>0.74210526300000001</v>
      </c>
      <c r="M113">
        <v>0.69771607700000005</v>
      </c>
      <c r="N113">
        <v>0.17241379300000001</v>
      </c>
      <c r="O113">
        <v>0</v>
      </c>
      <c r="P113">
        <v>6.8965517199999997</v>
      </c>
      <c r="Q113">
        <v>0</v>
      </c>
      <c r="R113">
        <v>0</v>
      </c>
      <c r="S113">
        <v>1</v>
      </c>
    </row>
    <row r="114" spans="1:19" x14ac:dyDescent="0.25">
      <c r="A114" t="s">
        <v>128</v>
      </c>
      <c r="B114">
        <v>0.42298850599999999</v>
      </c>
      <c r="C114">
        <v>0.42364531999999999</v>
      </c>
      <c r="D114">
        <v>0.43915343899999998</v>
      </c>
      <c r="E114">
        <v>0.441595442</v>
      </c>
      <c r="F114">
        <v>0.47384615400000002</v>
      </c>
      <c r="G114">
        <v>0.45</v>
      </c>
      <c r="H114">
        <v>0.369565217</v>
      </c>
      <c r="I114">
        <v>0.35573122499999998</v>
      </c>
      <c r="J114">
        <v>0.428571429</v>
      </c>
      <c r="K114">
        <v>0.49047618999999998</v>
      </c>
      <c r="L114">
        <v>0.58421052600000001</v>
      </c>
      <c r="M114">
        <v>0.228479301</v>
      </c>
      <c r="N114">
        <v>0.35573122499999998</v>
      </c>
      <c r="O114">
        <v>0.22459999999999999</v>
      </c>
      <c r="P114">
        <v>48.27586204</v>
      </c>
      <c r="Q114">
        <v>1</v>
      </c>
      <c r="R114">
        <v>1</v>
      </c>
      <c r="S114">
        <v>0</v>
      </c>
    </row>
    <row r="115" spans="1:19" x14ac:dyDescent="0.25">
      <c r="A115" t="s">
        <v>129</v>
      </c>
      <c r="B115">
        <v>0.55172413799999998</v>
      </c>
      <c r="C115">
        <v>0.62068965499999995</v>
      </c>
      <c r="D115">
        <v>0.67724867700000002</v>
      </c>
      <c r="E115">
        <v>0.70655270699999995</v>
      </c>
      <c r="F115">
        <v>0.73538461499999996</v>
      </c>
      <c r="G115">
        <v>0.68666666700000001</v>
      </c>
      <c r="H115">
        <v>0.57608695700000001</v>
      </c>
      <c r="I115">
        <v>0.54150197600000005</v>
      </c>
      <c r="J115">
        <v>0.56277056299999995</v>
      </c>
      <c r="K115">
        <v>0.50952381000000002</v>
      </c>
      <c r="L115">
        <v>0.46842105299999998</v>
      </c>
      <c r="M115">
        <v>0.26696356300000001</v>
      </c>
      <c r="N115">
        <v>0.46842105299999998</v>
      </c>
      <c r="O115">
        <v>0.9879</v>
      </c>
      <c r="P115">
        <v>68.965517199999994</v>
      </c>
      <c r="Q115">
        <v>0</v>
      </c>
      <c r="R115">
        <v>0</v>
      </c>
      <c r="S115">
        <v>0</v>
      </c>
    </row>
    <row r="116" spans="1:19" x14ac:dyDescent="0.25">
      <c r="A116" t="s">
        <v>130</v>
      </c>
      <c r="B116">
        <v>0.32643678199999998</v>
      </c>
      <c r="C116">
        <v>0.342364532</v>
      </c>
      <c r="D116">
        <v>0.41005290999999999</v>
      </c>
      <c r="E116">
        <v>0.49857549899999998</v>
      </c>
      <c r="F116">
        <v>0.56923076900000003</v>
      </c>
      <c r="G116">
        <v>0.61333333300000004</v>
      </c>
      <c r="H116">
        <v>0.66666666699999999</v>
      </c>
      <c r="I116">
        <v>0.71146245100000005</v>
      </c>
      <c r="J116">
        <v>0.74458874500000005</v>
      </c>
      <c r="K116">
        <v>0.74285714300000005</v>
      </c>
      <c r="L116">
        <v>0.70526315799999995</v>
      </c>
      <c r="M116">
        <v>0.41815196300000002</v>
      </c>
      <c r="N116">
        <v>0.32643678199999998</v>
      </c>
      <c r="O116">
        <v>8.8400000000000006E-2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84</v>
      </c>
      <c r="B117">
        <v>0.11954023</v>
      </c>
      <c r="C117">
        <v>0.12561576399999999</v>
      </c>
      <c r="D117">
        <v>0.17989417999999999</v>
      </c>
      <c r="E117">
        <v>0.24501424499999999</v>
      </c>
      <c r="F117">
        <v>0.32923076899999998</v>
      </c>
      <c r="G117">
        <v>0.40333333300000002</v>
      </c>
      <c r="H117">
        <v>0.47463768099999998</v>
      </c>
      <c r="I117">
        <v>0.52569169999999998</v>
      </c>
      <c r="J117">
        <v>0.56277056299999995</v>
      </c>
      <c r="K117">
        <v>0.59523809500000002</v>
      </c>
      <c r="L117">
        <v>0.64736842100000003</v>
      </c>
      <c r="M117">
        <v>0.527828191</v>
      </c>
      <c r="N117">
        <v>0.11954023</v>
      </c>
      <c r="O117">
        <v>0</v>
      </c>
      <c r="P117">
        <v>0</v>
      </c>
      <c r="Q117">
        <v>1</v>
      </c>
      <c r="R117">
        <v>1</v>
      </c>
      <c r="S117">
        <v>1</v>
      </c>
    </row>
    <row r="118" spans="1:19" x14ac:dyDescent="0.25">
      <c r="A118" t="s">
        <v>89</v>
      </c>
      <c r="B118">
        <v>0.14252873599999999</v>
      </c>
      <c r="C118">
        <v>0.174876847</v>
      </c>
      <c r="D118">
        <v>0.24867724899999999</v>
      </c>
      <c r="E118">
        <v>0.31623931599999999</v>
      </c>
      <c r="F118">
        <v>0.38461538499999998</v>
      </c>
      <c r="G118">
        <v>0.45666666700000003</v>
      </c>
      <c r="H118">
        <v>0.53623188399999999</v>
      </c>
      <c r="I118">
        <v>0.62845849799999998</v>
      </c>
      <c r="J118">
        <v>0.70995671000000005</v>
      </c>
      <c r="K118">
        <v>0.74285714300000005</v>
      </c>
      <c r="L118">
        <v>0.752631579</v>
      </c>
      <c r="M118">
        <v>0.61010284299999995</v>
      </c>
      <c r="N118">
        <v>0.14252873599999999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25">
      <c r="A119" t="s">
        <v>146</v>
      </c>
      <c r="B119">
        <v>0.41839080499999998</v>
      </c>
      <c r="C119">
        <v>0.32758620700000002</v>
      </c>
      <c r="D119">
        <v>0.27513227499999998</v>
      </c>
      <c r="E119">
        <v>0.28490028499999998</v>
      </c>
      <c r="F119">
        <v>0.32615384600000003</v>
      </c>
      <c r="G119">
        <v>0.37666666700000001</v>
      </c>
      <c r="H119">
        <v>0.44927536200000001</v>
      </c>
      <c r="I119">
        <v>0.50988142299999994</v>
      </c>
      <c r="J119">
        <v>0.56709956699999997</v>
      </c>
      <c r="K119">
        <v>0.61428571399999998</v>
      </c>
      <c r="L119">
        <v>0.66842105299999999</v>
      </c>
      <c r="M119">
        <v>0.39328877699999998</v>
      </c>
      <c r="N119">
        <v>0.27513227499999998</v>
      </c>
      <c r="O119">
        <v>9.7999999999999997E-3</v>
      </c>
      <c r="P119">
        <v>13.793103439999999</v>
      </c>
      <c r="Q119">
        <v>1</v>
      </c>
      <c r="R119">
        <v>0</v>
      </c>
      <c r="S119">
        <v>1</v>
      </c>
    </row>
    <row r="120" spans="1:19" x14ac:dyDescent="0.25">
      <c r="A120" t="s">
        <v>145</v>
      </c>
      <c r="B120">
        <v>0.420689655</v>
      </c>
      <c r="C120">
        <v>0.32266009899999998</v>
      </c>
      <c r="D120">
        <v>0.27513227499999998</v>
      </c>
      <c r="E120">
        <v>0.29629629600000001</v>
      </c>
      <c r="F120">
        <v>0.33846153800000001</v>
      </c>
      <c r="G120">
        <v>0.39666666699999997</v>
      </c>
      <c r="H120">
        <v>0.47101449299999998</v>
      </c>
      <c r="I120">
        <v>0.54150197600000005</v>
      </c>
      <c r="J120">
        <v>0.61038961000000003</v>
      </c>
      <c r="K120">
        <v>0.63809523800000001</v>
      </c>
      <c r="L120">
        <v>0.64210526300000004</v>
      </c>
      <c r="M120">
        <v>0.366972988</v>
      </c>
      <c r="N120">
        <v>0.27513227499999998</v>
      </c>
      <c r="O120">
        <v>8.8000000000000005E-3</v>
      </c>
      <c r="P120">
        <v>13.793103439999999</v>
      </c>
      <c r="Q120">
        <v>0</v>
      </c>
      <c r="R120">
        <v>1</v>
      </c>
      <c r="S120">
        <v>1</v>
      </c>
    </row>
    <row r="121" spans="1:19" x14ac:dyDescent="0.25">
      <c r="A121" t="s">
        <v>153</v>
      </c>
      <c r="B121">
        <v>0.51264367799999999</v>
      </c>
      <c r="C121">
        <v>0.44334975399999998</v>
      </c>
      <c r="D121">
        <v>0.37037037</v>
      </c>
      <c r="E121">
        <v>0.33048432999999999</v>
      </c>
      <c r="F121">
        <v>0.344615385</v>
      </c>
      <c r="G121">
        <v>0.39666666699999997</v>
      </c>
      <c r="H121">
        <v>0.47826087</v>
      </c>
      <c r="I121">
        <v>0.56126482200000005</v>
      </c>
      <c r="J121">
        <v>0.63203463199999999</v>
      </c>
      <c r="K121">
        <v>0.63809523800000001</v>
      </c>
      <c r="L121">
        <v>0.64736842100000003</v>
      </c>
      <c r="M121">
        <v>0.31688409099999998</v>
      </c>
      <c r="N121">
        <v>0.33048432999999999</v>
      </c>
      <c r="O121">
        <v>9.9099999999999994E-2</v>
      </c>
      <c r="P121">
        <v>20.689655160000001</v>
      </c>
      <c r="Q121">
        <v>0</v>
      </c>
      <c r="R121">
        <v>0</v>
      </c>
      <c r="S121">
        <v>1</v>
      </c>
    </row>
    <row r="122" spans="1:19" x14ac:dyDescent="0.25">
      <c r="A122" t="s">
        <v>152</v>
      </c>
      <c r="B122">
        <v>0.50804597699999998</v>
      </c>
      <c r="C122">
        <v>0.44088670000000002</v>
      </c>
      <c r="D122">
        <v>0.41534391500000001</v>
      </c>
      <c r="E122">
        <v>0.42735042699999998</v>
      </c>
      <c r="F122">
        <v>0.47076923100000001</v>
      </c>
      <c r="G122">
        <v>0.53666666699999999</v>
      </c>
      <c r="H122">
        <v>0.619565217</v>
      </c>
      <c r="I122">
        <v>0.71146245100000005</v>
      </c>
      <c r="J122">
        <v>0.79653679700000002</v>
      </c>
      <c r="K122">
        <v>0.82857142900000003</v>
      </c>
      <c r="L122">
        <v>0.81052631600000002</v>
      </c>
      <c r="M122">
        <v>0.41322751299999999</v>
      </c>
      <c r="N122">
        <v>0.41534391500000001</v>
      </c>
      <c r="O122">
        <v>2.41E-2</v>
      </c>
      <c r="P122">
        <v>13.793103439999999</v>
      </c>
      <c r="Q122">
        <v>0</v>
      </c>
      <c r="R122">
        <v>0</v>
      </c>
      <c r="S122">
        <v>1</v>
      </c>
    </row>
    <row r="123" spans="1:19" x14ac:dyDescent="0.25">
      <c r="A123" t="s">
        <v>137</v>
      </c>
      <c r="B123">
        <v>0.40229885100000001</v>
      </c>
      <c r="C123">
        <v>0.38177339900000001</v>
      </c>
      <c r="D123">
        <v>0.38888888900000002</v>
      </c>
      <c r="E123">
        <v>0.43304843300000001</v>
      </c>
      <c r="F123">
        <v>0.49230769200000002</v>
      </c>
      <c r="G123">
        <v>0.55000000000000004</v>
      </c>
      <c r="H123">
        <v>0.59057970999999998</v>
      </c>
      <c r="I123">
        <v>0.60079051400000005</v>
      </c>
      <c r="J123">
        <v>0.62770562799999996</v>
      </c>
      <c r="K123">
        <v>0.61904761900000005</v>
      </c>
      <c r="L123">
        <v>0.56315789500000002</v>
      </c>
      <c r="M123">
        <v>0.245932229</v>
      </c>
      <c r="N123">
        <v>0.38177339900000001</v>
      </c>
      <c r="O123">
        <v>0.45090000000000002</v>
      </c>
      <c r="P123">
        <v>6.8965517199999997</v>
      </c>
      <c r="Q123">
        <v>0</v>
      </c>
      <c r="R123">
        <v>0</v>
      </c>
      <c r="S123">
        <v>0</v>
      </c>
    </row>
    <row r="124" spans="1:19" x14ac:dyDescent="0.25">
      <c r="A124" t="s">
        <v>138</v>
      </c>
      <c r="B124">
        <v>0.40919540199999999</v>
      </c>
      <c r="C124">
        <v>0.369458128</v>
      </c>
      <c r="D124">
        <v>0.34920634900000003</v>
      </c>
      <c r="E124">
        <v>0.37321937300000002</v>
      </c>
      <c r="F124">
        <v>0.43692307699999999</v>
      </c>
      <c r="G124">
        <v>0.53333333299999997</v>
      </c>
      <c r="H124">
        <v>0.62318840600000003</v>
      </c>
      <c r="I124">
        <v>0.60474308300000001</v>
      </c>
      <c r="J124">
        <v>0.58441558400000004</v>
      </c>
      <c r="K124">
        <v>0.57619047599999995</v>
      </c>
      <c r="L124">
        <v>0.54210526299999995</v>
      </c>
      <c r="M124">
        <v>0.273982057</v>
      </c>
      <c r="N124">
        <v>0.34920634900000003</v>
      </c>
      <c r="O124">
        <v>0.1797</v>
      </c>
      <c r="P124">
        <v>13.793103439999999</v>
      </c>
      <c r="Q124">
        <v>0</v>
      </c>
      <c r="R124">
        <v>0</v>
      </c>
      <c r="S124">
        <v>0</v>
      </c>
    </row>
    <row r="125" spans="1:19" x14ac:dyDescent="0.25">
      <c r="A125" t="s">
        <v>139</v>
      </c>
      <c r="B125">
        <v>0.57241379299999995</v>
      </c>
      <c r="C125">
        <v>0.55665024600000002</v>
      </c>
      <c r="D125">
        <v>0.52645502600000005</v>
      </c>
      <c r="E125">
        <v>0.46438746400000003</v>
      </c>
      <c r="F125">
        <v>0.38769230799999999</v>
      </c>
      <c r="G125">
        <v>0.36333333299999998</v>
      </c>
      <c r="H125">
        <v>0.35144927500000001</v>
      </c>
      <c r="I125">
        <v>0.36758893300000001</v>
      </c>
      <c r="J125">
        <v>0.41991341999999998</v>
      </c>
      <c r="K125">
        <v>0.47619047599999997</v>
      </c>
      <c r="L125">
        <v>0.52105263199999996</v>
      </c>
      <c r="M125">
        <v>0.220964518</v>
      </c>
      <c r="N125">
        <v>0.35144927500000001</v>
      </c>
      <c r="O125">
        <v>0.18890000000000001</v>
      </c>
      <c r="P125">
        <v>41.379310320000002</v>
      </c>
      <c r="Q125">
        <v>0</v>
      </c>
      <c r="R125">
        <v>0</v>
      </c>
      <c r="S125">
        <v>0</v>
      </c>
    </row>
    <row r="126" spans="1:19" x14ac:dyDescent="0.25">
      <c r="A126" t="s">
        <v>140</v>
      </c>
      <c r="B126">
        <v>0.51264367799999999</v>
      </c>
      <c r="C126">
        <v>0.482758621</v>
      </c>
      <c r="D126">
        <v>0.46296296300000001</v>
      </c>
      <c r="E126">
        <v>0.45299145299999999</v>
      </c>
      <c r="F126">
        <v>0.48923076900000001</v>
      </c>
      <c r="G126">
        <v>0.546666667</v>
      </c>
      <c r="H126">
        <v>0.59420289900000001</v>
      </c>
      <c r="I126">
        <v>0.62450592900000002</v>
      </c>
      <c r="J126">
        <v>0.606060606</v>
      </c>
      <c r="K126">
        <v>0.54285714299999999</v>
      </c>
      <c r="L126">
        <v>0.47368421100000002</v>
      </c>
      <c r="M126">
        <v>0.171514476</v>
      </c>
      <c r="N126">
        <v>0.45299145299999999</v>
      </c>
      <c r="O126">
        <v>0.96220000000000006</v>
      </c>
      <c r="P126">
        <v>20.689655160000001</v>
      </c>
      <c r="Q126">
        <v>0</v>
      </c>
      <c r="R126">
        <v>0</v>
      </c>
      <c r="S126">
        <v>0</v>
      </c>
    </row>
    <row r="127" spans="1:19" x14ac:dyDescent="0.25">
      <c r="A127" t="s">
        <v>141</v>
      </c>
      <c r="B127">
        <v>0.58620689699999995</v>
      </c>
      <c r="C127">
        <v>0.57389162599999999</v>
      </c>
      <c r="D127">
        <v>0.52645502600000005</v>
      </c>
      <c r="E127">
        <v>0.478632479</v>
      </c>
      <c r="F127">
        <v>0.41846153800000002</v>
      </c>
      <c r="G127">
        <v>0.35666666699999999</v>
      </c>
      <c r="H127">
        <v>0.30072463799999999</v>
      </c>
      <c r="I127">
        <v>0.28063241100000003</v>
      </c>
      <c r="J127">
        <v>0.29870129899999998</v>
      </c>
      <c r="K127">
        <v>0.40476190499999998</v>
      </c>
      <c r="L127">
        <v>0.49473684200000001</v>
      </c>
      <c r="M127">
        <v>0.30557448500000001</v>
      </c>
      <c r="N127">
        <v>0.28063241100000003</v>
      </c>
      <c r="O127">
        <v>9.1999999999999998E-3</v>
      </c>
      <c r="P127">
        <v>48.27586204</v>
      </c>
      <c r="Q127">
        <v>1</v>
      </c>
      <c r="R127">
        <v>1</v>
      </c>
      <c r="S127">
        <v>0</v>
      </c>
    </row>
    <row r="128" spans="1:19" x14ac:dyDescent="0.25">
      <c r="A128" t="s">
        <v>142</v>
      </c>
      <c r="B128">
        <v>0.56091953999999999</v>
      </c>
      <c r="C128">
        <v>0.53448275899999997</v>
      </c>
      <c r="D128">
        <v>0.52645502600000005</v>
      </c>
      <c r="E128">
        <v>0.50712250699999994</v>
      </c>
      <c r="F128">
        <v>0.458461538</v>
      </c>
      <c r="G128">
        <v>0.47333333300000002</v>
      </c>
      <c r="H128">
        <v>0.46014492800000001</v>
      </c>
      <c r="I128">
        <v>0.43083004000000003</v>
      </c>
      <c r="J128">
        <v>0.484848485</v>
      </c>
      <c r="K128">
        <v>0.55714285699999999</v>
      </c>
      <c r="L128">
        <v>0.60526315799999997</v>
      </c>
      <c r="M128">
        <v>0.174433118</v>
      </c>
      <c r="N128">
        <v>0.43083004000000003</v>
      </c>
      <c r="O128">
        <v>0.86450000000000005</v>
      </c>
      <c r="P128">
        <v>48.27586204</v>
      </c>
      <c r="Q128">
        <v>0</v>
      </c>
      <c r="R128">
        <v>0</v>
      </c>
      <c r="S128">
        <v>0</v>
      </c>
    </row>
    <row r="129" spans="1:19" x14ac:dyDescent="0.25">
      <c r="A129" t="s">
        <v>143</v>
      </c>
      <c r="B129">
        <v>0.475862069</v>
      </c>
      <c r="C129">
        <v>0.36453202000000001</v>
      </c>
      <c r="D129">
        <v>0.256613757</v>
      </c>
      <c r="E129">
        <v>0.165242165</v>
      </c>
      <c r="F129">
        <v>0.2</v>
      </c>
      <c r="G129">
        <v>0.306666667</v>
      </c>
      <c r="H129">
        <v>0.44202898600000001</v>
      </c>
      <c r="I129">
        <v>0.58498023700000001</v>
      </c>
      <c r="J129">
        <v>0.72727272700000001</v>
      </c>
      <c r="K129">
        <v>0.819047619</v>
      </c>
      <c r="L129">
        <v>0.84210526299999999</v>
      </c>
      <c r="M129">
        <v>0.676863098</v>
      </c>
      <c r="N129">
        <v>0.165242165</v>
      </c>
      <c r="O129">
        <v>0</v>
      </c>
      <c r="P129">
        <v>20.689655160000001</v>
      </c>
      <c r="Q129">
        <v>1</v>
      </c>
      <c r="R129">
        <v>1</v>
      </c>
      <c r="S129">
        <v>0</v>
      </c>
    </row>
    <row r="130" spans="1:19" x14ac:dyDescent="0.25">
      <c r="A130" t="s">
        <v>144</v>
      </c>
      <c r="B130">
        <v>0.44367816100000002</v>
      </c>
      <c r="C130">
        <v>0.36206896599999999</v>
      </c>
      <c r="D130">
        <v>0.28042328</v>
      </c>
      <c r="E130">
        <v>0.23076923099999999</v>
      </c>
      <c r="F130">
        <v>0.24</v>
      </c>
      <c r="G130">
        <v>0.30333333299999998</v>
      </c>
      <c r="H130">
        <v>0.40579710099999999</v>
      </c>
      <c r="I130">
        <v>0.52569169999999998</v>
      </c>
      <c r="J130">
        <v>0.61904761900000005</v>
      </c>
      <c r="K130">
        <v>0.68571428599999995</v>
      </c>
      <c r="L130">
        <v>0.73157894700000003</v>
      </c>
      <c r="M130">
        <v>0.50080971699999999</v>
      </c>
      <c r="N130">
        <v>0.23076923099999999</v>
      </c>
      <c r="O130">
        <v>8.0000000000000004E-4</v>
      </c>
      <c r="P130">
        <v>20.689655160000001</v>
      </c>
      <c r="Q130">
        <v>0</v>
      </c>
      <c r="R130">
        <v>0</v>
      </c>
      <c r="S130">
        <v>0</v>
      </c>
    </row>
    <row r="131" spans="1:19" x14ac:dyDescent="0.25">
      <c r="A131" t="s">
        <v>126</v>
      </c>
      <c r="B131">
        <v>0.39310344800000002</v>
      </c>
      <c r="C131">
        <v>0.33497536900000002</v>
      </c>
      <c r="D131">
        <v>0.26984127000000002</v>
      </c>
      <c r="E131">
        <v>0.23931623899999999</v>
      </c>
      <c r="F131">
        <v>0.28307692299999998</v>
      </c>
      <c r="G131">
        <v>0.36</v>
      </c>
      <c r="H131">
        <v>0.41304347800000002</v>
      </c>
      <c r="I131">
        <v>0.48221343900000002</v>
      </c>
      <c r="J131">
        <v>0.59740259699999998</v>
      </c>
      <c r="K131">
        <v>0.70476190500000002</v>
      </c>
      <c r="L131">
        <v>0.747368421</v>
      </c>
      <c r="M131">
        <v>0.50805218200000002</v>
      </c>
      <c r="N131">
        <v>0.23931623899999999</v>
      </c>
      <c r="O131">
        <v>1.1000000000000001E-3</v>
      </c>
      <c r="P131">
        <v>20.689655160000001</v>
      </c>
      <c r="Q131">
        <v>0</v>
      </c>
      <c r="R131">
        <v>0</v>
      </c>
      <c r="S131">
        <v>1</v>
      </c>
    </row>
    <row r="132" spans="1:19" x14ac:dyDescent="0.25">
      <c r="A132" t="s">
        <v>90</v>
      </c>
      <c r="B132">
        <v>0.55402298900000002</v>
      </c>
      <c r="C132">
        <v>0.45320197000000001</v>
      </c>
      <c r="D132">
        <v>0.338624339</v>
      </c>
      <c r="E132">
        <v>0.21652421699999999</v>
      </c>
      <c r="F132">
        <v>0.12</v>
      </c>
      <c r="G132">
        <v>0.15666666700000001</v>
      </c>
      <c r="H132">
        <v>0.27173913</v>
      </c>
      <c r="I132">
        <v>0.45454545499999999</v>
      </c>
      <c r="J132">
        <v>0.63203463199999999</v>
      </c>
      <c r="K132">
        <v>0.73809523799999999</v>
      </c>
      <c r="L132">
        <v>0.81052631600000002</v>
      </c>
      <c r="M132">
        <v>0.69052631600000003</v>
      </c>
      <c r="N132">
        <v>0.12</v>
      </c>
      <c r="O132">
        <v>0</v>
      </c>
      <c r="P132">
        <v>27.586206879999999</v>
      </c>
      <c r="Q132">
        <v>1</v>
      </c>
      <c r="R132">
        <v>1</v>
      </c>
      <c r="S132">
        <v>1</v>
      </c>
    </row>
    <row r="133" spans="1:19" x14ac:dyDescent="0.25">
      <c r="A133" t="s">
        <v>119</v>
      </c>
      <c r="B133">
        <v>0.43678160900000002</v>
      </c>
      <c r="C133">
        <v>0.35714285699999998</v>
      </c>
      <c r="D133">
        <v>0.28835978800000001</v>
      </c>
      <c r="E133">
        <v>0.227920228</v>
      </c>
      <c r="F133">
        <v>0.21846153800000001</v>
      </c>
      <c r="G133">
        <v>0.27</v>
      </c>
      <c r="H133">
        <v>0.35144927500000001</v>
      </c>
      <c r="I133">
        <v>0.42687746999999998</v>
      </c>
      <c r="J133">
        <v>0.52813852800000005</v>
      </c>
      <c r="K133">
        <v>0.63809523800000001</v>
      </c>
      <c r="L133">
        <v>0.72105263200000003</v>
      </c>
      <c r="M133">
        <v>0.50259109300000004</v>
      </c>
      <c r="N133">
        <v>0.21846153800000001</v>
      </c>
      <c r="O133">
        <v>2.9999999999999997E-4</v>
      </c>
      <c r="P133">
        <v>27.586206879999999</v>
      </c>
      <c r="Q133">
        <v>0</v>
      </c>
      <c r="R133">
        <v>0</v>
      </c>
      <c r="S133">
        <v>1</v>
      </c>
    </row>
    <row r="134" spans="1:19" x14ac:dyDescent="0.25">
      <c r="A134" t="s">
        <v>91</v>
      </c>
      <c r="B134">
        <v>0.55862069000000003</v>
      </c>
      <c r="C134">
        <v>0.43842364499999997</v>
      </c>
      <c r="D134">
        <v>0.31481481500000003</v>
      </c>
      <c r="E134">
        <v>0.193732194</v>
      </c>
      <c r="F134">
        <v>0.129230769</v>
      </c>
      <c r="G134">
        <v>0.18666666700000001</v>
      </c>
      <c r="H134">
        <v>0.28985507199999999</v>
      </c>
      <c r="I134">
        <v>0.43083004000000003</v>
      </c>
      <c r="J134">
        <v>0.56709956699999997</v>
      </c>
      <c r="K134">
        <v>0.66190476200000004</v>
      </c>
      <c r="L134">
        <v>0.75789473699999999</v>
      </c>
      <c r="M134">
        <v>0.62866396800000002</v>
      </c>
      <c r="N134">
        <v>0.129230769</v>
      </c>
      <c r="O134">
        <v>0</v>
      </c>
      <c r="P134">
        <v>27.586206879999999</v>
      </c>
      <c r="Q134">
        <v>0</v>
      </c>
      <c r="R134">
        <v>0</v>
      </c>
      <c r="S134">
        <v>1</v>
      </c>
    </row>
    <row r="135" spans="1:19" x14ac:dyDescent="0.25">
      <c r="A135" t="s">
        <v>135</v>
      </c>
      <c r="B135">
        <v>0.42528735600000001</v>
      </c>
      <c r="C135">
        <v>0.359605911</v>
      </c>
      <c r="D135">
        <v>0.28306878299999999</v>
      </c>
      <c r="E135">
        <v>0.25356125400000001</v>
      </c>
      <c r="F135">
        <v>0.26461538499999998</v>
      </c>
      <c r="G135">
        <v>0.296666667</v>
      </c>
      <c r="H135">
        <v>0.34420289900000001</v>
      </c>
      <c r="I135">
        <v>0.43478260899999999</v>
      </c>
      <c r="J135">
        <v>0.53679653699999996</v>
      </c>
      <c r="K135">
        <v>0.623809524</v>
      </c>
      <c r="L135">
        <v>0.66842105299999999</v>
      </c>
      <c r="M135">
        <v>0.41485979899999997</v>
      </c>
      <c r="N135">
        <v>0.25356125400000001</v>
      </c>
      <c r="O135">
        <v>3.2000000000000002E-3</v>
      </c>
      <c r="P135">
        <v>20.689655160000001</v>
      </c>
      <c r="Q135">
        <v>0</v>
      </c>
      <c r="R135">
        <v>0</v>
      </c>
      <c r="S135">
        <v>1</v>
      </c>
    </row>
    <row r="136" spans="1:19" x14ac:dyDescent="0.25">
      <c r="A136" t="s">
        <v>157</v>
      </c>
      <c r="B136">
        <v>0.55862069000000003</v>
      </c>
      <c r="C136">
        <v>0.490147783</v>
      </c>
      <c r="D136">
        <v>0.43386243400000002</v>
      </c>
      <c r="E136">
        <v>0.37321937300000002</v>
      </c>
      <c r="F136">
        <v>0.36</v>
      </c>
      <c r="G136">
        <v>0.36333333299999998</v>
      </c>
      <c r="H136">
        <v>0.40217391299999999</v>
      </c>
      <c r="I136">
        <v>0.50988142299999994</v>
      </c>
      <c r="J136">
        <v>0.56277056299999995</v>
      </c>
      <c r="K136">
        <v>0.59047618999999996</v>
      </c>
      <c r="L136">
        <v>0.57894736800000002</v>
      </c>
      <c r="M136">
        <v>0.23047619</v>
      </c>
      <c r="N136">
        <v>0.36</v>
      </c>
      <c r="O136">
        <v>0.24759999999999999</v>
      </c>
      <c r="P136">
        <v>27.586206879999999</v>
      </c>
      <c r="Q136">
        <v>0</v>
      </c>
      <c r="R136">
        <v>0</v>
      </c>
      <c r="S136">
        <v>1</v>
      </c>
    </row>
    <row r="137" spans="1:19" x14ac:dyDescent="0.25">
      <c r="A137" t="s">
        <v>92</v>
      </c>
      <c r="B137">
        <v>0.18390804599999999</v>
      </c>
      <c r="C137">
        <v>0.123152709</v>
      </c>
      <c r="D137">
        <v>6.0846561E-2</v>
      </c>
      <c r="E137">
        <v>0.11965812000000001</v>
      </c>
      <c r="F137">
        <v>0.224615385</v>
      </c>
      <c r="G137">
        <v>0.323333333</v>
      </c>
      <c r="H137">
        <v>0.41666666699999999</v>
      </c>
      <c r="I137">
        <v>0.50197628500000002</v>
      </c>
      <c r="J137">
        <v>0.606060606</v>
      </c>
      <c r="K137">
        <v>0.72380952399999998</v>
      </c>
      <c r="L137">
        <v>0.78947368399999995</v>
      </c>
      <c r="M137">
        <v>0.72862712299999999</v>
      </c>
      <c r="N137">
        <v>6.0846561E-2</v>
      </c>
      <c r="O137">
        <v>0</v>
      </c>
      <c r="P137">
        <v>13.793103439999999</v>
      </c>
      <c r="Q137">
        <v>1</v>
      </c>
      <c r="R137">
        <v>1</v>
      </c>
      <c r="S137">
        <v>1</v>
      </c>
    </row>
    <row r="138" spans="1:19" x14ac:dyDescent="0.25">
      <c r="A138" t="s">
        <v>95</v>
      </c>
      <c r="B138">
        <v>0.20689655200000001</v>
      </c>
      <c r="C138">
        <v>0.14285714299999999</v>
      </c>
      <c r="D138">
        <v>8.2010581999999999E-2</v>
      </c>
      <c r="E138">
        <v>7.9772079999999995E-2</v>
      </c>
      <c r="F138">
        <v>0.13538461500000001</v>
      </c>
      <c r="G138">
        <v>0.233333333</v>
      </c>
      <c r="H138">
        <v>0.35507246399999998</v>
      </c>
      <c r="I138">
        <v>0.44268774700000002</v>
      </c>
      <c r="J138">
        <v>0.52813852800000005</v>
      </c>
      <c r="K138">
        <v>0.62857142899999996</v>
      </c>
      <c r="L138">
        <v>0.72105263200000003</v>
      </c>
      <c r="M138">
        <v>0.641280552</v>
      </c>
      <c r="N138">
        <v>7.9772079999999995E-2</v>
      </c>
      <c r="O138">
        <v>0</v>
      </c>
      <c r="P138">
        <v>20.689655160000001</v>
      </c>
      <c r="Q138">
        <v>0</v>
      </c>
      <c r="R138">
        <v>0</v>
      </c>
      <c r="S138">
        <v>1</v>
      </c>
    </row>
    <row r="139" spans="1:19" x14ac:dyDescent="0.25">
      <c r="A139" t="s">
        <v>96</v>
      </c>
      <c r="B139">
        <v>0.29885057500000001</v>
      </c>
      <c r="C139">
        <v>0.23152709399999999</v>
      </c>
      <c r="D139">
        <v>0.161375661</v>
      </c>
      <c r="E139">
        <v>9.6866096999999998E-2</v>
      </c>
      <c r="F139">
        <v>0.110769231</v>
      </c>
      <c r="G139">
        <v>0.19666666699999999</v>
      </c>
      <c r="H139">
        <v>0.28985507199999999</v>
      </c>
      <c r="I139">
        <v>0.359683794</v>
      </c>
      <c r="J139">
        <v>0.441558442</v>
      </c>
      <c r="K139">
        <v>0.52857142899999998</v>
      </c>
      <c r="L139">
        <v>0.61052631599999996</v>
      </c>
      <c r="M139">
        <v>0.51366021900000003</v>
      </c>
      <c r="N139">
        <v>9.6866096999999998E-2</v>
      </c>
      <c r="O139">
        <v>0</v>
      </c>
      <c r="P139">
        <v>20.689655160000001</v>
      </c>
      <c r="Q139">
        <v>0</v>
      </c>
      <c r="R139">
        <v>0</v>
      </c>
      <c r="S139">
        <v>1</v>
      </c>
    </row>
    <row r="140" spans="1:19" x14ac:dyDescent="0.25">
      <c r="A140" t="s">
        <v>99</v>
      </c>
      <c r="B140">
        <v>0.26206896600000001</v>
      </c>
      <c r="C140">
        <v>0.18719211799999999</v>
      </c>
      <c r="D140">
        <v>0.126984127</v>
      </c>
      <c r="E140">
        <v>0.111111111</v>
      </c>
      <c r="F140">
        <v>0.123076923</v>
      </c>
      <c r="G140">
        <v>0.17333333300000001</v>
      </c>
      <c r="H140">
        <v>0.242753623</v>
      </c>
      <c r="I140">
        <v>0.32015810300000003</v>
      </c>
      <c r="J140">
        <v>0.41125541100000002</v>
      </c>
      <c r="K140">
        <v>0.50952381000000002</v>
      </c>
      <c r="L140">
        <v>0.6</v>
      </c>
      <c r="M140">
        <v>0.48888888899999999</v>
      </c>
      <c r="N140">
        <v>0.111111111</v>
      </c>
      <c r="O140">
        <v>0</v>
      </c>
      <c r="P140">
        <v>20.689655160000001</v>
      </c>
      <c r="Q140">
        <v>0</v>
      </c>
      <c r="R140">
        <v>0</v>
      </c>
      <c r="S140">
        <v>1</v>
      </c>
    </row>
    <row r="141" spans="1:19" x14ac:dyDescent="0.25">
      <c r="A141" t="s">
        <v>155</v>
      </c>
      <c r="B141">
        <v>0.4</v>
      </c>
      <c r="C141">
        <v>0.38916256199999999</v>
      </c>
      <c r="D141">
        <v>0.39153439200000001</v>
      </c>
      <c r="E141">
        <v>0.393162393</v>
      </c>
      <c r="F141">
        <v>0.41846153800000002</v>
      </c>
      <c r="G141">
        <v>0.48</v>
      </c>
      <c r="H141">
        <v>0.53623188399999999</v>
      </c>
      <c r="I141">
        <v>0.52173913000000005</v>
      </c>
      <c r="J141">
        <v>0.50649350599999998</v>
      </c>
      <c r="K141">
        <v>0.51904761899999996</v>
      </c>
      <c r="L141">
        <v>0.54736842100000005</v>
      </c>
      <c r="M141">
        <v>0.158205859</v>
      </c>
      <c r="N141">
        <v>0.38916256199999999</v>
      </c>
      <c r="O141">
        <v>0.51029999999999998</v>
      </c>
      <c r="P141">
        <v>6.8965517199999997</v>
      </c>
      <c r="Q141">
        <v>0</v>
      </c>
      <c r="R141">
        <v>0</v>
      </c>
      <c r="S141">
        <v>0</v>
      </c>
    </row>
    <row r="142" spans="1:19" x14ac:dyDescent="0.25">
      <c r="A142" t="s">
        <v>156</v>
      </c>
      <c r="B142">
        <v>0.43908046000000001</v>
      </c>
      <c r="C142">
        <v>0.41133004899999998</v>
      </c>
      <c r="D142">
        <v>0.417989418</v>
      </c>
      <c r="E142">
        <v>0.43589743600000003</v>
      </c>
      <c r="F142">
        <v>0.46461538499999999</v>
      </c>
      <c r="G142">
        <v>0.52666666699999998</v>
      </c>
      <c r="H142">
        <v>0.55797101400000004</v>
      </c>
      <c r="I142">
        <v>0.50197628500000002</v>
      </c>
      <c r="J142">
        <v>0.45887445900000001</v>
      </c>
      <c r="K142">
        <v>0.50476190499999996</v>
      </c>
      <c r="L142">
        <v>0.50526315799999999</v>
      </c>
      <c r="M142">
        <v>0.14664096500000001</v>
      </c>
      <c r="N142">
        <v>0.41133004899999998</v>
      </c>
      <c r="O142">
        <v>0.72219999999999995</v>
      </c>
      <c r="P142">
        <v>6.8965517199999997</v>
      </c>
      <c r="Q142">
        <v>0</v>
      </c>
      <c r="R142">
        <v>0</v>
      </c>
      <c r="S142">
        <v>0</v>
      </c>
    </row>
    <row r="143" spans="1:19" x14ac:dyDescent="0.25">
      <c r="A143" t="s">
        <v>123</v>
      </c>
      <c r="B143">
        <v>0.42298850599999999</v>
      </c>
      <c r="C143">
        <v>0.455665025</v>
      </c>
      <c r="D143">
        <v>0.47619047599999997</v>
      </c>
      <c r="E143">
        <v>0.49572649600000002</v>
      </c>
      <c r="F143">
        <v>0.52</v>
      </c>
      <c r="G143">
        <v>0.52666666699999998</v>
      </c>
      <c r="H143">
        <v>0.46376811600000001</v>
      </c>
      <c r="I143">
        <v>0.36758893300000001</v>
      </c>
      <c r="J143">
        <v>0.29437229399999998</v>
      </c>
      <c r="K143">
        <v>0.257142857</v>
      </c>
      <c r="L143">
        <v>0.23157894700000001</v>
      </c>
      <c r="M143">
        <v>0.29508771900000003</v>
      </c>
      <c r="N143">
        <v>0.23157894700000001</v>
      </c>
      <c r="O143">
        <v>8.0000000000000004E-4</v>
      </c>
      <c r="P143">
        <v>68.965517199999994</v>
      </c>
      <c r="Q143">
        <v>0</v>
      </c>
      <c r="R143">
        <v>0</v>
      </c>
      <c r="S143">
        <v>1</v>
      </c>
    </row>
    <row r="144" spans="1:19" x14ac:dyDescent="0.25">
      <c r="A144" t="s">
        <v>151</v>
      </c>
      <c r="B144">
        <v>0.4</v>
      </c>
      <c r="C144">
        <v>0.40394088700000003</v>
      </c>
      <c r="D144">
        <v>0.38888888900000002</v>
      </c>
      <c r="E144">
        <v>0.39031338999999998</v>
      </c>
      <c r="F144">
        <v>0.40923076899999999</v>
      </c>
      <c r="G144">
        <v>0.40666666699999998</v>
      </c>
      <c r="H144">
        <v>0.37318840599999997</v>
      </c>
      <c r="I144">
        <v>0.36363636399999999</v>
      </c>
      <c r="J144">
        <v>0.32900432899999998</v>
      </c>
      <c r="K144">
        <v>0.29523809499999998</v>
      </c>
      <c r="L144">
        <v>0.31052631600000002</v>
      </c>
      <c r="M144">
        <v>0.113992674</v>
      </c>
      <c r="N144">
        <v>0.29523809499999998</v>
      </c>
      <c r="O144">
        <v>2.3E-2</v>
      </c>
      <c r="P144">
        <v>62.068965480000003</v>
      </c>
      <c r="Q144">
        <v>0</v>
      </c>
      <c r="R144">
        <v>0</v>
      </c>
      <c r="S144">
        <v>1</v>
      </c>
    </row>
    <row r="145" spans="1:19" x14ac:dyDescent="0.25">
      <c r="A145" t="s">
        <v>159</v>
      </c>
      <c r="B145">
        <v>0.42988505700000001</v>
      </c>
      <c r="C145">
        <v>0.37192118200000002</v>
      </c>
      <c r="D145">
        <v>0.30687830700000002</v>
      </c>
      <c r="E145">
        <v>0.26210826199999998</v>
      </c>
      <c r="F145">
        <v>0.224615385</v>
      </c>
      <c r="G145">
        <v>0.22666666699999999</v>
      </c>
      <c r="H145">
        <v>0.246376812</v>
      </c>
      <c r="I145">
        <v>0.32015810300000003</v>
      </c>
      <c r="J145">
        <v>0.35930735899999999</v>
      </c>
      <c r="K145">
        <v>0.43333333299999999</v>
      </c>
      <c r="L145">
        <v>0.57894736800000002</v>
      </c>
      <c r="M145">
        <v>0.35433198399999999</v>
      </c>
      <c r="N145">
        <v>0.224615385</v>
      </c>
      <c r="O145">
        <v>2.9999999999999997E-4</v>
      </c>
      <c r="P145">
        <v>27.586206879999999</v>
      </c>
      <c r="Q145">
        <v>1</v>
      </c>
      <c r="R145">
        <v>1</v>
      </c>
      <c r="S145">
        <v>0</v>
      </c>
    </row>
    <row r="146" spans="1:19" x14ac:dyDescent="0.25">
      <c r="A146" t="s">
        <v>160</v>
      </c>
      <c r="B146">
        <v>0.335632184</v>
      </c>
      <c r="C146">
        <v>0.386699507</v>
      </c>
      <c r="D146">
        <v>0.383597884</v>
      </c>
      <c r="E146">
        <v>0.35327635299999999</v>
      </c>
      <c r="F146">
        <v>0.32923076899999998</v>
      </c>
      <c r="G146">
        <v>0.323333333</v>
      </c>
      <c r="H146">
        <v>0.365942029</v>
      </c>
      <c r="I146">
        <v>0.39525691699999999</v>
      </c>
      <c r="J146">
        <v>0.36796536800000001</v>
      </c>
      <c r="K146">
        <v>0.42380952399999999</v>
      </c>
      <c r="L146">
        <v>0.55263157900000004</v>
      </c>
      <c r="M146">
        <v>0.22929824600000001</v>
      </c>
      <c r="N146">
        <v>0.323333333</v>
      </c>
      <c r="O146">
        <v>7.2900000000000006E-2</v>
      </c>
      <c r="P146">
        <v>34.482758599999997</v>
      </c>
      <c r="Q146">
        <v>0</v>
      </c>
      <c r="R146">
        <v>0</v>
      </c>
      <c r="S146">
        <v>0</v>
      </c>
    </row>
    <row r="147" spans="1:19" x14ac:dyDescent="0.25">
      <c r="A147" t="s">
        <v>161</v>
      </c>
      <c r="B147">
        <v>0.39770114899999998</v>
      </c>
      <c r="C147">
        <v>0.41133004899999998</v>
      </c>
      <c r="D147">
        <v>0.41534391500000001</v>
      </c>
      <c r="E147">
        <v>0.407407407</v>
      </c>
      <c r="F147">
        <v>0.412307692</v>
      </c>
      <c r="G147">
        <v>0.38666666700000002</v>
      </c>
      <c r="H147">
        <v>0.44565217400000001</v>
      </c>
      <c r="I147">
        <v>0.55731225299999998</v>
      </c>
      <c r="J147">
        <v>0.57575757599999999</v>
      </c>
      <c r="K147">
        <v>0.53809523800000003</v>
      </c>
      <c r="L147">
        <v>0.66842105299999999</v>
      </c>
      <c r="M147">
        <v>0.28175438600000002</v>
      </c>
      <c r="N147">
        <v>0.38666666700000002</v>
      </c>
      <c r="O147">
        <v>0.47949999999999998</v>
      </c>
      <c r="P147">
        <v>34.482758599999997</v>
      </c>
      <c r="Q147">
        <v>0</v>
      </c>
      <c r="R147">
        <v>0</v>
      </c>
      <c r="S147">
        <v>0</v>
      </c>
    </row>
    <row r="148" spans="1:19" x14ac:dyDescent="0.25">
      <c r="A148" t="s">
        <v>162</v>
      </c>
      <c r="B148">
        <v>0.45747126399999999</v>
      </c>
      <c r="C148">
        <v>0.48522167500000002</v>
      </c>
      <c r="D148">
        <v>0.49735449700000001</v>
      </c>
      <c r="E148">
        <v>0.492877493</v>
      </c>
      <c r="F148">
        <v>0.41538461500000001</v>
      </c>
      <c r="G148">
        <v>0.33333333300000001</v>
      </c>
      <c r="H148">
        <v>0.31884057999999998</v>
      </c>
      <c r="I148">
        <v>0.359683794</v>
      </c>
      <c r="J148">
        <v>0.350649351</v>
      </c>
      <c r="K148">
        <v>0.38571428600000002</v>
      </c>
      <c r="L148">
        <v>0.46315789499999999</v>
      </c>
      <c r="M148">
        <v>0.17851391799999999</v>
      </c>
      <c r="N148">
        <v>0.31884057999999998</v>
      </c>
      <c r="O148">
        <v>6.1199999999999997E-2</v>
      </c>
      <c r="P148">
        <v>41.379310320000002</v>
      </c>
      <c r="Q148">
        <v>1</v>
      </c>
      <c r="R148">
        <v>1</v>
      </c>
      <c r="S148">
        <v>0</v>
      </c>
    </row>
    <row r="149" spans="1:19" x14ac:dyDescent="0.25">
      <c r="A149" t="s">
        <v>100</v>
      </c>
      <c r="B149">
        <v>0.174712644</v>
      </c>
      <c r="C149">
        <v>0.11576354699999999</v>
      </c>
      <c r="D149">
        <v>0.16666666699999999</v>
      </c>
      <c r="E149">
        <v>0.30199430199999999</v>
      </c>
      <c r="F149">
        <v>0.458461538</v>
      </c>
      <c r="G149">
        <v>0.60666666700000005</v>
      </c>
      <c r="H149">
        <v>0.72826086999999995</v>
      </c>
      <c r="I149">
        <v>0.80237154200000005</v>
      </c>
      <c r="J149">
        <v>0.83982683999999996</v>
      </c>
      <c r="K149">
        <v>0.76666666699999997</v>
      </c>
      <c r="L149">
        <v>0.65789473700000001</v>
      </c>
      <c r="M149">
        <v>0.72406329300000005</v>
      </c>
      <c r="N149">
        <v>0.11576354699999999</v>
      </c>
      <c r="O149">
        <v>0</v>
      </c>
      <c r="P149">
        <v>6.8965517199999997</v>
      </c>
      <c r="Q149">
        <v>0</v>
      </c>
      <c r="R149">
        <v>1</v>
      </c>
      <c r="S149">
        <v>1</v>
      </c>
    </row>
    <row r="150" spans="1:19" x14ac:dyDescent="0.25">
      <c r="A150" t="s">
        <v>103</v>
      </c>
      <c r="B150">
        <v>0.22528735599999999</v>
      </c>
      <c r="C150">
        <v>0.14532019700000001</v>
      </c>
      <c r="D150">
        <v>0.15343915299999999</v>
      </c>
      <c r="E150">
        <v>0.207977208</v>
      </c>
      <c r="F150">
        <v>0.35076923100000001</v>
      </c>
      <c r="G150">
        <v>0.50333333300000005</v>
      </c>
      <c r="H150">
        <v>0.62318840600000003</v>
      </c>
      <c r="I150">
        <v>0.72332015800000005</v>
      </c>
      <c r="J150">
        <v>0.81385281399999998</v>
      </c>
      <c r="K150">
        <v>0.87142857100000004</v>
      </c>
      <c r="L150">
        <v>0.87368421100000004</v>
      </c>
      <c r="M150">
        <v>0.72836401299999998</v>
      </c>
      <c r="N150">
        <v>0.14532019700000001</v>
      </c>
      <c r="O150">
        <v>0</v>
      </c>
      <c r="P150">
        <v>6.8965517199999997</v>
      </c>
      <c r="Q150">
        <v>0</v>
      </c>
      <c r="R150">
        <v>0</v>
      </c>
      <c r="S150">
        <v>1</v>
      </c>
    </row>
    <row r="151" spans="1:19" x14ac:dyDescent="0.25">
      <c r="A151" t="s">
        <v>104</v>
      </c>
      <c r="B151">
        <v>0.140229885</v>
      </c>
      <c r="C151">
        <v>8.3743841999999999E-2</v>
      </c>
      <c r="D151">
        <v>0.164021164</v>
      </c>
      <c r="E151">
        <v>0.31339031299999998</v>
      </c>
      <c r="F151">
        <v>0.47692307699999997</v>
      </c>
      <c r="G151">
        <v>0.63333333300000005</v>
      </c>
      <c r="H151">
        <v>0.75362318800000005</v>
      </c>
      <c r="I151">
        <v>0.81818181800000001</v>
      </c>
      <c r="J151">
        <v>0.85281385300000001</v>
      </c>
      <c r="K151">
        <v>0.79047619000000002</v>
      </c>
      <c r="L151">
        <v>0.66842105299999999</v>
      </c>
      <c r="M151">
        <v>0.76907000999999997</v>
      </c>
      <c r="N151">
        <v>8.3743841999999999E-2</v>
      </c>
      <c r="O151">
        <v>0</v>
      </c>
      <c r="P151">
        <v>6.8965517199999997</v>
      </c>
      <c r="Q151">
        <v>1</v>
      </c>
      <c r="R151">
        <v>0</v>
      </c>
      <c r="S151">
        <v>1</v>
      </c>
    </row>
    <row r="152" spans="1:19" x14ac:dyDescent="0.25">
      <c r="A152" t="s">
        <v>106</v>
      </c>
      <c r="B152">
        <v>0.222988506</v>
      </c>
      <c r="C152">
        <v>0.133004926</v>
      </c>
      <c r="D152">
        <v>0.13492063500000001</v>
      </c>
      <c r="E152">
        <v>0.19658119700000001</v>
      </c>
      <c r="F152">
        <v>0.33846153800000001</v>
      </c>
      <c r="G152">
        <v>0.49</v>
      </c>
      <c r="H152">
        <v>0.62681159399999997</v>
      </c>
      <c r="I152">
        <v>0.73517786600000001</v>
      </c>
      <c r="J152">
        <v>0.82683982700000003</v>
      </c>
      <c r="K152">
        <v>0.89523809499999996</v>
      </c>
      <c r="L152">
        <v>0.88947368400000004</v>
      </c>
      <c r="M152">
        <v>0.76223316900000004</v>
      </c>
      <c r="N152">
        <v>0.133004926</v>
      </c>
      <c r="O152">
        <v>0</v>
      </c>
      <c r="P152">
        <v>6.8965517199999997</v>
      </c>
      <c r="Q152">
        <v>0</v>
      </c>
      <c r="R152">
        <v>0</v>
      </c>
      <c r="S152">
        <v>1</v>
      </c>
    </row>
    <row r="153" spans="1:19" x14ac:dyDescent="0.25">
      <c r="A153" t="s">
        <v>167</v>
      </c>
      <c r="B153">
        <v>0.41609195399999999</v>
      </c>
      <c r="C153">
        <v>0.32758620700000002</v>
      </c>
      <c r="D153">
        <v>0.28571428599999998</v>
      </c>
      <c r="E153">
        <v>0.26210826199999998</v>
      </c>
      <c r="F153">
        <v>0.26769230799999999</v>
      </c>
      <c r="G153">
        <v>0.32</v>
      </c>
      <c r="H153">
        <v>0.35507246399999998</v>
      </c>
      <c r="I153">
        <v>0.39525691699999999</v>
      </c>
      <c r="J153">
        <v>0.471861472</v>
      </c>
      <c r="K153">
        <v>0.55714285699999999</v>
      </c>
      <c r="L153">
        <v>0.65789473700000001</v>
      </c>
      <c r="M153">
        <v>0.39578647500000003</v>
      </c>
      <c r="N153">
        <v>0.26210826199999998</v>
      </c>
      <c r="O153">
        <v>3.5000000000000001E-3</v>
      </c>
      <c r="P153">
        <v>20.689655160000001</v>
      </c>
      <c r="Q153">
        <v>1</v>
      </c>
      <c r="R153">
        <v>1</v>
      </c>
      <c r="S153">
        <v>0</v>
      </c>
    </row>
    <row r="154" spans="1:19" x14ac:dyDescent="0.25">
      <c r="A154" t="s">
        <v>168</v>
      </c>
      <c r="B154">
        <v>0.44827586200000002</v>
      </c>
      <c r="C154">
        <v>0.42364531999999999</v>
      </c>
      <c r="D154">
        <v>0.373015873</v>
      </c>
      <c r="E154">
        <v>0.31623931599999999</v>
      </c>
      <c r="F154">
        <v>0.29538461500000002</v>
      </c>
      <c r="G154">
        <v>0.3</v>
      </c>
      <c r="H154">
        <v>0.35869565199999998</v>
      </c>
      <c r="I154">
        <v>0.418972332</v>
      </c>
      <c r="J154">
        <v>0.48051948100000003</v>
      </c>
      <c r="K154">
        <v>0.52380952400000003</v>
      </c>
      <c r="L154">
        <v>0.52631578899999998</v>
      </c>
      <c r="M154">
        <v>0.23093117399999999</v>
      </c>
      <c r="N154">
        <v>0.29538461500000002</v>
      </c>
      <c r="O154">
        <v>2.58E-2</v>
      </c>
      <c r="P154">
        <v>27.586206879999999</v>
      </c>
      <c r="Q154">
        <v>0</v>
      </c>
      <c r="R154">
        <v>0</v>
      </c>
      <c r="S154">
        <v>0</v>
      </c>
    </row>
    <row r="155" spans="1:19" x14ac:dyDescent="0.25">
      <c r="A155" t="s">
        <v>169</v>
      </c>
      <c r="B155">
        <v>0.52873563199999996</v>
      </c>
      <c r="C155">
        <v>0.52463054200000003</v>
      </c>
      <c r="D155">
        <v>0.53968254000000004</v>
      </c>
      <c r="E155">
        <v>0.51282051299999998</v>
      </c>
      <c r="F155">
        <v>0.486153846</v>
      </c>
      <c r="G155">
        <v>0.44666666700000002</v>
      </c>
      <c r="H155">
        <v>0.41666666699999999</v>
      </c>
      <c r="I155">
        <v>0.38339920900000002</v>
      </c>
      <c r="J155">
        <v>0.346320346</v>
      </c>
      <c r="K155">
        <v>0.32857142900000003</v>
      </c>
      <c r="L155">
        <v>0.3</v>
      </c>
      <c r="M155">
        <v>0.23968254</v>
      </c>
      <c r="N155">
        <v>0.3</v>
      </c>
      <c r="O155">
        <v>2.5999999999999999E-2</v>
      </c>
      <c r="P155">
        <v>68.965517199999994</v>
      </c>
      <c r="Q155">
        <v>0</v>
      </c>
      <c r="R155">
        <v>0</v>
      </c>
      <c r="S155">
        <v>0</v>
      </c>
    </row>
    <row r="156" spans="1:19" x14ac:dyDescent="0.25">
      <c r="A156" t="s">
        <v>170</v>
      </c>
      <c r="B156">
        <v>0.41609195399999999</v>
      </c>
      <c r="C156">
        <v>0.39655172399999999</v>
      </c>
      <c r="D156">
        <v>0.39417989399999998</v>
      </c>
      <c r="E156">
        <v>0.41025641000000002</v>
      </c>
      <c r="F156">
        <v>0.421538462</v>
      </c>
      <c r="G156">
        <v>0.43333333299999999</v>
      </c>
      <c r="H156">
        <v>0.46739130400000001</v>
      </c>
      <c r="I156">
        <v>0.47430830000000002</v>
      </c>
      <c r="J156">
        <v>0.46753246799999998</v>
      </c>
      <c r="K156">
        <v>0.46666666699999998</v>
      </c>
      <c r="L156">
        <v>0.5</v>
      </c>
      <c r="M156">
        <v>0.105820106</v>
      </c>
      <c r="N156">
        <v>0.39417989399999998</v>
      </c>
      <c r="O156">
        <v>0.55940000000000001</v>
      </c>
      <c r="P156">
        <v>13.793103439999999</v>
      </c>
      <c r="Q156">
        <v>0</v>
      </c>
      <c r="R156">
        <v>0</v>
      </c>
      <c r="S156">
        <v>0</v>
      </c>
    </row>
    <row r="157" spans="1:19" x14ac:dyDescent="0.25">
      <c r="A157" t="s">
        <v>171</v>
      </c>
      <c r="B157">
        <v>0.54252873599999996</v>
      </c>
      <c r="C157">
        <v>0.57389162599999999</v>
      </c>
      <c r="D157">
        <v>0.53968254000000004</v>
      </c>
      <c r="E157">
        <v>0.43019942999999999</v>
      </c>
      <c r="F157">
        <v>0.36</v>
      </c>
      <c r="G157">
        <v>0.42333333299999998</v>
      </c>
      <c r="H157">
        <v>0.40217391299999999</v>
      </c>
      <c r="I157">
        <v>0.41501976299999999</v>
      </c>
      <c r="J157">
        <v>0.471861472</v>
      </c>
      <c r="K157">
        <v>0.485714286</v>
      </c>
      <c r="L157">
        <v>0.48421052599999997</v>
      </c>
      <c r="M157">
        <v>0.213891626</v>
      </c>
      <c r="N157">
        <v>0.36</v>
      </c>
      <c r="O157">
        <v>0.25080000000000002</v>
      </c>
      <c r="P157">
        <v>27.586206879999999</v>
      </c>
      <c r="Q157">
        <v>0</v>
      </c>
      <c r="R157">
        <v>0</v>
      </c>
      <c r="S157">
        <v>0</v>
      </c>
    </row>
    <row r="158" spans="1:19" x14ac:dyDescent="0.25">
      <c r="A158" t="s">
        <v>172</v>
      </c>
      <c r="B158">
        <v>0.45057471300000002</v>
      </c>
      <c r="C158">
        <v>0.44827586200000002</v>
      </c>
      <c r="D158">
        <v>0.417989418</v>
      </c>
      <c r="E158">
        <v>0.36182336199999998</v>
      </c>
      <c r="F158">
        <v>0.35076923100000001</v>
      </c>
      <c r="G158">
        <v>0.37666666700000001</v>
      </c>
      <c r="H158">
        <v>0.40217391299999999</v>
      </c>
      <c r="I158">
        <v>0.490118577</v>
      </c>
      <c r="J158">
        <v>0.54112554099999999</v>
      </c>
      <c r="K158">
        <v>0.60952381</v>
      </c>
      <c r="L158">
        <v>0.61578947399999995</v>
      </c>
      <c r="M158">
        <v>0.26502024299999999</v>
      </c>
      <c r="N158">
        <v>0.35076923100000001</v>
      </c>
      <c r="O158">
        <v>0.19550000000000001</v>
      </c>
      <c r="P158">
        <v>27.586206879999999</v>
      </c>
      <c r="Q158">
        <v>1</v>
      </c>
      <c r="R158">
        <v>1</v>
      </c>
      <c r="S158">
        <v>0</v>
      </c>
    </row>
    <row r="159" spans="1:19" x14ac:dyDescent="0.25">
      <c r="A159" t="s">
        <v>173</v>
      </c>
      <c r="B159">
        <v>0.48505747100000002</v>
      </c>
      <c r="C159">
        <v>0.51970443300000002</v>
      </c>
      <c r="D159">
        <v>0.51322751300000002</v>
      </c>
      <c r="E159">
        <v>0.48433048400000001</v>
      </c>
      <c r="F159">
        <v>0.44307692300000001</v>
      </c>
      <c r="G159">
        <v>0.39</v>
      </c>
      <c r="H159">
        <v>0.40942029000000002</v>
      </c>
      <c r="I159">
        <v>0.43083004000000003</v>
      </c>
      <c r="J159">
        <v>0.46320346299999998</v>
      </c>
      <c r="K159">
        <v>0.49523809499999999</v>
      </c>
      <c r="L159">
        <v>0.54210526299999995</v>
      </c>
      <c r="M159">
        <v>0.15210526299999999</v>
      </c>
      <c r="N159">
        <v>0.39</v>
      </c>
      <c r="O159">
        <v>0.5171</v>
      </c>
      <c r="P159">
        <v>34.482758599999997</v>
      </c>
      <c r="Q159">
        <v>0</v>
      </c>
      <c r="R159">
        <v>0</v>
      </c>
      <c r="S159">
        <v>0</v>
      </c>
    </row>
    <row r="160" spans="1:19" x14ac:dyDescent="0.25">
      <c r="A160" t="s">
        <v>174</v>
      </c>
      <c r="B160">
        <v>0.44367816100000002</v>
      </c>
      <c r="C160">
        <v>0.41625615799999999</v>
      </c>
      <c r="D160">
        <v>0.38624338600000002</v>
      </c>
      <c r="E160">
        <v>0.378917379</v>
      </c>
      <c r="F160">
        <v>0.40307692299999998</v>
      </c>
      <c r="G160">
        <v>0.41</v>
      </c>
      <c r="H160">
        <v>0.40217391299999999</v>
      </c>
      <c r="I160">
        <v>0.43083004000000003</v>
      </c>
      <c r="J160">
        <v>0.47619047599999997</v>
      </c>
      <c r="K160">
        <v>0.49047618999999998</v>
      </c>
      <c r="L160">
        <v>0.52631578899999998</v>
      </c>
      <c r="M160">
        <v>0.14739841100000001</v>
      </c>
      <c r="N160">
        <v>0.378917379</v>
      </c>
      <c r="O160">
        <v>0.40360000000000001</v>
      </c>
      <c r="P160">
        <v>20.689655160000001</v>
      </c>
      <c r="Q160">
        <v>0</v>
      </c>
      <c r="R160">
        <v>0</v>
      </c>
      <c r="S160">
        <v>0</v>
      </c>
    </row>
    <row r="161" spans="1:19" x14ac:dyDescent="0.25">
      <c r="A161" t="s">
        <v>175</v>
      </c>
      <c r="B161">
        <v>0.52873563199999996</v>
      </c>
      <c r="C161">
        <v>0.63793103399999995</v>
      </c>
      <c r="D161">
        <v>0.63756613799999995</v>
      </c>
      <c r="E161">
        <v>0.55270655300000004</v>
      </c>
      <c r="F161">
        <v>0.57538461500000004</v>
      </c>
      <c r="G161">
        <v>0.59333333300000002</v>
      </c>
      <c r="H161">
        <v>0.56159420299999996</v>
      </c>
      <c r="I161">
        <v>0.46245059300000002</v>
      </c>
      <c r="J161">
        <v>0.38961038999999997</v>
      </c>
      <c r="K161">
        <v>0.39047619</v>
      </c>
      <c r="L161">
        <v>0.410526316</v>
      </c>
      <c r="M161">
        <v>0.24832064500000001</v>
      </c>
      <c r="N161">
        <v>0.38961038999999997</v>
      </c>
      <c r="O161">
        <v>0.499</v>
      </c>
      <c r="P161">
        <v>55.172413759999998</v>
      </c>
      <c r="Q161">
        <v>0</v>
      </c>
      <c r="R161">
        <v>0</v>
      </c>
      <c r="S161">
        <v>0</v>
      </c>
    </row>
    <row r="162" spans="1:19" x14ac:dyDescent="0.25">
      <c r="A162" t="s">
        <v>176</v>
      </c>
      <c r="B162">
        <v>0.49195402300000002</v>
      </c>
      <c r="C162">
        <v>0.60591132999999997</v>
      </c>
      <c r="D162">
        <v>0.68518518500000003</v>
      </c>
      <c r="E162">
        <v>0.72079772099999995</v>
      </c>
      <c r="F162">
        <v>0.71692307700000002</v>
      </c>
      <c r="G162">
        <v>0.66666666699999999</v>
      </c>
      <c r="H162">
        <v>0.58695652200000004</v>
      </c>
      <c r="I162">
        <v>0.50197628500000002</v>
      </c>
      <c r="J162">
        <v>0.437229437</v>
      </c>
      <c r="K162">
        <v>0.376190476</v>
      </c>
      <c r="L162">
        <v>0.23157894700000001</v>
      </c>
      <c r="M162">
        <v>0.489218773</v>
      </c>
      <c r="N162">
        <v>0.23157894700000001</v>
      </c>
      <c r="O162">
        <v>6.9999999999999999E-4</v>
      </c>
      <c r="P162">
        <v>68.965517199999994</v>
      </c>
      <c r="Q162">
        <v>1</v>
      </c>
      <c r="R162">
        <v>1</v>
      </c>
      <c r="S162">
        <v>0</v>
      </c>
    </row>
    <row r="163" spans="1:19" x14ac:dyDescent="0.25">
      <c r="A163" t="s">
        <v>177</v>
      </c>
      <c r="B163">
        <v>0.58390804600000001</v>
      </c>
      <c r="C163">
        <v>0.55172413799999998</v>
      </c>
      <c r="D163">
        <v>0.48677248699999998</v>
      </c>
      <c r="E163">
        <v>0.49857549899999998</v>
      </c>
      <c r="F163">
        <v>0.54461538499999995</v>
      </c>
      <c r="G163">
        <v>0.52666666699999998</v>
      </c>
      <c r="H163">
        <v>0.52536231899999997</v>
      </c>
      <c r="I163">
        <v>0.52173913000000005</v>
      </c>
      <c r="J163">
        <v>0.50649350599999998</v>
      </c>
      <c r="K163">
        <v>0.44761904800000002</v>
      </c>
      <c r="L163">
        <v>0.44736842100000002</v>
      </c>
      <c r="M163">
        <v>0.136539625</v>
      </c>
      <c r="N163">
        <v>0.44736842100000002</v>
      </c>
      <c r="O163">
        <v>0.94730000000000003</v>
      </c>
      <c r="P163">
        <v>68.965517199999994</v>
      </c>
      <c r="Q163">
        <v>0</v>
      </c>
      <c r="R163">
        <v>0</v>
      </c>
      <c r="S163">
        <v>0</v>
      </c>
    </row>
    <row r="164" spans="1:19" x14ac:dyDescent="0.25">
      <c r="A164" t="s">
        <v>178</v>
      </c>
      <c r="B164">
        <v>0.37471264399999998</v>
      </c>
      <c r="C164">
        <v>0.38916256199999999</v>
      </c>
      <c r="D164">
        <v>0.37566137599999999</v>
      </c>
      <c r="E164">
        <v>0.441595442</v>
      </c>
      <c r="F164">
        <v>0.56307692300000001</v>
      </c>
      <c r="G164">
        <v>0.60666666700000005</v>
      </c>
      <c r="H164">
        <v>0.57971014499999995</v>
      </c>
      <c r="I164">
        <v>0.61264822100000005</v>
      </c>
      <c r="J164">
        <v>0.62337662299999996</v>
      </c>
      <c r="K164">
        <v>0.60476190500000004</v>
      </c>
      <c r="L164">
        <v>0.65263157900000002</v>
      </c>
      <c r="M164">
        <v>0.27791893499999998</v>
      </c>
      <c r="N164">
        <v>0.37471264399999998</v>
      </c>
      <c r="O164">
        <v>0.2117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179</v>
      </c>
      <c r="B165">
        <v>0.53563218400000001</v>
      </c>
      <c r="C165">
        <v>0.52463054200000003</v>
      </c>
      <c r="D165">
        <v>0.52116402100000003</v>
      </c>
      <c r="E165">
        <v>0.51851851900000001</v>
      </c>
      <c r="F165">
        <v>0.55692307699999999</v>
      </c>
      <c r="G165">
        <v>0.59666666700000004</v>
      </c>
      <c r="H165">
        <v>0.62318840600000003</v>
      </c>
      <c r="I165">
        <v>0.59683794499999998</v>
      </c>
      <c r="J165">
        <v>0.54978355000000001</v>
      </c>
      <c r="K165">
        <v>0.49047618999999998</v>
      </c>
      <c r="L165">
        <v>0.51578947399999997</v>
      </c>
      <c r="M165">
        <v>0.13271221499999999</v>
      </c>
      <c r="N165">
        <v>0.49047618999999998</v>
      </c>
      <c r="O165">
        <v>0.9829</v>
      </c>
      <c r="P165">
        <v>62.068965480000003</v>
      </c>
      <c r="Q165">
        <v>0</v>
      </c>
      <c r="R165">
        <v>0</v>
      </c>
      <c r="S165">
        <v>0</v>
      </c>
    </row>
    <row r="166" spans="1:19" x14ac:dyDescent="0.25">
      <c r="A166" t="s">
        <v>111</v>
      </c>
      <c r="B166">
        <v>0.19310344800000001</v>
      </c>
      <c r="C166">
        <v>0.236453202</v>
      </c>
      <c r="D166">
        <v>0.338624339</v>
      </c>
      <c r="E166">
        <v>0.42450142499999999</v>
      </c>
      <c r="F166">
        <v>0.50153846199999996</v>
      </c>
      <c r="G166">
        <v>0.573333333</v>
      </c>
      <c r="H166">
        <v>0.66304347799999996</v>
      </c>
      <c r="I166">
        <v>0.75098814199999997</v>
      </c>
      <c r="J166">
        <v>0.80086580100000004</v>
      </c>
      <c r="K166">
        <v>0.74761904800000001</v>
      </c>
      <c r="L166">
        <v>0.65263157900000002</v>
      </c>
      <c r="M166">
        <v>0.60776235300000003</v>
      </c>
      <c r="N166">
        <v>0.19310344800000001</v>
      </c>
      <c r="O166">
        <v>1E-4</v>
      </c>
      <c r="P166">
        <v>0</v>
      </c>
      <c r="Q166">
        <v>0</v>
      </c>
      <c r="R166">
        <v>0</v>
      </c>
      <c r="S166">
        <v>1</v>
      </c>
    </row>
    <row r="167" spans="1:19" x14ac:dyDescent="0.25">
      <c r="A167" t="s">
        <v>107</v>
      </c>
      <c r="B167">
        <v>0.147126437</v>
      </c>
      <c r="C167">
        <v>0.17241379300000001</v>
      </c>
      <c r="D167">
        <v>0.27513227499999998</v>
      </c>
      <c r="E167">
        <v>0.39601139600000002</v>
      </c>
      <c r="F167">
        <v>0.513846154</v>
      </c>
      <c r="G167">
        <v>0.63</v>
      </c>
      <c r="H167">
        <v>0.74275362300000003</v>
      </c>
      <c r="I167">
        <v>0.82608695700000001</v>
      </c>
      <c r="J167">
        <v>0.80519480499999996</v>
      </c>
      <c r="K167">
        <v>0.79523809499999998</v>
      </c>
      <c r="L167">
        <v>0.72631578900000004</v>
      </c>
      <c r="M167">
        <v>0.67896051999999996</v>
      </c>
      <c r="N167">
        <v>0.147126437</v>
      </c>
      <c r="O167">
        <v>0</v>
      </c>
      <c r="P167">
        <v>0</v>
      </c>
      <c r="Q167">
        <v>1</v>
      </c>
      <c r="R167">
        <v>1</v>
      </c>
      <c r="S167">
        <v>1</v>
      </c>
    </row>
    <row r="168" spans="1:19" x14ac:dyDescent="0.25">
      <c r="A168" t="s">
        <v>163</v>
      </c>
      <c r="B168">
        <v>0.383908046</v>
      </c>
      <c r="C168">
        <v>0.369458128</v>
      </c>
      <c r="D168">
        <v>0.37566137599999999</v>
      </c>
      <c r="E168">
        <v>0.41595441599999999</v>
      </c>
      <c r="F168">
        <v>0.49538461499999997</v>
      </c>
      <c r="G168">
        <v>0.56666666700000001</v>
      </c>
      <c r="H168">
        <v>0.60144927500000001</v>
      </c>
      <c r="I168">
        <v>0.58102766800000005</v>
      </c>
      <c r="J168">
        <v>0.58441558400000004</v>
      </c>
      <c r="K168">
        <v>0.56666666700000001</v>
      </c>
      <c r="L168">
        <v>0.53684210499999996</v>
      </c>
      <c r="M168">
        <v>0.23199114700000001</v>
      </c>
      <c r="N168">
        <v>0.369458128</v>
      </c>
      <c r="O168">
        <v>0.27729999999999999</v>
      </c>
      <c r="P168">
        <v>6.8965517199999997</v>
      </c>
      <c r="Q168">
        <v>0</v>
      </c>
      <c r="R168">
        <v>0</v>
      </c>
      <c r="S168">
        <v>1</v>
      </c>
    </row>
    <row r="169" spans="1:19" x14ac:dyDescent="0.25">
      <c r="A169" t="s">
        <v>108</v>
      </c>
      <c r="B169">
        <v>0.209195402</v>
      </c>
      <c r="C169">
        <v>0.167487685</v>
      </c>
      <c r="D169">
        <v>0.22486772499999999</v>
      </c>
      <c r="E169">
        <v>0.34757834799999998</v>
      </c>
      <c r="F169">
        <v>0.49538461499999997</v>
      </c>
      <c r="G169">
        <v>0.62666666699999996</v>
      </c>
      <c r="H169">
        <v>0.75</v>
      </c>
      <c r="I169">
        <v>0.84584980200000004</v>
      </c>
      <c r="J169">
        <v>0.83549783499999997</v>
      </c>
      <c r="K169">
        <v>0.74761904800000001</v>
      </c>
      <c r="L169">
        <v>0.62105263200000005</v>
      </c>
      <c r="M169">
        <v>0.67836211800000001</v>
      </c>
      <c r="N169">
        <v>0.167487685</v>
      </c>
      <c r="O169">
        <v>0</v>
      </c>
      <c r="P169">
        <v>6.8965517199999997</v>
      </c>
      <c r="Q169">
        <v>1</v>
      </c>
      <c r="R169">
        <v>1</v>
      </c>
      <c r="S169">
        <v>1</v>
      </c>
    </row>
    <row r="170" spans="1:19" x14ac:dyDescent="0.25">
      <c r="A170" t="s">
        <v>125</v>
      </c>
      <c r="B170">
        <v>0.26896551699999999</v>
      </c>
      <c r="C170">
        <v>0.25862068999999999</v>
      </c>
      <c r="D170">
        <v>0.23544973499999999</v>
      </c>
      <c r="E170">
        <v>0.279202279</v>
      </c>
      <c r="F170">
        <v>0.4</v>
      </c>
      <c r="G170">
        <v>0.51333333299999995</v>
      </c>
      <c r="H170">
        <v>0.60144927500000001</v>
      </c>
      <c r="I170">
        <v>0.69565217400000001</v>
      </c>
      <c r="J170">
        <v>0.77922077899999997</v>
      </c>
      <c r="K170">
        <v>0.804761905</v>
      </c>
      <c r="L170">
        <v>0.79473684200000005</v>
      </c>
      <c r="M170">
        <v>0.56931216900000003</v>
      </c>
      <c r="N170">
        <v>0.23544973499999999</v>
      </c>
      <c r="O170">
        <v>1E-3</v>
      </c>
      <c r="P170">
        <v>13.793103439999999</v>
      </c>
      <c r="Q170">
        <v>0</v>
      </c>
      <c r="R170">
        <v>0</v>
      </c>
      <c r="S170">
        <v>1</v>
      </c>
    </row>
    <row r="171" spans="1:19" x14ac:dyDescent="0.25">
      <c r="A171" t="s">
        <v>185</v>
      </c>
      <c r="B171">
        <v>0.40459770099999998</v>
      </c>
      <c r="C171">
        <v>0.44827586200000002</v>
      </c>
      <c r="D171">
        <v>0.52645502600000005</v>
      </c>
      <c r="E171">
        <v>0.65527065500000004</v>
      </c>
      <c r="F171">
        <v>0.78769230800000001</v>
      </c>
      <c r="G171">
        <v>0.84333333300000002</v>
      </c>
      <c r="H171">
        <v>0.862318841</v>
      </c>
      <c r="I171">
        <v>0.85770751000000001</v>
      </c>
      <c r="J171">
        <v>0.822510823</v>
      </c>
      <c r="K171">
        <v>0.79523809499999998</v>
      </c>
      <c r="L171">
        <v>0.72631578900000004</v>
      </c>
      <c r="M171">
        <v>0.457721139</v>
      </c>
      <c r="N171">
        <v>0.40459770099999998</v>
      </c>
      <c r="O171">
        <v>1.6000000000000001E-3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186</v>
      </c>
      <c r="B172">
        <v>0.25287356300000002</v>
      </c>
      <c r="C172">
        <v>0.29310344799999999</v>
      </c>
      <c r="D172">
        <v>0.37566137599999999</v>
      </c>
      <c r="E172">
        <v>0.48717948700000002</v>
      </c>
      <c r="F172">
        <v>0.62769230799999998</v>
      </c>
      <c r="G172">
        <v>0.72333333300000002</v>
      </c>
      <c r="H172">
        <v>0.81521739100000001</v>
      </c>
      <c r="I172">
        <v>0.91699604700000004</v>
      </c>
      <c r="J172">
        <v>0.91774891800000002</v>
      </c>
      <c r="K172">
        <v>0.83333333300000001</v>
      </c>
      <c r="L172">
        <v>0.72105263200000003</v>
      </c>
      <c r="M172">
        <v>0.66487535499999995</v>
      </c>
      <c r="N172">
        <v>0.25287356300000002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187</v>
      </c>
      <c r="B173">
        <v>0.43218390800000001</v>
      </c>
      <c r="C173">
        <v>0.48029556699999998</v>
      </c>
      <c r="D173">
        <v>0.52645502600000005</v>
      </c>
      <c r="E173">
        <v>0.54700854700000001</v>
      </c>
      <c r="F173">
        <v>0.49538461499999997</v>
      </c>
      <c r="G173">
        <v>0.453333333</v>
      </c>
      <c r="H173">
        <v>0.41304347800000002</v>
      </c>
      <c r="I173">
        <v>0.42687746999999998</v>
      </c>
      <c r="J173">
        <v>0.49783549799999999</v>
      </c>
      <c r="K173">
        <v>0.52857142899999998</v>
      </c>
      <c r="L173">
        <v>0.55789473700000003</v>
      </c>
      <c r="M173">
        <v>0.14485125900000001</v>
      </c>
      <c r="N173">
        <v>0.41304347800000002</v>
      </c>
      <c r="O173">
        <v>0.73399999999999999</v>
      </c>
      <c r="P173">
        <v>41.379310320000002</v>
      </c>
      <c r="Q173">
        <v>0</v>
      </c>
      <c r="R173">
        <v>0</v>
      </c>
      <c r="S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1443-D860-448D-A02C-FC7363DF0F0A}">
  <dimension ref="A1:S163"/>
  <sheetViews>
    <sheetView zoomScale="85" zoomScaleNormal="85" workbookViewId="0">
      <selection activeCell="D9" sqref="D9"/>
    </sheetView>
  </sheetViews>
  <sheetFormatPr defaultRowHeight="15" x14ac:dyDescent="0.25"/>
  <cols>
    <col min="1" max="1" width="15" customWidth="1"/>
    <col min="2" max="13" width="13.85546875" customWidth="1"/>
    <col min="14" max="14" width="12.28515625" bestFit="1" customWidth="1"/>
    <col min="15" max="15" width="12.5703125" bestFit="1" customWidth="1"/>
    <col min="16" max="16" width="12.28515625" bestFit="1" customWidth="1"/>
    <col min="17" max="17" width="13.85546875" customWidth="1"/>
    <col min="18" max="18" width="14.28515625" bestFit="1" customWidth="1"/>
  </cols>
  <sheetData>
    <row r="1" spans="1:19" x14ac:dyDescent="0.25">
      <c r="A1" s="4" t="s">
        <v>0</v>
      </c>
    </row>
    <row r="2" spans="1:19" x14ac:dyDescent="0.25">
      <c r="A2" s="4" t="s">
        <v>265</v>
      </c>
    </row>
    <row r="3" spans="1:19" x14ac:dyDescent="0.25">
      <c r="A3" s="4" t="s">
        <v>2</v>
      </c>
    </row>
    <row r="4" spans="1:19" x14ac:dyDescent="0.25">
      <c r="A4" s="4"/>
    </row>
    <row r="5" spans="1:19" x14ac:dyDescent="0.25">
      <c r="A5" s="4" t="s">
        <v>293</v>
      </c>
      <c r="B5" s="4">
        <v>0</v>
      </c>
      <c r="C5" s="4">
        <v>6.8965517299999899</v>
      </c>
      <c r="D5" s="4">
        <v>13.7931034599999</v>
      </c>
      <c r="E5" s="4">
        <v>20.6896551899999</v>
      </c>
      <c r="F5" s="4">
        <v>27.586206919999899</v>
      </c>
      <c r="G5" s="4">
        <v>34.482758649999901</v>
      </c>
      <c r="H5" s="4">
        <v>41.3793103799999</v>
      </c>
      <c r="I5" s="4">
        <v>48.275862109999899</v>
      </c>
      <c r="J5" s="4">
        <v>55.172413839999898</v>
      </c>
      <c r="K5" s="4">
        <v>62.068965569999897</v>
      </c>
      <c r="L5" s="4">
        <v>68.965517299999902</v>
      </c>
    </row>
    <row r="6" spans="1:19" x14ac:dyDescent="0.25">
      <c r="A6" s="4"/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</row>
    <row r="7" spans="1:19" x14ac:dyDescent="0.25">
      <c r="A7" t="s">
        <v>21</v>
      </c>
      <c r="B7">
        <v>0.33333333333333298</v>
      </c>
      <c r="C7">
        <v>0.28490028490028402</v>
      </c>
      <c r="D7">
        <v>0.27692307692307599</v>
      </c>
      <c r="E7">
        <v>0.31333333333333302</v>
      </c>
      <c r="F7">
        <v>0.33333333333333298</v>
      </c>
      <c r="G7">
        <v>0.343873517786561</v>
      </c>
      <c r="H7">
        <v>0.32467532467532401</v>
      </c>
      <c r="I7">
        <v>0.30476190476190401</v>
      </c>
      <c r="J7">
        <v>0.336842105263157</v>
      </c>
      <c r="K7">
        <v>0.28070175438596401</v>
      </c>
      <c r="L7">
        <v>0.22875816993463999</v>
      </c>
      <c r="M7">
        <v>0.11511534785192</v>
      </c>
      <c r="N7">
        <v>0.22875816993463999</v>
      </c>
      <c r="O7">
        <v>1.5E-3</v>
      </c>
      <c r="P7">
        <v>68.965517299999902</v>
      </c>
      <c r="Q7">
        <v>0</v>
      </c>
      <c r="R7">
        <v>0</v>
      </c>
      <c r="S7">
        <f>VLOOKUP(A7,wt_data!$A$7:$S$173,19,0)</f>
        <v>1</v>
      </c>
    </row>
    <row r="8" spans="1:19" x14ac:dyDescent="0.25">
      <c r="A8" t="s">
        <v>22</v>
      </c>
      <c r="B8">
        <v>0.70634920634920595</v>
      </c>
      <c r="C8">
        <v>0.65242165242165195</v>
      </c>
      <c r="D8">
        <v>0.63076923076922997</v>
      </c>
      <c r="E8">
        <v>0.67</v>
      </c>
      <c r="F8">
        <v>0.688405797101449</v>
      </c>
      <c r="G8">
        <v>0.65217391304347805</v>
      </c>
      <c r="H8">
        <v>0.70562770562770505</v>
      </c>
      <c r="I8">
        <v>0.71904761904761905</v>
      </c>
      <c r="J8">
        <v>0.65789473684210498</v>
      </c>
      <c r="K8">
        <v>0.69590643274853803</v>
      </c>
      <c r="L8">
        <v>0.61437908496731997</v>
      </c>
      <c r="M8">
        <v>0.104668534080298</v>
      </c>
      <c r="N8">
        <v>0.61437908496731997</v>
      </c>
      <c r="O8">
        <v>1</v>
      </c>
      <c r="P8">
        <v>68.965517299999902</v>
      </c>
      <c r="Q8">
        <v>0</v>
      </c>
      <c r="R8">
        <v>0</v>
      </c>
      <c r="S8">
        <f>VLOOKUP(A8,wt_data!$A$7:$S$173,19,0)</f>
        <v>1</v>
      </c>
    </row>
    <row r="9" spans="1:19" x14ac:dyDescent="0.25">
      <c r="A9" t="s">
        <v>23</v>
      </c>
      <c r="B9">
        <v>0.17724867724867699</v>
      </c>
      <c r="C9">
        <v>0.188034188034188</v>
      </c>
      <c r="D9">
        <v>0.209230769230769</v>
      </c>
      <c r="E9">
        <v>0.18666666666666601</v>
      </c>
      <c r="F9">
        <v>0.19202898550724601</v>
      </c>
      <c r="G9">
        <v>0.19762845849802299</v>
      </c>
      <c r="H9">
        <v>0.17316017316017299</v>
      </c>
      <c r="I9">
        <v>0.19047619047618999</v>
      </c>
      <c r="J9">
        <v>0.26315789473684198</v>
      </c>
      <c r="K9">
        <v>0.24561403508771901</v>
      </c>
      <c r="L9">
        <v>0.20261437908496699</v>
      </c>
      <c r="M9">
        <v>8.9997721576668896E-2</v>
      </c>
      <c r="N9">
        <v>0.17316017316017299</v>
      </c>
      <c r="O9">
        <v>0</v>
      </c>
      <c r="P9">
        <v>41.3793103799999</v>
      </c>
      <c r="Q9">
        <v>1</v>
      </c>
      <c r="R9">
        <v>1</v>
      </c>
      <c r="S9">
        <f>VLOOKUP(A9,wt_data!$A$7:$S$173,19,0)</f>
        <v>1</v>
      </c>
    </row>
    <row r="10" spans="1:19" x14ac:dyDescent="0.25">
      <c r="A10" t="s">
        <v>24</v>
      </c>
      <c r="B10">
        <v>0.32804232804232802</v>
      </c>
      <c r="C10">
        <v>0.28490028490028402</v>
      </c>
      <c r="D10">
        <v>0.24923076923076901</v>
      </c>
      <c r="E10">
        <v>0.24</v>
      </c>
      <c r="F10">
        <v>0.221014492753623</v>
      </c>
      <c r="G10">
        <v>0.189723320158102</v>
      </c>
      <c r="H10">
        <v>0.24242424242424199</v>
      </c>
      <c r="I10">
        <v>0.29047619047619</v>
      </c>
      <c r="J10">
        <v>0.3</v>
      </c>
      <c r="K10">
        <v>0.35087719298245601</v>
      </c>
      <c r="L10">
        <v>0.35947712418300598</v>
      </c>
      <c r="M10">
        <v>0.169753804024903</v>
      </c>
      <c r="N10">
        <v>0.189723320158102</v>
      </c>
      <c r="O10">
        <v>0</v>
      </c>
      <c r="P10">
        <v>34.482758649999901</v>
      </c>
      <c r="Q10">
        <v>0</v>
      </c>
      <c r="R10">
        <v>0</v>
      </c>
      <c r="S10">
        <f>VLOOKUP(A10,wt_data!$A$7:$S$173,19,0)</f>
        <v>1</v>
      </c>
    </row>
    <row r="11" spans="1:19" x14ac:dyDescent="0.25">
      <c r="A11" t="s">
        <v>266</v>
      </c>
      <c r="B11">
        <v>0.52645502645502595</v>
      </c>
      <c r="C11">
        <v>0.52421652421652398</v>
      </c>
      <c r="D11">
        <v>0.58461538461538398</v>
      </c>
      <c r="E11">
        <v>0.63666666666666605</v>
      </c>
      <c r="F11">
        <v>0.57971014492753603</v>
      </c>
      <c r="G11">
        <v>0.44268774703557301</v>
      </c>
      <c r="H11">
        <v>0.42424242424242398</v>
      </c>
      <c r="I11">
        <v>0.476190476190476</v>
      </c>
      <c r="J11">
        <v>0.54210526315789398</v>
      </c>
      <c r="K11">
        <v>0.53216374269005795</v>
      </c>
      <c r="L11">
        <v>0.53594771241829997</v>
      </c>
      <c r="M11">
        <v>0.21242424242424199</v>
      </c>
      <c r="N11">
        <v>0.42424242424242398</v>
      </c>
      <c r="O11">
        <v>0.84889999999999999</v>
      </c>
      <c r="P11">
        <v>41.3793103799999</v>
      </c>
      <c r="Q11">
        <v>0</v>
      </c>
      <c r="R11">
        <v>0</v>
      </c>
      <c r="S11" t="e">
        <f>VLOOKUP(A11,wt_data!$A$7:$S$173,19,0)</f>
        <v>#N/A</v>
      </c>
    </row>
    <row r="12" spans="1:19" x14ac:dyDescent="0.25">
      <c r="A12" t="s">
        <v>267</v>
      </c>
      <c r="B12">
        <v>0.42063492063491997</v>
      </c>
      <c r="C12">
        <v>0.55555555555555503</v>
      </c>
      <c r="D12">
        <v>0.60615384615384604</v>
      </c>
      <c r="E12">
        <v>0.58333333333333304</v>
      </c>
      <c r="F12">
        <v>0.57246376811594202</v>
      </c>
      <c r="G12">
        <v>0.59683794466403095</v>
      </c>
      <c r="H12">
        <v>0.71428571428571397</v>
      </c>
      <c r="I12">
        <v>0.80476190476190401</v>
      </c>
      <c r="J12">
        <v>0.7</v>
      </c>
      <c r="K12">
        <v>0.56725146198830401</v>
      </c>
      <c r="L12">
        <v>0.60784313725490102</v>
      </c>
      <c r="M12">
        <v>0.38412698412698398</v>
      </c>
      <c r="N12">
        <v>0.42063492063491997</v>
      </c>
      <c r="O12">
        <v>0.82199999999999995</v>
      </c>
      <c r="P12">
        <v>0</v>
      </c>
      <c r="Q12">
        <v>1</v>
      </c>
      <c r="R12">
        <v>1</v>
      </c>
      <c r="S12" t="e">
        <f>VLOOKUP(A12,wt_data!$A$7:$S$173,19,0)</f>
        <v>#N/A</v>
      </c>
    </row>
    <row r="13" spans="1:19" x14ac:dyDescent="0.25">
      <c r="A13" t="s">
        <v>25</v>
      </c>
      <c r="B13">
        <v>0.44708994708994698</v>
      </c>
      <c r="C13">
        <v>0.47863247863247799</v>
      </c>
      <c r="D13">
        <v>0.48307692307692301</v>
      </c>
      <c r="E13">
        <v>0.47</v>
      </c>
      <c r="F13">
        <v>0.39855072463768099</v>
      </c>
      <c r="G13">
        <v>0.30434782608695599</v>
      </c>
      <c r="H13">
        <v>0.28571428571428498</v>
      </c>
      <c r="I13">
        <v>0.33333333333333298</v>
      </c>
      <c r="J13">
        <v>0.33157894736842097</v>
      </c>
      <c r="K13">
        <v>0.31578947368421001</v>
      </c>
      <c r="L13">
        <v>0.37254901960784298</v>
      </c>
      <c r="M13">
        <v>0.19736263736263701</v>
      </c>
      <c r="N13">
        <v>0.28571428571428498</v>
      </c>
      <c r="O13">
        <v>2.5399999999999999E-2</v>
      </c>
      <c r="P13">
        <v>41.3793103799999</v>
      </c>
      <c r="Q13">
        <v>1</v>
      </c>
      <c r="R13">
        <v>1</v>
      </c>
      <c r="S13">
        <f>VLOOKUP(A13,wt_data!$A$7:$S$173,19,0)</f>
        <v>1</v>
      </c>
    </row>
    <row r="14" spans="1:19" x14ac:dyDescent="0.25">
      <c r="A14" t="s">
        <v>26</v>
      </c>
      <c r="B14">
        <v>0.386243386243386</v>
      </c>
      <c r="C14">
        <v>0.37321937321937299</v>
      </c>
      <c r="D14">
        <v>0.366153846153846</v>
      </c>
      <c r="E14">
        <v>0.38</v>
      </c>
      <c r="F14">
        <v>0.41304347826086901</v>
      </c>
      <c r="G14">
        <v>0.47826086956521702</v>
      </c>
      <c r="H14">
        <v>0.51948051948051899</v>
      </c>
      <c r="I14">
        <v>0.54761904761904701</v>
      </c>
      <c r="J14">
        <v>0.65789473684210498</v>
      </c>
      <c r="K14">
        <v>0.69005847953216304</v>
      </c>
      <c r="L14">
        <v>0.60130718954248297</v>
      </c>
      <c r="M14">
        <v>0.32390463337831699</v>
      </c>
      <c r="N14">
        <v>0.366153846153846</v>
      </c>
      <c r="O14">
        <v>0.24959999999999999</v>
      </c>
      <c r="P14">
        <v>13.7931034599999</v>
      </c>
      <c r="Q14">
        <v>0</v>
      </c>
      <c r="R14">
        <v>0</v>
      </c>
      <c r="S14">
        <f>VLOOKUP(A14,wt_data!$A$7:$S$173,19,0)</f>
        <v>1</v>
      </c>
    </row>
    <row r="15" spans="1:19" x14ac:dyDescent="0.25">
      <c r="A15" t="s">
        <v>27</v>
      </c>
      <c r="B15">
        <v>0.43650793650793601</v>
      </c>
      <c r="C15">
        <v>0.45299145299145299</v>
      </c>
      <c r="D15">
        <v>0.48</v>
      </c>
      <c r="E15">
        <v>0.456666666666666</v>
      </c>
      <c r="F15">
        <v>0.46376811594202899</v>
      </c>
      <c r="G15">
        <v>0.47826086956521702</v>
      </c>
      <c r="H15">
        <v>0.37662337662337603</v>
      </c>
      <c r="I15">
        <v>0.39047619047618998</v>
      </c>
      <c r="J15">
        <v>0.43157894736842101</v>
      </c>
      <c r="K15">
        <v>0.43859649122806998</v>
      </c>
      <c r="L15">
        <v>0.46405228758169897</v>
      </c>
      <c r="M15">
        <v>0.103376623376623</v>
      </c>
      <c r="N15">
        <v>0.37662337662337603</v>
      </c>
      <c r="O15">
        <v>0.44130000000000003</v>
      </c>
      <c r="P15">
        <v>41.3793103799999</v>
      </c>
      <c r="Q15">
        <v>1</v>
      </c>
      <c r="R15">
        <v>1</v>
      </c>
      <c r="S15">
        <f>VLOOKUP(A15,wt_data!$A$7:$S$173,19,0)</f>
        <v>0</v>
      </c>
    </row>
    <row r="16" spans="1:19" x14ac:dyDescent="0.25">
      <c r="A16" t="s">
        <v>28</v>
      </c>
      <c r="B16">
        <v>0.634920634920634</v>
      </c>
      <c r="C16">
        <v>0.60968660968660904</v>
      </c>
      <c r="D16">
        <v>0.61846153846153795</v>
      </c>
      <c r="E16">
        <v>0.60333333333333306</v>
      </c>
      <c r="F16">
        <v>0.55434782608695599</v>
      </c>
      <c r="G16">
        <v>0.52964426877470305</v>
      </c>
      <c r="H16">
        <v>0.48051948051948001</v>
      </c>
      <c r="I16">
        <v>0.44761904761904697</v>
      </c>
      <c r="J16">
        <v>0.42631578947368398</v>
      </c>
      <c r="K16">
        <v>0.426900584795321</v>
      </c>
      <c r="L16">
        <v>0.39215686274509798</v>
      </c>
      <c r="M16">
        <v>0.24276377217553599</v>
      </c>
      <c r="N16">
        <v>0.39215686274509798</v>
      </c>
      <c r="O16">
        <v>0.59279999999999999</v>
      </c>
      <c r="P16">
        <v>68.965517299999902</v>
      </c>
      <c r="Q16">
        <v>0</v>
      </c>
      <c r="R16">
        <v>0</v>
      </c>
      <c r="S16">
        <f>VLOOKUP(A16,wt_data!$A$7:$S$173,19,0)</f>
        <v>0</v>
      </c>
    </row>
    <row r="17" spans="1:19" x14ac:dyDescent="0.25">
      <c r="A17" t="s">
        <v>268</v>
      </c>
      <c r="B17">
        <v>0.61904761904761896</v>
      </c>
      <c r="C17">
        <v>0.683760683760683</v>
      </c>
      <c r="D17">
        <v>0.67692307692307696</v>
      </c>
      <c r="E17">
        <v>0.63666666666666605</v>
      </c>
      <c r="F17">
        <v>0.59782608695652095</v>
      </c>
      <c r="G17">
        <v>0.561264822134387</v>
      </c>
      <c r="H17">
        <v>0.53679653679653605</v>
      </c>
      <c r="I17">
        <v>0.476190476190476</v>
      </c>
      <c r="J17">
        <v>0.48421052631578898</v>
      </c>
      <c r="K17">
        <v>0.52046783625730997</v>
      </c>
      <c r="L17">
        <v>0.60130718954248297</v>
      </c>
      <c r="M17">
        <v>0.207570207570207</v>
      </c>
      <c r="N17">
        <v>0.476190476190476</v>
      </c>
      <c r="O17">
        <v>0.99390000000000001</v>
      </c>
      <c r="P17">
        <v>48.275862109999899</v>
      </c>
      <c r="Q17">
        <v>0</v>
      </c>
      <c r="R17">
        <v>0</v>
      </c>
      <c r="S17" t="e">
        <f>VLOOKUP(A17,wt_data!$A$7:$S$173,19,0)</f>
        <v>#N/A</v>
      </c>
    </row>
    <row r="18" spans="1:19" x14ac:dyDescent="0.25">
      <c r="A18" t="s">
        <v>29</v>
      </c>
      <c r="B18">
        <v>0.70899470899470896</v>
      </c>
      <c r="C18">
        <v>0.64957264957264904</v>
      </c>
      <c r="D18">
        <v>0.64</v>
      </c>
      <c r="E18">
        <v>0.65333333333333299</v>
      </c>
      <c r="F18">
        <v>0.65217391304347805</v>
      </c>
      <c r="G18">
        <v>0.65217391304347805</v>
      </c>
      <c r="H18">
        <v>0.61038961038961004</v>
      </c>
      <c r="I18">
        <v>0.56190476190476102</v>
      </c>
      <c r="J18">
        <v>0.47894736842105201</v>
      </c>
      <c r="K18">
        <v>0.44444444444444398</v>
      </c>
      <c r="L18">
        <v>0.42483660130718898</v>
      </c>
      <c r="M18">
        <v>0.28415810768751898</v>
      </c>
      <c r="N18">
        <v>0.42483660130718898</v>
      </c>
      <c r="O18">
        <v>0.85160000000000002</v>
      </c>
      <c r="P18">
        <v>68.965517299999902</v>
      </c>
      <c r="Q18">
        <v>0</v>
      </c>
      <c r="R18">
        <v>0</v>
      </c>
      <c r="S18">
        <f>VLOOKUP(A18,wt_data!$A$7:$S$173,19,0)</f>
        <v>0</v>
      </c>
    </row>
    <row r="19" spans="1:19" x14ac:dyDescent="0.25">
      <c r="A19" t="s">
        <v>124</v>
      </c>
      <c r="B19">
        <v>0.38888888888888801</v>
      </c>
      <c r="C19">
        <v>0.447293447293447</v>
      </c>
      <c r="D19">
        <v>0.47384615384615297</v>
      </c>
      <c r="E19">
        <v>0.49333333333333301</v>
      </c>
      <c r="F19">
        <v>0.48188405797101402</v>
      </c>
      <c r="G19">
        <v>0.47826086956521702</v>
      </c>
      <c r="H19">
        <v>0.49783549783549702</v>
      </c>
      <c r="I19">
        <v>0.49523809523809498</v>
      </c>
      <c r="J19">
        <v>0.42105263157894701</v>
      </c>
      <c r="K19">
        <v>0.33918128654970697</v>
      </c>
      <c r="L19">
        <v>0.36601307189542398</v>
      </c>
      <c r="M19">
        <v>0.15865421128578999</v>
      </c>
      <c r="N19">
        <v>0.33918128654970697</v>
      </c>
      <c r="O19">
        <v>0.1651</v>
      </c>
      <c r="P19">
        <v>62.068965569999897</v>
      </c>
      <c r="Q19">
        <v>0</v>
      </c>
      <c r="R19">
        <v>0</v>
      </c>
      <c r="S19">
        <f>VLOOKUP(A19,wt_data!$A$7:$S$173,19,0)</f>
        <v>1</v>
      </c>
    </row>
    <row r="20" spans="1:19" x14ac:dyDescent="0.25">
      <c r="A20" t="s">
        <v>133</v>
      </c>
      <c r="B20">
        <v>0.37566137566137497</v>
      </c>
      <c r="C20">
        <v>0.34472934472934402</v>
      </c>
      <c r="D20">
        <v>0.37538461538461498</v>
      </c>
      <c r="E20">
        <v>0.43</v>
      </c>
      <c r="F20">
        <v>0.42391304347825998</v>
      </c>
      <c r="G20">
        <v>0.45849802371541498</v>
      </c>
      <c r="H20">
        <v>0.445887445887445</v>
      </c>
      <c r="I20">
        <v>0.371428571428571</v>
      </c>
      <c r="J20">
        <v>0.326315789473684</v>
      </c>
      <c r="K20">
        <v>0.33333333333333298</v>
      </c>
      <c r="L20">
        <v>0.39215686274509798</v>
      </c>
      <c r="M20">
        <v>0.13218223424173001</v>
      </c>
      <c r="N20">
        <v>0.326315789473684</v>
      </c>
      <c r="O20">
        <v>0.10879999999999999</v>
      </c>
      <c r="P20">
        <v>55.172413839999898</v>
      </c>
      <c r="Q20">
        <v>1</v>
      </c>
      <c r="R20">
        <v>1</v>
      </c>
      <c r="S20">
        <f>VLOOKUP(A20,wt_data!$A$7:$S$173,19,0)</f>
        <v>1</v>
      </c>
    </row>
    <row r="21" spans="1:19" x14ac:dyDescent="0.25">
      <c r="A21" t="s">
        <v>182</v>
      </c>
      <c r="B21">
        <v>0.18518518518518501</v>
      </c>
      <c r="C21">
        <v>0.15954415954415899</v>
      </c>
      <c r="D21">
        <v>0.12923076923076901</v>
      </c>
      <c r="E21">
        <v>0.163333333333333</v>
      </c>
      <c r="F21">
        <v>0.115942028985507</v>
      </c>
      <c r="G21">
        <v>6.3241106719367501E-2</v>
      </c>
      <c r="H21">
        <v>9.0909090909090898E-2</v>
      </c>
      <c r="I21">
        <v>0.128571428571428</v>
      </c>
      <c r="J21">
        <v>0.163157894736842</v>
      </c>
      <c r="K21">
        <v>0.13450292397660801</v>
      </c>
      <c r="L21">
        <v>0.11764705882352899</v>
      </c>
      <c r="M21">
        <v>0.12194407846581699</v>
      </c>
      <c r="N21">
        <v>6.3241106719367501E-2</v>
      </c>
      <c r="O21">
        <v>0</v>
      </c>
      <c r="P21">
        <v>34.482758649999901</v>
      </c>
      <c r="Q21">
        <v>1</v>
      </c>
      <c r="R21">
        <v>1</v>
      </c>
      <c r="S21">
        <f>VLOOKUP(A21,wt_data!$A$7:$S$173,19,0)</f>
        <v>1</v>
      </c>
    </row>
    <row r="22" spans="1:19" x14ac:dyDescent="0.25">
      <c r="A22" t="s">
        <v>158</v>
      </c>
      <c r="B22">
        <v>0.15343915343915299</v>
      </c>
      <c r="C22">
        <v>0.17663817663817599</v>
      </c>
      <c r="D22">
        <v>0.19076923076923</v>
      </c>
      <c r="E22">
        <v>0.16666666666666599</v>
      </c>
      <c r="F22">
        <v>0.15217391304347799</v>
      </c>
      <c r="G22">
        <v>0.22924901185770699</v>
      </c>
      <c r="H22">
        <v>0.21212121212121199</v>
      </c>
      <c r="I22">
        <v>0.19523809523809499</v>
      </c>
      <c r="J22">
        <v>0.21052631578947301</v>
      </c>
      <c r="K22">
        <v>0.27485380116959002</v>
      </c>
      <c r="L22">
        <v>0.25490196078431299</v>
      </c>
      <c r="M22">
        <v>0.122679888126112</v>
      </c>
      <c r="N22">
        <v>0.15217391304347799</v>
      </c>
      <c r="O22">
        <v>0</v>
      </c>
      <c r="P22">
        <v>27.586206919999899</v>
      </c>
      <c r="Q22">
        <v>0</v>
      </c>
      <c r="R22">
        <v>0</v>
      </c>
      <c r="S22">
        <f>VLOOKUP(A22,wt_data!$A$7:$S$173,19,0)</f>
        <v>1</v>
      </c>
    </row>
    <row r="23" spans="1:19" x14ac:dyDescent="0.25">
      <c r="A23" t="s">
        <v>183</v>
      </c>
      <c r="B23">
        <v>0.216931216931216</v>
      </c>
      <c r="C23">
        <v>0.19658119658119599</v>
      </c>
      <c r="D23">
        <v>0.16</v>
      </c>
      <c r="E23">
        <v>0.17333333333333301</v>
      </c>
      <c r="F23">
        <v>0.13405797101449199</v>
      </c>
      <c r="G23">
        <v>0.122529644268774</v>
      </c>
      <c r="H23">
        <v>0.168831168831168</v>
      </c>
      <c r="I23">
        <v>0.17619047619047601</v>
      </c>
      <c r="J23">
        <v>0.163157894736842</v>
      </c>
      <c r="K23">
        <v>0.128654970760233</v>
      </c>
      <c r="L23">
        <v>0.16339869281045699</v>
      </c>
      <c r="M23">
        <v>9.4401572662442201E-2</v>
      </c>
      <c r="N23">
        <v>0.122529644268774</v>
      </c>
      <c r="O23">
        <v>0</v>
      </c>
      <c r="P23">
        <v>34.482758649999901</v>
      </c>
      <c r="Q23">
        <v>0</v>
      </c>
      <c r="R23">
        <v>0</v>
      </c>
      <c r="S23">
        <f>VLOOKUP(A23,wt_data!$A$7:$S$173,19,0)</f>
        <v>1</v>
      </c>
    </row>
    <row r="24" spans="1:19" x14ac:dyDescent="0.25">
      <c r="A24" t="s">
        <v>181</v>
      </c>
      <c r="B24">
        <v>0.158730158730158</v>
      </c>
      <c r="C24">
        <v>0.18518518518518501</v>
      </c>
      <c r="D24">
        <v>0.193846153846153</v>
      </c>
      <c r="E24">
        <v>0.176666666666666</v>
      </c>
      <c r="F24">
        <v>0.16304347826086901</v>
      </c>
      <c r="G24">
        <v>0.24110671936758801</v>
      </c>
      <c r="H24">
        <v>0.22510822510822501</v>
      </c>
      <c r="I24">
        <v>0.17619047619047601</v>
      </c>
      <c r="J24">
        <v>0.20526315789473601</v>
      </c>
      <c r="K24">
        <v>0.29239766081871299</v>
      </c>
      <c r="L24">
        <v>0.32026143790849598</v>
      </c>
      <c r="M24">
        <v>0.16153127917833701</v>
      </c>
      <c r="N24">
        <v>0.158730158730158</v>
      </c>
      <c r="O24">
        <v>0</v>
      </c>
      <c r="P24">
        <v>0</v>
      </c>
      <c r="Q24">
        <v>0</v>
      </c>
      <c r="R24">
        <v>0</v>
      </c>
      <c r="S24">
        <f>VLOOKUP(A24,wt_data!$A$7:$S$173,19,0)</f>
        <v>1</v>
      </c>
    </row>
    <row r="25" spans="1:19" x14ac:dyDescent="0.25">
      <c r="A25" t="s">
        <v>269</v>
      </c>
      <c r="B25">
        <v>0.33597883597883599</v>
      </c>
      <c r="C25">
        <v>0.296296296296296</v>
      </c>
      <c r="D25">
        <v>0.24</v>
      </c>
      <c r="E25">
        <v>0.26</v>
      </c>
      <c r="F25">
        <v>0.27173913043478198</v>
      </c>
      <c r="G25">
        <v>0.26482213438735103</v>
      </c>
      <c r="H25">
        <v>0.30303030303030298</v>
      </c>
      <c r="I25">
        <v>0.28095238095238001</v>
      </c>
      <c r="J25">
        <v>0.27368421052631497</v>
      </c>
      <c r="K25">
        <v>0.27485380116959002</v>
      </c>
      <c r="L25">
        <v>0.33333333333333298</v>
      </c>
      <c r="M25">
        <v>9.5978835978835997E-2</v>
      </c>
      <c r="N25">
        <v>0.24</v>
      </c>
      <c r="O25">
        <v>3.3999999999999998E-3</v>
      </c>
      <c r="P25">
        <v>13.7931034599999</v>
      </c>
      <c r="Q25">
        <v>0</v>
      </c>
      <c r="R25">
        <v>0</v>
      </c>
      <c r="S25" t="e">
        <f>VLOOKUP(A25,wt_data!$A$7:$S$173,19,0)</f>
        <v>#N/A</v>
      </c>
    </row>
    <row r="26" spans="1:19" x14ac:dyDescent="0.25">
      <c r="A26" t="s">
        <v>270</v>
      </c>
      <c r="B26">
        <v>0.37301587301587302</v>
      </c>
      <c r="C26">
        <v>0.39601139601139601</v>
      </c>
      <c r="D26">
        <v>0.42153846153846097</v>
      </c>
      <c r="E26">
        <v>0.43333333333333302</v>
      </c>
      <c r="F26">
        <v>0.42028985507246303</v>
      </c>
      <c r="G26">
        <v>0.39920948616600699</v>
      </c>
      <c r="H26">
        <v>0.36363636363636298</v>
      </c>
      <c r="I26">
        <v>0.31904761904761902</v>
      </c>
      <c r="J26">
        <v>0.36842105263157798</v>
      </c>
      <c r="K26">
        <v>0.40350877192982398</v>
      </c>
      <c r="L26">
        <v>0.49019607843137197</v>
      </c>
      <c r="M26">
        <v>0.171148459383753</v>
      </c>
      <c r="N26">
        <v>0.31904761904761902</v>
      </c>
      <c r="O26">
        <v>8.5099999999999995E-2</v>
      </c>
      <c r="P26">
        <v>48.275862109999899</v>
      </c>
      <c r="Q26">
        <v>0</v>
      </c>
      <c r="R26">
        <v>0</v>
      </c>
      <c r="S26" t="e">
        <f>VLOOKUP(A26,wt_data!$A$7:$S$173,19,0)</f>
        <v>#N/A</v>
      </c>
    </row>
    <row r="27" spans="1:19" x14ac:dyDescent="0.25">
      <c r="A27" t="s">
        <v>36</v>
      </c>
      <c r="B27">
        <v>0.476190476190476</v>
      </c>
      <c r="C27">
        <v>0.44159544159544101</v>
      </c>
      <c r="D27">
        <v>0.36</v>
      </c>
      <c r="E27">
        <v>0.31333333333333302</v>
      </c>
      <c r="F27">
        <v>0.35507246376811502</v>
      </c>
      <c r="G27">
        <v>0.40316205533596799</v>
      </c>
      <c r="H27">
        <v>0.42857142857142799</v>
      </c>
      <c r="I27">
        <v>0.49047619047619001</v>
      </c>
      <c r="J27">
        <v>0.56842105263157805</v>
      </c>
      <c r="K27">
        <v>0.67251461988304095</v>
      </c>
      <c r="L27">
        <v>0.73856209150326801</v>
      </c>
      <c r="M27">
        <v>0.425228758169934</v>
      </c>
      <c r="N27">
        <v>0.31333333333333302</v>
      </c>
      <c r="O27">
        <v>6.9699999999999998E-2</v>
      </c>
      <c r="P27">
        <v>20.6896551899999</v>
      </c>
      <c r="Q27">
        <v>0</v>
      </c>
      <c r="R27">
        <v>0</v>
      </c>
      <c r="S27">
        <f>VLOOKUP(A27,wt_data!$A$7:$S$173,19,0)</f>
        <v>0</v>
      </c>
    </row>
    <row r="28" spans="1:19" x14ac:dyDescent="0.25">
      <c r="A28" t="s">
        <v>37</v>
      </c>
      <c r="B28">
        <v>0.60317460317460303</v>
      </c>
      <c r="C28">
        <v>0.57549857549857497</v>
      </c>
      <c r="D28">
        <v>0.60615384615384604</v>
      </c>
      <c r="E28">
        <v>0.62333333333333296</v>
      </c>
      <c r="F28">
        <v>0.57971014492753603</v>
      </c>
      <c r="G28">
        <v>0.49011857707509798</v>
      </c>
      <c r="H28">
        <v>0.46320346320346301</v>
      </c>
      <c r="I28">
        <v>0.52857142857142803</v>
      </c>
      <c r="J28">
        <v>0.45789473684210502</v>
      </c>
      <c r="K28">
        <v>0.38011695906432702</v>
      </c>
      <c r="L28">
        <v>0.39869281045751598</v>
      </c>
      <c r="M28">
        <v>0.243216374269005</v>
      </c>
      <c r="N28">
        <v>0.38011695906432702</v>
      </c>
      <c r="O28">
        <v>0.40749999999999997</v>
      </c>
      <c r="P28">
        <v>62.068965569999897</v>
      </c>
      <c r="Q28">
        <v>0</v>
      </c>
      <c r="R28">
        <v>0</v>
      </c>
      <c r="S28">
        <f>VLOOKUP(A28,wt_data!$A$7:$S$173,19,0)</f>
        <v>0</v>
      </c>
    </row>
    <row r="29" spans="1:19" x14ac:dyDescent="0.25">
      <c r="A29" t="s">
        <v>271</v>
      </c>
      <c r="B29">
        <v>0.52116402116402105</v>
      </c>
      <c r="C29">
        <v>0.52136752136752096</v>
      </c>
      <c r="D29">
        <v>0.55692307692307697</v>
      </c>
      <c r="E29">
        <v>0.62666666666666604</v>
      </c>
      <c r="F29">
        <v>0.59782608695652095</v>
      </c>
      <c r="G29">
        <v>0.54150197628458496</v>
      </c>
      <c r="H29">
        <v>0.49783549783549702</v>
      </c>
      <c r="I29">
        <v>0.55714285714285705</v>
      </c>
      <c r="J29">
        <v>0.55263157894736803</v>
      </c>
      <c r="K29">
        <v>0.41520467836257302</v>
      </c>
      <c r="L29">
        <v>0.32679738562091498</v>
      </c>
      <c r="M29">
        <v>0.299869281045751</v>
      </c>
      <c r="N29">
        <v>0.32679738562091498</v>
      </c>
      <c r="O29">
        <v>0.1188</v>
      </c>
      <c r="P29">
        <v>68.965517299999902</v>
      </c>
      <c r="Q29">
        <v>0</v>
      </c>
      <c r="R29">
        <v>0</v>
      </c>
      <c r="S29" t="e">
        <f>VLOOKUP(A29,wt_data!$A$7:$S$173,19,0)</f>
        <v>#N/A</v>
      </c>
    </row>
    <row r="30" spans="1:19" x14ac:dyDescent="0.25">
      <c r="A30" t="s">
        <v>272</v>
      </c>
      <c r="B30">
        <v>0.56084656084656004</v>
      </c>
      <c r="C30">
        <v>0.61253561253561195</v>
      </c>
      <c r="D30">
        <v>0.58769230769230696</v>
      </c>
      <c r="E30">
        <v>0.50666666666666604</v>
      </c>
      <c r="F30">
        <v>0.51086956521739102</v>
      </c>
      <c r="G30">
        <v>0.58893280632411005</v>
      </c>
      <c r="H30">
        <v>0.61038961038961004</v>
      </c>
      <c r="I30">
        <v>0.55714285714285705</v>
      </c>
      <c r="J30">
        <v>0.46315789473684199</v>
      </c>
      <c r="K30">
        <v>0.42105263157894701</v>
      </c>
      <c r="L30">
        <v>0.40522875816993398</v>
      </c>
      <c r="M30">
        <v>0.207306854365677</v>
      </c>
      <c r="N30">
        <v>0.40522875816993398</v>
      </c>
      <c r="O30">
        <v>0.70760000000000001</v>
      </c>
      <c r="P30">
        <v>68.965517299999902</v>
      </c>
      <c r="Q30">
        <v>0</v>
      </c>
      <c r="R30">
        <v>0</v>
      </c>
      <c r="S30" t="e">
        <f>VLOOKUP(A30,wt_data!$A$7:$S$173,19,0)</f>
        <v>#N/A</v>
      </c>
    </row>
    <row r="31" spans="1:19" x14ac:dyDescent="0.25">
      <c r="A31" t="s">
        <v>273</v>
      </c>
      <c r="B31">
        <v>0.33333333333333298</v>
      </c>
      <c r="C31">
        <v>0.41595441595441501</v>
      </c>
      <c r="D31">
        <v>0.49846153846153801</v>
      </c>
      <c r="E31">
        <v>0.53666666666666596</v>
      </c>
      <c r="F31">
        <v>0.50362318840579701</v>
      </c>
      <c r="G31">
        <v>0.470355731225296</v>
      </c>
      <c r="H31">
        <v>0.45887445887445799</v>
      </c>
      <c r="I31">
        <v>0.47142857142857097</v>
      </c>
      <c r="J31">
        <v>0.42105263157894701</v>
      </c>
      <c r="K31">
        <v>0.31578947368421001</v>
      </c>
      <c r="L31">
        <v>0.34640522875816898</v>
      </c>
      <c r="M31">
        <v>0.22087719298245601</v>
      </c>
      <c r="N31">
        <v>0.31578947368421001</v>
      </c>
      <c r="O31">
        <v>7.4499999999999997E-2</v>
      </c>
      <c r="P31">
        <v>62.068965569999897</v>
      </c>
      <c r="Q31">
        <v>0</v>
      </c>
      <c r="R31">
        <v>0</v>
      </c>
      <c r="S31" t="e">
        <f>VLOOKUP(A31,wt_data!$A$7:$S$173,19,0)</f>
        <v>#N/A</v>
      </c>
    </row>
    <row r="32" spans="1:19" x14ac:dyDescent="0.25">
      <c r="A32" t="s">
        <v>274</v>
      </c>
      <c r="B32">
        <v>0.55555555555555503</v>
      </c>
      <c r="C32">
        <v>0.52136752136752096</v>
      </c>
      <c r="D32">
        <v>0.507692307692307</v>
      </c>
      <c r="E32">
        <v>0.49666666666666598</v>
      </c>
      <c r="F32">
        <v>0.56884057971014401</v>
      </c>
      <c r="G32">
        <v>0.52569169960474305</v>
      </c>
      <c r="H32">
        <v>0.32900432900432902</v>
      </c>
      <c r="I32">
        <v>0.25714285714285701</v>
      </c>
      <c r="J32">
        <v>0.41052631578947302</v>
      </c>
      <c r="K32">
        <v>0.51461988304093498</v>
      </c>
      <c r="L32">
        <v>0.47712418300653597</v>
      </c>
      <c r="M32">
        <v>0.31169772256728701</v>
      </c>
      <c r="N32">
        <v>0.25714285714285701</v>
      </c>
      <c r="O32">
        <v>6.1000000000000004E-3</v>
      </c>
      <c r="P32">
        <v>48.275862109999899</v>
      </c>
      <c r="Q32">
        <v>1</v>
      </c>
      <c r="R32">
        <v>1</v>
      </c>
      <c r="S32" t="e">
        <f>VLOOKUP(A32,wt_data!$A$7:$S$173,19,0)</f>
        <v>#N/A</v>
      </c>
    </row>
    <row r="33" spans="1:19" x14ac:dyDescent="0.25">
      <c r="A33" t="s">
        <v>275</v>
      </c>
      <c r="B33">
        <v>0.28306878306878303</v>
      </c>
      <c r="C33">
        <v>0.27920227920227902</v>
      </c>
      <c r="D33">
        <v>0.366153846153846</v>
      </c>
      <c r="E33">
        <v>0.46666666666666601</v>
      </c>
      <c r="F33">
        <v>0.47463768115942001</v>
      </c>
      <c r="G33">
        <v>0.47430830039525601</v>
      </c>
      <c r="H33">
        <v>0.50216450216450204</v>
      </c>
      <c r="I33">
        <v>0.61428571428571399</v>
      </c>
      <c r="J33">
        <v>0.63684210526315699</v>
      </c>
      <c r="K33">
        <v>0.53801169590643205</v>
      </c>
      <c r="L33">
        <v>0.33333333333333298</v>
      </c>
      <c r="M33">
        <v>0.35763982606087802</v>
      </c>
      <c r="N33">
        <v>0.27920227920227902</v>
      </c>
      <c r="O33">
        <v>1.8599999999999998E-2</v>
      </c>
      <c r="P33">
        <v>6.8965517299999899</v>
      </c>
      <c r="Q33">
        <v>0</v>
      </c>
      <c r="R33">
        <v>0</v>
      </c>
      <c r="S33" t="e">
        <f>VLOOKUP(A33,wt_data!$A$7:$S$173,19,0)</f>
        <v>#N/A</v>
      </c>
    </row>
    <row r="34" spans="1:19" x14ac:dyDescent="0.25">
      <c r="A34" t="s">
        <v>127</v>
      </c>
      <c r="B34">
        <v>0.65608465608465605</v>
      </c>
      <c r="C34">
        <v>0.60968660968660904</v>
      </c>
      <c r="D34">
        <v>0.54769230769230703</v>
      </c>
      <c r="E34">
        <v>0.55666666666666598</v>
      </c>
      <c r="F34">
        <v>0.59782608695652095</v>
      </c>
      <c r="G34">
        <v>0.60474308300395196</v>
      </c>
      <c r="H34">
        <v>0.52380952380952295</v>
      </c>
      <c r="I34">
        <v>0.46666666666666601</v>
      </c>
      <c r="J34">
        <v>0.442105263157894</v>
      </c>
      <c r="K34">
        <v>0.47368421052631499</v>
      </c>
      <c r="L34">
        <v>0.47058823529411697</v>
      </c>
      <c r="M34">
        <v>0.21397939292676099</v>
      </c>
      <c r="N34">
        <v>0.442105263157894</v>
      </c>
      <c r="O34">
        <v>0.93410000000000004</v>
      </c>
      <c r="P34">
        <v>55.172413839999898</v>
      </c>
      <c r="Q34">
        <v>0</v>
      </c>
      <c r="R34">
        <v>0</v>
      </c>
      <c r="S34">
        <f>VLOOKUP(A34,wt_data!$A$7:$S$173,19,0)</f>
        <v>1</v>
      </c>
    </row>
    <row r="35" spans="1:19" x14ac:dyDescent="0.25">
      <c r="A35" t="s">
        <v>30</v>
      </c>
      <c r="B35">
        <v>0.55820105820105803</v>
      </c>
      <c r="C35">
        <v>0.52991452991452903</v>
      </c>
      <c r="D35">
        <v>0.56923076923076898</v>
      </c>
      <c r="E35">
        <v>0.57333333333333303</v>
      </c>
      <c r="F35">
        <v>0.50724637681159401</v>
      </c>
      <c r="G35">
        <v>0.43083003952569099</v>
      </c>
      <c r="H35">
        <v>0.415584415584415</v>
      </c>
      <c r="I35">
        <v>0.53809523809523796</v>
      </c>
      <c r="J35">
        <v>0.66315789473684195</v>
      </c>
      <c r="K35">
        <v>0.69005847953216304</v>
      </c>
      <c r="L35">
        <v>0.57516339869280997</v>
      </c>
      <c r="M35">
        <v>0.27447406394774798</v>
      </c>
      <c r="N35">
        <v>0.415584415584415</v>
      </c>
      <c r="O35">
        <v>0.78110000000000002</v>
      </c>
      <c r="P35">
        <v>41.3793103799999</v>
      </c>
      <c r="Q35">
        <v>1</v>
      </c>
      <c r="R35">
        <v>1</v>
      </c>
      <c r="S35">
        <f>VLOOKUP(A35,wt_data!$A$7:$S$173,19,0)</f>
        <v>1</v>
      </c>
    </row>
    <row r="36" spans="1:19" x14ac:dyDescent="0.25">
      <c r="A36" t="s">
        <v>31</v>
      </c>
      <c r="B36">
        <v>0.42063492063491997</v>
      </c>
      <c r="C36">
        <v>0.487179487179487</v>
      </c>
      <c r="D36">
        <v>0.56923076923076898</v>
      </c>
      <c r="E36">
        <v>0.54666666666666597</v>
      </c>
      <c r="F36">
        <v>0.51449275362318803</v>
      </c>
      <c r="G36">
        <v>0.42687747035573098</v>
      </c>
      <c r="H36">
        <v>0.35064935064934999</v>
      </c>
      <c r="I36">
        <v>0.395238095238095</v>
      </c>
      <c r="J36">
        <v>0.43684210526315698</v>
      </c>
      <c r="K36">
        <v>0.426900584795321</v>
      </c>
      <c r="L36">
        <v>0.41830065359477098</v>
      </c>
      <c r="M36">
        <v>0.218581418581418</v>
      </c>
      <c r="N36">
        <v>0.35064935064934999</v>
      </c>
      <c r="O36">
        <v>0.22869999999999999</v>
      </c>
      <c r="P36">
        <v>41.3793103799999</v>
      </c>
      <c r="Q36">
        <v>1</v>
      </c>
      <c r="R36">
        <v>1</v>
      </c>
      <c r="S36">
        <f>VLOOKUP(A36,wt_data!$A$7:$S$173,19,0)</f>
        <v>1</v>
      </c>
    </row>
    <row r="37" spans="1:19" x14ac:dyDescent="0.25">
      <c r="A37" t="s">
        <v>109</v>
      </c>
      <c r="B37">
        <v>0.46825396825396798</v>
      </c>
      <c r="C37">
        <v>0.43304843304843299</v>
      </c>
      <c r="D37">
        <v>0.44615384615384601</v>
      </c>
      <c r="E37">
        <v>0.50333333333333297</v>
      </c>
      <c r="F37">
        <v>0.55797101449275299</v>
      </c>
      <c r="G37">
        <v>0.58498023715415004</v>
      </c>
      <c r="H37">
        <v>0.56277056277056203</v>
      </c>
      <c r="I37">
        <v>0.52380952380952295</v>
      </c>
      <c r="J37">
        <v>0.52631578947368396</v>
      </c>
      <c r="K37">
        <v>0.56140350877192902</v>
      </c>
      <c r="L37">
        <v>0.58169934640522802</v>
      </c>
      <c r="M37">
        <v>0.15193180410571699</v>
      </c>
      <c r="N37">
        <v>0.43304843304843299</v>
      </c>
      <c r="O37">
        <v>0.89729999999999999</v>
      </c>
      <c r="P37">
        <v>6.8965517299999899</v>
      </c>
      <c r="Q37">
        <v>0</v>
      </c>
      <c r="R37">
        <v>0</v>
      </c>
      <c r="S37">
        <f>VLOOKUP(A37,wt_data!$A$7:$S$173,19,0)</f>
        <v>1</v>
      </c>
    </row>
    <row r="38" spans="1:19" x14ac:dyDescent="0.25">
      <c r="A38" t="s">
        <v>54</v>
      </c>
      <c r="B38">
        <v>0.56878306878306795</v>
      </c>
      <c r="C38">
        <v>0.60113960113960097</v>
      </c>
      <c r="D38">
        <v>0.581538461538461</v>
      </c>
      <c r="E38">
        <v>0.5</v>
      </c>
      <c r="F38">
        <v>0.467391304347826</v>
      </c>
      <c r="G38">
        <v>0.39130434782608697</v>
      </c>
      <c r="H38">
        <v>0.32900432900432902</v>
      </c>
      <c r="I38">
        <v>0.35714285714285698</v>
      </c>
      <c r="J38">
        <v>0.31578947368421001</v>
      </c>
      <c r="K38">
        <v>0.33333333333333298</v>
      </c>
      <c r="L38">
        <v>0.43790849673202598</v>
      </c>
      <c r="M38">
        <v>0.28535012745539001</v>
      </c>
      <c r="N38">
        <v>0.31578947368421001</v>
      </c>
      <c r="O38">
        <v>7.8100000000000003E-2</v>
      </c>
      <c r="P38">
        <v>55.172413839999898</v>
      </c>
      <c r="Q38">
        <v>0</v>
      </c>
      <c r="R38">
        <v>0</v>
      </c>
      <c r="S38">
        <f>VLOOKUP(A38,wt_data!$A$7:$S$173,19,0)</f>
        <v>0</v>
      </c>
    </row>
    <row r="39" spans="1:19" x14ac:dyDescent="0.25">
      <c r="A39" t="s">
        <v>55</v>
      </c>
      <c r="B39">
        <v>0.41269841269841201</v>
      </c>
      <c r="C39">
        <v>0.38746438746438699</v>
      </c>
      <c r="D39">
        <v>0.35692307692307601</v>
      </c>
      <c r="E39">
        <v>0.44666666666666599</v>
      </c>
      <c r="F39">
        <v>0.49275362318840499</v>
      </c>
      <c r="G39">
        <v>0.33992094861659999</v>
      </c>
      <c r="H39">
        <v>0.277056277056277</v>
      </c>
      <c r="I39">
        <v>0.266666666666666</v>
      </c>
      <c r="J39">
        <v>0.23684210526315699</v>
      </c>
      <c r="K39">
        <v>0.42105263157894701</v>
      </c>
      <c r="L39">
        <v>0.59477124183006502</v>
      </c>
      <c r="M39">
        <v>0.357929136566907</v>
      </c>
      <c r="N39">
        <v>0.23684210526315699</v>
      </c>
      <c r="O39">
        <v>2.0999999999999999E-3</v>
      </c>
      <c r="P39">
        <v>55.172413839999898</v>
      </c>
      <c r="Q39">
        <v>1</v>
      </c>
      <c r="R39">
        <v>1</v>
      </c>
      <c r="S39">
        <f>VLOOKUP(A39,wt_data!$A$7:$S$173,19,0)</f>
        <v>0</v>
      </c>
    </row>
    <row r="40" spans="1:19" x14ac:dyDescent="0.25">
      <c r="A40" t="s">
        <v>32</v>
      </c>
      <c r="B40">
        <v>0.38095238095237999</v>
      </c>
      <c r="C40">
        <v>0.37321937321937299</v>
      </c>
      <c r="D40">
        <v>0.41538461538461502</v>
      </c>
      <c r="E40">
        <v>0.483333333333333</v>
      </c>
      <c r="F40">
        <v>0.53985507246376796</v>
      </c>
      <c r="G40">
        <v>0.51383399209486103</v>
      </c>
      <c r="H40">
        <v>0.51948051948051899</v>
      </c>
      <c r="I40">
        <v>0.59047619047619004</v>
      </c>
      <c r="J40">
        <v>0.64210526315789396</v>
      </c>
      <c r="K40">
        <v>0.69590643274853803</v>
      </c>
      <c r="L40">
        <v>0.67973856209150296</v>
      </c>
      <c r="M40">
        <v>0.32268705952916399</v>
      </c>
      <c r="N40">
        <v>0.37321937321937299</v>
      </c>
      <c r="O40">
        <v>0.41439999999999999</v>
      </c>
      <c r="P40">
        <v>6.8965517299999899</v>
      </c>
      <c r="Q40">
        <v>0</v>
      </c>
      <c r="R40">
        <v>0</v>
      </c>
      <c r="S40">
        <f>VLOOKUP(A40,wt_data!$A$7:$S$173,19,0)</f>
        <v>1</v>
      </c>
    </row>
    <row r="41" spans="1:19" x14ac:dyDescent="0.25">
      <c r="A41" t="s">
        <v>33</v>
      </c>
      <c r="B41">
        <v>0.57936507936507897</v>
      </c>
      <c r="C41">
        <v>0.60398860398860399</v>
      </c>
      <c r="D41">
        <v>0.49538461538461498</v>
      </c>
      <c r="E41">
        <v>0.37</v>
      </c>
      <c r="F41">
        <v>0.26811594202898498</v>
      </c>
      <c r="G41">
        <v>0.32411067193675802</v>
      </c>
      <c r="H41">
        <v>0.40259740259740201</v>
      </c>
      <c r="I41">
        <v>0.48095238095238002</v>
      </c>
      <c r="J41">
        <v>0.557894736842105</v>
      </c>
      <c r="K41">
        <v>0.55555555555555503</v>
      </c>
      <c r="L41">
        <v>0.62091503267973802</v>
      </c>
      <c r="M41">
        <v>0.35279909065075299</v>
      </c>
      <c r="N41">
        <v>0.26811594202898498</v>
      </c>
      <c r="O41">
        <v>9.9000000000000008E-3</v>
      </c>
      <c r="P41">
        <v>27.586206919999899</v>
      </c>
      <c r="Q41">
        <v>0</v>
      </c>
      <c r="R41">
        <v>0</v>
      </c>
      <c r="S41">
        <f>VLOOKUP(A41,wt_data!$A$7:$S$173,19,0)</f>
        <v>1</v>
      </c>
    </row>
    <row r="42" spans="1:19" x14ac:dyDescent="0.25">
      <c r="A42" t="s">
        <v>58</v>
      </c>
      <c r="B42">
        <v>0.23544973544973499</v>
      </c>
      <c r="C42">
        <v>0.32478632478632402</v>
      </c>
      <c r="D42">
        <v>0.42769230769230698</v>
      </c>
      <c r="E42">
        <v>0.56333333333333302</v>
      </c>
      <c r="F42">
        <v>0.66304347826086896</v>
      </c>
      <c r="G42">
        <v>0.65612648221343794</v>
      </c>
      <c r="H42">
        <v>0.59307359307359298</v>
      </c>
      <c r="I42">
        <v>0.50952380952380905</v>
      </c>
      <c r="J42">
        <v>0.50526315789473597</v>
      </c>
      <c r="K42">
        <v>0.49707602339181201</v>
      </c>
      <c r="L42">
        <v>0.50326797385620903</v>
      </c>
      <c r="M42">
        <v>0.42759374281113399</v>
      </c>
      <c r="N42">
        <v>0.23544973544973499</v>
      </c>
      <c r="O42">
        <v>0</v>
      </c>
      <c r="P42">
        <v>0</v>
      </c>
      <c r="Q42">
        <v>1</v>
      </c>
      <c r="R42">
        <v>1</v>
      </c>
      <c r="S42">
        <f>VLOOKUP(A42,wt_data!$A$7:$S$173,19,0)</f>
        <v>0</v>
      </c>
    </row>
    <row r="43" spans="1:19" x14ac:dyDescent="0.25">
      <c r="A43" t="s">
        <v>59</v>
      </c>
      <c r="B43">
        <v>0.54761904761904701</v>
      </c>
      <c r="C43">
        <v>0.467236467236467</v>
      </c>
      <c r="D43">
        <v>0.54461538461538395</v>
      </c>
      <c r="E43">
        <v>0.60333333333333306</v>
      </c>
      <c r="F43">
        <v>0.65217391304347805</v>
      </c>
      <c r="G43">
        <v>0.66798418972331997</v>
      </c>
      <c r="H43">
        <v>0.57142857142857095</v>
      </c>
      <c r="I43">
        <v>0.46190476190476099</v>
      </c>
      <c r="J43">
        <v>0.36842105263157798</v>
      </c>
      <c r="K43">
        <v>0.502923976608187</v>
      </c>
      <c r="L43">
        <v>0.63398692810457502</v>
      </c>
      <c r="M43">
        <v>0.29956313709174098</v>
      </c>
      <c r="N43">
        <v>0.36842105263157798</v>
      </c>
      <c r="O43">
        <v>6.1000000000000004E-3</v>
      </c>
      <c r="P43">
        <v>55.172413839999898</v>
      </c>
      <c r="Q43">
        <v>0</v>
      </c>
      <c r="R43">
        <v>0</v>
      </c>
      <c r="S43">
        <f>VLOOKUP(A43,wt_data!$A$7:$S$173,19,0)</f>
        <v>0</v>
      </c>
    </row>
    <row r="44" spans="1:19" x14ac:dyDescent="0.25">
      <c r="A44" t="s">
        <v>63</v>
      </c>
      <c r="B44">
        <v>0.69047619047619002</v>
      </c>
      <c r="C44">
        <v>0.63532763532763503</v>
      </c>
      <c r="D44">
        <v>0.62769230769230699</v>
      </c>
      <c r="E44">
        <v>0.66</v>
      </c>
      <c r="F44">
        <v>0.65579710144927505</v>
      </c>
      <c r="G44">
        <v>0.61660079051383399</v>
      </c>
      <c r="H44">
        <v>0.56709956709956699</v>
      </c>
      <c r="I44">
        <v>0.57142857142857095</v>
      </c>
      <c r="J44">
        <v>0.53157894736842104</v>
      </c>
      <c r="K44">
        <v>0.43274853801169499</v>
      </c>
      <c r="L44">
        <v>0.43790849673202598</v>
      </c>
      <c r="M44">
        <v>0.25772765246449397</v>
      </c>
      <c r="N44">
        <v>0.43274853801169499</v>
      </c>
      <c r="O44">
        <v>0.89759999999999995</v>
      </c>
      <c r="P44">
        <v>62.068965569999897</v>
      </c>
      <c r="Q44">
        <v>1</v>
      </c>
      <c r="R44">
        <v>1</v>
      </c>
      <c r="S44">
        <f>VLOOKUP(A44,wt_data!$A$7:$S$173,19,0)</f>
        <v>0</v>
      </c>
    </row>
    <row r="45" spans="1:19" x14ac:dyDescent="0.25">
      <c r="A45" t="s">
        <v>64</v>
      </c>
      <c r="B45">
        <v>0.58201058201058198</v>
      </c>
      <c r="C45">
        <v>0.55555555555555503</v>
      </c>
      <c r="D45">
        <v>0.54461538461538395</v>
      </c>
      <c r="E45">
        <v>0.52666666666666595</v>
      </c>
      <c r="F45">
        <v>0.44565217391304301</v>
      </c>
      <c r="G45">
        <v>0.48616600790513798</v>
      </c>
      <c r="H45">
        <v>0.59307359307359298</v>
      </c>
      <c r="I45">
        <v>0.73809523809523803</v>
      </c>
      <c r="J45">
        <v>0.72631578947368403</v>
      </c>
      <c r="K45">
        <v>0.63742690058479501</v>
      </c>
      <c r="L45">
        <v>0.54901960784313697</v>
      </c>
      <c r="M45">
        <v>0.29244306418219401</v>
      </c>
      <c r="N45">
        <v>0.44565217391304301</v>
      </c>
      <c r="O45">
        <v>0.95040000000000002</v>
      </c>
      <c r="P45">
        <v>27.586206919999899</v>
      </c>
      <c r="Q45">
        <v>0</v>
      </c>
      <c r="R45">
        <v>0</v>
      </c>
      <c r="S45">
        <f>VLOOKUP(A45,wt_data!$A$7:$S$173,19,0)</f>
        <v>0</v>
      </c>
    </row>
    <row r="46" spans="1:19" x14ac:dyDescent="0.25">
      <c r="A46" t="s">
        <v>148</v>
      </c>
      <c r="B46">
        <v>0.53703703703703698</v>
      </c>
      <c r="C46">
        <v>0.47293447293447199</v>
      </c>
      <c r="D46">
        <v>0.47692307692307601</v>
      </c>
      <c r="E46">
        <v>0.50666666666666604</v>
      </c>
      <c r="F46">
        <v>0.52173913043478204</v>
      </c>
      <c r="G46">
        <v>0.50592885375494001</v>
      </c>
      <c r="H46">
        <v>0.56277056277056203</v>
      </c>
      <c r="I46">
        <v>0.65714285714285703</v>
      </c>
      <c r="J46">
        <v>0.61578947368421</v>
      </c>
      <c r="K46">
        <v>0.56140350877192902</v>
      </c>
      <c r="L46">
        <v>0.58823529411764697</v>
      </c>
      <c r="M46">
        <v>0.18420838420838401</v>
      </c>
      <c r="N46">
        <v>0.47293447293447199</v>
      </c>
      <c r="O46">
        <v>0.99329999999999996</v>
      </c>
      <c r="P46">
        <v>6.8965517299999899</v>
      </c>
      <c r="Q46">
        <v>0</v>
      </c>
      <c r="R46">
        <v>0</v>
      </c>
      <c r="S46">
        <f>VLOOKUP(A46,wt_data!$A$7:$S$173,19,0)</f>
        <v>1</v>
      </c>
    </row>
    <row r="47" spans="1:19" x14ac:dyDescent="0.25">
      <c r="A47" t="s">
        <v>132</v>
      </c>
      <c r="B47">
        <v>0.33862433862433799</v>
      </c>
      <c r="C47">
        <v>0.37606837606837601</v>
      </c>
      <c r="D47">
        <v>0.40615384615384598</v>
      </c>
      <c r="E47">
        <v>0.43666666666666598</v>
      </c>
      <c r="F47">
        <v>0.373188405797101</v>
      </c>
      <c r="G47">
        <v>0.41501976284584902</v>
      </c>
      <c r="H47">
        <v>0.476190476190476</v>
      </c>
      <c r="I47">
        <v>0.46666666666666601</v>
      </c>
      <c r="J47">
        <v>0.42631578947368398</v>
      </c>
      <c r="K47">
        <v>0.40935672514619798</v>
      </c>
      <c r="L47">
        <v>0.50980392156862697</v>
      </c>
      <c r="M47">
        <v>0.17117958294428801</v>
      </c>
      <c r="N47">
        <v>0.33862433862433799</v>
      </c>
      <c r="O47">
        <v>0.16669999999999999</v>
      </c>
      <c r="P47">
        <v>0</v>
      </c>
      <c r="Q47">
        <v>0</v>
      </c>
      <c r="R47">
        <v>0</v>
      </c>
      <c r="S47">
        <f>VLOOKUP(A47,wt_data!$A$7:$S$173,19,0)</f>
        <v>1</v>
      </c>
    </row>
    <row r="48" spans="1:19" x14ac:dyDescent="0.25">
      <c r="A48" t="s">
        <v>113</v>
      </c>
      <c r="B48">
        <v>0.53703703703703698</v>
      </c>
      <c r="C48">
        <v>0.49857549857549799</v>
      </c>
      <c r="D48">
        <v>0.47384615384615297</v>
      </c>
      <c r="E48">
        <v>0.483333333333333</v>
      </c>
      <c r="F48">
        <v>0.47463768115942001</v>
      </c>
      <c r="G48">
        <v>0.44268774703557301</v>
      </c>
      <c r="H48">
        <v>0.45021645021645001</v>
      </c>
      <c r="I48">
        <v>0.46666666666666601</v>
      </c>
      <c r="J48">
        <v>0.384210526315789</v>
      </c>
      <c r="K48">
        <v>0.30409356725146103</v>
      </c>
      <c r="L48">
        <v>0.28104575163398599</v>
      </c>
      <c r="M48">
        <v>0.25599128540305</v>
      </c>
      <c r="N48">
        <v>0.28104575163398599</v>
      </c>
      <c r="O48">
        <v>1.8800000000000001E-2</v>
      </c>
      <c r="P48">
        <v>68.965517299999902</v>
      </c>
      <c r="Q48">
        <v>1</v>
      </c>
      <c r="R48">
        <v>1</v>
      </c>
      <c r="S48">
        <f>VLOOKUP(A48,wt_data!$A$7:$S$173,19,0)</f>
        <v>1</v>
      </c>
    </row>
    <row r="49" spans="1:19" x14ac:dyDescent="0.25">
      <c r="A49" t="s">
        <v>34</v>
      </c>
      <c r="B49">
        <v>0.476190476190476</v>
      </c>
      <c r="C49">
        <v>0.42165242165242101</v>
      </c>
      <c r="D49">
        <v>0.40615384615384598</v>
      </c>
      <c r="E49">
        <v>0.37</v>
      </c>
      <c r="F49">
        <v>0.34782608695652101</v>
      </c>
      <c r="G49">
        <v>0.34782608695652101</v>
      </c>
      <c r="H49">
        <v>0.42857142857142799</v>
      </c>
      <c r="I49">
        <v>0.57619047619047603</v>
      </c>
      <c r="J49">
        <v>0.71578947368420998</v>
      </c>
      <c r="K49">
        <v>0.78947368421052599</v>
      </c>
      <c r="L49">
        <v>0.67320261437908502</v>
      </c>
      <c r="M49">
        <v>0.44164759725400399</v>
      </c>
      <c r="N49">
        <v>0.34782608695652101</v>
      </c>
      <c r="O49">
        <v>0.20880000000000001</v>
      </c>
      <c r="P49">
        <v>27.586206919999899</v>
      </c>
      <c r="Q49">
        <v>0</v>
      </c>
      <c r="R49">
        <v>0</v>
      </c>
      <c r="S49">
        <f>VLOOKUP(A49,wt_data!$A$7:$S$173,19,0)</f>
        <v>1</v>
      </c>
    </row>
    <row r="50" spans="1:19" x14ac:dyDescent="0.25">
      <c r="A50" t="s">
        <v>276</v>
      </c>
      <c r="B50">
        <v>0.53703703703703698</v>
      </c>
      <c r="C50">
        <v>0.447293447293447</v>
      </c>
      <c r="D50">
        <v>0.39692307692307599</v>
      </c>
      <c r="E50">
        <v>0.46666666666666601</v>
      </c>
      <c r="F50">
        <v>0.51449275362318803</v>
      </c>
      <c r="G50">
        <v>0.58102766798418903</v>
      </c>
      <c r="H50">
        <v>0.70995670995671001</v>
      </c>
      <c r="I50">
        <v>0.81428571428571395</v>
      </c>
      <c r="J50">
        <v>0.75263157894736799</v>
      </c>
      <c r="K50">
        <v>0.62573099415204603</v>
      </c>
      <c r="L50">
        <v>0.53594771241829997</v>
      </c>
      <c r="M50">
        <v>0.41736263736263701</v>
      </c>
      <c r="N50">
        <v>0.39692307692307599</v>
      </c>
      <c r="O50">
        <v>0.63629999999999998</v>
      </c>
      <c r="P50">
        <v>13.7931034599999</v>
      </c>
      <c r="Q50">
        <v>0</v>
      </c>
      <c r="R50">
        <v>0</v>
      </c>
      <c r="S50" t="e">
        <f>VLOOKUP(A50,wt_data!$A$7:$S$173,19,0)</f>
        <v>#N/A</v>
      </c>
    </row>
    <row r="51" spans="1:19" x14ac:dyDescent="0.25">
      <c r="A51" t="s">
        <v>69</v>
      </c>
      <c r="B51">
        <v>0.39417989417989402</v>
      </c>
      <c r="C51">
        <v>0.427350427350427</v>
      </c>
      <c r="D51">
        <v>0.455384615384615</v>
      </c>
      <c r="E51">
        <v>0.46666666666666601</v>
      </c>
      <c r="F51">
        <v>0.51086956521739102</v>
      </c>
      <c r="G51">
        <v>0.53359683794466395</v>
      </c>
      <c r="H51">
        <v>0.61038961038961004</v>
      </c>
      <c r="I51">
        <v>0.72857142857142798</v>
      </c>
      <c r="J51">
        <v>0.83157894736842097</v>
      </c>
      <c r="K51">
        <v>0.783625730994152</v>
      </c>
      <c r="L51">
        <v>0.66013071895424802</v>
      </c>
      <c r="M51">
        <v>0.43739905318852601</v>
      </c>
      <c r="N51">
        <v>0.39417989417989402</v>
      </c>
      <c r="O51">
        <v>0.61380000000000001</v>
      </c>
      <c r="P51">
        <v>0</v>
      </c>
      <c r="Q51">
        <v>0</v>
      </c>
      <c r="R51">
        <v>0</v>
      </c>
      <c r="S51">
        <f>VLOOKUP(A51,wt_data!$A$7:$S$173,19,0)</f>
        <v>0</v>
      </c>
    </row>
    <row r="52" spans="1:19" x14ac:dyDescent="0.25">
      <c r="A52" t="s">
        <v>154</v>
      </c>
      <c r="B52">
        <v>0.52645502645502595</v>
      </c>
      <c r="C52">
        <v>0.50712250712250695</v>
      </c>
      <c r="D52">
        <v>0.48</v>
      </c>
      <c r="E52">
        <v>0.45</v>
      </c>
      <c r="F52">
        <v>0.48913043478260798</v>
      </c>
      <c r="G52">
        <v>0.53359683794466395</v>
      </c>
      <c r="H52">
        <v>0.51082251082250996</v>
      </c>
      <c r="I52">
        <v>0.52857142857142803</v>
      </c>
      <c r="J52">
        <v>0.56842105263157805</v>
      </c>
      <c r="K52">
        <v>0.61403508771929804</v>
      </c>
      <c r="L52">
        <v>0.47712418300653597</v>
      </c>
      <c r="M52">
        <v>0.16403508771929801</v>
      </c>
      <c r="N52">
        <v>0.45</v>
      </c>
      <c r="O52">
        <v>0.95879999999999999</v>
      </c>
      <c r="P52">
        <v>20.6896551899999</v>
      </c>
      <c r="Q52">
        <v>0</v>
      </c>
      <c r="R52">
        <v>0</v>
      </c>
      <c r="S52">
        <f>VLOOKUP(A52,wt_data!$A$7:$S$173,19,0)</f>
        <v>1</v>
      </c>
    </row>
    <row r="53" spans="1:19" x14ac:dyDescent="0.25">
      <c r="A53" t="s">
        <v>118</v>
      </c>
      <c r="B53">
        <v>0.452380952380952</v>
      </c>
      <c r="C53">
        <v>0.361823361823361</v>
      </c>
      <c r="D53">
        <v>0.283076923076923</v>
      </c>
      <c r="E53">
        <v>0.26333333333333298</v>
      </c>
      <c r="F53">
        <v>0.30797101449275299</v>
      </c>
      <c r="G53">
        <v>0.36758893280632399</v>
      </c>
      <c r="H53">
        <v>0.40259740259740201</v>
      </c>
      <c r="I53">
        <v>0.43809523809523798</v>
      </c>
      <c r="J53">
        <v>0.46842105263157802</v>
      </c>
      <c r="K53">
        <v>0.51461988304093498</v>
      </c>
      <c r="L53">
        <v>0.57516339869280997</v>
      </c>
      <c r="M53">
        <v>0.31183006535947699</v>
      </c>
      <c r="N53">
        <v>0.26333333333333298</v>
      </c>
      <c r="O53">
        <v>1.0500000000000001E-2</v>
      </c>
      <c r="P53">
        <v>20.6896551899999</v>
      </c>
      <c r="Q53">
        <v>1</v>
      </c>
      <c r="R53">
        <v>1</v>
      </c>
      <c r="S53">
        <f>VLOOKUP(A53,wt_data!$A$7:$S$173,19,0)</f>
        <v>1</v>
      </c>
    </row>
    <row r="54" spans="1:19" x14ac:dyDescent="0.25">
      <c r="A54" t="s">
        <v>134</v>
      </c>
      <c r="B54">
        <v>0.49470899470899399</v>
      </c>
      <c r="C54">
        <v>0.447293447293447</v>
      </c>
      <c r="D54">
        <v>0.4</v>
      </c>
      <c r="E54">
        <v>0.37</v>
      </c>
      <c r="F54">
        <v>0.39855072463768099</v>
      </c>
      <c r="G54">
        <v>0.42687747035573098</v>
      </c>
      <c r="H54">
        <v>0.47186147186147098</v>
      </c>
      <c r="I54">
        <v>0.48571428571428499</v>
      </c>
      <c r="J54">
        <v>0.394736842105263</v>
      </c>
      <c r="K54">
        <v>0.33918128654970697</v>
      </c>
      <c r="L54">
        <v>0.35947712418300598</v>
      </c>
      <c r="M54">
        <v>0.15552770815928699</v>
      </c>
      <c r="N54">
        <v>0.33918128654970697</v>
      </c>
      <c r="O54">
        <v>0.16739999999999999</v>
      </c>
      <c r="P54">
        <v>62.068965569999897</v>
      </c>
      <c r="Q54">
        <v>1</v>
      </c>
      <c r="R54">
        <v>1</v>
      </c>
      <c r="S54">
        <f>VLOOKUP(A54,wt_data!$A$7:$S$173,19,0)</f>
        <v>1</v>
      </c>
    </row>
    <row r="55" spans="1:19" x14ac:dyDescent="0.25">
      <c r="A55" t="s">
        <v>147</v>
      </c>
      <c r="B55">
        <v>0.51587301587301504</v>
      </c>
      <c r="C55">
        <v>0.50427350427350404</v>
      </c>
      <c r="D55">
        <v>0.45846153846153798</v>
      </c>
      <c r="E55">
        <v>0.40666666666666601</v>
      </c>
      <c r="F55">
        <v>0.35869565217391303</v>
      </c>
      <c r="G55">
        <v>0.38339920948616601</v>
      </c>
      <c r="H55">
        <v>0.38095238095237999</v>
      </c>
      <c r="I55">
        <v>0.44761904761904697</v>
      </c>
      <c r="J55">
        <v>0.48947368421052601</v>
      </c>
      <c r="K55">
        <v>0.52046783625730997</v>
      </c>
      <c r="L55">
        <v>0.49019607843137197</v>
      </c>
      <c r="M55">
        <v>0.161772184083396</v>
      </c>
      <c r="N55">
        <v>0.35869565217391303</v>
      </c>
      <c r="O55">
        <v>0.28910000000000002</v>
      </c>
      <c r="P55">
        <v>27.586206919999899</v>
      </c>
      <c r="Q55">
        <v>0</v>
      </c>
      <c r="R55">
        <v>0</v>
      </c>
      <c r="S55">
        <f>VLOOKUP(A55,wt_data!$A$7:$S$173,19,0)</f>
        <v>1</v>
      </c>
    </row>
    <row r="56" spans="1:19" x14ac:dyDescent="0.25">
      <c r="A56" t="s">
        <v>75</v>
      </c>
      <c r="B56">
        <v>0.57407407407407396</v>
      </c>
      <c r="C56">
        <v>0.578347578347578</v>
      </c>
      <c r="D56">
        <v>0.56307692307692303</v>
      </c>
      <c r="E56">
        <v>0.53333333333333299</v>
      </c>
      <c r="F56">
        <v>0.51086956521739102</v>
      </c>
      <c r="G56">
        <v>0.43083003952569099</v>
      </c>
      <c r="H56">
        <v>0.43290043290043201</v>
      </c>
      <c r="I56">
        <v>0.5</v>
      </c>
      <c r="J56">
        <v>0.51052631578947305</v>
      </c>
      <c r="K56">
        <v>0.46783625730994099</v>
      </c>
      <c r="L56">
        <v>0.51633986928104503</v>
      </c>
      <c r="M56">
        <v>0.14751753882188601</v>
      </c>
      <c r="N56">
        <v>0.43083003952569099</v>
      </c>
      <c r="O56">
        <v>0.88060000000000005</v>
      </c>
      <c r="P56">
        <v>34.482758649999901</v>
      </c>
      <c r="Q56">
        <v>0</v>
      </c>
      <c r="R56">
        <v>0</v>
      </c>
      <c r="S56">
        <f>VLOOKUP(A56,wt_data!$A$7:$S$173,19,0)</f>
        <v>0</v>
      </c>
    </row>
    <row r="57" spans="1:19" x14ac:dyDescent="0.25">
      <c r="A57" t="s">
        <v>76</v>
      </c>
      <c r="B57">
        <v>0.40476190476190399</v>
      </c>
      <c r="C57">
        <v>0.45299145299145299</v>
      </c>
      <c r="D57">
        <v>0.48923076923076902</v>
      </c>
      <c r="E57">
        <v>0.53333333333333299</v>
      </c>
      <c r="F57">
        <v>0.56159420289855</v>
      </c>
      <c r="G57">
        <v>0.61264822134387298</v>
      </c>
      <c r="H57">
        <v>0.61904761904761896</v>
      </c>
      <c r="I57">
        <v>0.63809523809523805</v>
      </c>
      <c r="J57">
        <v>0.6</v>
      </c>
      <c r="K57">
        <v>0.50877192982456099</v>
      </c>
      <c r="L57">
        <v>0.45098039215686198</v>
      </c>
      <c r="M57">
        <v>0.233333333333333</v>
      </c>
      <c r="N57">
        <v>0.40476190476190399</v>
      </c>
      <c r="O57">
        <v>0.70050000000000001</v>
      </c>
      <c r="P57">
        <v>0</v>
      </c>
      <c r="Q57">
        <v>0</v>
      </c>
      <c r="R57">
        <v>0</v>
      </c>
      <c r="S57">
        <f>VLOOKUP(A57,wt_data!$A$7:$S$173,19,0)</f>
        <v>0</v>
      </c>
    </row>
    <row r="58" spans="1:19" x14ac:dyDescent="0.25">
      <c r="A58" t="s">
        <v>114</v>
      </c>
      <c r="B58">
        <v>0.47354497354497299</v>
      </c>
      <c r="C58">
        <v>0.43589743589743501</v>
      </c>
      <c r="D58">
        <v>0.366153846153846</v>
      </c>
      <c r="E58">
        <v>0.353333333333333</v>
      </c>
      <c r="F58">
        <v>0.44565217391304301</v>
      </c>
      <c r="G58">
        <v>0.498023715415019</v>
      </c>
      <c r="H58">
        <v>0.55844155844155796</v>
      </c>
      <c r="I58">
        <v>0.50476190476190397</v>
      </c>
      <c r="J58">
        <v>0.384210526315789</v>
      </c>
      <c r="K58">
        <v>0.43274853801169499</v>
      </c>
      <c r="L58">
        <v>0.49019607843137197</v>
      </c>
      <c r="M58">
        <v>0.20510822510822499</v>
      </c>
      <c r="N58">
        <v>0.353333333333333</v>
      </c>
      <c r="O58">
        <v>0.26490000000000002</v>
      </c>
      <c r="P58">
        <v>20.6896551899999</v>
      </c>
      <c r="Q58">
        <v>1</v>
      </c>
      <c r="R58">
        <v>1</v>
      </c>
      <c r="S58">
        <f>VLOOKUP(A58,wt_data!$A$7:$S$173,19,0)</f>
        <v>1</v>
      </c>
    </row>
    <row r="59" spans="1:19" x14ac:dyDescent="0.25">
      <c r="A59" t="s">
        <v>184</v>
      </c>
      <c r="B59">
        <v>0.43650793650793601</v>
      </c>
      <c r="C59">
        <v>0.487179487179487</v>
      </c>
      <c r="D59">
        <v>0.418461538461538</v>
      </c>
      <c r="E59">
        <v>0.36666666666666597</v>
      </c>
      <c r="F59">
        <v>0.45289855072463697</v>
      </c>
      <c r="G59">
        <v>0.48221343873517702</v>
      </c>
      <c r="H59">
        <v>0.46320346320346301</v>
      </c>
      <c r="I59">
        <v>0.44285714285714201</v>
      </c>
      <c r="J59">
        <v>0.452631578947368</v>
      </c>
      <c r="K59">
        <v>0.49707602339181201</v>
      </c>
      <c r="L59">
        <v>0.50980392156862697</v>
      </c>
      <c r="M59">
        <v>0.14313725490196</v>
      </c>
      <c r="N59">
        <v>0.36666666666666597</v>
      </c>
      <c r="O59">
        <v>0.3604</v>
      </c>
      <c r="P59">
        <v>20.6896551899999</v>
      </c>
      <c r="Q59">
        <v>0</v>
      </c>
      <c r="R59">
        <v>0</v>
      </c>
      <c r="S59">
        <f>VLOOKUP(A59,wt_data!$A$7:$S$173,19,0)</f>
        <v>1</v>
      </c>
    </row>
    <row r="60" spans="1:19" x14ac:dyDescent="0.25">
      <c r="A60" t="s">
        <v>35</v>
      </c>
      <c r="B60">
        <v>0.42592592592592499</v>
      </c>
      <c r="C60">
        <v>0.35327635327635298</v>
      </c>
      <c r="D60">
        <v>0.37846153846153802</v>
      </c>
      <c r="E60">
        <v>0.37333333333333302</v>
      </c>
      <c r="F60">
        <v>0.376811594202898</v>
      </c>
      <c r="G60">
        <v>0.37944664031620501</v>
      </c>
      <c r="H60">
        <v>0.38961038961038902</v>
      </c>
      <c r="I60">
        <v>0.338095238095238</v>
      </c>
      <c r="J60">
        <v>0.43684210526315698</v>
      </c>
      <c r="K60">
        <v>0.573099415204678</v>
      </c>
      <c r="L60">
        <v>0.62745098039215597</v>
      </c>
      <c r="M60">
        <v>0.28935574229691802</v>
      </c>
      <c r="N60">
        <v>0.338095238095238</v>
      </c>
      <c r="O60">
        <v>0.158</v>
      </c>
      <c r="P60">
        <v>48.275862109999899</v>
      </c>
      <c r="Q60">
        <v>0</v>
      </c>
      <c r="R60">
        <v>0</v>
      </c>
      <c r="S60">
        <f>VLOOKUP(A60,wt_data!$A$7:$S$173,19,0)</f>
        <v>1</v>
      </c>
    </row>
    <row r="61" spans="1:19" x14ac:dyDescent="0.25">
      <c r="A61" t="s">
        <v>42</v>
      </c>
      <c r="B61">
        <v>0.50264550264550201</v>
      </c>
      <c r="C61">
        <v>0.41310541310541299</v>
      </c>
      <c r="D61">
        <v>0.36307692307692302</v>
      </c>
      <c r="E61">
        <v>0.41666666666666602</v>
      </c>
      <c r="F61">
        <v>0.47463768115942001</v>
      </c>
      <c r="G61">
        <v>0.50592885375494001</v>
      </c>
      <c r="H61">
        <v>0.45454545454545398</v>
      </c>
      <c r="I61">
        <v>0.44285714285714201</v>
      </c>
      <c r="J61">
        <v>0.48947368421052601</v>
      </c>
      <c r="K61">
        <v>0.42105263157894701</v>
      </c>
      <c r="L61">
        <v>0.40522875816993398</v>
      </c>
      <c r="M61">
        <v>0.14285193067801699</v>
      </c>
      <c r="N61">
        <v>0.36307692307692302</v>
      </c>
      <c r="O61">
        <v>0.32929999999999998</v>
      </c>
      <c r="P61">
        <v>13.7931034599999</v>
      </c>
      <c r="Q61">
        <v>0</v>
      </c>
      <c r="R61">
        <v>0</v>
      </c>
      <c r="S61">
        <f>VLOOKUP(A61,wt_data!$A$7:$S$173,19,0)</f>
        <v>1</v>
      </c>
    </row>
    <row r="62" spans="1:19" x14ac:dyDescent="0.25">
      <c r="A62" t="s">
        <v>43</v>
      </c>
      <c r="B62">
        <v>0.42857142857142799</v>
      </c>
      <c r="C62">
        <v>0.30484330484330402</v>
      </c>
      <c r="D62">
        <v>0.31076923076923002</v>
      </c>
      <c r="E62">
        <v>0.38</v>
      </c>
      <c r="F62">
        <v>0.35869565217391303</v>
      </c>
      <c r="G62">
        <v>0.45059288537549402</v>
      </c>
      <c r="H62">
        <v>0.57142857142857095</v>
      </c>
      <c r="I62">
        <v>0.57142857142857095</v>
      </c>
      <c r="J62">
        <v>0.52105263157894699</v>
      </c>
      <c r="K62">
        <v>0.62573099415204603</v>
      </c>
      <c r="L62">
        <v>0.63398692810457502</v>
      </c>
      <c r="M62">
        <v>0.32914362326127</v>
      </c>
      <c r="N62">
        <v>0.30484330484330402</v>
      </c>
      <c r="O62">
        <v>4.9799999999999997E-2</v>
      </c>
      <c r="P62">
        <v>6.8965517299999899</v>
      </c>
      <c r="Q62">
        <v>1</v>
      </c>
      <c r="R62">
        <v>1</v>
      </c>
      <c r="S62">
        <f>VLOOKUP(A62,wt_data!$A$7:$S$173,19,0)</f>
        <v>1</v>
      </c>
    </row>
    <row r="63" spans="1:19" x14ac:dyDescent="0.25">
      <c r="A63" t="s">
        <v>46</v>
      </c>
      <c r="B63">
        <v>0.52645502645502595</v>
      </c>
      <c r="C63">
        <v>0.47293447293447199</v>
      </c>
      <c r="D63">
        <v>0.39692307692307599</v>
      </c>
      <c r="E63">
        <v>0.413333333333333</v>
      </c>
      <c r="F63">
        <v>0.42753623188405798</v>
      </c>
      <c r="G63">
        <v>0.42687747035573098</v>
      </c>
      <c r="H63">
        <v>0.44155844155844098</v>
      </c>
      <c r="I63">
        <v>0.47142857142857097</v>
      </c>
      <c r="J63">
        <v>0.53157894736842104</v>
      </c>
      <c r="K63">
        <v>0.49122807017543801</v>
      </c>
      <c r="L63">
        <v>0.54901960784313697</v>
      </c>
      <c r="M63">
        <v>0.15209653092006001</v>
      </c>
      <c r="N63">
        <v>0.39692307692307599</v>
      </c>
      <c r="O63">
        <v>0.63160000000000005</v>
      </c>
      <c r="P63">
        <v>13.7931034599999</v>
      </c>
      <c r="Q63">
        <v>0</v>
      </c>
      <c r="R63">
        <v>0</v>
      </c>
      <c r="S63">
        <f>VLOOKUP(A63,wt_data!$A$7:$S$173,19,0)</f>
        <v>1</v>
      </c>
    </row>
    <row r="64" spans="1:19" x14ac:dyDescent="0.25">
      <c r="A64" t="s">
        <v>85</v>
      </c>
      <c r="B64">
        <v>0.38095238095237999</v>
      </c>
      <c r="C64">
        <v>0.52421652421652398</v>
      </c>
      <c r="D64">
        <v>0.596923076923076</v>
      </c>
      <c r="E64">
        <v>0.48</v>
      </c>
      <c r="F64">
        <v>0.42028985507246303</v>
      </c>
      <c r="G64">
        <v>0.48221343873517702</v>
      </c>
      <c r="H64">
        <v>0.54978354978354904</v>
      </c>
      <c r="I64">
        <v>0.52857142857142803</v>
      </c>
      <c r="J64">
        <v>0.41052631578947302</v>
      </c>
      <c r="K64">
        <v>0.426900584795321</v>
      </c>
      <c r="L64">
        <v>0.59477124183006502</v>
      </c>
      <c r="M64">
        <v>0.21597069597069499</v>
      </c>
      <c r="N64">
        <v>0.38095238095237999</v>
      </c>
      <c r="O64">
        <v>0.49130000000000001</v>
      </c>
      <c r="P64">
        <v>0</v>
      </c>
      <c r="Q64">
        <v>0</v>
      </c>
      <c r="R64">
        <v>0</v>
      </c>
      <c r="S64">
        <f>VLOOKUP(A64,wt_data!$A$7:$S$173,19,0)</f>
        <v>0</v>
      </c>
    </row>
    <row r="65" spans="1:19" x14ac:dyDescent="0.25">
      <c r="A65" t="s">
        <v>86</v>
      </c>
      <c r="B65">
        <v>0.33333333333333298</v>
      </c>
      <c r="C65">
        <v>0.34472934472934402</v>
      </c>
      <c r="D65">
        <v>0.335384615384615</v>
      </c>
      <c r="E65">
        <v>0.41666666666666602</v>
      </c>
      <c r="F65">
        <v>0.44202898550724601</v>
      </c>
      <c r="G65">
        <v>0.438735177865612</v>
      </c>
      <c r="H65">
        <v>0.55844155844155796</v>
      </c>
      <c r="I65">
        <v>0.61904761904761896</v>
      </c>
      <c r="J65">
        <v>0.61578947368421</v>
      </c>
      <c r="K65">
        <v>0.66081871345029197</v>
      </c>
      <c r="L65">
        <v>0.58169934640522802</v>
      </c>
      <c r="M65">
        <v>0.32748538011695899</v>
      </c>
      <c r="N65">
        <v>0.33333333333333298</v>
      </c>
      <c r="O65">
        <v>0.12759999999999999</v>
      </c>
      <c r="P65">
        <v>0</v>
      </c>
      <c r="Q65">
        <v>1</v>
      </c>
      <c r="R65">
        <v>1</v>
      </c>
      <c r="S65">
        <f>VLOOKUP(A65,wt_data!$A$7:$S$173,19,0)</f>
        <v>0</v>
      </c>
    </row>
    <row r="66" spans="1:19" x14ac:dyDescent="0.25">
      <c r="A66" t="s">
        <v>277</v>
      </c>
      <c r="B66">
        <v>0.362433862433862</v>
      </c>
      <c r="C66">
        <v>0.46153846153846101</v>
      </c>
      <c r="D66">
        <v>0.50461538461538402</v>
      </c>
      <c r="E66">
        <v>0.52333333333333298</v>
      </c>
      <c r="F66">
        <v>0.59420289855072395</v>
      </c>
      <c r="G66">
        <v>0.59288537549407105</v>
      </c>
      <c r="H66">
        <v>0.58874458874458802</v>
      </c>
      <c r="I66">
        <v>0.56190476190476102</v>
      </c>
      <c r="J66">
        <v>0.5</v>
      </c>
      <c r="K66">
        <v>0.54385964912280704</v>
      </c>
      <c r="L66">
        <v>0.57516339869280997</v>
      </c>
      <c r="M66">
        <v>0.231769036116862</v>
      </c>
      <c r="N66">
        <v>0.362433862433862</v>
      </c>
      <c r="O66">
        <v>0.32419999999999999</v>
      </c>
      <c r="P66">
        <v>0</v>
      </c>
      <c r="Q66">
        <v>0</v>
      </c>
      <c r="R66">
        <v>0</v>
      </c>
      <c r="S66" t="e">
        <f>VLOOKUP(A66,wt_data!$A$7:$S$173,19,0)</f>
        <v>#N/A</v>
      </c>
    </row>
    <row r="67" spans="1:19" x14ac:dyDescent="0.25">
      <c r="A67" t="s">
        <v>88</v>
      </c>
      <c r="B67">
        <v>0.60317460317460303</v>
      </c>
      <c r="C67">
        <v>0.67806267806267795</v>
      </c>
      <c r="D67">
        <v>0.66461538461538405</v>
      </c>
      <c r="E67">
        <v>0.68</v>
      </c>
      <c r="F67">
        <v>0.66304347826086896</v>
      </c>
      <c r="G67">
        <v>0.58102766798418903</v>
      </c>
      <c r="H67">
        <v>0.58874458874458802</v>
      </c>
      <c r="I67">
        <v>0.61428571428571399</v>
      </c>
      <c r="J67">
        <v>0.56315789473684197</v>
      </c>
      <c r="K67">
        <v>0.57894736842105199</v>
      </c>
      <c r="L67">
        <v>0.51633986928104503</v>
      </c>
      <c r="M67">
        <v>0.16366013071895399</v>
      </c>
      <c r="N67">
        <v>0.51633986928104503</v>
      </c>
      <c r="O67">
        <v>1</v>
      </c>
      <c r="P67">
        <v>68.965517299999902</v>
      </c>
      <c r="Q67">
        <v>0</v>
      </c>
      <c r="R67">
        <v>0</v>
      </c>
      <c r="S67">
        <f>VLOOKUP(A67,wt_data!$A$7:$S$173,19,0)</f>
        <v>0</v>
      </c>
    </row>
    <row r="68" spans="1:19" x14ac:dyDescent="0.25">
      <c r="A68" t="s">
        <v>136</v>
      </c>
      <c r="B68">
        <v>0.39153439153439101</v>
      </c>
      <c r="C68">
        <v>0.32763532763532699</v>
      </c>
      <c r="D68">
        <v>0.243076923076923</v>
      </c>
      <c r="E68">
        <v>0.21333333333333299</v>
      </c>
      <c r="F68">
        <v>0.278985507246376</v>
      </c>
      <c r="G68">
        <v>0.39920948616600699</v>
      </c>
      <c r="H68">
        <v>0.40259740259740201</v>
      </c>
      <c r="I68">
        <v>0.27142857142857102</v>
      </c>
      <c r="J68">
        <v>0.25789473684210501</v>
      </c>
      <c r="K68">
        <v>0.26900584795321603</v>
      </c>
      <c r="L68">
        <v>0.33986928104575098</v>
      </c>
      <c r="M68">
        <v>0.189264069264069</v>
      </c>
      <c r="N68">
        <v>0.21333333333333299</v>
      </c>
      <c r="O68">
        <v>5.9999999999999995E-4</v>
      </c>
      <c r="P68">
        <v>20.6896551899999</v>
      </c>
      <c r="Q68">
        <v>0</v>
      </c>
      <c r="R68">
        <v>0</v>
      </c>
      <c r="S68">
        <f>VLOOKUP(A68,wt_data!$A$7:$S$173,19,0)</f>
        <v>1</v>
      </c>
    </row>
    <row r="69" spans="1:19" x14ac:dyDescent="0.25">
      <c r="A69" t="s">
        <v>166</v>
      </c>
      <c r="B69">
        <v>0.41005291005291</v>
      </c>
      <c r="C69">
        <v>0.39031339031339002</v>
      </c>
      <c r="D69">
        <v>0.36</v>
      </c>
      <c r="E69">
        <v>0.3</v>
      </c>
      <c r="F69">
        <v>0.28985507246376802</v>
      </c>
      <c r="G69">
        <v>0.26482213438735103</v>
      </c>
      <c r="H69">
        <v>0.199134199134199</v>
      </c>
      <c r="I69">
        <v>0.214285714285714</v>
      </c>
      <c r="J69">
        <v>0.221052631578947</v>
      </c>
      <c r="K69">
        <v>0.16959064327485299</v>
      </c>
      <c r="L69">
        <v>0.17647058823529399</v>
      </c>
      <c r="M69">
        <v>0.24046226677805599</v>
      </c>
      <c r="N69">
        <v>0.16959064327485299</v>
      </c>
      <c r="O69">
        <v>0</v>
      </c>
      <c r="P69">
        <v>62.068965569999897</v>
      </c>
      <c r="Q69">
        <v>1</v>
      </c>
      <c r="R69">
        <v>1</v>
      </c>
      <c r="S69">
        <f>VLOOKUP(A69,wt_data!$A$7:$S$173,19,0)</f>
        <v>1</v>
      </c>
    </row>
    <row r="70" spans="1:19" x14ac:dyDescent="0.25">
      <c r="A70" t="s">
        <v>149</v>
      </c>
      <c r="B70">
        <v>0.53439153439153397</v>
      </c>
      <c r="C70">
        <v>0.54415954415954404</v>
      </c>
      <c r="D70">
        <v>0.49538461538461498</v>
      </c>
      <c r="E70">
        <v>0.43666666666666598</v>
      </c>
      <c r="F70">
        <v>0.44565217391304301</v>
      </c>
      <c r="G70">
        <v>0.498023715415019</v>
      </c>
      <c r="H70">
        <v>0.506493506493506</v>
      </c>
      <c r="I70">
        <v>0.46666666666666601</v>
      </c>
      <c r="J70">
        <v>0.4</v>
      </c>
      <c r="K70">
        <v>0.43859649122806998</v>
      </c>
      <c r="L70">
        <v>0.48366013071895397</v>
      </c>
      <c r="M70">
        <v>0.14415954415954399</v>
      </c>
      <c r="N70">
        <v>0.4</v>
      </c>
      <c r="O70">
        <v>0.66569999999999996</v>
      </c>
      <c r="P70">
        <v>55.172413839999898</v>
      </c>
      <c r="Q70">
        <v>0</v>
      </c>
      <c r="R70">
        <v>0</v>
      </c>
      <c r="S70">
        <f>VLOOKUP(A70,wt_data!$A$7:$S$173,19,0)</f>
        <v>1</v>
      </c>
    </row>
    <row r="71" spans="1:19" x14ac:dyDescent="0.25">
      <c r="A71" t="s">
        <v>180</v>
      </c>
      <c r="B71">
        <v>0.61904761904761896</v>
      </c>
      <c r="C71">
        <v>0.57549857549857497</v>
      </c>
      <c r="D71">
        <v>0.60307692307692295</v>
      </c>
      <c r="E71">
        <v>0.65666666666666595</v>
      </c>
      <c r="F71">
        <v>0.61594202898550698</v>
      </c>
      <c r="G71">
        <v>0.46245059288537499</v>
      </c>
      <c r="H71">
        <v>0.37662337662337603</v>
      </c>
      <c r="I71">
        <v>0.42380952380952303</v>
      </c>
      <c r="J71">
        <v>0.5</v>
      </c>
      <c r="K71">
        <v>0.53801169590643205</v>
      </c>
      <c r="L71">
        <v>0.55555555555555503</v>
      </c>
      <c r="M71">
        <v>0.28004329004328998</v>
      </c>
      <c r="N71">
        <v>0.37662337662337603</v>
      </c>
      <c r="O71">
        <v>0.43740000000000001</v>
      </c>
      <c r="P71">
        <v>41.3793103799999</v>
      </c>
      <c r="Q71">
        <v>0</v>
      </c>
      <c r="R71">
        <v>0</v>
      </c>
      <c r="S71">
        <f>VLOOKUP(A71,wt_data!$A$7:$S$173,19,0)</f>
        <v>1</v>
      </c>
    </row>
    <row r="72" spans="1:19" x14ac:dyDescent="0.25">
      <c r="A72" t="s">
        <v>93</v>
      </c>
      <c r="B72">
        <v>0.365079365079365</v>
      </c>
      <c r="C72">
        <v>0.47578347578347502</v>
      </c>
      <c r="D72">
        <v>0.47692307692307601</v>
      </c>
      <c r="E72">
        <v>0.38666666666666599</v>
      </c>
      <c r="F72">
        <v>0.373188405797101</v>
      </c>
      <c r="G72">
        <v>0.43083003952569099</v>
      </c>
      <c r="H72">
        <v>0.44155844155844098</v>
      </c>
      <c r="I72">
        <v>0.476190476190476</v>
      </c>
      <c r="J72">
        <v>0.43157894736842101</v>
      </c>
      <c r="K72">
        <v>0.41520467836257302</v>
      </c>
      <c r="L72">
        <v>0.56862745098039202</v>
      </c>
      <c r="M72">
        <v>0.20354808590102699</v>
      </c>
      <c r="N72">
        <v>0.365079365079365</v>
      </c>
      <c r="O72">
        <v>0.34560000000000002</v>
      </c>
      <c r="P72">
        <v>0</v>
      </c>
      <c r="Q72">
        <v>0</v>
      </c>
      <c r="R72">
        <v>0</v>
      </c>
      <c r="S72">
        <f>VLOOKUP(A72,wt_data!$A$7:$S$173,19,0)</f>
        <v>0</v>
      </c>
    </row>
    <row r="73" spans="1:19" x14ac:dyDescent="0.25">
      <c r="A73" t="s">
        <v>94</v>
      </c>
      <c r="B73">
        <v>0.40476190476190399</v>
      </c>
      <c r="C73">
        <v>0.41025641025641002</v>
      </c>
      <c r="D73">
        <v>0.44923076923076899</v>
      </c>
      <c r="E73">
        <v>0.46666666666666601</v>
      </c>
      <c r="F73">
        <v>0.44927536231884002</v>
      </c>
      <c r="G73">
        <v>0.38735177865612602</v>
      </c>
      <c r="H73">
        <v>0.337662337662337</v>
      </c>
      <c r="I73">
        <v>0.34761904761904699</v>
      </c>
      <c r="J73">
        <v>0.35789473684210499</v>
      </c>
      <c r="K73">
        <v>0.42105263157894701</v>
      </c>
      <c r="L73">
        <v>0.47058823529411697</v>
      </c>
      <c r="M73">
        <v>0.13292589763177901</v>
      </c>
      <c r="N73">
        <v>0.337662337662337</v>
      </c>
      <c r="O73">
        <v>0.15570000000000001</v>
      </c>
      <c r="P73">
        <v>41.3793103799999</v>
      </c>
      <c r="Q73">
        <v>1</v>
      </c>
      <c r="R73">
        <v>1</v>
      </c>
      <c r="S73">
        <f>VLOOKUP(A73,wt_data!$A$7:$S$173,19,0)</f>
        <v>0</v>
      </c>
    </row>
    <row r="74" spans="1:19" x14ac:dyDescent="0.25">
      <c r="A74" t="s">
        <v>47</v>
      </c>
      <c r="B74">
        <v>0.41005291005291</v>
      </c>
      <c r="C74">
        <v>0.381766381766381</v>
      </c>
      <c r="D74">
        <v>0.41230769230769199</v>
      </c>
      <c r="E74">
        <v>0.45333333333333298</v>
      </c>
      <c r="F74">
        <v>0.52173913043478204</v>
      </c>
      <c r="G74">
        <v>0.54940711462450598</v>
      </c>
      <c r="H74">
        <v>0.45887445887445799</v>
      </c>
      <c r="I74">
        <v>0.32857142857142801</v>
      </c>
      <c r="J74">
        <v>0.384210526315789</v>
      </c>
      <c r="K74">
        <v>0.60233918128654895</v>
      </c>
      <c r="L74">
        <v>0.63398692810457502</v>
      </c>
      <c r="M74">
        <v>0.30541549953314601</v>
      </c>
      <c r="N74">
        <v>0.32857142857142801</v>
      </c>
      <c r="O74">
        <v>0.1242</v>
      </c>
      <c r="P74">
        <v>48.275862109999899</v>
      </c>
      <c r="Q74">
        <v>0</v>
      </c>
      <c r="R74">
        <v>0</v>
      </c>
      <c r="S74">
        <f>VLOOKUP(A74,wt_data!$A$7:$S$173,19,0)</f>
        <v>1</v>
      </c>
    </row>
    <row r="75" spans="1:19" x14ac:dyDescent="0.25">
      <c r="A75" t="s">
        <v>150</v>
      </c>
      <c r="B75">
        <v>0.35978835978835899</v>
      </c>
      <c r="C75">
        <v>0.32763532763532699</v>
      </c>
      <c r="D75">
        <v>0.28615384615384598</v>
      </c>
      <c r="E75">
        <v>0.26</v>
      </c>
      <c r="F75">
        <v>0.28985507246376802</v>
      </c>
      <c r="G75">
        <v>0.36758893280632399</v>
      </c>
      <c r="H75">
        <v>0.43290043290043201</v>
      </c>
      <c r="I75">
        <v>0.43809523809523798</v>
      </c>
      <c r="J75">
        <v>0.4</v>
      </c>
      <c r="K75">
        <v>0.29824561403508698</v>
      </c>
      <c r="L75">
        <v>0.28104575163398599</v>
      </c>
      <c r="M75">
        <v>0.178095238095238</v>
      </c>
      <c r="N75">
        <v>0.26</v>
      </c>
      <c r="O75">
        <v>6.8999999999999999E-3</v>
      </c>
      <c r="P75">
        <v>20.6896551899999</v>
      </c>
      <c r="Q75">
        <v>1</v>
      </c>
      <c r="R75">
        <v>1</v>
      </c>
      <c r="S75">
        <f>VLOOKUP(A75,wt_data!$A$7:$S$173,19,0)</f>
        <v>1</v>
      </c>
    </row>
    <row r="76" spans="1:19" x14ac:dyDescent="0.25">
      <c r="A76" t="s">
        <v>97</v>
      </c>
      <c r="B76">
        <v>0.48412698412698402</v>
      </c>
      <c r="C76">
        <v>0.51566951566951502</v>
      </c>
      <c r="D76">
        <v>0.403076923076923</v>
      </c>
      <c r="E76">
        <v>0.35666666666666602</v>
      </c>
      <c r="F76">
        <v>0.40217391304347799</v>
      </c>
      <c r="G76">
        <v>0.561264822134387</v>
      </c>
      <c r="H76">
        <v>0.52813852813852802</v>
      </c>
      <c r="I76">
        <v>0.57142857142857095</v>
      </c>
      <c r="J76">
        <v>0.61578947368421</v>
      </c>
      <c r="K76">
        <v>0.44444444444444398</v>
      </c>
      <c r="L76">
        <v>0.25490196078431299</v>
      </c>
      <c r="M76">
        <v>0.36088751289989601</v>
      </c>
      <c r="N76">
        <v>0.25490196078431299</v>
      </c>
      <c r="O76">
        <v>6.1000000000000004E-3</v>
      </c>
      <c r="P76">
        <v>68.965517299999902</v>
      </c>
      <c r="Q76">
        <v>1</v>
      </c>
      <c r="R76">
        <v>1</v>
      </c>
      <c r="S76">
        <f>VLOOKUP(A76,wt_data!$A$7:$S$173,19,0)</f>
        <v>0</v>
      </c>
    </row>
    <row r="77" spans="1:19" x14ac:dyDescent="0.25">
      <c r="A77" t="s">
        <v>98</v>
      </c>
      <c r="B77">
        <v>0.37301587301587302</v>
      </c>
      <c r="C77">
        <v>0.40455840455840397</v>
      </c>
      <c r="D77">
        <v>0.38153846153846099</v>
      </c>
      <c r="E77">
        <v>0.31</v>
      </c>
      <c r="F77">
        <v>0.39130434782608697</v>
      </c>
      <c r="G77">
        <v>0.470355731225296</v>
      </c>
      <c r="H77">
        <v>0.50216450216450204</v>
      </c>
      <c r="I77">
        <v>0.49523809523809498</v>
      </c>
      <c r="J77">
        <v>0.49473684210526298</v>
      </c>
      <c r="K77">
        <v>0.57894736842105199</v>
      </c>
      <c r="L77">
        <v>0.57516339869280997</v>
      </c>
      <c r="M77">
        <v>0.26894736842105199</v>
      </c>
      <c r="N77">
        <v>0.31</v>
      </c>
      <c r="O77">
        <v>6.6000000000000003E-2</v>
      </c>
      <c r="P77">
        <v>20.6896551899999</v>
      </c>
      <c r="Q77">
        <v>0</v>
      </c>
      <c r="R77">
        <v>0</v>
      </c>
      <c r="S77">
        <f>VLOOKUP(A77,wt_data!$A$7:$S$173,19,0)</f>
        <v>0</v>
      </c>
    </row>
    <row r="78" spans="1:19" x14ac:dyDescent="0.25">
      <c r="A78" t="s">
        <v>165</v>
      </c>
      <c r="B78">
        <v>0.69841269841269804</v>
      </c>
      <c r="C78">
        <v>0.67236467236467201</v>
      </c>
      <c r="D78">
        <v>0.65230769230769203</v>
      </c>
      <c r="E78">
        <v>0.62666666666666604</v>
      </c>
      <c r="F78">
        <v>0.63405797101449202</v>
      </c>
      <c r="G78">
        <v>0.60474308300395196</v>
      </c>
      <c r="H78">
        <v>0.662337662337662</v>
      </c>
      <c r="I78">
        <v>0.709523809523809</v>
      </c>
      <c r="J78">
        <v>0.66842105263157803</v>
      </c>
      <c r="K78">
        <v>0.57894736842105199</v>
      </c>
      <c r="L78">
        <v>0.45751633986928097</v>
      </c>
      <c r="M78">
        <v>0.25200746965452803</v>
      </c>
      <c r="N78">
        <v>0.45751633986928097</v>
      </c>
      <c r="O78">
        <v>0.97330000000000005</v>
      </c>
      <c r="P78">
        <v>68.965517299999902</v>
      </c>
      <c r="Q78">
        <v>0</v>
      </c>
      <c r="R78">
        <v>0</v>
      </c>
      <c r="S78">
        <f>VLOOKUP(A78,wt_data!$A$7:$S$173,19,0)</f>
        <v>1</v>
      </c>
    </row>
    <row r="79" spans="1:19" x14ac:dyDescent="0.25">
      <c r="A79" t="s">
        <v>164</v>
      </c>
      <c r="B79">
        <v>0.74867724867724805</v>
      </c>
      <c r="C79">
        <v>0.69800569800569801</v>
      </c>
      <c r="D79">
        <v>0.67384615384615298</v>
      </c>
      <c r="E79">
        <v>0.63333333333333297</v>
      </c>
      <c r="F79">
        <v>0.60144927536231796</v>
      </c>
      <c r="G79">
        <v>0.52569169960474305</v>
      </c>
      <c r="H79">
        <v>0.445887445887445</v>
      </c>
      <c r="I79">
        <v>0.39047619047618998</v>
      </c>
      <c r="J79">
        <v>0.37894736842105198</v>
      </c>
      <c r="K79">
        <v>0.37426900584795297</v>
      </c>
      <c r="L79">
        <v>0.44444444444444398</v>
      </c>
      <c r="M79">
        <v>0.37440824282929502</v>
      </c>
      <c r="N79">
        <v>0.37426900584795297</v>
      </c>
      <c r="O79">
        <v>0.41410000000000002</v>
      </c>
      <c r="P79">
        <v>62.068965569999897</v>
      </c>
      <c r="Q79">
        <v>0</v>
      </c>
      <c r="R79">
        <v>0</v>
      </c>
      <c r="S79">
        <f>VLOOKUP(A79,wt_data!$A$7:$S$173,19,0)</f>
        <v>1</v>
      </c>
    </row>
    <row r="80" spans="1:19" x14ac:dyDescent="0.25">
      <c r="A80" t="s">
        <v>101</v>
      </c>
      <c r="B80">
        <v>0.634920634920634</v>
      </c>
      <c r="C80">
        <v>0.62393162393162305</v>
      </c>
      <c r="D80">
        <v>0.63076923076922997</v>
      </c>
      <c r="E80">
        <v>0.67333333333333301</v>
      </c>
      <c r="F80">
        <v>0.688405797101449</v>
      </c>
      <c r="G80">
        <v>0.65217391304347805</v>
      </c>
      <c r="H80">
        <v>0.59307359307359298</v>
      </c>
      <c r="I80">
        <v>0.50952380952380905</v>
      </c>
      <c r="J80">
        <v>0.394736842105263</v>
      </c>
      <c r="K80">
        <v>0.35087719298245601</v>
      </c>
      <c r="L80">
        <v>0.33333333333333298</v>
      </c>
      <c r="M80">
        <v>0.35507246376811502</v>
      </c>
      <c r="N80">
        <v>0.33333333333333298</v>
      </c>
      <c r="O80">
        <v>0.13639999999999999</v>
      </c>
      <c r="P80">
        <v>68.965517299999902</v>
      </c>
      <c r="Q80">
        <v>1</v>
      </c>
      <c r="R80">
        <v>1</v>
      </c>
      <c r="S80">
        <f>VLOOKUP(A80,wt_data!$A$7:$S$173,19,0)</f>
        <v>0</v>
      </c>
    </row>
    <row r="81" spans="1:19" x14ac:dyDescent="0.25">
      <c r="A81" t="s">
        <v>102</v>
      </c>
      <c r="B81">
        <v>0.35978835978835899</v>
      </c>
      <c r="C81">
        <v>0.401709401709401</v>
      </c>
      <c r="D81">
        <v>0.46769230769230702</v>
      </c>
      <c r="E81">
        <v>0.49333333333333301</v>
      </c>
      <c r="F81">
        <v>0.48188405797101402</v>
      </c>
      <c r="G81">
        <v>0.52173913043478204</v>
      </c>
      <c r="H81">
        <v>0.56709956709956699</v>
      </c>
      <c r="I81">
        <v>0.580952380952381</v>
      </c>
      <c r="J81">
        <v>0.557894736842105</v>
      </c>
      <c r="K81">
        <v>0.60233918128654895</v>
      </c>
      <c r="L81">
        <v>0.65359477124182996</v>
      </c>
      <c r="M81">
        <v>0.29380641145346997</v>
      </c>
      <c r="N81">
        <v>0.35978835978835899</v>
      </c>
      <c r="O81">
        <v>0.30420000000000003</v>
      </c>
      <c r="P81">
        <v>0</v>
      </c>
      <c r="Q81">
        <v>0</v>
      </c>
      <c r="R81">
        <v>0</v>
      </c>
      <c r="S81">
        <f>VLOOKUP(A81,wt_data!$A$7:$S$173,19,0)</f>
        <v>0</v>
      </c>
    </row>
    <row r="82" spans="1:19" x14ac:dyDescent="0.25">
      <c r="A82" t="s">
        <v>110</v>
      </c>
      <c r="B82">
        <v>0.32804232804232802</v>
      </c>
      <c r="C82">
        <v>0.32763532763532699</v>
      </c>
      <c r="D82">
        <v>0.38153846153846099</v>
      </c>
      <c r="E82">
        <v>0.44</v>
      </c>
      <c r="F82">
        <v>0.54710144927536197</v>
      </c>
      <c r="G82">
        <v>0.64822134387351704</v>
      </c>
      <c r="H82">
        <v>0.70995670995671001</v>
      </c>
      <c r="I82">
        <v>0.64761904761904698</v>
      </c>
      <c r="J82">
        <v>0.57894736842105199</v>
      </c>
      <c r="K82">
        <v>0.56725146198830401</v>
      </c>
      <c r="L82">
        <v>0.56209150326797297</v>
      </c>
      <c r="M82">
        <v>0.38232138232138202</v>
      </c>
      <c r="N82">
        <v>0.32763532763532699</v>
      </c>
      <c r="O82">
        <v>0.1216</v>
      </c>
      <c r="P82">
        <v>6.8965517299999899</v>
      </c>
      <c r="Q82">
        <v>0</v>
      </c>
      <c r="R82">
        <v>0</v>
      </c>
      <c r="S82">
        <f>VLOOKUP(A82,wt_data!$A$7:$S$173,19,0)</f>
        <v>1</v>
      </c>
    </row>
    <row r="83" spans="1:19" x14ac:dyDescent="0.25">
      <c r="A83" t="s">
        <v>48</v>
      </c>
      <c r="B83">
        <v>0.24603174603174599</v>
      </c>
      <c r="C83">
        <v>0.22222222222222199</v>
      </c>
      <c r="D83">
        <v>0.27692307692307599</v>
      </c>
      <c r="E83">
        <v>0.39</v>
      </c>
      <c r="F83">
        <v>0.434782608695652</v>
      </c>
      <c r="G83">
        <v>0.50197628458498</v>
      </c>
      <c r="H83">
        <v>0.506493506493506</v>
      </c>
      <c r="I83">
        <v>0.49523809523809498</v>
      </c>
      <c r="J83">
        <v>0.53157894736842104</v>
      </c>
      <c r="K83">
        <v>0.49122807017543801</v>
      </c>
      <c r="L83">
        <v>0.49019607843137197</v>
      </c>
      <c r="M83">
        <v>0.309356725146198</v>
      </c>
      <c r="N83">
        <v>0.22222222222222199</v>
      </c>
      <c r="O83">
        <v>8.0000000000000004E-4</v>
      </c>
      <c r="P83">
        <v>6.8965517299999899</v>
      </c>
      <c r="Q83">
        <v>0</v>
      </c>
      <c r="R83">
        <v>0</v>
      </c>
      <c r="S83">
        <f>VLOOKUP(A83,wt_data!$A$7:$S$173,19,0)</f>
        <v>1</v>
      </c>
    </row>
    <row r="84" spans="1:19" x14ac:dyDescent="0.25">
      <c r="A84" t="s">
        <v>278</v>
      </c>
      <c r="B84">
        <v>0.386243386243386</v>
      </c>
      <c r="C84">
        <v>0.39601139601139601</v>
      </c>
      <c r="D84">
        <v>0.35076923076923</v>
      </c>
      <c r="E84">
        <v>0.3</v>
      </c>
      <c r="F84">
        <v>0.40217391304347799</v>
      </c>
      <c r="G84">
        <v>0.470355731225296</v>
      </c>
      <c r="H84">
        <v>0.45021645021645001</v>
      </c>
      <c r="I84">
        <v>0.38095238095237999</v>
      </c>
      <c r="J84">
        <v>0.36842105263157798</v>
      </c>
      <c r="K84">
        <v>0.50877192982456099</v>
      </c>
      <c r="L84">
        <v>0.63398692810457502</v>
      </c>
      <c r="M84">
        <v>0.33398692810457498</v>
      </c>
      <c r="N84">
        <v>0.3</v>
      </c>
      <c r="O84">
        <v>4.02E-2</v>
      </c>
      <c r="P84">
        <v>20.6896551899999</v>
      </c>
      <c r="Q84">
        <v>0</v>
      </c>
      <c r="R84">
        <v>0</v>
      </c>
      <c r="S84" t="e">
        <f>VLOOKUP(A84,wt_data!$A$7:$S$173,19,0)</f>
        <v>#N/A</v>
      </c>
    </row>
    <row r="85" spans="1:19" x14ac:dyDescent="0.25">
      <c r="A85" t="s">
        <v>105</v>
      </c>
      <c r="B85">
        <v>0.248677248677248</v>
      </c>
      <c r="C85">
        <v>0.20797720797720701</v>
      </c>
      <c r="D85">
        <v>0.246153846153846</v>
      </c>
      <c r="E85">
        <v>0.28000000000000003</v>
      </c>
      <c r="F85">
        <v>0.31521739130434701</v>
      </c>
      <c r="G85">
        <v>0.39920948616600699</v>
      </c>
      <c r="H85">
        <v>0.46320346320346301</v>
      </c>
      <c r="I85">
        <v>0.48571428571428499</v>
      </c>
      <c r="J85">
        <v>0.50526315789473597</v>
      </c>
      <c r="K85">
        <v>0.53801169590643205</v>
      </c>
      <c r="L85">
        <v>0.58823529411764697</v>
      </c>
      <c r="M85">
        <v>0.38025808614043899</v>
      </c>
      <c r="N85">
        <v>0.20797720797720701</v>
      </c>
      <c r="O85">
        <v>2.9999999999999997E-4</v>
      </c>
      <c r="P85">
        <v>6.8965517299999899</v>
      </c>
      <c r="Q85">
        <v>1</v>
      </c>
      <c r="R85">
        <v>1</v>
      </c>
      <c r="S85">
        <f>VLOOKUP(A85,wt_data!$A$7:$S$173,19,0)</f>
        <v>0</v>
      </c>
    </row>
    <row r="86" spans="1:19" x14ac:dyDescent="0.25">
      <c r="A86" t="s">
        <v>49</v>
      </c>
      <c r="B86">
        <v>0.43650793650793601</v>
      </c>
      <c r="C86">
        <v>0.487179487179487</v>
      </c>
      <c r="D86">
        <v>0.51384615384615295</v>
      </c>
      <c r="E86">
        <v>0.48666666666666603</v>
      </c>
      <c r="F86">
        <v>0.42028985507246303</v>
      </c>
      <c r="G86">
        <v>0.41897233201581002</v>
      </c>
      <c r="H86">
        <v>0.45021645021645001</v>
      </c>
      <c r="I86">
        <v>0.47142857142857097</v>
      </c>
      <c r="J86">
        <v>0.40526315789473599</v>
      </c>
      <c r="K86">
        <v>0.251461988304093</v>
      </c>
      <c r="L86">
        <v>0.24836601307189499</v>
      </c>
      <c r="M86">
        <v>0.26548014077425802</v>
      </c>
      <c r="N86">
        <v>0.24836601307189499</v>
      </c>
      <c r="O86">
        <v>4.0000000000000001E-3</v>
      </c>
      <c r="P86">
        <v>68.965517299999902</v>
      </c>
      <c r="Q86">
        <v>1</v>
      </c>
      <c r="R86">
        <v>1</v>
      </c>
      <c r="S86">
        <f>VLOOKUP(A86,wt_data!$A$7:$S$173,19,0)</f>
        <v>1</v>
      </c>
    </row>
    <row r="87" spans="1:19" x14ac:dyDescent="0.25">
      <c r="A87" t="s">
        <v>50</v>
      </c>
      <c r="B87">
        <v>0.43915343915343902</v>
      </c>
      <c r="C87">
        <v>0.35042735042735002</v>
      </c>
      <c r="D87">
        <v>0.28000000000000003</v>
      </c>
      <c r="E87">
        <v>0.32666666666666599</v>
      </c>
      <c r="F87">
        <v>0.39130434782608697</v>
      </c>
      <c r="G87">
        <v>0.434782608695652</v>
      </c>
      <c r="H87">
        <v>0.51515151515151503</v>
      </c>
      <c r="I87">
        <v>0.56190476190476102</v>
      </c>
      <c r="J87">
        <v>0.54736842105263095</v>
      </c>
      <c r="K87">
        <v>0.52046783625730997</v>
      </c>
      <c r="L87">
        <v>0.42483660130718898</v>
      </c>
      <c r="M87">
        <v>0.28190476190476099</v>
      </c>
      <c r="N87">
        <v>0.28000000000000003</v>
      </c>
      <c r="O87">
        <v>1.8499999999999999E-2</v>
      </c>
      <c r="P87">
        <v>13.7931034599999</v>
      </c>
      <c r="Q87">
        <v>0</v>
      </c>
      <c r="R87">
        <v>0</v>
      </c>
      <c r="S87">
        <f>VLOOKUP(A87,wt_data!$A$7:$S$173,19,0)</f>
        <v>1</v>
      </c>
    </row>
    <row r="88" spans="1:19" x14ac:dyDescent="0.25">
      <c r="A88" t="s">
        <v>56</v>
      </c>
      <c r="B88">
        <v>0.35714285714285698</v>
      </c>
      <c r="C88">
        <v>0.37321937321937299</v>
      </c>
      <c r="D88">
        <v>0.42769230769230698</v>
      </c>
      <c r="E88">
        <v>0.46666666666666601</v>
      </c>
      <c r="F88">
        <v>0.48550724637681097</v>
      </c>
      <c r="G88">
        <v>0.434782608695652</v>
      </c>
      <c r="H88">
        <v>0.40692640692640603</v>
      </c>
      <c r="I88">
        <v>0.43333333333333302</v>
      </c>
      <c r="J88">
        <v>0.51052631578947305</v>
      </c>
      <c r="K88">
        <v>0.49707602339181201</v>
      </c>
      <c r="L88">
        <v>0.42483660130718898</v>
      </c>
      <c r="M88">
        <v>0.15338345864661601</v>
      </c>
      <c r="N88">
        <v>0.35714285714285698</v>
      </c>
      <c r="O88">
        <v>0.27800000000000002</v>
      </c>
      <c r="P88">
        <v>0</v>
      </c>
      <c r="Q88">
        <v>0</v>
      </c>
      <c r="R88">
        <v>0</v>
      </c>
      <c r="S88">
        <f>VLOOKUP(A88,wt_data!$A$7:$S$173,19,0)</f>
        <v>1</v>
      </c>
    </row>
    <row r="89" spans="1:19" x14ac:dyDescent="0.25">
      <c r="A89" t="s">
        <v>57</v>
      </c>
      <c r="B89">
        <v>0.45767195767195701</v>
      </c>
      <c r="C89">
        <v>0.47863247863247799</v>
      </c>
      <c r="D89">
        <v>0.42769230769230698</v>
      </c>
      <c r="E89">
        <v>0.39</v>
      </c>
      <c r="F89">
        <v>0.373188405797101</v>
      </c>
      <c r="G89">
        <v>0.41501976284584902</v>
      </c>
      <c r="H89">
        <v>0.36363636363636298</v>
      </c>
      <c r="I89">
        <v>0.38571428571428501</v>
      </c>
      <c r="J89">
        <v>0.384210526315789</v>
      </c>
      <c r="K89">
        <v>0.36842105263157798</v>
      </c>
      <c r="L89">
        <v>0.37254901960784298</v>
      </c>
      <c r="M89">
        <v>0.11499611499611501</v>
      </c>
      <c r="N89">
        <v>0.36363636363636298</v>
      </c>
      <c r="O89">
        <v>0.33</v>
      </c>
      <c r="P89">
        <v>41.3793103799999</v>
      </c>
      <c r="Q89">
        <v>0</v>
      </c>
      <c r="R89">
        <v>0</v>
      </c>
      <c r="S89">
        <f>VLOOKUP(A89,wt_data!$A$7:$S$173,19,0)</f>
        <v>1</v>
      </c>
    </row>
    <row r="90" spans="1:19" x14ac:dyDescent="0.25">
      <c r="A90" t="s">
        <v>65</v>
      </c>
      <c r="B90">
        <v>0.37566137566137497</v>
      </c>
      <c r="C90">
        <v>0.29344729344729298</v>
      </c>
      <c r="D90">
        <v>0.224615384615384</v>
      </c>
      <c r="E90">
        <v>0.25333333333333302</v>
      </c>
      <c r="F90">
        <v>0.221014492753623</v>
      </c>
      <c r="G90">
        <v>0.312252964426877</v>
      </c>
      <c r="H90">
        <v>0.367965367965367</v>
      </c>
      <c r="I90">
        <v>0.419047619047619</v>
      </c>
      <c r="J90">
        <v>0.51052631578947305</v>
      </c>
      <c r="K90">
        <v>0.54970760233918103</v>
      </c>
      <c r="L90">
        <v>0.55555555555555503</v>
      </c>
      <c r="M90">
        <v>0.33454106280193202</v>
      </c>
      <c r="N90">
        <v>0.221014492753623</v>
      </c>
      <c r="O90">
        <v>1.5E-3</v>
      </c>
      <c r="P90">
        <v>27.586206919999899</v>
      </c>
      <c r="Q90">
        <v>0</v>
      </c>
      <c r="R90">
        <v>0</v>
      </c>
      <c r="S90">
        <f>VLOOKUP(A90,wt_data!$A$7:$S$173,19,0)</f>
        <v>1</v>
      </c>
    </row>
    <row r="91" spans="1:19" x14ac:dyDescent="0.25">
      <c r="A91" t="s">
        <v>66</v>
      </c>
      <c r="B91">
        <v>0.35714285714285698</v>
      </c>
      <c r="C91">
        <v>0.31339031339031298</v>
      </c>
      <c r="D91">
        <v>0.25846153846153802</v>
      </c>
      <c r="E91">
        <v>0.223333333333333</v>
      </c>
      <c r="F91">
        <v>0.25362318840579701</v>
      </c>
      <c r="G91">
        <v>0.30830039525691699</v>
      </c>
      <c r="H91">
        <v>0.35064935064934999</v>
      </c>
      <c r="I91">
        <v>0.36190476190476101</v>
      </c>
      <c r="J91">
        <v>0.452631578947368</v>
      </c>
      <c r="K91">
        <v>0.50877192982456099</v>
      </c>
      <c r="L91">
        <v>0.58823529411764697</v>
      </c>
      <c r="M91">
        <v>0.36490196078431297</v>
      </c>
      <c r="N91">
        <v>0.223333333333333</v>
      </c>
      <c r="O91">
        <v>1.2999999999999999E-3</v>
      </c>
      <c r="P91">
        <v>20.6896551899999</v>
      </c>
      <c r="Q91">
        <v>0</v>
      </c>
      <c r="R91">
        <v>0</v>
      </c>
      <c r="S91">
        <f>VLOOKUP(A91,wt_data!$A$7:$S$173,19,0)</f>
        <v>1</v>
      </c>
    </row>
    <row r="92" spans="1:19" x14ac:dyDescent="0.25">
      <c r="A92" t="s">
        <v>67</v>
      </c>
      <c r="B92">
        <v>0.43915343915343902</v>
      </c>
      <c r="C92">
        <v>0.35042735042735002</v>
      </c>
      <c r="D92">
        <v>0.25538461538461499</v>
      </c>
      <c r="E92">
        <v>0.18666666666666601</v>
      </c>
      <c r="F92">
        <v>0.184782608695652</v>
      </c>
      <c r="G92">
        <v>0.26482213438735103</v>
      </c>
      <c r="H92">
        <v>0.37662337662337603</v>
      </c>
      <c r="I92">
        <v>0.53809523809523796</v>
      </c>
      <c r="J92">
        <v>0.61052631578947303</v>
      </c>
      <c r="K92">
        <v>0.60818713450292305</v>
      </c>
      <c r="L92">
        <v>0.60784313725490102</v>
      </c>
      <c r="M92">
        <v>0.42574370709382098</v>
      </c>
      <c r="N92">
        <v>0.184782608695652</v>
      </c>
      <c r="O92">
        <v>4.0000000000000002E-4</v>
      </c>
      <c r="P92">
        <v>27.586206919999899</v>
      </c>
      <c r="Q92">
        <v>0</v>
      </c>
      <c r="R92">
        <v>0</v>
      </c>
      <c r="S92">
        <f>VLOOKUP(A92,wt_data!$A$7:$S$173,19,0)</f>
        <v>1</v>
      </c>
    </row>
    <row r="93" spans="1:19" x14ac:dyDescent="0.25">
      <c r="A93" t="s">
        <v>68</v>
      </c>
      <c r="B93">
        <v>0.34391534391534301</v>
      </c>
      <c r="C93">
        <v>0.29344729344729298</v>
      </c>
      <c r="D93">
        <v>0.21538461538461501</v>
      </c>
      <c r="E93">
        <v>0.17</v>
      </c>
      <c r="F93">
        <v>0.25362318840579701</v>
      </c>
      <c r="G93">
        <v>0.343873517786561</v>
      </c>
      <c r="H93">
        <v>0.43290043290043201</v>
      </c>
      <c r="I93">
        <v>0.48571428571428499</v>
      </c>
      <c r="J93">
        <v>0.46315789473684199</v>
      </c>
      <c r="K93">
        <v>0.45614035087719201</v>
      </c>
      <c r="L93">
        <v>0.50326797385620903</v>
      </c>
      <c r="M93">
        <v>0.33326797385620899</v>
      </c>
      <c r="N93">
        <v>0.17</v>
      </c>
      <c r="O93">
        <v>0</v>
      </c>
      <c r="P93">
        <v>20.6896551899999</v>
      </c>
      <c r="Q93">
        <v>1</v>
      </c>
      <c r="R93">
        <v>1</v>
      </c>
      <c r="S93">
        <f>VLOOKUP(A93,wt_data!$A$7:$S$173,19,0)</f>
        <v>1</v>
      </c>
    </row>
    <row r="94" spans="1:19" x14ac:dyDescent="0.25">
      <c r="A94" t="s">
        <v>279</v>
      </c>
      <c r="B94">
        <v>0.57407407407407396</v>
      </c>
      <c r="C94">
        <v>0.52991452991452903</v>
      </c>
      <c r="D94">
        <v>0.46153846153846101</v>
      </c>
      <c r="E94">
        <v>0.37</v>
      </c>
      <c r="F94">
        <v>0.27536231884057899</v>
      </c>
      <c r="G94">
        <v>0.25296442687747001</v>
      </c>
      <c r="H94">
        <v>0.25541125541125498</v>
      </c>
      <c r="I94">
        <v>0.28095238095238001</v>
      </c>
      <c r="J94">
        <v>0.28421052631578902</v>
      </c>
      <c r="K94">
        <v>0.30994152046783602</v>
      </c>
      <c r="L94">
        <v>0.35294117647058798</v>
      </c>
      <c r="M94">
        <v>0.32110964719660301</v>
      </c>
      <c r="N94">
        <v>0.25296442687747001</v>
      </c>
      <c r="O94">
        <v>5.1000000000000004E-3</v>
      </c>
      <c r="P94">
        <v>34.482758649999901</v>
      </c>
      <c r="Q94">
        <v>0</v>
      </c>
      <c r="R94">
        <v>0</v>
      </c>
      <c r="S94" t="e">
        <f>VLOOKUP(A94,wt_data!$A$7:$S$173,19,0)</f>
        <v>#N/A</v>
      </c>
    </row>
    <row r="95" spans="1:19" x14ac:dyDescent="0.25">
      <c r="A95" t="s">
        <v>280</v>
      </c>
      <c r="B95">
        <v>0.5</v>
      </c>
      <c r="C95">
        <v>0.50997150997150997</v>
      </c>
      <c r="D95">
        <v>0.54461538461538395</v>
      </c>
      <c r="E95">
        <v>0.58333333333333304</v>
      </c>
      <c r="F95">
        <v>0.60869565217391297</v>
      </c>
      <c r="G95">
        <v>0.57707509881422903</v>
      </c>
      <c r="H95">
        <v>0.52380952380952295</v>
      </c>
      <c r="I95">
        <v>0.452380952380952</v>
      </c>
      <c r="J95">
        <v>0.41578947368420999</v>
      </c>
      <c r="K95">
        <v>0.40935672514619798</v>
      </c>
      <c r="L95">
        <v>0.38562091503267898</v>
      </c>
      <c r="M95">
        <v>0.22307473714123299</v>
      </c>
      <c r="N95">
        <v>0.38562091503267898</v>
      </c>
      <c r="O95">
        <v>0.50890000000000002</v>
      </c>
      <c r="P95">
        <v>68.965517299999902</v>
      </c>
      <c r="Q95">
        <v>0</v>
      </c>
      <c r="R95">
        <v>0</v>
      </c>
      <c r="S95" t="e">
        <f>VLOOKUP(A95,wt_data!$A$7:$S$173,19,0)</f>
        <v>#N/A</v>
      </c>
    </row>
    <row r="96" spans="1:19" x14ac:dyDescent="0.25">
      <c r="A96" t="s">
        <v>70</v>
      </c>
      <c r="B96">
        <v>0.27513227513227501</v>
      </c>
      <c r="C96">
        <v>0.29059829059829001</v>
      </c>
      <c r="D96">
        <v>0.27692307692307599</v>
      </c>
      <c r="E96">
        <v>0.28000000000000003</v>
      </c>
      <c r="F96">
        <v>0.27536231884057899</v>
      </c>
      <c r="G96">
        <v>0.249011857707509</v>
      </c>
      <c r="H96">
        <v>0.246753246753246</v>
      </c>
      <c r="I96">
        <v>0.27619047619047599</v>
      </c>
      <c r="J96">
        <v>0.3</v>
      </c>
      <c r="K96">
        <v>0.29239766081871299</v>
      </c>
      <c r="L96">
        <v>0.30718954248365998</v>
      </c>
      <c r="M96">
        <v>6.0436295730413397E-2</v>
      </c>
      <c r="N96">
        <v>0.246753246753246</v>
      </c>
      <c r="O96">
        <v>3.8E-3</v>
      </c>
      <c r="P96">
        <v>41.3793103799999</v>
      </c>
      <c r="Q96">
        <v>1</v>
      </c>
      <c r="R96">
        <v>1</v>
      </c>
      <c r="S96">
        <f>VLOOKUP(A96,wt_data!$A$7:$S$173,19,0)</f>
        <v>1</v>
      </c>
    </row>
    <row r="97" spans="1:19" x14ac:dyDescent="0.25">
      <c r="A97" t="s">
        <v>71</v>
      </c>
      <c r="B97">
        <v>0.26455026455026398</v>
      </c>
      <c r="C97">
        <v>0.30769230769230699</v>
      </c>
      <c r="D97">
        <v>0.38153846153846099</v>
      </c>
      <c r="E97">
        <v>0.38666666666666599</v>
      </c>
      <c r="F97">
        <v>0.376811594202898</v>
      </c>
      <c r="G97">
        <v>0.36758893280632399</v>
      </c>
      <c r="H97">
        <v>0.32900432900432902</v>
      </c>
      <c r="I97">
        <v>0.33333333333333298</v>
      </c>
      <c r="J97">
        <v>0.34210526315789402</v>
      </c>
      <c r="K97">
        <v>0.41520467836257302</v>
      </c>
      <c r="L97">
        <v>0.36601307189542398</v>
      </c>
      <c r="M97">
        <v>0.15065441381230801</v>
      </c>
      <c r="N97">
        <v>0.26455026455026398</v>
      </c>
      <c r="O97">
        <v>9.1999999999999998E-3</v>
      </c>
      <c r="P97">
        <v>0</v>
      </c>
      <c r="Q97">
        <v>0</v>
      </c>
      <c r="R97">
        <v>0</v>
      </c>
      <c r="S97">
        <f>VLOOKUP(A97,wt_data!$A$7:$S$173,19,0)</f>
        <v>1</v>
      </c>
    </row>
    <row r="98" spans="1:19" x14ac:dyDescent="0.25">
      <c r="A98" t="s">
        <v>116</v>
      </c>
      <c r="B98">
        <v>0.60052910052910002</v>
      </c>
      <c r="C98">
        <v>0.62678062678062596</v>
      </c>
      <c r="D98">
        <v>0.60923076923076902</v>
      </c>
      <c r="E98">
        <v>0.54666666666666597</v>
      </c>
      <c r="F98">
        <v>0.5</v>
      </c>
      <c r="G98">
        <v>0.50197628458498</v>
      </c>
      <c r="H98">
        <v>0.58008658008657998</v>
      </c>
      <c r="I98">
        <v>0.63809523809523805</v>
      </c>
      <c r="J98">
        <v>0.61052631578947303</v>
      </c>
      <c r="K98">
        <v>0.50877192982456099</v>
      </c>
      <c r="L98">
        <v>0.49019607843137197</v>
      </c>
      <c r="M98">
        <v>0.14789915966386499</v>
      </c>
      <c r="N98">
        <v>0.49019607843137197</v>
      </c>
      <c r="O98">
        <v>0.99819999999999998</v>
      </c>
      <c r="P98">
        <v>68.965517299999902</v>
      </c>
      <c r="Q98">
        <v>0</v>
      </c>
      <c r="R98">
        <v>0</v>
      </c>
      <c r="S98">
        <f>VLOOKUP(A98,wt_data!$A$7:$S$173,19,0)</f>
        <v>0</v>
      </c>
    </row>
    <row r="99" spans="1:19" x14ac:dyDescent="0.25">
      <c r="A99" t="s">
        <v>281</v>
      </c>
      <c r="B99">
        <v>0.5</v>
      </c>
      <c r="C99">
        <v>0.51566951566951502</v>
      </c>
      <c r="D99">
        <v>0.56615384615384601</v>
      </c>
      <c r="E99">
        <v>0.55666666666666598</v>
      </c>
      <c r="F99">
        <v>0.53260869565217395</v>
      </c>
      <c r="G99">
        <v>0.45849802371541498</v>
      </c>
      <c r="H99">
        <v>0.445887445887445</v>
      </c>
      <c r="I99">
        <v>0.43809523809523798</v>
      </c>
      <c r="J99">
        <v>0.42105263157894701</v>
      </c>
      <c r="K99">
        <v>0.33918128654970697</v>
      </c>
      <c r="L99">
        <v>0.39869281045751598</v>
      </c>
      <c r="M99">
        <v>0.22697255960413801</v>
      </c>
      <c r="N99">
        <v>0.33918128654970697</v>
      </c>
      <c r="O99">
        <v>0.16880000000000001</v>
      </c>
      <c r="P99">
        <v>62.068965569999897</v>
      </c>
      <c r="Q99">
        <v>0</v>
      </c>
      <c r="R99">
        <v>0</v>
      </c>
      <c r="S99" t="e">
        <f>VLOOKUP(A99,wt_data!$A$7:$S$173,19,0)</f>
        <v>#N/A</v>
      </c>
    </row>
    <row r="100" spans="1:19" x14ac:dyDescent="0.25">
      <c r="A100" t="s">
        <v>117</v>
      </c>
      <c r="B100">
        <v>0.17724867724867699</v>
      </c>
      <c r="C100">
        <v>0.18233618233618201</v>
      </c>
      <c r="D100">
        <v>0.16615384615384601</v>
      </c>
      <c r="E100">
        <v>0.18333333333333299</v>
      </c>
      <c r="F100">
        <v>0.20652173913043401</v>
      </c>
      <c r="G100">
        <v>0.21343873517786499</v>
      </c>
      <c r="H100">
        <v>0.18181818181818099</v>
      </c>
      <c r="I100">
        <v>0.19523809523809499</v>
      </c>
      <c r="J100">
        <v>0.17894736842105199</v>
      </c>
      <c r="K100">
        <v>0.157894736842105</v>
      </c>
      <c r="L100">
        <v>0.23529411764705799</v>
      </c>
      <c r="M100">
        <v>7.7399380804953496E-2</v>
      </c>
      <c r="N100">
        <v>0.157894736842105</v>
      </c>
      <c r="O100">
        <v>0</v>
      </c>
      <c r="P100">
        <v>62.068965569999897</v>
      </c>
      <c r="Q100">
        <v>1</v>
      </c>
      <c r="R100">
        <v>1</v>
      </c>
      <c r="S100">
        <f>VLOOKUP(A100,wt_data!$A$7:$S$173,19,0)</f>
        <v>1</v>
      </c>
    </row>
    <row r="101" spans="1:19" x14ac:dyDescent="0.25">
      <c r="A101" t="s">
        <v>131</v>
      </c>
      <c r="B101">
        <v>0.26190476190476097</v>
      </c>
      <c r="C101">
        <v>0.25356125356125297</v>
      </c>
      <c r="D101">
        <v>0.26769230769230701</v>
      </c>
      <c r="E101">
        <v>0.31333333333333302</v>
      </c>
      <c r="F101">
        <v>0.35144927536231801</v>
      </c>
      <c r="G101">
        <v>0.33201581027667898</v>
      </c>
      <c r="H101">
        <v>0.31601731601731597</v>
      </c>
      <c r="I101">
        <v>0.35238095238095202</v>
      </c>
      <c r="J101">
        <v>0.42105263157894701</v>
      </c>
      <c r="K101">
        <v>0.461988304093567</v>
      </c>
      <c r="L101">
        <v>0.39215686274509798</v>
      </c>
      <c r="M101">
        <v>0.208427050532313</v>
      </c>
      <c r="N101">
        <v>0.25356125356125297</v>
      </c>
      <c r="O101">
        <v>5.8999999999999999E-3</v>
      </c>
      <c r="P101">
        <v>6.8965517299999899</v>
      </c>
      <c r="Q101">
        <v>0</v>
      </c>
      <c r="R101">
        <v>0</v>
      </c>
      <c r="S101">
        <f>VLOOKUP(A101,wt_data!$A$7:$S$173,19,0)</f>
        <v>1</v>
      </c>
    </row>
    <row r="102" spans="1:19" x14ac:dyDescent="0.25">
      <c r="A102" t="s">
        <v>73</v>
      </c>
      <c r="B102">
        <v>0.66666666666666596</v>
      </c>
      <c r="C102">
        <v>0.66951566951566899</v>
      </c>
      <c r="D102">
        <v>0.68</v>
      </c>
      <c r="E102">
        <v>0.69666666666666599</v>
      </c>
      <c r="F102">
        <v>0.67753623188405798</v>
      </c>
      <c r="G102">
        <v>0.65612648221343794</v>
      </c>
      <c r="H102">
        <v>0.62337662337662303</v>
      </c>
      <c r="I102">
        <v>0.59523809523809501</v>
      </c>
      <c r="J102">
        <v>0.57894736842105199</v>
      </c>
      <c r="K102">
        <v>0.573099415204678</v>
      </c>
      <c r="L102">
        <v>0.56209150326797297</v>
      </c>
      <c r="M102">
        <v>0.13457516339869199</v>
      </c>
      <c r="N102">
        <v>0.56209150326797297</v>
      </c>
      <c r="O102">
        <v>1</v>
      </c>
      <c r="P102">
        <v>68.965517299999902</v>
      </c>
      <c r="Q102">
        <v>0</v>
      </c>
      <c r="R102">
        <v>0</v>
      </c>
      <c r="S102">
        <f>VLOOKUP(A102,wt_data!$A$7:$S$173,19,0)</f>
        <v>1</v>
      </c>
    </row>
    <row r="103" spans="1:19" x14ac:dyDescent="0.25">
      <c r="A103" t="s">
        <v>74</v>
      </c>
      <c r="B103">
        <v>0.65873015873015806</v>
      </c>
      <c r="C103">
        <v>0.69515669515669498</v>
      </c>
      <c r="D103">
        <v>0.67076923076923001</v>
      </c>
      <c r="E103">
        <v>0.63333333333333297</v>
      </c>
      <c r="F103">
        <v>0.61594202898550698</v>
      </c>
      <c r="G103">
        <v>0.54150197628458496</v>
      </c>
      <c r="H103">
        <v>0.46320346320346301</v>
      </c>
      <c r="I103">
        <v>0.45714285714285702</v>
      </c>
      <c r="J103">
        <v>0.43157894736842101</v>
      </c>
      <c r="K103">
        <v>0.426900584795321</v>
      </c>
      <c r="L103">
        <v>0.39869281045751598</v>
      </c>
      <c r="M103">
        <v>0.296463884699178</v>
      </c>
      <c r="N103">
        <v>0.39869281045751598</v>
      </c>
      <c r="O103">
        <v>0.65339999999999998</v>
      </c>
      <c r="P103">
        <v>68.965517299999902</v>
      </c>
      <c r="Q103">
        <v>0</v>
      </c>
      <c r="R103">
        <v>0</v>
      </c>
      <c r="S103">
        <f>VLOOKUP(A103,wt_data!$A$7:$S$173,19,0)</f>
        <v>1</v>
      </c>
    </row>
    <row r="104" spans="1:19" x14ac:dyDescent="0.25">
      <c r="A104" t="s">
        <v>282</v>
      </c>
      <c r="B104">
        <v>0.64814814814814803</v>
      </c>
      <c r="C104">
        <v>0.66381766381766305</v>
      </c>
      <c r="D104">
        <v>0.612307692307692</v>
      </c>
      <c r="E104">
        <v>0.56999999999999995</v>
      </c>
      <c r="F104">
        <v>0.56159420289855</v>
      </c>
      <c r="G104">
        <v>0.51778656126482203</v>
      </c>
      <c r="H104">
        <v>0.476190476190476</v>
      </c>
      <c r="I104">
        <v>0.43809523809523798</v>
      </c>
      <c r="J104">
        <v>0.35263157894736802</v>
      </c>
      <c r="K104">
        <v>0.33918128654970697</v>
      </c>
      <c r="L104">
        <v>0.40522875816993398</v>
      </c>
      <c r="M104">
        <v>0.32463637726795602</v>
      </c>
      <c r="N104">
        <v>0.33918128654970697</v>
      </c>
      <c r="O104">
        <v>0.16470000000000001</v>
      </c>
      <c r="P104">
        <v>62.068965569999897</v>
      </c>
      <c r="Q104">
        <v>1</v>
      </c>
      <c r="R104">
        <v>1</v>
      </c>
      <c r="S104" t="e">
        <f>VLOOKUP(A104,wt_data!$A$7:$S$173,19,0)</f>
        <v>#N/A</v>
      </c>
    </row>
    <row r="105" spans="1:19" x14ac:dyDescent="0.25">
      <c r="A105" t="s">
        <v>121</v>
      </c>
      <c r="B105">
        <v>0.53439153439153397</v>
      </c>
      <c r="C105">
        <v>0.512820512820512</v>
      </c>
      <c r="D105">
        <v>0.455384615384615</v>
      </c>
      <c r="E105">
        <v>0.36666666666666597</v>
      </c>
      <c r="F105">
        <v>0.36231884057970998</v>
      </c>
      <c r="G105">
        <v>0.39920948616600699</v>
      </c>
      <c r="H105">
        <v>0.476190476190476</v>
      </c>
      <c r="I105">
        <v>0.57142857142857095</v>
      </c>
      <c r="J105">
        <v>0.59473684210526301</v>
      </c>
      <c r="K105">
        <v>0.60233918128654895</v>
      </c>
      <c r="L105">
        <v>0.52287581699346397</v>
      </c>
      <c r="M105">
        <v>0.240020340706839</v>
      </c>
      <c r="N105">
        <v>0.36231884057970998</v>
      </c>
      <c r="O105">
        <v>0.30520000000000003</v>
      </c>
      <c r="P105">
        <v>27.586206919999899</v>
      </c>
      <c r="Q105">
        <v>0</v>
      </c>
      <c r="R105">
        <v>0</v>
      </c>
      <c r="S105">
        <f>VLOOKUP(A105,wt_data!$A$7:$S$173,19,0)</f>
        <v>0</v>
      </c>
    </row>
    <row r="106" spans="1:19" x14ac:dyDescent="0.25">
      <c r="A106" t="s">
        <v>77</v>
      </c>
      <c r="B106">
        <v>0.341269841269841</v>
      </c>
      <c r="C106">
        <v>0.29344729344729298</v>
      </c>
      <c r="D106">
        <v>0.24923076923076901</v>
      </c>
      <c r="E106">
        <v>0.266666666666666</v>
      </c>
      <c r="F106">
        <v>0.35869565217391303</v>
      </c>
      <c r="G106">
        <v>0.438735177865612</v>
      </c>
      <c r="H106">
        <v>0.445887445887445</v>
      </c>
      <c r="I106">
        <v>0.35714285714285698</v>
      </c>
      <c r="J106">
        <v>0.32105263157894698</v>
      </c>
      <c r="K106">
        <v>0.41520467836257302</v>
      </c>
      <c r="L106">
        <v>0.47712418300653597</v>
      </c>
      <c r="M106">
        <v>0.227893413775766</v>
      </c>
      <c r="N106">
        <v>0.24923076923076901</v>
      </c>
      <c r="O106">
        <v>4.4999999999999997E-3</v>
      </c>
      <c r="P106">
        <v>13.7931034599999</v>
      </c>
      <c r="Q106">
        <v>1</v>
      </c>
      <c r="R106">
        <v>1</v>
      </c>
      <c r="S106">
        <f>VLOOKUP(A106,wt_data!$A$7:$S$173,19,0)</f>
        <v>1</v>
      </c>
    </row>
    <row r="107" spans="1:19" x14ac:dyDescent="0.25">
      <c r="A107" t="s">
        <v>115</v>
      </c>
      <c r="B107">
        <v>0.38888888888888801</v>
      </c>
      <c r="C107">
        <v>0.30199430199430199</v>
      </c>
      <c r="D107">
        <v>0.26769230769230701</v>
      </c>
      <c r="E107">
        <v>0.33333333333333298</v>
      </c>
      <c r="F107">
        <v>0.40217391304347799</v>
      </c>
      <c r="G107">
        <v>0.40316205533596799</v>
      </c>
      <c r="H107">
        <v>0.367965367965367</v>
      </c>
      <c r="I107">
        <v>0.35238095238095202</v>
      </c>
      <c r="J107">
        <v>0.37894736842105198</v>
      </c>
      <c r="K107">
        <v>0.42105263157894701</v>
      </c>
      <c r="L107">
        <v>0.36601307189542398</v>
      </c>
      <c r="M107">
        <v>0.15336032388663901</v>
      </c>
      <c r="N107">
        <v>0.26769230769230701</v>
      </c>
      <c r="O107">
        <v>9.4000000000000004E-3</v>
      </c>
      <c r="P107">
        <v>13.7931034599999</v>
      </c>
      <c r="Q107">
        <v>0</v>
      </c>
      <c r="R107">
        <v>0</v>
      </c>
      <c r="S107">
        <f>VLOOKUP(A107,wt_data!$A$7:$S$173,19,0)</f>
        <v>1</v>
      </c>
    </row>
    <row r="108" spans="1:19" x14ac:dyDescent="0.25">
      <c r="A108" t="s">
        <v>78</v>
      </c>
      <c r="B108">
        <v>0.56084656084656004</v>
      </c>
      <c r="C108">
        <v>0.47293447293447199</v>
      </c>
      <c r="D108">
        <v>0.37846153846153802</v>
      </c>
      <c r="E108">
        <v>0.32333333333333297</v>
      </c>
      <c r="F108">
        <v>0.344202898550724</v>
      </c>
      <c r="G108">
        <v>0.30434782608695599</v>
      </c>
      <c r="H108">
        <v>0.34199134199134201</v>
      </c>
      <c r="I108">
        <v>0.43809523809523798</v>
      </c>
      <c r="J108">
        <v>0.47368421052631499</v>
      </c>
      <c r="K108">
        <v>0.51461988304093498</v>
      </c>
      <c r="L108">
        <v>0.51633986928104503</v>
      </c>
      <c r="M108">
        <v>0.256498734759604</v>
      </c>
      <c r="N108">
        <v>0.30434782608695599</v>
      </c>
      <c r="O108">
        <v>5.1999999999999998E-2</v>
      </c>
      <c r="P108">
        <v>34.482758649999901</v>
      </c>
      <c r="Q108">
        <v>0</v>
      </c>
      <c r="R108">
        <v>0</v>
      </c>
      <c r="S108">
        <f>VLOOKUP(A108,wt_data!$A$7:$S$173,19,0)</f>
        <v>1</v>
      </c>
    </row>
    <row r="109" spans="1:19" x14ac:dyDescent="0.25">
      <c r="A109" t="s">
        <v>81</v>
      </c>
      <c r="B109">
        <v>0.48941798941798897</v>
      </c>
      <c r="C109">
        <v>0.38746438746438699</v>
      </c>
      <c r="D109">
        <v>0.29230769230769199</v>
      </c>
      <c r="E109">
        <v>0.21666666666666601</v>
      </c>
      <c r="F109">
        <v>0.221014492753623</v>
      </c>
      <c r="G109">
        <v>0.28458498023715401</v>
      </c>
      <c r="H109">
        <v>0.337662337662337</v>
      </c>
      <c r="I109">
        <v>0.40476190476190399</v>
      </c>
      <c r="J109">
        <v>0.50526315789473597</v>
      </c>
      <c r="K109">
        <v>0.59064327485380097</v>
      </c>
      <c r="L109">
        <v>0.66666666666666596</v>
      </c>
      <c r="M109">
        <v>0.44999999999999901</v>
      </c>
      <c r="N109">
        <v>0.21666666666666601</v>
      </c>
      <c r="O109">
        <v>1.1000000000000001E-3</v>
      </c>
      <c r="P109">
        <v>20.6896551899999</v>
      </c>
      <c r="Q109">
        <v>1</v>
      </c>
      <c r="R109">
        <v>1</v>
      </c>
      <c r="S109">
        <f>VLOOKUP(A109,wt_data!$A$7:$S$173,19,0)</f>
        <v>1</v>
      </c>
    </row>
    <row r="110" spans="1:19" x14ac:dyDescent="0.25">
      <c r="A110" t="s">
        <v>82</v>
      </c>
      <c r="B110">
        <v>0.56349206349206304</v>
      </c>
      <c r="C110">
        <v>0.50712250712250695</v>
      </c>
      <c r="D110">
        <v>0.43384615384615299</v>
      </c>
      <c r="E110">
        <v>0.37</v>
      </c>
      <c r="F110">
        <v>0.373188405797101</v>
      </c>
      <c r="G110">
        <v>0.35968379446640297</v>
      </c>
      <c r="H110">
        <v>0.354978354978355</v>
      </c>
      <c r="I110">
        <v>0.38571428571428501</v>
      </c>
      <c r="J110">
        <v>0.36315789473684201</v>
      </c>
      <c r="K110">
        <v>0.34502923976608102</v>
      </c>
      <c r="L110">
        <v>0.37908496732026098</v>
      </c>
      <c r="M110">
        <v>0.218462823725981</v>
      </c>
      <c r="N110">
        <v>0.34502923976608102</v>
      </c>
      <c r="O110">
        <v>0.20200000000000001</v>
      </c>
      <c r="P110">
        <v>62.068965569999897</v>
      </c>
      <c r="Q110">
        <v>0</v>
      </c>
      <c r="R110">
        <v>0</v>
      </c>
      <c r="S110">
        <f>VLOOKUP(A110,wt_data!$A$7:$S$173,19,0)</f>
        <v>1</v>
      </c>
    </row>
    <row r="111" spans="1:19" x14ac:dyDescent="0.25">
      <c r="A111" t="s">
        <v>83</v>
      </c>
      <c r="B111">
        <v>0.50793650793650702</v>
      </c>
      <c r="C111">
        <v>0.427350427350427</v>
      </c>
      <c r="D111">
        <v>0.35384615384615298</v>
      </c>
      <c r="E111">
        <v>0.28333333333333299</v>
      </c>
      <c r="F111">
        <v>0.26449275362318803</v>
      </c>
      <c r="G111">
        <v>0.30039525691699598</v>
      </c>
      <c r="H111">
        <v>0.28571428571428498</v>
      </c>
      <c r="I111">
        <v>0.28571428571428498</v>
      </c>
      <c r="J111">
        <v>0.37894736842105198</v>
      </c>
      <c r="K111">
        <v>0.49707602339181201</v>
      </c>
      <c r="L111">
        <v>0.56209150326797297</v>
      </c>
      <c r="M111">
        <v>0.297598749644785</v>
      </c>
      <c r="N111">
        <v>0.26449275362318803</v>
      </c>
      <c r="O111">
        <v>1.06E-2</v>
      </c>
      <c r="P111">
        <v>27.586206919999899</v>
      </c>
      <c r="Q111">
        <v>0</v>
      </c>
      <c r="R111">
        <v>0</v>
      </c>
      <c r="S111">
        <f>VLOOKUP(A111,wt_data!$A$7:$S$173,19,0)</f>
        <v>1</v>
      </c>
    </row>
    <row r="112" spans="1:19" x14ac:dyDescent="0.25">
      <c r="A112" t="s">
        <v>146</v>
      </c>
      <c r="B112">
        <v>0.82804232804232802</v>
      </c>
      <c r="C112">
        <v>0.76923076923076905</v>
      </c>
      <c r="D112">
        <v>0.716923076923076</v>
      </c>
      <c r="E112">
        <v>0.71333333333333304</v>
      </c>
      <c r="F112">
        <v>0.73913043478260798</v>
      </c>
      <c r="G112">
        <v>0.73913043478260798</v>
      </c>
      <c r="H112">
        <v>0.68831168831168799</v>
      </c>
      <c r="I112">
        <v>0.68095238095238098</v>
      </c>
      <c r="J112">
        <v>0.63684210526315699</v>
      </c>
      <c r="K112">
        <v>0.61988304093567204</v>
      </c>
      <c r="L112">
        <v>0.63398692810457502</v>
      </c>
      <c r="M112">
        <v>0.20815928710665499</v>
      </c>
      <c r="N112">
        <v>0.61988304093567204</v>
      </c>
      <c r="O112">
        <v>1</v>
      </c>
      <c r="P112">
        <v>62.068965569999897</v>
      </c>
      <c r="Q112">
        <v>0</v>
      </c>
      <c r="R112">
        <v>0</v>
      </c>
      <c r="S112">
        <f>VLOOKUP(A112,wt_data!$A$7:$S$173,19,0)</f>
        <v>1</v>
      </c>
    </row>
    <row r="113" spans="1:19" x14ac:dyDescent="0.25">
      <c r="A113" t="s">
        <v>145</v>
      </c>
      <c r="B113">
        <v>0.79894179894179895</v>
      </c>
      <c r="C113">
        <v>0.79772079772079696</v>
      </c>
      <c r="D113">
        <v>0.78461538461538405</v>
      </c>
      <c r="E113">
        <v>0.78666666666666596</v>
      </c>
      <c r="F113">
        <v>0.74637681159420199</v>
      </c>
      <c r="G113">
        <v>0.76284584980237102</v>
      </c>
      <c r="H113">
        <v>0.74891774891774798</v>
      </c>
      <c r="I113">
        <v>0.73809523809523803</v>
      </c>
      <c r="J113">
        <v>0.72105263157894695</v>
      </c>
      <c r="K113">
        <v>0.73099415204678297</v>
      </c>
      <c r="L113">
        <v>0.67973856209150296</v>
      </c>
      <c r="M113">
        <v>0.11920323685029501</v>
      </c>
      <c r="N113">
        <v>0.67973856209150296</v>
      </c>
      <c r="O113">
        <v>1</v>
      </c>
      <c r="P113">
        <v>68.965517299999902</v>
      </c>
      <c r="Q113">
        <v>0</v>
      </c>
      <c r="R113">
        <v>0</v>
      </c>
      <c r="S113">
        <f>VLOOKUP(A113,wt_data!$A$7:$S$173,19,0)</f>
        <v>1</v>
      </c>
    </row>
    <row r="114" spans="1:19" x14ac:dyDescent="0.25">
      <c r="A114" t="s">
        <v>153</v>
      </c>
      <c r="B114">
        <v>0.60317460317460303</v>
      </c>
      <c r="C114">
        <v>0.51566951566951502</v>
      </c>
      <c r="D114">
        <v>0.49846153846153801</v>
      </c>
      <c r="E114">
        <v>0.55000000000000004</v>
      </c>
      <c r="F114">
        <v>0.46014492753623099</v>
      </c>
      <c r="G114">
        <v>0.40316205533596799</v>
      </c>
      <c r="H114">
        <v>0.42857142857142799</v>
      </c>
      <c r="I114">
        <v>0.5</v>
      </c>
      <c r="J114">
        <v>0.52105263157894699</v>
      </c>
      <c r="K114">
        <v>0.502923976608187</v>
      </c>
      <c r="L114">
        <v>0.46405228758169897</v>
      </c>
      <c r="M114">
        <v>0.20001254783863401</v>
      </c>
      <c r="N114">
        <v>0.40316205533596799</v>
      </c>
      <c r="O114">
        <v>0.68579999999999997</v>
      </c>
      <c r="P114">
        <v>34.482758649999901</v>
      </c>
      <c r="Q114">
        <v>1</v>
      </c>
      <c r="R114">
        <v>1</v>
      </c>
      <c r="S114">
        <f>VLOOKUP(A114,wt_data!$A$7:$S$173,19,0)</f>
        <v>1</v>
      </c>
    </row>
    <row r="115" spans="1:19" x14ac:dyDescent="0.25">
      <c r="A115" t="s">
        <v>152</v>
      </c>
      <c r="B115">
        <v>0.76455026455026398</v>
      </c>
      <c r="C115">
        <v>0.75498575498575404</v>
      </c>
      <c r="D115">
        <v>0.72</v>
      </c>
      <c r="E115">
        <v>0.70333333333333303</v>
      </c>
      <c r="F115">
        <v>0.75</v>
      </c>
      <c r="G115">
        <v>0.73517786561264797</v>
      </c>
      <c r="H115">
        <v>0.64935064935064901</v>
      </c>
      <c r="I115">
        <v>0.58571428571428497</v>
      </c>
      <c r="J115">
        <v>0.63157894736842102</v>
      </c>
      <c r="K115">
        <v>0.64912280701754299</v>
      </c>
      <c r="L115">
        <v>0.62745098039215597</v>
      </c>
      <c r="M115">
        <v>0.17883597883597799</v>
      </c>
      <c r="N115">
        <v>0.58571428571428497</v>
      </c>
      <c r="O115">
        <v>1</v>
      </c>
      <c r="P115">
        <v>48.275862109999899</v>
      </c>
      <c r="Q115">
        <v>0</v>
      </c>
      <c r="R115">
        <v>0</v>
      </c>
      <c r="S115">
        <f>VLOOKUP(A115,wt_data!$A$7:$S$173,19,0)</f>
        <v>1</v>
      </c>
    </row>
    <row r="116" spans="1:19" x14ac:dyDescent="0.25">
      <c r="A116" t="s">
        <v>139</v>
      </c>
      <c r="B116">
        <v>0.48412698412698402</v>
      </c>
      <c r="C116">
        <v>0.41025641025641002</v>
      </c>
      <c r="D116">
        <v>0.403076923076923</v>
      </c>
      <c r="E116">
        <v>0.54</v>
      </c>
      <c r="F116">
        <v>0.66666666666666596</v>
      </c>
      <c r="G116">
        <v>0.60869565217391297</v>
      </c>
      <c r="H116">
        <v>0.445887445887445</v>
      </c>
      <c r="I116">
        <v>0.31904761904761902</v>
      </c>
      <c r="J116">
        <v>0.43684210526315698</v>
      </c>
      <c r="K116">
        <v>0.67251461988304095</v>
      </c>
      <c r="L116">
        <v>0.64052287581699296</v>
      </c>
      <c r="M116">
        <v>0.35346700083542099</v>
      </c>
      <c r="N116">
        <v>0.31904761904761902</v>
      </c>
      <c r="O116">
        <v>8.6099999999999996E-2</v>
      </c>
      <c r="P116">
        <v>48.275862109999899</v>
      </c>
      <c r="Q116">
        <v>0</v>
      </c>
      <c r="R116">
        <v>0</v>
      </c>
      <c r="S116">
        <f>VLOOKUP(A116,wt_data!$A$7:$S$173,19,0)</f>
        <v>0</v>
      </c>
    </row>
    <row r="117" spans="1:19" x14ac:dyDescent="0.25">
      <c r="A117" t="s">
        <v>140</v>
      </c>
      <c r="B117">
        <v>0.42328042328042298</v>
      </c>
      <c r="C117">
        <v>0.53846153846153799</v>
      </c>
      <c r="D117">
        <v>0.56615384615384601</v>
      </c>
      <c r="E117">
        <v>0.47666666666666602</v>
      </c>
      <c r="F117">
        <v>0.43115942028985499</v>
      </c>
      <c r="G117">
        <v>0.50988142292490102</v>
      </c>
      <c r="H117">
        <v>0.53246753246753198</v>
      </c>
      <c r="I117">
        <v>0.419047619047619</v>
      </c>
      <c r="J117">
        <v>0.29473684210526302</v>
      </c>
      <c r="K117">
        <v>0.31578947368421001</v>
      </c>
      <c r="L117">
        <v>0.60784313725490102</v>
      </c>
      <c r="M117">
        <v>0.313106295149638</v>
      </c>
      <c r="N117">
        <v>0.29473684210526302</v>
      </c>
      <c r="O117">
        <v>3.5200000000000002E-2</v>
      </c>
      <c r="P117">
        <v>55.172413839999898</v>
      </c>
      <c r="Q117">
        <v>0</v>
      </c>
      <c r="R117">
        <v>0</v>
      </c>
      <c r="S117">
        <f>VLOOKUP(A117,wt_data!$A$7:$S$173,19,0)</f>
        <v>0</v>
      </c>
    </row>
    <row r="118" spans="1:19" x14ac:dyDescent="0.25">
      <c r="A118" t="s">
        <v>141</v>
      </c>
      <c r="B118">
        <v>0.35185185185185103</v>
      </c>
      <c r="C118">
        <v>0.36467236467236402</v>
      </c>
      <c r="D118">
        <v>0.33846153846153798</v>
      </c>
      <c r="E118">
        <v>0.37333333333333302</v>
      </c>
      <c r="F118">
        <v>0.39130434782608697</v>
      </c>
      <c r="G118">
        <v>0.438735177865612</v>
      </c>
      <c r="H118">
        <v>0.46320346320346301</v>
      </c>
      <c r="I118">
        <v>0.47142857142857097</v>
      </c>
      <c r="J118">
        <v>0.47894736842105201</v>
      </c>
      <c r="K118">
        <v>0.49707602339181201</v>
      </c>
      <c r="L118">
        <v>0.56209150326797297</v>
      </c>
      <c r="M118">
        <v>0.22362996480643499</v>
      </c>
      <c r="N118">
        <v>0.33846153846153798</v>
      </c>
      <c r="O118">
        <v>0.17</v>
      </c>
      <c r="P118">
        <v>13.7931034599999</v>
      </c>
      <c r="Q118">
        <v>0</v>
      </c>
      <c r="R118">
        <v>0</v>
      </c>
      <c r="S118">
        <f>VLOOKUP(A118,wt_data!$A$7:$S$173,19,0)</f>
        <v>0</v>
      </c>
    </row>
    <row r="119" spans="1:19" x14ac:dyDescent="0.25">
      <c r="A119" t="s">
        <v>142</v>
      </c>
      <c r="B119">
        <v>0.43386243386243301</v>
      </c>
      <c r="C119">
        <v>0.467236467236467</v>
      </c>
      <c r="D119">
        <v>0.43076923076923002</v>
      </c>
      <c r="E119">
        <v>0.396666666666666</v>
      </c>
      <c r="F119">
        <v>0.51449275362318803</v>
      </c>
      <c r="G119">
        <v>0.58893280632411005</v>
      </c>
      <c r="H119">
        <v>0.51948051948051899</v>
      </c>
      <c r="I119">
        <v>0.314285714285714</v>
      </c>
      <c r="J119">
        <v>0.21578947368421</v>
      </c>
      <c r="K119">
        <v>0.42105263157894701</v>
      </c>
      <c r="L119">
        <v>0.65359477124182996</v>
      </c>
      <c r="M119">
        <v>0.43780529755761899</v>
      </c>
      <c r="N119">
        <v>0.21578947368421</v>
      </c>
      <c r="O119">
        <v>8.9999999999999998E-4</v>
      </c>
      <c r="P119">
        <v>55.172413839999898</v>
      </c>
      <c r="Q119">
        <v>1</v>
      </c>
      <c r="R119">
        <v>1</v>
      </c>
      <c r="S119">
        <f>VLOOKUP(A119,wt_data!$A$7:$S$173,19,0)</f>
        <v>0</v>
      </c>
    </row>
    <row r="120" spans="1:19" x14ac:dyDescent="0.25">
      <c r="A120" t="s">
        <v>283</v>
      </c>
      <c r="B120">
        <v>0.43915343915343902</v>
      </c>
      <c r="C120">
        <v>0.36467236467236402</v>
      </c>
      <c r="D120">
        <v>0.38461538461538403</v>
      </c>
      <c r="E120">
        <v>0.43</v>
      </c>
      <c r="F120">
        <v>0.44565217391304301</v>
      </c>
      <c r="G120">
        <v>0.561264822134387</v>
      </c>
      <c r="H120">
        <v>0.69696969696969702</v>
      </c>
      <c r="I120">
        <v>0.7</v>
      </c>
      <c r="J120">
        <v>0.67894736842105197</v>
      </c>
      <c r="K120">
        <v>0.56140350877192902</v>
      </c>
      <c r="L120">
        <v>0.41830065359477098</v>
      </c>
      <c r="M120">
        <v>0.33532763532763499</v>
      </c>
      <c r="N120">
        <v>0.36467236467236402</v>
      </c>
      <c r="O120">
        <v>0.33700000000000002</v>
      </c>
      <c r="P120">
        <v>6.8965517299999899</v>
      </c>
      <c r="Q120">
        <v>0</v>
      </c>
      <c r="R120">
        <v>0</v>
      </c>
      <c r="S120" t="e">
        <f>VLOOKUP(A120,wt_data!$A$7:$S$173,19,0)</f>
        <v>#N/A</v>
      </c>
    </row>
    <row r="121" spans="1:19" x14ac:dyDescent="0.25">
      <c r="A121" t="s">
        <v>143</v>
      </c>
      <c r="B121">
        <v>0.42857142857142799</v>
      </c>
      <c r="C121">
        <v>0.35612535612535601</v>
      </c>
      <c r="D121">
        <v>0.35076923076923</v>
      </c>
      <c r="E121">
        <v>0.39333333333333298</v>
      </c>
      <c r="F121">
        <v>0.49637681159420199</v>
      </c>
      <c r="G121">
        <v>0.50197628458498</v>
      </c>
      <c r="H121">
        <v>0.50216450216450204</v>
      </c>
      <c r="I121">
        <v>0.53809523809523796</v>
      </c>
      <c r="J121">
        <v>0.61578947368421</v>
      </c>
      <c r="K121">
        <v>0.72514619883040898</v>
      </c>
      <c r="L121">
        <v>0.69281045751633896</v>
      </c>
      <c r="M121">
        <v>0.37437696806117798</v>
      </c>
      <c r="N121">
        <v>0.35076923076923</v>
      </c>
      <c r="O121">
        <v>0.24030000000000001</v>
      </c>
      <c r="P121">
        <v>13.7931034599999</v>
      </c>
      <c r="Q121">
        <v>1</v>
      </c>
      <c r="R121">
        <v>1</v>
      </c>
      <c r="S121">
        <f>VLOOKUP(A121,wt_data!$A$7:$S$173,19,0)</f>
        <v>0</v>
      </c>
    </row>
    <row r="122" spans="1:19" x14ac:dyDescent="0.25">
      <c r="A122" t="s">
        <v>126</v>
      </c>
      <c r="B122">
        <v>0.55291005291005202</v>
      </c>
      <c r="C122">
        <v>0.52991452991452903</v>
      </c>
      <c r="D122">
        <v>0.47384615384615297</v>
      </c>
      <c r="E122">
        <v>0.47</v>
      </c>
      <c r="F122">
        <v>0.471014492753623</v>
      </c>
      <c r="G122">
        <v>0.42292490118576997</v>
      </c>
      <c r="H122">
        <v>0.38095238095237999</v>
      </c>
      <c r="I122">
        <v>0.38571428571428501</v>
      </c>
      <c r="J122">
        <v>0.384210526315789</v>
      </c>
      <c r="K122">
        <v>0.43274853801169499</v>
      </c>
      <c r="L122">
        <v>0.51633986928104503</v>
      </c>
      <c r="M122">
        <v>0.171957671957671</v>
      </c>
      <c r="N122">
        <v>0.38095238095237999</v>
      </c>
      <c r="O122">
        <v>0.4884</v>
      </c>
      <c r="P122">
        <v>41.3793103799999</v>
      </c>
      <c r="Q122">
        <v>0</v>
      </c>
      <c r="R122">
        <v>0</v>
      </c>
      <c r="S122">
        <f>VLOOKUP(A122,wt_data!$A$7:$S$173,19,0)</f>
        <v>1</v>
      </c>
    </row>
    <row r="123" spans="1:19" x14ac:dyDescent="0.25">
      <c r="A123" t="s">
        <v>90</v>
      </c>
      <c r="B123">
        <v>0.55291005291005202</v>
      </c>
      <c r="C123">
        <v>0.447293447293447</v>
      </c>
      <c r="D123">
        <v>0.42461538461538401</v>
      </c>
      <c r="E123">
        <v>0.43666666666666598</v>
      </c>
      <c r="F123">
        <v>0.41304347826086901</v>
      </c>
      <c r="G123">
        <v>0.33992094861659999</v>
      </c>
      <c r="H123">
        <v>0.277056277056277</v>
      </c>
      <c r="I123">
        <v>0.27619047619047599</v>
      </c>
      <c r="J123">
        <v>0.35263157894736802</v>
      </c>
      <c r="K123">
        <v>0.47953216374268998</v>
      </c>
      <c r="L123">
        <v>0.54248366013071803</v>
      </c>
      <c r="M123">
        <v>0.27671957671957598</v>
      </c>
      <c r="N123">
        <v>0.27619047619047599</v>
      </c>
      <c r="O123">
        <v>1.7600000000000001E-2</v>
      </c>
      <c r="P123">
        <v>48.275862109999899</v>
      </c>
      <c r="Q123">
        <v>0</v>
      </c>
      <c r="R123">
        <v>0</v>
      </c>
      <c r="S123">
        <f>VLOOKUP(A123,wt_data!$A$7:$S$173,19,0)</f>
        <v>1</v>
      </c>
    </row>
    <row r="124" spans="1:19" x14ac:dyDescent="0.25">
      <c r="A124" t="s">
        <v>119</v>
      </c>
      <c r="B124">
        <v>0.49206349206349198</v>
      </c>
      <c r="C124">
        <v>0.54415954415954404</v>
      </c>
      <c r="D124">
        <v>0.52923076923076895</v>
      </c>
      <c r="E124">
        <v>0.49</v>
      </c>
      <c r="F124">
        <v>0.434782608695652</v>
      </c>
      <c r="G124">
        <v>0.375494071146245</v>
      </c>
      <c r="H124">
        <v>0.36363636363636298</v>
      </c>
      <c r="I124">
        <v>0.395238095238095</v>
      </c>
      <c r="J124">
        <v>0.37894736842105198</v>
      </c>
      <c r="K124">
        <v>0.38011695906432702</v>
      </c>
      <c r="L124">
        <v>0.40522875816993398</v>
      </c>
      <c r="M124">
        <v>0.18052318052318</v>
      </c>
      <c r="N124">
        <v>0.36363636363636298</v>
      </c>
      <c r="O124">
        <v>0.3362</v>
      </c>
      <c r="P124">
        <v>41.3793103799999</v>
      </c>
      <c r="Q124">
        <v>0</v>
      </c>
      <c r="R124">
        <v>0</v>
      </c>
      <c r="S124">
        <f>VLOOKUP(A124,wt_data!$A$7:$S$173,19,0)</f>
        <v>1</v>
      </c>
    </row>
    <row r="125" spans="1:19" x14ac:dyDescent="0.25">
      <c r="A125" t="s">
        <v>91</v>
      </c>
      <c r="B125">
        <v>0.53439153439153397</v>
      </c>
      <c r="C125">
        <v>0.46438746438746398</v>
      </c>
      <c r="D125">
        <v>0.42769230769230698</v>
      </c>
      <c r="E125">
        <v>0.40333333333333299</v>
      </c>
      <c r="F125">
        <v>0.38768115942028902</v>
      </c>
      <c r="G125">
        <v>0.30039525691699598</v>
      </c>
      <c r="H125">
        <v>0.20346320346320301</v>
      </c>
      <c r="I125">
        <v>0.19523809523809499</v>
      </c>
      <c r="J125">
        <v>0.3</v>
      </c>
      <c r="K125">
        <v>0.43274853801169499</v>
      </c>
      <c r="L125">
        <v>0.54248366013071803</v>
      </c>
      <c r="M125">
        <v>0.34724556489262298</v>
      </c>
      <c r="N125">
        <v>0.19523809523809499</v>
      </c>
      <c r="O125">
        <v>2.0000000000000001E-4</v>
      </c>
      <c r="P125">
        <v>48.275862109999899</v>
      </c>
      <c r="Q125">
        <v>1</v>
      </c>
      <c r="R125">
        <v>1</v>
      </c>
      <c r="S125">
        <f>VLOOKUP(A125,wt_data!$A$7:$S$173,19,0)</f>
        <v>1</v>
      </c>
    </row>
    <row r="126" spans="1:19" x14ac:dyDescent="0.25">
      <c r="A126" t="s">
        <v>135</v>
      </c>
      <c r="B126">
        <v>0.455026455026455</v>
      </c>
      <c r="C126">
        <v>0.447293447293447</v>
      </c>
      <c r="D126">
        <v>0.41230769230769199</v>
      </c>
      <c r="E126">
        <v>0.39333333333333298</v>
      </c>
      <c r="F126">
        <v>0.34782608695652101</v>
      </c>
      <c r="G126">
        <v>0.280632411067193</v>
      </c>
      <c r="H126">
        <v>0.28571428571428498</v>
      </c>
      <c r="I126">
        <v>0.33333333333333298</v>
      </c>
      <c r="J126">
        <v>0.37368421052631501</v>
      </c>
      <c r="K126">
        <v>0.43859649122806998</v>
      </c>
      <c r="L126">
        <v>0.48366013071895397</v>
      </c>
      <c r="M126">
        <v>0.20302771965176</v>
      </c>
      <c r="N126">
        <v>0.280632411067193</v>
      </c>
      <c r="O126">
        <v>1.9300000000000001E-2</v>
      </c>
      <c r="P126">
        <v>34.482758649999901</v>
      </c>
      <c r="Q126">
        <v>0</v>
      </c>
      <c r="R126">
        <v>0</v>
      </c>
      <c r="S126">
        <f>VLOOKUP(A126,wt_data!$A$7:$S$173,19,0)</f>
        <v>1</v>
      </c>
    </row>
    <row r="127" spans="1:19" x14ac:dyDescent="0.25">
      <c r="A127" t="s">
        <v>157</v>
      </c>
      <c r="B127">
        <v>0.40476190476190399</v>
      </c>
      <c r="C127">
        <v>0.33048433048433001</v>
      </c>
      <c r="D127">
        <v>0.298461538461538</v>
      </c>
      <c r="E127">
        <v>0.32666666666666599</v>
      </c>
      <c r="F127">
        <v>0.34782608695652101</v>
      </c>
      <c r="G127">
        <v>0.30434782608695599</v>
      </c>
      <c r="H127">
        <v>0.25541125541125498</v>
      </c>
      <c r="I127">
        <v>0.28095238095238001</v>
      </c>
      <c r="J127">
        <v>0.37368421052631501</v>
      </c>
      <c r="K127">
        <v>0.47368421052631499</v>
      </c>
      <c r="L127">
        <v>0.50326797385620903</v>
      </c>
      <c r="M127">
        <v>0.24785671844495299</v>
      </c>
      <c r="N127">
        <v>0.25541125541125498</v>
      </c>
      <c r="O127">
        <v>6.8999999999999999E-3</v>
      </c>
      <c r="P127">
        <v>41.3793103799999</v>
      </c>
      <c r="Q127">
        <v>0</v>
      </c>
      <c r="R127">
        <v>0</v>
      </c>
      <c r="S127">
        <f>VLOOKUP(A127,wt_data!$A$7:$S$173,19,0)</f>
        <v>1</v>
      </c>
    </row>
    <row r="128" spans="1:19" x14ac:dyDescent="0.25">
      <c r="A128" t="s">
        <v>92</v>
      </c>
      <c r="B128">
        <v>0.33862433862433799</v>
      </c>
      <c r="C128">
        <v>0.28490028490028402</v>
      </c>
      <c r="D128">
        <v>0.283076923076923</v>
      </c>
      <c r="E128">
        <v>0.30333333333333301</v>
      </c>
      <c r="F128">
        <v>0.31159420289855</v>
      </c>
      <c r="G128">
        <v>0.33596837944663999</v>
      </c>
      <c r="H128">
        <v>0.35930735930735902</v>
      </c>
      <c r="I128">
        <v>0.40952380952380901</v>
      </c>
      <c r="J128">
        <v>0.46315789473684199</v>
      </c>
      <c r="K128">
        <v>0.44444444444444398</v>
      </c>
      <c r="L128">
        <v>0.40522875816993398</v>
      </c>
      <c r="M128">
        <v>0.18008097165991899</v>
      </c>
      <c r="N128">
        <v>0.283076923076923</v>
      </c>
      <c r="O128">
        <v>2.0299999999999999E-2</v>
      </c>
      <c r="P128">
        <v>13.7931034599999</v>
      </c>
      <c r="Q128">
        <v>0</v>
      </c>
      <c r="R128">
        <v>0</v>
      </c>
      <c r="S128">
        <f>VLOOKUP(A128,wt_data!$A$7:$S$173,19,0)</f>
        <v>1</v>
      </c>
    </row>
    <row r="129" spans="1:19" x14ac:dyDescent="0.25">
      <c r="A129" t="s">
        <v>95</v>
      </c>
      <c r="B129">
        <v>0.38888888888888801</v>
      </c>
      <c r="C129">
        <v>0.42450142450142397</v>
      </c>
      <c r="D129">
        <v>0.42153846153846097</v>
      </c>
      <c r="E129">
        <v>0.32666666666666599</v>
      </c>
      <c r="F129">
        <v>0.26449275362318803</v>
      </c>
      <c r="G129">
        <v>0.38735177865612602</v>
      </c>
      <c r="H129">
        <v>0.46320346320346301</v>
      </c>
      <c r="I129">
        <v>0.46190476190476099</v>
      </c>
      <c r="J129">
        <v>0.442105263157894</v>
      </c>
      <c r="K129">
        <v>0.49707602339181201</v>
      </c>
      <c r="L129">
        <v>0.52287581699346397</v>
      </c>
      <c r="M129">
        <v>0.258383063370275</v>
      </c>
      <c r="N129">
        <v>0.26449275362318803</v>
      </c>
      <c r="O129">
        <v>7.7000000000000002E-3</v>
      </c>
      <c r="P129">
        <v>27.586206919999899</v>
      </c>
      <c r="Q129">
        <v>1</v>
      </c>
      <c r="R129">
        <v>1</v>
      </c>
      <c r="S129">
        <f>VLOOKUP(A129,wt_data!$A$7:$S$173,19,0)</f>
        <v>1</v>
      </c>
    </row>
    <row r="130" spans="1:19" x14ac:dyDescent="0.25">
      <c r="A130" t="s">
        <v>96</v>
      </c>
      <c r="B130">
        <v>0.452380952380952</v>
      </c>
      <c r="C130">
        <v>0.42450142450142397</v>
      </c>
      <c r="D130">
        <v>0.4</v>
      </c>
      <c r="E130">
        <v>0.43666666666666598</v>
      </c>
      <c r="F130">
        <v>0.51449275362318803</v>
      </c>
      <c r="G130">
        <v>0.52964426877470305</v>
      </c>
      <c r="H130">
        <v>0.51948051948051899</v>
      </c>
      <c r="I130">
        <v>0.53333333333333299</v>
      </c>
      <c r="J130">
        <v>0.60526315789473595</v>
      </c>
      <c r="K130">
        <v>0.57894736842105199</v>
      </c>
      <c r="L130">
        <v>0.60130718954248297</v>
      </c>
      <c r="M130">
        <v>0.20526315789473601</v>
      </c>
      <c r="N130">
        <v>0.4</v>
      </c>
      <c r="O130">
        <v>0.61509999999999998</v>
      </c>
      <c r="P130">
        <v>13.7931034599999</v>
      </c>
      <c r="Q130">
        <v>0</v>
      </c>
      <c r="R130">
        <v>0</v>
      </c>
      <c r="S130">
        <f>VLOOKUP(A130,wt_data!$A$7:$S$173,19,0)</f>
        <v>1</v>
      </c>
    </row>
    <row r="131" spans="1:19" x14ac:dyDescent="0.25">
      <c r="A131" t="s">
        <v>99</v>
      </c>
      <c r="B131">
        <v>0.38888888888888801</v>
      </c>
      <c r="C131">
        <v>0.36752136752136699</v>
      </c>
      <c r="D131">
        <v>0.34461538461538399</v>
      </c>
      <c r="E131">
        <v>0.38333333333333303</v>
      </c>
      <c r="F131">
        <v>0.39855072463768099</v>
      </c>
      <c r="G131">
        <v>0.39920948616600699</v>
      </c>
      <c r="H131">
        <v>0.46753246753246702</v>
      </c>
      <c r="I131">
        <v>0.56190476190476102</v>
      </c>
      <c r="J131">
        <v>0.557894736842105</v>
      </c>
      <c r="K131">
        <v>0.53801169590643205</v>
      </c>
      <c r="L131">
        <v>0.68627450980392102</v>
      </c>
      <c r="M131">
        <v>0.34165912518853597</v>
      </c>
      <c r="N131">
        <v>0.34461538461538399</v>
      </c>
      <c r="O131">
        <v>0.19550000000000001</v>
      </c>
      <c r="P131">
        <v>13.7931034599999</v>
      </c>
      <c r="Q131">
        <v>0</v>
      </c>
      <c r="R131">
        <v>0</v>
      </c>
      <c r="S131">
        <f>VLOOKUP(A131,wt_data!$A$7:$S$173,19,0)</f>
        <v>1</v>
      </c>
    </row>
    <row r="132" spans="1:19" x14ac:dyDescent="0.25">
      <c r="A132" t="s">
        <v>155</v>
      </c>
      <c r="B132">
        <v>0.48677248677248602</v>
      </c>
      <c r="C132">
        <v>0.52421652421652398</v>
      </c>
      <c r="D132">
        <v>0.58769230769230696</v>
      </c>
      <c r="E132">
        <v>0.59333333333333305</v>
      </c>
      <c r="F132">
        <v>0.49275362318840499</v>
      </c>
      <c r="G132">
        <v>0.434782608695652</v>
      </c>
      <c r="H132">
        <v>0.40259740259740201</v>
      </c>
      <c r="I132">
        <v>0.53333333333333299</v>
      </c>
      <c r="J132">
        <v>0.56315789473684197</v>
      </c>
      <c r="K132">
        <v>0.49122807017543801</v>
      </c>
      <c r="L132">
        <v>0.34640522875816898</v>
      </c>
      <c r="M132">
        <v>0.24692810457516301</v>
      </c>
      <c r="N132">
        <v>0.34640522875816898</v>
      </c>
      <c r="O132">
        <v>0.20669999999999999</v>
      </c>
      <c r="P132">
        <v>68.965517299999902</v>
      </c>
      <c r="Q132">
        <v>0</v>
      </c>
      <c r="R132">
        <v>0</v>
      </c>
      <c r="S132">
        <f>VLOOKUP(A132,wt_data!$A$7:$S$173,19,0)</f>
        <v>0</v>
      </c>
    </row>
    <row r="133" spans="1:19" x14ac:dyDescent="0.25">
      <c r="A133" t="s">
        <v>156</v>
      </c>
      <c r="B133">
        <v>0.63227513227513199</v>
      </c>
      <c r="C133">
        <v>0.60113960113960097</v>
      </c>
      <c r="D133">
        <v>0.53846153846153799</v>
      </c>
      <c r="E133">
        <v>0.51333333333333298</v>
      </c>
      <c r="F133">
        <v>0.55434782608695599</v>
      </c>
      <c r="G133">
        <v>0.58102766798418903</v>
      </c>
      <c r="H133">
        <v>0.59307359307359298</v>
      </c>
      <c r="I133">
        <v>0.60952380952380902</v>
      </c>
      <c r="J133">
        <v>0.62105263157894697</v>
      </c>
      <c r="K133">
        <v>0.60233918128654895</v>
      </c>
      <c r="L133">
        <v>0.52941176470588203</v>
      </c>
      <c r="M133">
        <v>0.118941798941799</v>
      </c>
      <c r="N133">
        <v>0.51333333333333298</v>
      </c>
      <c r="O133">
        <v>0.99980000000000002</v>
      </c>
      <c r="P133">
        <v>20.6896551899999</v>
      </c>
      <c r="Q133">
        <v>0</v>
      </c>
      <c r="R133">
        <v>0</v>
      </c>
      <c r="S133">
        <f>VLOOKUP(A133,wt_data!$A$7:$S$173,19,0)</f>
        <v>0</v>
      </c>
    </row>
    <row r="134" spans="1:19" x14ac:dyDescent="0.25">
      <c r="A134" t="s">
        <v>123</v>
      </c>
      <c r="B134">
        <v>0.38359788359788299</v>
      </c>
      <c r="C134">
        <v>0.37037037037037002</v>
      </c>
      <c r="D134">
        <v>0.37230769230769201</v>
      </c>
      <c r="E134">
        <v>0.35666666666666602</v>
      </c>
      <c r="F134">
        <v>0.278985507246376</v>
      </c>
      <c r="G134">
        <v>0.26086956521739102</v>
      </c>
      <c r="H134">
        <v>0.28138528138528102</v>
      </c>
      <c r="I134">
        <v>0.33333333333333298</v>
      </c>
      <c r="J134">
        <v>0.36315789473684201</v>
      </c>
      <c r="K134">
        <v>0.34502923976608102</v>
      </c>
      <c r="L134">
        <v>0.31372549019607798</v>
      </c>
      <c r="M134">
        <v>0.122728318380492</v>
      </c>
      <c r="N134">
        <v>0.26086956521739102</v>
      </c>
      <c r="O134">
        <v>6.7999999999999996E-3</v>
      </c>
      <c r="P134">
        <v>34.482758649999901</v>
      </c>
      <c r="Q134">
        <v>1</v>
      </c>
      <c r="R134">
        <v>1</v>
      </c>
      <c r="S134">
        <f>VLOOKUP(A134,wt_data!$A$7:$S$173,19,0)</f>
        <v>1</v>
      </c>
    </row>
    <row r="135" spans="1:19" x14ac:dyDescent="0.25">
      <c r="A135" t="s">
        <v>151</v>
      </c>
      <c r="B135">
        <v>0.42063492063491997</v>
      </c>
      <c r="C135">
        <v>0.38461538461538403</v>
      </c>
      <c r="D135">
        <v>0.32615384615384602</v>
      </c>
      <c r="E135">
        <v>0.28000000000000003</v>
      </c>
      <c r="F135">
        <v>0.27536231884057899</v>
      </c>
      <c r="G135">
        <v>0.28853754940711401</v>
      </c>
      <c r="H135">
        <v>0.29004329004328999</v>
      </c>
      <c r="I135">
        <v>0.33333333333333298</v>
      </c>
      <c r="J135">
        <v>0.30526315789473601</v>
      </c>
      <c r="K135">
        <v>0.31578947368421001</v>
      </c>
      <c r="L135">
        <v>0.32026143790849598</v>
      </c>
      <c r="M135">
        <v>0.14527260179434001</v>
      </c>
      <c r="N135">
        <v>0.27536231884057899</v>
      </c>
      <c r="O135">
        <v>1.6899999999999998E-2</v>
      </c>
      <c r="P135">
        <v>27.586206919999899</v>
      </c>
      <c r="Q135">
        <v>0</v>
      </c>
      <c r="R135">
        <v>0</v>
      </c>
      <c r="S135">
        <f>VLOOKUP(A135,wt_data!$A$7:$S$173,19,0)</f>
        <v>1</v>
      </c>
    </row>
    <row r="136" spans="1:19" x14ac:dyDescent="0.25">
      <c r="A136" t="s">
        <v>284</v>
      </c>
      <c r="B136">
        <v>0.60846560846560804</v>
      </c>
      <c r="C136">
        <v>0.618233618233618</v>
      </c>
      <c r="D136">
        <v>0.64307692307692299</v>
      </c>
      <c r="E136">
        <v>0.65</v>
      </c>
      <c r="F136">
        <v>0.57246376811594202</v>
      </c>
      <c r="G136">
        <v>0.561264822134387</v>
      </c>
      <c r="H136">
        <v>0.63636363636363602</v>
      </c>
      <c r="I136">
        <v>0.74285714285714199</v>
      </c>
      <c r="J136">
        <v>0.72631578947368403</v>
      </c>
      <c r="K136">
        <v>0.61403508771929804</v>
      </c>
      <c r="L136">
        <v>0.54901960784313697</v>
      </c>
      <c r="M136">
        <v>0.193837535014005</v>
      </c>
      <c r="N136">
        <v>0.54901960784313697</v>
      </c>
      <c r="O136">
        <v>1</v>
      </c>
      <c r="P136">
        <v>68.965517299999902</v>
      </c>
      <c r="Q136">
        <v>0</v>
      </c>
      <c r="R136">
        <v>0</v>
      </c>
      <c r="S136" t="e">
        <f>VLOOKUP(A136,wt_data!$A$7:$S$173,19,0)</f>
        <v>#N/A</v>
      </c>
    </row>
    <row r="137" spans="1:19" x14ac:dyDescent="0.25">
      <c r="A137" t="s">
        <v>159</v>
      </c>
      <c r="B137">
        <v>0.41269841269841201</v>
      </c>
      <c r="C137">
        <v>0.36467236467236402</v>
      </c>
      <c r="D137">
        <v>0.37230769230769201</v>
      </c>
      <c r="E137">
        <v>0.43</v>
      </c>
      <c r="F137">
        <v>0.36956521739130399</v>
      </c>
      <c r="G137">
        <v>0.33992094861659999</v>
      </c>
      <c r="H137">
        <v>0.415584415584415</v>
      </c>
      <c r="I137">
        <v>0.5</v>
      </c>
      <c r="J137">
        <v>0.52105263157894699</v>
      </c>
      <c r="K137">
        <v>0.53216374269005795</v>
      </c>
      <c r="L137">
        <v>0.50326797385620903</v>
      </c>
      <c r="M137">
        <v>0.19224279407345701</v>
      </c>
      <c r="N137">
        <v>0.33992094861659999</v>
      </c>
      <c r="O137">
        <v>0.17419999999999999</v>
      </c>
      <c r="P137">
        <v>34.482758649999901</v>
      </c>
      <c r="Q137">
        <v>0</v>
      </c>
      <c r="R137">
        <v>0</v>
      </c>
      <c r="S137">
        <f>VLOOKUP(A137,wt_data!$A$7:$S$173,19,0)</f>
        <v>0</v>
      </c>
    </row>
    <row r="138" spans="1:19" x14ac:dyDescent="0.25">
      <c r="A138" t="s">
        <v>100</v>
      </c>
      <c r="B138">
        <v>0.386243386243386</v>
      </c>
      <c r="C138">
        <v>0.39031339031339002</v>
      </c>
      <c r="D138">
        <v>0.40615384615384598</v>
      </c>
      <c r="E138">
        <v>0.42</v>
      </c>
      <c r="F138">
        <v>0.44927536231884002</v>
      </c>
      <c r="G138">
        <v>0.40316205533596799</v>
      </c>
      <c r="H138">
        <v>0.32900432900432902</v>
      </c>
      <c r="I138">
        <v>0.314285714285714</v>
      </c>
      <c r="J138">
        <v>0.37368421052631501</v>
      </c>
      <c r="K138">
        <v>0.461988304093567</v>
      </c>
      <c r="L138">
        <v>0.48366013071895397</v>
      </c>
      <c r="M138">
        <v>0.169374416433239</v>
      </c>
      <c r="N138">
        <v>0.314285714285714</v>
      </c>
      <c r="O138">
        <v>6.8599999999999994E-2</v>
      </c>
      <c r="P138">
        <v>48.275862109999899</v>
      </c>
      <c r="Q138">
        <v>0</v>
      </c>
      <c r="R138">
        <v>0</v>
      </c>
      <c r="S138">
        <f>VLOOKUP(A138,wt_data!$A$7:$S$173,19,0)</f>
        <v>1</v>
      </c>
    </row>
    <row r="139" spans="1:19" x14ac:dyDescent="0.25">
      <c r="A139" t="s">
        <v>103</v>
      </c>
      <c r="B139">
        <v>0.48677248677248602</v>
      </c>
      <c r="C139">
        <v>0.45584045584045502</v>
      </c>
      <c r="D139">
        <v>0.44</v>
      </c>
      <c r="E139">
        <v>0.41</v>
      </c>
      <c r="F139">
        <v>0.38768115942028902</v>
      </c>
      <c r="G139">
        <v>0.343873517786561</v>
      </c>
      <c r="H139">
        <v>0.25974025974025899</v>
      </c>
      <c r="I139">
        <v>0.338095238095238</v>
      </c>
      <c r="J139">
        <v>0.48421052631578898</v>
      </c>
      <c r="K139">
        <v>0.643274853801169</v>
      </c>
      <c r="L139">
        <v>0.71241830065359402</v>
      </c>
      <c r="M139">
        <v>0.45267804091333502</v>
      </c>
      <c r="N139">
        <v>0.25974025974025899</v>
      </c>
      <c r="O139">
        <v>7.4000000000000003E-3</v>
      </c>
      <c r="P139">
        <v>41.3793103799999</v>
      </c>
      <c r="Q139">
        <v>1</v>
      </c>
      <c r="R139">
        <v>1</v>
      </c>
      <c r="S139">
        <f>VLOOKUP(A139,wt_data!$A$7:$S$173,19,0)</f>
        <v>1</v>
      </c>
    </row>
    <row r="140" spans="1:19" x14ac:dyDescent="0.25">
      <c r="A140" t="s">
        <v>104</v>
      </c>
      <c r="B140">
        <v>0.33068783068782998</v>
      </c>
      <c r="C140">
        <v>0.341880341880341</v>
      </c>
      <c r="D140">
        <v>0.366153846153846</v>
      </c>
      <c r="E140">
        <v>0.40333333333333299</v>
      </c>
      <c r="F140">
        <v>0.48188405797101402</v>
      </c>
      <c r="G140">
        <v>0.466403162055336</v>
      </c>
      <c r="H140">
        <v>0.38095238095237999</v>
      </c>
      <c r="I140">
        <v>0.36666666666666597</v>
      </c>
      <c r="J140">
        <v>0.35263157894736802</v>
      </c>
      <c r="K140">
        <v>0.36842105263157798</v>
      </c>
      <c r="L140">
        <v>0.41176470588235198</v>
      </c>
      <c r="M140">
        <v>0.15119622728318299</v>
      </c>
      <c r="N140">
        <v>0.33068783068782998</v>
      </c>
      <c r="O140">
        <v>0.12559999999999999</v>
      </c>
      <c r="P140">
        <v>0</v>
      </c>
      <c r="Q140">
        <v>0</v>
      </c>
      <c r="R140">
        <v>0</v>
      </c>
      <c r="S140">
        <f>VLOOKUP(A140,wt_data!$A$7:$S$173,19,0)</f>
        <v>1</v>
      </c>
    </row>
    <row r="141" spans="1:19" x14ac:dyDescent="0.25">
      <c r="A141" t="s">
        <v>106</v>
      </c>
      <c r="B141">
        <v>0.43915343915343902</v>
      </c>
      <c r="C141">
        <v>0.42450142450142397</v>
      </c>
      <c r="D141">
        <v>0.40615384615384598</v>
      </c>
      <c r="E141">
        <v>0.36</v>
      </c>
      <c r="F141">
        <v>0.36231884057970998</v>
      </c>
      <c r="G141">
        <v>0.33992094861659999</v>
      </c>
      <c r="H141">
        <v>0.28571428571428498</v>
      </c>
      <c r="I141">
        <v>0.32857142857142801</v>
      </c>
      <c r="J141">
        <v>0.41052631578947302</v>
      </c>
      <c r="K141">
        <v>0.54385964912280704</v>
      </c>
      <c r="L141">
        <v>0.64705882352941102</v>
      </c>
      <c r="M141">
        <v>0.36134453781512599</v>
      </c>
      <c r="N141">
        <v>0.28571428571428498</v>
      </c>
      <c r="O141">
        <v>2.23E-2</v>
      </c>
      <c r="P141">
        <v>41.3793103799999</v>
      </c>
      <c r="Q141">
        <v>0</v>
      </c>
      <c r="R141">
        <v>0</v>
      </c>
      <c r="S141">
        <f>VLOOKUP(A141,wt_data!$A$7:$S$173,19,0)</f>
        <v>1</v>
      </c>
    </row>
    <row r="142" spans="1:19" x14ac:dyDescent="0.25">
      <c r="A142" t="s">
        <v>167</v>
      </c>
      <c r="B142">
        <v>0.41269841269841201</v>
      </c>
      <c r="C142">
        <v>0.31908831908831897</v>
      </c>
      <c r="D142">
        <v>0.246153846153846</v>
      </c>
      <c r="E142">
        <v>0.31333333333333302</v>
      </c>
      <c r="F142">
        <v>0.39492753623188398</v>
      </c>
      <c r="G142">
        <v>0.38339920948616601</v>
      </c>
      <c r="H142">
        <v>0.40692640692640603</v>
      </c>
      <c r="I142">
        <v>0.53809523809523796</v>
      </c>
      <c r="J142">
        <v>0.68421052631578905</v>
      </c>
      <c r="K142">
        <v>0.66081871345029197</v>
      </c>
      <c r="L142">
        <v>0.55555555555555503</v>
      </c>
      <c r="M142">
        <v>0.43805668016194299</v>
      </c>
      <c r="N142">
        <v>0.246153846153846</v>
      </c>
      <c r="O142">
        <v>3.8999999999999998E-3</v>
      </c>
      <c r="P142">
        <v>13.7931034599999</v>
      </c>
      <c r="Q142">
        <v>1</v>
      </c>
      <c r="R142">
        <v>1</v>
      </c>
      <c r="S142">
        <f>VLOOKUP(A142,wt_data!$A$7:$S$173,19,0)</f>
        <v>0</v>
      </c>
    </row>
    <row r="143" spans="1:19" x14ac:dyDescent="0.25">
      <c r="A143" t="s">
        <v>168</v>
      </c>
      <c r="B143">
        <v>0.46825396825396798</v>
      </c>
      <c r="C143">
        <v>0.51566951566951502</v>
      </c>
      <c r="D143">
        <v>0.54461538461538395</v>
      </c>
      <c r="E143">
        <v>0.49</v>
      </c>
      <c r="F143">
        <v>0.40217391304347799</v>
      </c>
      <c r="G143">
        <v>0.35573122529644202</v>
      </c>
      <c r="H143">
        <v>0.38961038961038902</v>
      </c>
      <c r="I143">
        <v>0.34761904761904699</v>
      </c>
      <c r="J143">
        <v>0.34210526315789402</v>
      </c>
      <c r="K143">
        <v>0.43859649122806998</v>
      </c>
      <c r="L143">
        <v>0.54901960784313697</v>
      </c>
      <c r="M143">
        <v>0.206914344685242</v>
      </c>
      <c r="N143">
        <v>0.34210526315789402</v>
      </c>
      <c r="O143">
        <v>0.18160000000000001</v>
      </c>
      <c r="P143">
        <v>55.172413839999898</v>
      </c>
      <c r="Q143">
        <v>0</v>
      </c>
      <c r="R143">
        <v>0</v>
      </c>
      <c r="S143">
        <f>VLOOKUP(A143,wt_data!$A$7:$S$173,19,0)</f>
        <v>0</v>
      </c>
    </row>
    <row r="144" spans="1:19" x14ac:dyDescent="0.25">
      <c r="A144" t="s">
        <v>169</v>
      </c>
      <c r="B144">
        <v>0.52645502645502595</v>
      </c>
      <c r="C144">
        <v>0.512820512820512</v>
      </c>
      <c r="D144">
        <v>0.47076923076923</v>
      </c>
      <c r="E144">
        <v>0.52</v>
      </c>
      <c r="F144">
        <v>0.57608695652173902</v>
      </c>
      <c r="G144">
        <v>0.63636363636363602</v>
      </c>
      <c r="H144">
        <v>0.69696969696969702</v>
      </c>
      <c r="I144">
        <v>0.7</v>
      </c>
      <c r="J144">
        <v>0.55263157894736803</v>
      </c>
      <c r="K144">
        <v>0.426900584795321</v>
      </c>
      <c r="L144">
        <v>0.49019607843137197</v>
      </c>
      <c r="M144">
        <v>0.27309941520467801</v>
      </c>
      <c r="N144">
        <v>0.426900584795321</v>
      </c>
      <c r="O144">
        <v>0.86029999999999995</v>
      </c>
      <c r="P144">
        <v>62.068965569999897</v>
      </c>
      <c r="Q144">
        <v>0</v>
      </c>
      <c r="R144">
        <v>0</v>
      </c>
      <c r="S144">
        <f>VLOOKUP(A144,wt_data!$A$7:$S$173,19,0)</f>
        <v>0</v>
      </c>
    </row>
    <row r="145" spans="1:19" x14ac:dyDescent="0.25">
      <c r="A145" t="s">
        <v>170</v>
      </c>
      <c r="B145">
        <v>0.39417989417989402</v>
      </c>
      <c r="C145">
        <v>0.37321937321937299</v>
      </c>
      <c r="D145">
        <v>0.36307692307692302</v>
      </c>
      <c r="E145">
        <v>0.39</v>
      </c>
      <c r="F145">
        <v>0.50362318840579701</v>
      </c>
      <c r="G145">
        <v>0.59683794466403095</v>
      </c>
      <c r="H145">
        <v>0.51082251082250996</v>
      </c>
      <c r="I145">
        <v>0.452380952380952</v>
      </c>
      <c r="J145">
        <v>0.51052631578947305</v>
      </c>
      <c r="K145">
        <v>0.54385964912280704</v>
      </c>
      <c r="L145">
        <v>0.50980392156862697</v>
      </c>
      <c r="M145">
        <v>0.23376102158710799</v>
      </c>
      <c r="N145">
        <v>0.36307692307692302</v>
      </c>
      <c r="O145">
        <v>0.33160000000000001</v>
      </c>
      <c r="P145">
        <v>13.7931034599999</v>
      </c>
      <c r="Q145">
        <v>0</v>
      </c>
      <c r="R145">
        <v>0</v>
      </c>
      <c r="S145">
        <f>VLOOKUP(A145,wt_data!$A$7:$S$173,19,0)</f>
        <v>0</v>
      </c>
    </row>
    <row r="146" spans="1:19" x14ac:dyDescent="0.25">
      <c r="A146" t="s">
        <v>175</v>
      </c>
      <c r="B146">
        <v>0.772486772486772</v>
      </c>
      <c r="C146">
        <v>0.67521367521367504</v>
      </c>
      <c r="D146">
        <v>0.56923076923076898</v>
      </c>
      <c r="E146">
        <v>0.55000000000000004</v>
      </c>
      <c r="F146">
        <v>0.44927536231884002</v>
      </c>
      <c r="G146">
        <v>0.466403162055336</v>
      </c>
      <c r="H146">
        <v>0.51082251082250996</v>
      </c>
      <c r="I146">
        <v>0.41428571428571398</v>
      </c>
      <c r="J146">
        <v>0.36315789473684201</v>
      </c>
      <c r="K146">
        <v>0.461988304093567</v>
      </c>
      <c r="L146">
        <v>0.60784313725490102</v>
      </c>
      <c r="M146">
        <v>0.40932887774992999</v>
      </c>
      <c r="N146">
        <v>0.36315789473684201</v>
      </c>
      <c r="O146">
        <v>0.33029999999999998</v>
      </c>
      <c r="P146">
        <v>55.172413839999898</v>
      </c>
      <c r="Q146">
        <v>1</v>
      </c>
      <c r="R146">
        <v>1</v>
      </c>
      <c r="S146">
        <f>VLOOKUP(A146,wt_data!$A$7:$S$173,19,0)</f>
        <v>0</v>
      </c>
    </row>
    <row r="147" spans="1:19" x14ac:dyDescent="0.25">
      <c r="A147" t="s">
        <v>176</v>
      </c>
      <c r="B147">
        <v>0.53968253968253899</v>
      </c>
      <c r="C147">
        <v>0.552706552706552</v>
      </c>
      <c r="D147">
        <v>0.52</v>
      </c>
      <c r="E147">
        <v>0.50333333333333297</v>
      </c>
      <c r="F147">
        <v>0.49275362318840499</v>
      </c>
      <c r="G147">
        <v>0.498023715415019</v>
      </c>
      <c r="H147">
        <v>0.53679653679653605</v>
      </c>
      <c r="I147">
        <v>0.55238095238095197</v>
      </c>
      <c r="J147">
        <v>0.6</v>
      </c>
      <c r="K147">
        <v>0.66081871345029197</v>
      </c>
      <c r="L147">
        <v>0.77124183006535896</v>
      </c>
      <c r="M147">
        <v>0.27848820687695303</v>
      </c>
      <c r="N147">
        <v>0.49275362318840499</v>
      </c>
      <c r="O147">
        <v>0.99829999999999997</v>
      </c>
      <c r="P147">
        <v>27.586206919999899</v>
      </c>
      <c r="Q147">
        <v>0</v>
      </c>
      <c r="R147">
        <v>0</v>
      </c>
      <c r="S147">
        <f>VLOOKUP(A147,wt_data!$A$7:$S$173,19,0)</f>
        <v>0</v>
      </c>
    </row>
    <row r="148" spans="1:19" x14ac:dyDescent="0.25">
      <c r="A148" t="s">
        <v>285</v>
      </c>
      <c r="B148">
        <v>0.56613756613756605</v>
      </c>
      <c r="C148">
        <v>0.50712250712250695</v>
      </c>
      <c r="D148">
        <v>0.46153846153846101</v>
      </c>
      <c r="E148">
        <v>0.47666666666666602</v>
      </c>
      <c r="F148">
        <v>0.52173913043478204</v>
      </c>
      <c r="G148">
        <v>0.62055335968379399</v>
      </c>
      <c r="H148">
        <v>0.62337662337662303</v>
      </c>
      <c r="I148">
        <v>0.52857142857142803</v>
      </c>
      <c r="J148">
        <v>0.58421052631578896</v>
      </c>
      <c r="K148">
        <v>0.69005847953216304</v>
      </c>
      <c r="L148">
        <v>0.60784313725490102</v>
      </c>
      <c r="M148">
        <v>0.228520017993702</v>
      </c>
      <c r="N148">
        <v>0.46153846153846101</v>
      </c>
      <c r="O148">
        <v>0.98129999999999995</v>
      </c>
      <c r="P148">
        <v>13.7931034599999</v>
      </c>
      <c r="Q148">
        <v>0</v>
      </c>
      <c r="R148">
        <v>0</v>
      </c>
      <c r="S148" t="e">
        <f>VLOOKUP(A148,wt_data!$A$7:$S$173,19,0)</f>
        <v>#N/A</v>
      </c>
    </row>
    <row r="149" spans="1:19" x14ac:dyDescent="0.25">
      <c r="A149" t="s">
        <v>286</v>
      </c>
      <c r="B149">
        <v>0.53439153439153397</v>
      </c>
      <c r="C149">
        <v>0.56410256410256399</v>
      </c>
      <c r="D149">
        <v>0.53538461538461501</v>
      </c>
      <c r="E149">
        <v>0.5</v>
      </c>
      <c r="F149">
        <v>0.52536231884057905</v>
      </c>
      <c r="G149">
        <v>0.56916996047430801</v>
      </c>
      <c r="H149">
        <v>0.59307359307359298</v>
      </c>
      <c r="I149">
        <v>0.62380952380952304</v>
      </c>
      <c r="J149">
        <v>0.68947368421052602</v>
      </c>
      <c r="K149">
        <v>0.56140350877192902</v>
      </c>
      <c r="L149">
        <v>0.54901960784313697</v>
      </c>
      <c r="M149">
        <v>0.18947368421052599</v>
      </c>
      <c r="N149">
        <v>0.5</v>
      </c>
      <c r="O149">
        <v>0.99939999999999996</v>
      </c>
      <c r="P149">
        <v>20.6896551899999</v>
      </c>
      <c r="Q149">
        <v>0</v>
      </c>
      <c r="R149">
        <v>0</v>
      </c>
      <c r="S149" t="e">
        <f>VLOOKUP(A149,wt_data!$A$7:$S$173,19,0)</f>
        <v>#N/A</v>
      </c>
    </row>
    <row r="150" spans="1:19" x14ac:dyDescent="0.25">
      <c r="A150" t="s">
        <v>178</v>
      </c>
      <c r="B150">
        <v>0.60317460317460303</v>
      </c>
      <c r="C150">
        <v>0.65527065527065498</v>
      </c>
      <c r="D150">
        <v>0.69846153846153802</v>
      </c>
      <c r="E150">
        <v>0.73</v>
      </c>
      <c r="F150">
        <v>0.73188405797101397</v>
      </c>
      <c r="G150">
        <v>0.75098814229249</v>
      </c>
      <c r="H150">
        <v>0.75324675324675305</v>
      </c>
      <c r="I150">
        <v>0.75714285714285701</v>
      </c>
      <c r="J150">
        <v>0.78947368421052599</v>
      </c>
      <c r="K150">
        <v>0.77192982456140302</v>
      </c>
      <c r="L150">
        <v>0.68627450980392102</v>
      </c>
      <c r="M150">
        <v>0.18629908103592299</v>
      </c>
      <c r="N150">
        <v>0.60317460317460303</v>
      </c>
      <c r="O150">
        <v>1</v>
      </c>
      <c r="P150">
        <v>0</v>
      </c>
      <c r="Q150">
        <v>0</v>
      </c>
      <c r="R150">
        <v>0</v>
      </c>
      <c r="S150">
        <f>VLOOKUP(A150,wt_data!$A$7:$S$173,19,0)</f>
        <v>0</v>
      </c>
    </row>
    <row r="151" spans="1:19" x14ac:dyDescent="0.25">
      <c r="A151" t="s">
        <v>179</v>
      </c>
      <c r="B151">
        <v>0.74603174603174605</v>
      </c>
      <c r="C151">
        <v>0.72934472934472905</v>
      </c>
      <c r="D151">
        <v>0.73230769230769199</v>
      </c>
      <c r="E151">
        <v>0.71333333333333304</v>
      </c>
      <c r="F151">
        <v>0.66666666666666596</v>
      </c>
      <c r="G151">
        <v>0.69169960474308301</v>
      </c>
      <c r="H151">
        <v>0.74458874458874402</v>
      </c>
      <c r="I151">
        <v>0.75714285714285701</v>
      </c>
      <c r="J151">
        <v>0.66842105263157803</v>
      </c>
      <c r="K151">
        <v>0.62573099415204603</v>
      </c>
      <c r="L151">
        <v>0.65359477124182996</v>
      </c>
      <c r="M151">
        <v>0.13141186299081001</v>
      </c>
      <c r="N151">
        <v>0.62573099415204603</v>
      </c>
      <c r="O151">
        <v>1</v>
      </c>
      <c r="P151">
        <v>62.068965569999897</v>
      </c>
      <c r="Q151">
        <v>0</v>
      </c>
      <c r="R151">
        <v>0</v>
      </c>
      <c r="S151">
        <f>VLOOKUP(A151,wt_data!$A$7:$S$173,19,0)</f>
        <v>0</v>
      </c>
    </row>
    <row r="152" spans="1:19" x14ac:dyDescent="0.25">
      <c r="A152" t="s">
        <v>287</v>
      </c>
      <c r="B152">
        <v>0.43386243386243301</v>
      </c>
      <c r="C152">
        <v>0.39601139601139601</v>
      </c>
      <c r="D152">
        <v>0.37230769230769201</v>
      </c>
      <c r="E152">
        <v>0.40666666666666601</v>
      </c>
      <c r="F152">
        <v>0.376811594202898</v>
      </c>
      <c r="G152">
        <v>0.36758893280632399</v>
      </c>
      <c r="H152">
        <v>0.39826839826839799</v>
      </c>
      <c r="I152">
        <v>0.47142857142857097</v>
      </c>
      <c r="J152">
        <v>0.52631578947368396</v>
      </c>
      <c r="K152">
        <v>0.49707602339181201</v>
      </c>
      <c r="L152">
        <v>0.33333333333333298</v>
      </c>
      <c r="M152">
        <v>0.19298245614035001</v>
      </c>
      <c r="N152">
        <v>0.33333333333333298</v>
      </c>
      <c r="O152">
        <v>0.14349999999999999</v>
      </c>
      <c r="P152">
        <v>68.965517299999902</v>
      </c>
      <c r="Q152">
        <v>0</v>
      </c>
      <c r="R152">
        <v>0</v>
      </c>
      <c r="S152" t="e">
        <f>VLOOKUP(A152,wt_data!$A$7:$S$173,19,0)</f>
        <v>#N/A</v>
      </c>
    </row>
    <row r="153" spans="1:19" x14ac:dyDescent="0.25">
      <c r="A153" t="s">
        <v>288</v>
      </c>
      <c r="B153">
        <v>0.46825396825396798</v>
      </c>
      <c r="C153">
        <v>0.45014245014245002</v>
      </c>
      <c r="D153">
        <v>0.44923076923076899</v>
      </c>
      <c r="E153">
        <v>0.50666666666666604</v>
      </c>
      <c r="F153">
        <v>0.56884057971014401</v>
      </c>
      <c r="G153">
        <v>0.60474308300395196</v>
      </c>
      <c r="H153">
        <v>0.57142857142857095</v>
      </c>
      <c r="I153">
        <v>0.52380952380952295</v>
      </c>
      <c r="J153">
        <v>0.54736842105263095</v>
      </c>
      <c r="K153">
        <v>0.52046783625730997</v>
      </c>
      <c r="L153">
        <v>0.49673202614378997</v>
      </c>
      <c r="M153">
        <v>0.155512313773183</v>
      </c>
      <c r="N153">
        <v>0.44923076923076899</v>
      </c>
      <c r="O153">
        <v>0.95540000000000003</v>
      </c>
      <c r="P153">
        <v>13.7931034599999</v>
      </c>
      <c r="Q153">
        <v>0</v>
      </c>
      <c r="R153">
        <v>0</v>
      </c>
      <c r="S153" t="e">
        <f>VLOOKUP(A153,wt_data!$A$7:$S$173,19,0)</f>
        <v>#N/A</v>
      </c>
    </row>
    <row r="154" spans="1:19" x14ac:dyDescent="0.25">
      <c r="A154" t="s">
        <v>289</v>
      </c>
      <c r="B154">
        <v>0.38095238095237999</v>
      </c>
      <c r="C154">
        <v>0.37321937321937299</v>
      </c>
      <c r="D154">
        <v>0.37538461538461498</v>
      </c>
      <c r="E154">
        <v>0.40666666666666601</v>
      </c>
      <c r="F154">
        <v>0.44565217391304301</v>
      </c>
      <c r="G154">
        <v>0.434782608695652</v>
      </c>
      <c r="H154">
        <v>0.45887445887445799</v>
      </c>
      <c r="I154">
        <v>0.5</v>
      </c>
      <c r="J154">
        <v>0.53684210526315701</v>
      </c>
      <c r="K154">
        <v>0.57894736842105199</v>
      </c>
      <c r="L154">
        <v>0.57516339869280997</v>
      </c>
      <c r="M154">
        <v>0.205727995201679</v>
      </c>
      <c r="N154">
        <v>0.37321937321937299</v>
      </c>
      <c r="O154">
        <v>0.41639999999999999</v>
      </c>
      <c r="P154">
        <v>6.8965517299999899</v>
      </c>
      <c r="Q154">
        <v>0</v>
      </c>
      <c r="R154">
        <v>0</v>
      </c>
      <c r="S154" t="e">
        <f>VLOOKUP(A154,wt_data!$A$7:$S$173,19,0)</f>
        <v>#N/A</v>
      </c>
    </row>
    <row r="155" spans="1:19" x14ac:dyDescent="0.25">
      <c r="A155" t="s">
        <v>290</v>
      </c>
      <c r="B155">
        <v>0.44179894179894103</v>
      </c>
      <c r="C155">
        <v>0.46438746438746398</v>
      </c>
      <c r="D155">
        <v>0.49538461538461498</v>
      </c>
      <c r="E155">
        <v>0.50666666666666604</v>
      </c>
      <c r="F155">
        <v>0.56521739130434701</v>
      </c>
      <c r="G155">
        <v>0.61660079051383399</v>
      </c>
      <c r="H155">
        <v>0.69696969696969702</v>
      </c>
      <c r="I155">
        <v>0.78095238095238095</v>
      </c>
      <c r="J155">
        <v>0.69473684210526299</v>
      </c>
      <c r="K155">
        <v>0.63742690058479501</v>
      </c>
      <c r="L155">
        <v>0.58169934640522802</v>
      </c>
      <c r="M155">
        <v>0.33915343915343898</v>
      </c>
      <c r="N155">
        <v>0.44179894179894103</v>
      </c>
      <c r="O155">
        <v>0.93740000000000001</v>
      </c>
      <c r="P155">
        <v>0</v>
      </c>
      <c r="Q155">
        <v>0</v>
      </c>
      <c r="R155">
        <v>0</v>
      </c>
      <c r="S155" t="e">
        <f>VLOOKUP(A155,wt_data!$A$7:$S$173,19,0)</f>
        <v>#N/A</v>
      </c>
    </row>
    <row r="156" spans="1:19" x14ac:dyDescent="0.25">
      <c r="A156" t="s">
        <v>291</v>
      </c>
      <c r="B156">
        <v>0.227513227513227</v>
      </c>
      <c r="C156">
        <v>0.27350427350427298</v>
      </c>
      <c r="D156">
        <v>0.29538461538461502</v>
      </c>
      <c r="E156">
        <v>0.293333333333333</v>
      </c>
      <c r="F156">
        <v>0.32608695652173902</v>
      </c>
      <c r="G156">
        <v>0.375494071146245</v>
      </c>
      <c r="H156">
        <v>0.39826839826839799</v>
      </c>
      <c r="I156">
        <v>0.419047619047619</v>
      </c>
      <c r="J156">
        <v>0.4</v>
      </c>
      <c r="K156">
        <v>0.38596491228070101</v>
      </c>
      <c r="L156">
        <v>0.35294117647058798</v>
      </c>
      <c r="M156">
        <v>0.191534391534391</v>
      </c>
      <c r="N156">
        <v>0.227513227513227</v>
      </c>
      <c r="O156">
        <v>1.2999999999999999E-3</v>
      </c>
      <c r="P156">
        <v>0</v>
      </c>
      <c r="Q156">
        <v>0</v>
      </c>
      <c r="R156">
        <v>0</v>
      </c>
      <c r="S156" t="e">
        <f>VLOOKUP(A156,wt_data!$A$7:$S$173,19,0)</f>
        <v>#N/A</v>
      </c>
    </row>
    <row r="157" spans="1:19" x14ac:dyDescent="0.25">
      <c r="A157" t="s">
        <v>292</v>
      </c>
      <c r="B157">
        <v>0.34391534391534301</v>
      </c>
      <c r="C157">
        <v>0.35897435897435898</v>
      </c>
      <c r="D157">
        <v>0.37538461538461498</v>
      </c>
      <c r="E157">
        <v>0.38</v>
      </c>
      <c r="F157">
        <v>0.44565217391304301</v>
      </c>
      <c r="G157">
        <v>0.50988142292490102</v>
      </c>
      <c r="H157">
        <v>0.59740259740259705</v>
      </c>
      <c r="I157">
        <v>0.65238095238095195</v>
      </c>
      <c r="J157">
        <v>0.62631578947368405</v>
      </c>
      <c r="K157">
        <v>0.56140350877192902</v>
      </c>
      <c r="L157">
        <v>0.58169934640522802</v>
      </c>
      <c r="M157">
        <v>0.308465608465608</v>
      </c>
      <c r="N157">
        <v>0.34391534391534301</v>
      </c>
      <c r="O157">
        <v>0.1963</v>
      </c>
      <c r="P157">
        <v>0</v>
      </c>
      <c r="Q157">
        <v>0</v>
      </c>
      <c r="R157">
        <v>0</v>
      </c>
      <c r="S157" t="e">
        <f>VLOOKUP(A157,wt_data!$A$7:$S$173,19,0)</f>
        <v>#N/A</v>
      </c>
    </row>
    <row r="158" spans="1:19" x14ac:dyDescent="0.25">
      <c r="A158" t="s">
        <v>111</v>
      </c>
      <c r="B158">
        <v>0.30687830687830597</v>
      </c>
      <c r="C158">
        <v>0.28490028490028402</v>
      </c>
      <c r="D158">
        <v>0.29230769230769199</v>
      </c>
      <c r="E158">
        <v>0.33</v>
      </c>
      <c r="F158">
        <v>0.376811594202898</v>
      </c>
      <c r="G158">
        <v>0.434782608695652</v>
      </c>
      <c r="H158">
        <v>0.47186147186147098</v>
      </c>
      <c r="I158">
        <v>0.52380952380952295</v>
      </c>
      <c r="J158">
        <v>0.56842105263157805</v>
      </c>
      <c r="K158">
        <v>0.59064327485380097</v>
      </c>
      <c r="L158">
        <v>0.64052287581699296</v>
      </c>
      <c r="M158">
        <v>0.355622590916708</v>
      </c>
      <c r="N158">
        <v>0.28490028490028402</v>
      </c>
      <c r="O158">
        <v>2.2499999999999999E-2</v>
      </c>
      <c r="P158">
        <v>6.8965517299999899</v>
      </c>
      <c r="Q158">
        <v>0</v>
      </c>
      <c r="R158">
        <v>0</v>
      </c>
      <c r="S158">
        <f>VLOOKUP(A158,wt_data!$A$7:$S$173,19,0)</f>
        <v>1</v>
      </c>
    </row>
    <row r="159" spans="1:19" x14ac:dyDescent="0.25">
      <c r="A159" t="s">
        <v>107</v>
      </c>
      <c r="B159">
        <v>0.21957671957671901</v>
      </c>
      <c r="C159">
        <v>0.20797720797720701</v>
      </c>
      <c r="D159">
        <v>0.22153846153846099</v>
      </c>
      <c r="E159">
        <v>0.25666666666666599</v>
      </c>
      <c r="F159">
        <v>0.30434782608695599</v>
      </c>
      <c r="G159">
        <v>0.25296442687747001</v>
      </c>
      <c r="H159">
        <v>0.207792207792207</v>
      </c>
      <c r="I159">
        <v>0.22380952380952299</v>
      </c>
      <c r="J159">
        <v>0.278947368421052</v>
      </c>
      <c r="K159">
        <v>0.36257309941520399</v>
      </c>
      <c r="L159">
        <v>0.43137254901960698</v>
      </c>
      <c r="M159">
        <v>0.2235803412274</v>
      </c>
      <c r="N159">
        <v>0.207792207792207</v>
      </c>
      <c r="O159">
        <v>6.9999999999999999E-4</v>
      </c>
      <c r="P159">
        <v>41.3793103799999</v>
      </c>
      <c r="Q159">
        <v>1</v>
      </c>
      <c r="R159">
        <v>1</v>
      </c>
      <c r="S159">
        <f>VLOOKUP(A159,wt_data!$A$7:$S$173,19,0)</f>
        <v>1</v>
      </c>
    </row>
    <row r="160" spans="1:19" x14ac:dyDescent="0.25">
      <c r="A160" t="s">
        <v>108</v>
      </c>
      <c r="B160">
        <v>0.42063492063491997</v>
      </c>
      <c r="C160">
        <v>0.401709401709401</v>
      </c>
      <c r="D160">
        <v>0.44615384615384601</v>
      </c>
      <c r="E160">
        <v>0.49333333333333301</v>
      </c>
      <c r="F160">
        <v>0.51086956521739102</v>
      </c>
      <c r="G160">
        <v>0.58102766798418903</v>
      </c>
      <c r="H160">
        <v>0.58874458874458802</v>
      </c>
      <c r="I160">
        <v>0.53333333333333299</v>
      </c>
      <c r="J160">
        <v>0.55263157894736803</v>
      </c>
      <c r="K160">
        <v>0.42105263157894701</v>
      </c>
      <c r="L160">
        <v>0.35294117647058798</v>
      </c>
      <c r="M160">
        <v>0.23580341227400001</v>
      </c>
      <c r="N160">
        <v>0.35294117647058798</v>
      </c>
      <c r="O160">
        <v>0.25459999999999999</v>
      </c>
      <c r="P160">
        <v>68.965517299999902</v>
      </c>
      <c r="Q160">
        <v>0</v>
      </c>
      <c r="R160">
        <v>0</v>
      </c>
      <c r="S160">
        <f>VLOOKUP(A160,wt_data!$A$7:$S$173,19,0)</f>
        <v>1</v>
      </c>
    </row>
    <row r="161" spans="1:19" x14ac:dyDescent="0.25">
      <c r="A161" t="s">
        <v>125</v>
      </c>
      <c r="B161">
        <v>0.49735449735449699</v>
      </c>
      <c r="C161">
        <v>0.43019943019943002</v>
      </c>
      <c r="D161">
        <v>0.46153846153846101</v>
      </c>
      <c r="E161">
        <v>0.54</v>
      </c>
      <c r="F161">
        <v>0.61956521739130399</v>
      </c>
      <c r="G161">
        <v>0.62845849802371501</v>
      </c>
      <c r="H161">
        <v>0.57142857142857095</v>
      </c>
      <c r="I161">
        <v>0.50952380952380905</v>
      </c>
      <c r="J161">
        <v>0.48421052631578898</v>
      </c>
      <c r="K161">
        <v>0.52631578947368396</v>
      </c>
      <c r="L161">
        <v>0.48366013071895397</v>
      </c>
      <c r="M161">
        <v>0.19825906782428501</v>
      </c>
      <c r="N161">
        <v>0.43019943019943002</v>
      </c>
      <c r="O161">
        <v>0.88849999999999996</v>
      </c>
      <c r="P161">
        <v>6.8965517299999899</v>
      </c>
      <c r="Q161">
        <v>0</v>
      </c>
      <c r="R161">
        <v>0</v>
      </c>
      <c r="S161">
        <f>VLOOKUP(A161,wt_data!$A$7:$S$173,19,0)</f>
        <v>1</v>
      </c>
    </row>
    <row r="162" spans="1:19" x14ac:dyDescent="0.25">
      <c r="A162" t="s">
        <v>185</v>
      </c>
      <c r="B162">
        <v>0.79629629629629595</v>
      </c>
      <c r="C162">
        <v>0.71509971509971504</v>
      </c>
      <c r="D162">
        <v>0.57230769230769196</v>
      </c>
      <c r="E162">
        <v>0.59</v>
      </c>
      <c r="F162">
        <v>0.58695652173913004</v>
      </c>
      <c r="G162">
        <v>0.51778656126482203</v>
      </c>
      <c r="H162">
        <v>0.51515151515151503</v>
      </c>
      <c r="I162">
        <v>0.57619047619047603</v>
      </c>
      <c r="J162">
        <v>0.68421052631578905</v>
      </c>
      <c r="K162">
        <v>0.72514619883040898</v>
      </c>
      <c r="L162">
        <v>0.66013071895424802</v>
      </c>
      <c r="M162">
        <v>0.28114478114478098</v>
      </c>
      <c r="N162">
        <v>0.51515151515151503</v>
      </c>
      <c r="O162">
        <v>0.54649999999999999</v>
      </c>
      <c r="P162">
        <v>41.3793103799999</v>
      </c>
      <c r="Q162">
        <v>0</v>
      </c>
      <c r="R162">
        <v>0</v>
      </c>
      <c r="S162">
        <f>VLOOKUP(A162,wt_data!$A$7:$S$173,19,0)</f>
        <v>0</v>
      </c>
    </row>
    <row r="163" spans="1:19" x14ac:dyDescent="0.25">
      <c r="A163" t="s">
        <v>186</v>
      </c>
      <c r="B163">
        <v>0.53703703703703698</v>
      </c>
      <c r="C163">
        <v>0.53276353276353206</v>
      </c>
      <c r="D163">
        <v>0.56307692307692303</v>
      </c>
      <c r="E163">
        <v>0.56333333333333302</v>
      </c>
      <c r="F163">
        <v>0.53623188405797095</v>
      </c>
      <c r="G163">
        <v>0.42292490118576997</v>
      </c>
      <c r="H163">
        <v>0.34199134199134201</v>
      </c>
      <c r="I163">
        <v>0.39047619047618998</v>
      </c>
      <c r="J163">
        <v>0.51052631578947305</v>
      </c>
      <c r="K163">
        <v>0.57894736842105199</v>
      </c>
      <c r="L163">
        <v>0.60130718954248297</v>
      </c>
      <c r="M163">
        <v>0.25931584755114101</v>
      </c>
      <c r="N163">
        <v>0.34199134199134201</v>
      </c>
      <c r="O163">
        <v>0.1414</v>
      </c>
      <c r="P163">
        <v>41.3793103799999</v>
      </c>
      <c r="Q163">
        <v>1</v>
      </c>
      <c r="R163">
        <v>1</v>
      </c>
      <c r="S163">
        <f>VLOOKUP(A163,wt_data!$A$7:$S$173,19,0)</f>
        <v>0</v>
      </c>
    </row>
  </sheetData>
  <autoFilter ref="A6:S163" xr:uid="{C5686810-8CDD-49BE-A489-0D82A6454E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3D39-BDAA-467F-A672-31CE33B1FECA}">
  <dimension ref="A1:K104"/>
  <sheetViews>
    <sheetView topLeftCell="A46" zoomScaleNormal="100" workbookViewId="0">
      <selection activeCell="K32" sqref="K32"/>
    </sheetView>
  </sheetViews>
  <sheetFormatPr defaultRowHeight="15" x14ac:dyDescent="0.25"/>
  <cols>
    <col min="2" max="2" width="12.5703125" bestFit="1" customWidth="1"/>
    <col min="3" max="3" width="21.140625" bestFit="1" customWidth="1"/>
    <col min="4" max="4" width="18.140625" customWidth="1"/>
    <col min="5" max="5" width="17.5703125" customWidth="1"/>
    <col min="6" max="6" width="19.5703125" customWidth="1"/>
    <col min="7" max="10" width="12.5703125" bestFit="1" customWidth="1"/>
    <col min="11" max="11" width="12.85546875" customWidth="1"/>
  </cols>
  <sheetData>
    <row r="1" spans="1:10" ht="21" x14ac:dyDescent="0.35">
      <c r="A1" s="7" t="s">
        <v>353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3"/>
      <c r="B2" s="12" t="s">
        <v>352</v>
      </c>
      <c r="C2" s="12">
        <v>1</v>
      </c>
      <c r="D2" s="12">
        <v>2</v>
      </c>
      <c r="E2" s="12">
        <v>1</v>
      </c>
      <c r="F2" s="12">
        <v>2</v>
      </c>
      <c r="G2" s="12">
        <v>1</v>
      </c>
      <c r="H2" s="12">
        <v>2</v>
      </c>
      <c r="I2" s="12">
        <v>1</v>
      </c>
      <c r="J2" s="12">
        <v>2</v>
      </c>
    </row>
    <row r="3" spans="1:10" s="9" customFormat="1" ht="45" x14ac:dyDescent="0.25">
      <c r="A3" s="15" t="s">
        <v>294</v>
      </c>
      <c r="B3" s="15" t="s">
        <v>201</v>
      </c>
      <c r="C3" s="15" t="s">
        <v>295</v>
      </c>
      <c r="D3" s="15" t="s">
        <v>300</v>
      </c>
      <c r="E3" s="15" t="s">
        <v>301</v>
      </c>
      <c r="F3" s="15" t="s">
        <v>302</v>
      </c>
      <c r="G3" s="15" t="s">
        <v>296</v>
      </c>
      <c r="H3" s="15" t="s">
        <v>297</v>
      </c>
      <c r="I3" s="15" t="s">
        <v>298</v>
      </c>
      <c r="J3" s="15" t="s">
        <v>299</v>
      </c>
    </row>
    <row r="4" spans="1:10" x14ac:dyDescent="0.25">
      <c r="A4" s="9" t="s">
        <v>189</v>
      </c>
      <c r="B4" s="9" t="s">
        <v>304</v>
      </c>
      <c r="C4" s="9">
        <f>VLOOKUP($B4&amp;"_p_r"&amp;C$2,wt_data!$A$7:$S$173,15,0)</f>
        <v>0</v>
      </c>
      <c r="D4" s="9">
        <f>VLOOKUP($B4&amp;"_p_r"&amp;D$2,wt_data!$A$7:$S$173,15,0)</f>
        <v>0</v>
      </c>
      <c r="E4" s="10">
        <f>VLOOKUP($B4&amp;"_p_r"&amp;E$2,'clb1-6_data'!$A$7:$S$163,15,0)</f>
        <v>0</v>
      </c>
      <c r="F4" s="10">
        <f>VLOOKUP($B4&amp;"_p_r"&amp;F$2,'clb1-6_data'!$A$7:$S$163,15,0)</f>
        <v>0</v>
      </c>
      <c r="G4" s="11">
        <f>VLOOKUP($B4&amp;"_p_r"&amp;G$2,wt_data!$A$7:$S$173,14,0)</f>
        <v>0.15</v>
      </c>
      <c r="H4" s="11">
        <f>VLOOKUP($B4&amp;"_p_r"&amp;H$2,wt_data!$A$7:$S$173,14,0)</f>
        <v>5.6980057000000001E-2</v>
      </c>
      <c r="I4" s="11">
        <f>VLOOKUP($B4&amp;"_p_r"&amp;I$2,'clb1-6_data'!$A$7:$S$163,14,0)</f>
        <v>0.17316017316017299</v>
      </c>
      <c r="J4" s="11">
        <f>VLOOKUP($B4&amp;"_p_r"&amp;J$2,'clb1-6_data'!$A$7:$S$163,14,0)</f>
        <v>0.189723320158102</v>
      </c>
    </row>
    <row r="5" spans="1:10" x14ac:dyDescent="0.25">
      <c r="A5" s="9" t="s">
        <v>189</v>
      </c>
      <c r="B5" s="9" t="s">
        <v>303</v>
      </c>
      <c r="C5" s="9">
        <f>VLOOKUP($B5&amp;"_p_r"&amp;C$2,wt_data!$A$7:$S$173,15,0)</f>
        <v>0</v>
      </c>
      <c r="D5" s="9">
        <f>VLOOKUP($B5&amp;"_p_r"&amp;D$2,wt_data!$A$7:$S$173,15,0)</f>
        <v>0</v>
      </c>
      <c r="E5" s="10">
        <f>VLOOKUP($B5&amp;"_p_r"&amp;E$2,'clb1-6_data'!$A$7:$S$163,15,0)</f>
        <v>1.5E-3</v>
      </c>
      <c r="F5" s="10">
        <f>VLOOKUP($B5&amp;"_p_r"&amp;F$2,'clb1-6_data'!$A$7:$S$163,15,0)</f>
        <v>1</v>
      </c>
      <c r="G5" s="11">
        <f>VLOOKUP($B5&amp;"_p_r"&amp;G$2,wt_data!$A$7:$S$173,14,0)</f>
        <v>0.141538462</v>
      </c>
      <c r="H5" s="11">
        <f>VLOOKUP($B5&amp;"_p_r"&amp;H$2,wt_data!$A$7:$S$173,14,0)</f>
        <v>0.08</v>
      </c>
      <c r="I5" s="11">
        <f>VLOOKUP($B5&amp;"_p_r"&amp;I$2,'clb1-6_data'!$A$7:$S$163,14,0)</f>
        <v>0.22875816993463999</v>
      </c>
      <c r="J5" s="11">
        <f>VLOOKUP($B5&amp;"_p_r"&amp;J$2,'clb1-6_data'!$A$7:$S$163,14,0)</f>
        <v>0.61437908496731997</v>
      </c>
    </row>
    <row r="6" spans="1:10" x14ac:dyDescent="0.25">
      <c r="A6" s="9" t="s">
        <v>190</v>
      </c>
      <c r="B6" s="9" t="s">
        <v>305</v>
      </c>
      <c r="C6" s="9">
        <f>VLOOKUP($B6&amp;"_p_r"&amp;C$2,wt_data!$A$7:$S$173,15,0)</f>
        <v>0</v>
      </c>
      <c r="D6" s="9">
        <f>VLOOKUP($B6&amp;"_p_r"&amp;D$2,wt_data!$A$7:$S$173,15,0)</f>
        <v>0</v>
      </c>
      <c r="E6" s="10">
        <f>VLOOKUP($B6&amp;"_p_r"&amp;E$2,'clb1-6_data'!$A$7:$S$163,15,0)</f>
        <v>2.5399999999999999E-2</v>
      </c>
      <c r="F6" s="10">
        <f>VLOOKUP($B6&amp;"_p_r"&amp;F$2,'clb1-6_data'!$A$7:$S$163,15,0)</f>
        <v>0.24959999999999999</v>
      </c>
      <c r="G6" s="11">
        <f>VLOOKUP($B6&amp;"_p_r"&amp;G$2,wt_data!$A$7:$S$173,14,0)</f>
        <v>8.1280788000000007E-2</v>
      </c>
      <c r="H6" s="11">
        <f>VLOOKUP($B6&amp;"_p_r"&amp;H$2,wt_data!$A$7:$S$173,14,0)</f>
        <v>0.12962963</v>
      </c>
      <c r="I6" s="11">
        <f>VLOOKUP($B6&amp;"_p_r"&amp;I$2,'clb1-6_data'!$A$7:$S$163,14,0)</f>
        <v>0.28571428571428498</v>
      </c>
      <c r="J6" s="11">
        <f>VLOOKUP($B6&amp;"_p_r"&amp;J$2,'clb1-6_data'!$A$7:$S$163,14,0)</f>
        <v>0.366153846153846</v>
      </c>
    </row>
    <row r="7" spans="1:10" x14ac:dyDescent="0.25">
      <c r="A7" s="9" t="s">
        <v>192</v>
      </c>
      <c r="B7" s="9" t="s">
        <v>306</v>
      </c>
      <c r="C7" s="9">
        <f>VLOOKUP($B7&amp;"_p_r"&amp;C$2,wt_data!$A$7:$S$173,15,0)</f>
        <v>8.9999999999999998E-4</v>
      </c>
      <c r="D7" s="9">
        <f>VLOOKUP($B7&amp;"_p_r"&amp;D$2,wt_data!$A$7:$S$173,15,0)</f>
        <v>2.5999999999999999E-3</v>
      </c>
      <c r="E7" s="10">
        <f>VLOOKUP($B7&amp;"_p_r"&amp;E$2,'clb1-6_data'!$A$7:$S$163,15,0)</f>
        <v>0.1651</v>
      </c>
      <c r="F7" s="10">
        <f>VLOOKUP($B7&amp;"_p_r"&amp;F$2,'clb1-6_data'!$A$7:$S$163,15,0)</f>
        <v>0.10879999999999999</v>
      </c>
      <c r="G7" s="11">
        <f>VLOOKUP($B7&amp;"_p_r"&amp;G$2,wt_data!$A$7:$S$173,14,0)</f>
        <v>0.23448275900000001</v>
      </c>
      <c r="H7" s="11">
        <f>VLOOKUP($B7&amp;"_p_r"&amp;H$2,wt_data!$A$7:$S$173,14,0)</f>
        <v>0.25287356300000002</v>
      </c>
      <c r="I7" s="11">
        <f>VLOOKUP($B7&amp;"_p_r"&amp;I$2,'clb1-6_data'!$A$7:$S$163,14,0)</f>
        <v>0.33918128654970697</v>
      </c>
      <c r="J7" s="11">
        <f>VLOOKUP($B7&amp;"_p_r"&amp;J$2,'clb1-6_data'!$A$7:$S$163,14,0)</f>
        <v>0.326315789473684</v>
      </c>
    </row>
    <row r="8" spans="1:10" x14ac:dyDescent="0.25">
      <c r="A8" s="9" t="s">
        <v>193</v>
      </c>
      <c r="B8" s="9" t="s">
        <v>307</v>
      </c>
      <c r="C8" s="9">
        <f>VLOOKUP($B8&amp;"_p_r"&amp;C$2,wt_data!$A$7:$S$173,15,0)</f>
        <v>0.54400000000000004</v>
      </c>
      <c r="D8" s="9">
        <f>VLOOKUP($B8&amp;"_p_r"&amp;D$2,wt_data!$A$7:$S$173,15,0)</f>
        <v>0.25790000000000002</v>
      </c>
      <c r="E8" s="10">
        <f>VLOOKUP($B8&amp;"_p_r"&amp;E$2,'clb1-6_data'!$A$7:$S$163,15,0)</f>
        <v>0</v>
      </c>
      <c r="F8" s="10">
        <f>VLOOKUP($B8&amp;"_p_r"&amp;F$2,'clb1-6_data'!$A$7:$S$163,15,0)</f>
        <v>0</v>
      </c>
      <c r="G8" s="11">
        <f>VLOOKUP($B8&amp;"_p_r"&amp;G$2,wt_data!$A$7:$S$173,14,0)</f>
        <v>0.39153439200000001</v>
      </c>
      <c r="H8" s="11">
        <f>VLOOKUP($B8&amp;"_p_r"&amp;H$2,wt_data!$A$7:$S$173,14,0)</f>
        <v>0.36</v>
      </c>
      <c r="I8" s="11">
        <f>VLOOKUP($B8&amp;"_p_r"&amp;I$2,'clb1-6_data'!$A$7:$S$163,14,0)</f>
        <v>6.3241106719367501E-2</v>
      </c>
      <c r="J8" s="11">
        <f>VLOOKUP($B8&amp;"_p_r"&amp;J$2,'clb1-6_data'!$A$7:$S$163,14,0)</f>
        <v>0.15217391304347799</v>
      </c>
    </row>
    <row r="9" spans="1:10" x14ac:dyDescent="0.25">
      <c r="A9" s="9" t="s">
        <v>193</v>
      </c>
      <c r="B9" s="9" t="s">
        <v>308</v>
      </c>
      <c r="C9" s="9">
        <f>VLOOKUP($B9&amp;"_p_r"&amp;C$2,wt_data!$A$7:$S$173,15,0)</f>
        <v>0.62180000000000002</v>
      </c>
      <c r="D9" s="9">
        <f>VLOOKUP($B9&amp;"_p_r"&amp;D$2,wt_data!$A$7:$S$173,15,0)</f>
        <v>0.46450000000000002</v>
      </c>
      <c r="E9" s="10">
        <f>VLOOKUP($B9&amp;"_p_r"&amp;E$2,'clb1-6_data'!$A$7:$S$163,15,0)</f>
        <v>0</v>
      </c>
      <c r="F9" s="10">
        <f>VLOOKUP($B9&amp;"_p_r"&amp;F$2,'clb1-6_data'!$A$7:$S$163,15,0)</f>
        <v>0</v>
      </c>
      <c r="G9" s="11">
        <f>VLOOKUP($B9&amp;"_p_r"&amp;G$2,wt_data!$A$7:$S$173,14,0)</f>
        <v>0.40147783300000001</v>
      </c>
      <c r="H9" s="11">
        <f>VLOOKUP($B9&amp;"_p_r"&amp;H$2,wt_data!$A$7:$S$173,14,0)</f>
        <v>0.38423645299999998</v>
      </c>
      <c r="I9" s="11">
        <f>VLOOKUP($B9&amp;"_p_r"&amp;I$2,'clb1-6_data'!$A$7:$S$163,14,0)</f>
        <v>0.122529644268774</v>
      </c>
      <c r="J9" s="11">
        <f>VLOOKUP($B9&amp;"_p_r"&amp;J$2,'clb1-6_data'!$A$7:$S$163,14,0)</f>
        <v>0.158730158730158</v>
      </c>
    </row>
    <row r="10" spans="1:10" x14ac:dyDescent="0.25">
      <c r="A10" s="9" t="s">
        <v>196</v>
      </c>
      <c r="B10" s="9" t="s">
        <v>309</v>
      </c>
      <c r="C10" s="9">
        <f>VLOOKUP($B10&amp;"_p_r"&amp;C$2,wt_data!$A$7:$S$173,15,0)</f>
        <v>1.1999999999999999E-3</v>
      </c>
      <c r="D10" s="9">
        <f>VLOOKUP($B10&amp;"_p_r"&amp;D$2,wt_data!$A$7:$S$173,15,0)</f>
        <v>0</v>
      </c>
      <c r="E10" s="10">
        <f>VLOOKUP($B10&amp;"_p_r"&amp;E$2,'clb1-6_data'!$A$7:$S$163,15,0)</f>
        <v>0.93410000000000004</v>
      </c>
      <c r="F10" s="10">
        <f>VLOOKUP($B10&amp;"_p_r"&amp;F$2,'clb1-6_data'!$A$7:$S$163,15,0)</f>
        <v>0.78110000000000002</v>
      </c>
      <c r="G10" s="11">
        <f>VLOOKUP($B10&amp;"_p_r"&amp;G$2,wt_data!$A$7:$S$173,14,0)</f>
        <v>0.243076923</v>
      </c>
      <c r="H10" s="11">
        <f>VLOOKUP($B10&amp;"_p_r"&amp;H$2,wt_data!$A$7:$S$173,14,0)</f>
        <v>8.3076922999999997E-2</v>
      </c>
      <c r="I10" s="11">
        <f>VLOOKUP($B10&amp;"_p_r"&amp;I$2,'clb1-6_data'!$A$7:$S$163,14,0)</f>
        <v>0.442105263157894</v>
      </c>
      <c r="J10" s="11">
        <f>VLOOKUP($B10&amp;"_p_r"&amp;J$2,'clb1-6_data'!$A$7:$S$163,14,0)</f>
        <v>0.415584415584415</v>
      </c>
    </row>
    <row r="11" spans="1:10" x14ac:dyDescent="0.25">
      <c r="A11" s="9" t="s">
        <v>197</v>
      </c>
      <c r="B11" s="9" t="s">
        <v>347</v>
      </c>
      <c r="C11" s="9">
        <f>VLOOKUP($B11&amp;"_p_r"&amp;C$2,wt_data!$A$7:$S$173,15,0)</f>
        <v>2.0000000000000001E-4</v>
      </c>
      <c r="D11" s="9">
        <f>VLOOKUP($B11&amp;"_p_r"&amp;D$2,wt_data!$A$7:$S$173,15,0)</f>
        <v>4.0000000000000002E-4</v>
      </c>
      <c r="E11" s="10" t="e">
        <f>VLOOKUP($B11&amp;"_p_r"&amp;E$2,'clb1-6_data'!$A$7:$S$163,15,0)</f>
        <v>#N/A</v>
      </c>
      <c r="F11" s="10" t="e">
        <f>VLOOKUP($B11&amp;"_p_r"&amp;F$2,'clb1-6_data'!$A$7:$S$163,15,0)</f>
        <v>#N/A</v>
      </c>
      <c r="G11" s="11">
        <f>VLOOKUP($B11&amp;"_p_r"&amp;G$2,wt_data!$A$7:$S$173,14,0)</f>
        <v>0.270935961</v>
      </c>
      <c r="H11" s="11">
        <f>VLOOKUP($B11&amp;"_p_r"&amp;H$2,wt_data!$A$7:$S$173,14,0)</f>
        <v>0.24827586200000001</v>
      </c>
      <c r="I11" s="11" t="e">
        <f>VLOOKUP($B11&amp;"_p_r"&amp;I$2,'clb1-6_data'!$A$7:$S$163,14,0)</f>
        <v>#N/A</v>
      </c>
      <c r="J11" s="11" t="e">
        <f>VLOOKUP($B11&amp;"_p_r"&amp;J$2,'clb1-6_data'!$A$7:$S$163,14,0)</f>
        <v>#N/A</v>
      </c>
    </row>
    <row r="12" spans="1:10" x14ac:dyDescent="0.25">
      <c r="A12" s="9" t="s">
        <v>198</v>
      </c>
      <c r="B12" s="9" t="s">
        <v>310</v>
      </c>
      <c r="C12" s="9">
        <f>VLOOKUP($B12&amp;"_p_r"&amp;C$2,wt_data!$A$7:$S$173,15,0)</f>
        <v>0</v>
      </c>
      <c r="D12" s="9">
        <f>VLOOKUP($B12&amp;"_p_r"&amp;D$2,wt_data!$A$7:$S$173,15,0)</f>
        <v>1E-4</v>
      </c>
      <c r="E12" s="10">
        <f>VLOOKUP($B12&amp;"_p_r"&amp;E$2,'clb1-6_data'!$A$7:$S$163,15,0)</f>
        <v>0.22869999999999999</v>
      </c>
      <c r="F12" s="10">
        <f>VLOOKUP($B12&amp;"_p_r"&amp;F$2,'clb1-6_data'!$A$7:$S$163,15,0)</f>
        <v>0.89729999999999999</v>
      </c>
      <c r="G12" s="11">
        <f>VLOOKUP($B12&amp;"_p_r"&amp;G$2,wt_data!$A$7:$S$173,14,0)</f>
        <v>0.16809116800000001</v>
      </c>
      <c r="H12" s="11">
        <f>VLOOKUP($B12&amp;"_p_r"&amp;H$2,wt_data!$A$7:$S$173,14,0)</f>
        <v>0.169230769</v>
      </c>
      <c r="I12" s="11">
        <f>VLOOKUP($B12&amp;"_p_r"&amp;I$2,'clb1-6_data'!$A$7:$S$163,14,0)</f>
        <v>0.35064935064934999</v>
      </c>
      <c r="J12" s="11">
        <f>VLOOKUP($B12&amp;"_p_r"&amp;J$2,'clb1-6_data'!$A$7:$S$163,14,0)</f>
        <v>0.43304843304843299</v>
      </c>
    </row>
    <row r="13" spans="1:10" x14ac:dyDescent="0.25">
      <c r="A13" s="9" t="s">
        <v>200</v>
      </c>
      <c r="B13" s="9" t="s">
        <v>311</v>
      </c>
      <c r="C13" s="9">
        <f>VLOOKUP($B13&amp;"_p_r"&amp;C$2,wt_data!$A$7:$S$173,15,0)</f>
        <v>0</v>
      </c>
      <c r="D13" s="9">
        <f>VLOOKUP($B13&amp;"_p_r"&amp;D$2,wt_data!$A$7:$S$173,15,0)</f>
        <v>0</v>
      </c>
      <c r="E13" s="10">
        <f>VLOOKUP($B13&amp;"_p_r"&amp;E$2,'clb1-6_data'!$A$7:$S$163,15,0)</f>
        <v>7.8100000000000003E-2</v>
      </c>
      <c r="F13" s="10">
        <f>VLOOKUP($B13&amp;"_p_r"&amp;F$2,'clb1-6_data'!$A$7:$S$163,15,0)</f>
        <v>2.0999999999999999E-3</v>
      </c>
      <c r="G13" s="11">
        <f>VLOOKUP($B13&amp;"_p_r"&amp;G$2,wt_data!$A$7:$S$173,14,0)</f>
        <v>0.123152709</v>
      </c>
      <c r="H13" s="11">
        <f>VLOOKUP($B13&amp;"_p_r"&amp;H$2,wt_data!$A$7:$S$173,14,0)</f>
        <v>9.2592593000000001E-2</v>
      </c>
      <c r="I13" s="11">
        <f>VLOOKUP($B13&amp;"_p_r"&amp;I$2,'clb1-6_data'!$A$7:$S$163,14,0)</f>
        <v>0.31578947368421001</v>
      </c>
      <c r="J13" s="11">
        <f>VLOOKUP($B13&amp;"_p_r"&amp;J$2,'clb1-6_data'!$A$7:$S$163,14,0)</f>
        <v>0.23684210526315699</v>
      </c>
    </row>
    <row r="14" spans="1:10" x14ac:dyDescent="0.25">
      <c r="A14" s="9" t="s">
        <v>200</v>
      </c>
      <c r="B14" s="9" t="s">
        <v>312</v>
      </c>
      <c r="C14" s="9">
        <f>VLOOKUP($B14&amp;"_p_r"&amp;C$2,wt_data!$A$7:$S$173,15,0)</f>
        <v>0</v>
      </c>
      <c r="D14" s="9">
        <f>VLOOKUP($B14&amp;"_p_r"&amp;D$2,wt_data!$A$7:$S$173,15,0)</f>
        <v>0</v>
      </c>
      <c r="E14" s="10">
        <f>VLOOKUP($B14&amp;"_p_r"&amp;E$2,'clb1-6_data'!$A$7:$S$163,15,0)</f>
        <v>0.41439999999999999</v>
      </c>
      <c r="F14" s="10">
        <f>VLOOKUP($B14&amp;"_p_r"&amp;F$2,'clb1-6_data'!$A$7:$S$163,15,0)</f>
        <v>9.9000000000000008E-3</v>
      </c>
      <c r="G14" s="11">
        <f>VLOOKUP($B14&amp;"_p_r"&amp;G$2,wt_data!$A$7:$S$173,14,0)</f>
        <v>0.17241379300000001</v>
      </c>
      <c r="H14" s="11">
        <f>VLOOKUP($B14&amp;"_p_r"&amp;H$2,wt_data!$A$7:$S$173,14,0)</f>
        <v>0.165242165</v>
      </c>
      <c r="I14" s="11">
        <f>VLOOKUP($B14&amp;"_p_r"&amp;I$2,'clb1-6_data'!$A$7:$S$163,14,0)</f>
        <v>0.37321937321937299</v>
      </c>
      <c r="J14" s="11">
        <f>VLOOKUP($B14&amp;"_p_r"&amp;J$2,'clb1-6_data'!$A$7:$S$163,14,0)</f>
        <v>0.26811594202898498</v>
      </c>
    </row>
    <row r="15" spans="1:10" x14ac:dyDescent="0.25">
      <c r="A15" s="9" t="s">
        <v>206</v>
      </c>
      <c r="B15" s="9" t="s">
        <v>314</v>
      </c>
      <c r="C15" s="9">
        <f>VLOOKUP($B15&amp;"_p_r"&amp;C$2,wt_data!$A$7:$S$173,15,0)</f>
        <v>2.0000000000000001E-4</v>
      </c>
      <c r="D15" s="9">
        <f>VLOOKUP($B15&amp;"_p_r"&amp;D$2,wt_data!$A$7:$S$173,15,0)</f>
        <v>0</v>
      </c>
      <c r="E15" s="10">
        <f>VLOOKUP($B15&amp;"_p_r"&amp;E$2,'clb1-6_data'!$A$7:$S$163,15,0)</f>
        <v>1.8800000000000001E-2</v>
      </c>
      <c r="F15" s="10">
        <f>VLOOKUP($B15&amp;"_p_r"&amp;F$2,'clb1-6_data'!$A$7:$S$163,15,0)</f>
        <v>0.20880000000000001</v>
      </c>
      <c r="G15" s="11">
        <f>VLOOKUP($B15&amp;"_p_r"&amp;G$2,wt_data!$A$7:$S$173,14,0)</f>
        <v>0.205263158</v>
      </c>
      <c r="H15" s="11">
        <f>VLOOKUP($B15&amp;"_p_r"&amp;H$2,wt_data!$A$7:$S$173,14,0)</f>
        <v>0.18478260899999999</v>
      </c>
      <c r="I15" s="11">
        <f>VLOOKUP($B15&amp;"_p_r"&amp;I$2,'clb1-6_data'!$A$7:$S$163,14,0)</f>
        <v>0.28104575163398599</v>
      </c>
      <c r="J15" s="11">
        <f>VLOOKUP($B15&amp;"_p_r"&amp;J$2,'clb1-6_data'!$A$7:$S$163,14,0)</f>
        <v>0.34782608695652101</v>
      </c>
    </row>
    <row r="16" spans="1:10" x14ac:dyDescent="0.25">
      <c r="A16" s="9" t="s">
        <v>206</v>
      </c>
      <c r="B16" s="9" t="s">
        <v>313</v>
      </c>
      <c r="C16" s="9">
        <f>VLOOKUP($B16&amp;"_p_r"&amp;C$2,wt_data!$A$7:$S$173,15,0)</f>
        <v>1.1599999999999999E-2</v>
      </c>
      <c r="D16" s="9">
        <f>VLOOKUP($B16&amp;"_p_r"&amp;D$2,wt_data!$A$7:$S$173,15,0)</f>
        <v>1.5E-3</v>
      </c>
      <c r="E16" s="10">
        <f>VLOOKUP($B16&amp;"_p_r"&amp;E$2,'clb1-6_data'!$A$7:$S$163,15,0)</f>
        <v>0.99329999999999996</v>
      </c>
      <c r="F16" s="10">
        <f>VLOOKUP($B16&amp;"_p_r"&amp;F$2,'clb1-6_data'!$A$7:$S$163,15,0)</f>
        <v>0.16669999999999999</v>
      </c>
      <c r="G16" s="11">
        <f>VLOOKUP($B16&amp;"_p_r"&amp;G$2,wt_data!$A$7:$S$173,14,0)</f>
        <v>0.28095238099999997</v>
      </c>
      <c r="H16" s="11">
        <f>VLOOKUP($B16&amp;"_p_r"&amp;H$2,wt_data!$A$7:$S$173,14,0)</f>
        <v>0.24501424499999999</v>
      </c>
      <c r="I16" s="11">
        <f>VLOOKUP($B16&amp;"_p_r"&amp;I$2,'clb1-6_data'!$A$7:$S$163,14,0)</f>
        <v>0.47293447293447199</v>
      </c>
      <c r="J16" s="11">
        <f>VLOOKUP($B16&amp;"_p_r"&amp;J$2,'clb1-6_data'!$A$7:$S$163,14,0)</f>
        <v>0.33862433862433799</v>
      </c>
    </row>
    <row r="17" spans="1:10" x14ac:dyDescent="0.25">
      <c r="A17" s="9" t="s">
        <v>207</v>
      </c>
      <c r="B17" s="9" t="s">
        <v>315</v>
      </c>
      <c r="C17" s="9">
        <f>VLOOKUP($B17&amp;"_p_r"&amp;C$2,wt_data!$A$7:$S$173,15,0)</f>
        <v>0.14099999999999999</v>
      </c>
      <c r="D17" s="9">
        <f>VLOOKUP($B17&amp;"_p_r"&amp;D$2,wt_data!$A$7:$S$173,15,0)</f>
        <v>2.9999999999999997E-4</v>
      </c>
      <c r="E17" s="10">
        <f>VLOOKUP($B17&amp;"_p_r"&amp;E$2,'clb1-6_data'!$A$7:$S$163,15,0)</f>
        <v>0.95879999999999999</v>
      </c>
      <c r="F17" s="10">
        <f>VLOOKUP($B17&amp;"_p_r"&amp;F$2,'clb1-6_data'!$A$7:$S$163,15,0)</f>
        <v>1.0500000000000001E-2</v>
      </c>
      <c r="G17" s="11">
        <f>VLOOKUP($B17&amp;"_p_r"&amp;G$2,wt_data!$A$7:$S$173,14,0)</f>
        <v>0.34210526299999999</v>
      </c>
      <c r="H17" s="11">
        <f>VLOOKUP($B17&amp;"_p_r"&amp;H$2,wt_data!$A$7:$S$173,14,0)</f>
        <v>0.20370370400000001</v>
      </c>
      <c r="I17" s="11">
        <f>VLOOKUP($B17&amp;"_p_r"&amp;I$2,'clb1-6_data'!$A$7:$S$163,14,0)</f>
        <v>0.45</v>
      </c>
      <c r="J17" s="11">
        <f>VLOOKUP($B17&amp;"_p_r"&amp;J$2,'clb1-6_data'!$A$7:$S$163,14,0)</f>
        <v>0.26333333333333298</v>
      </c>
    </row>
    <row r="18" spans="1:10" x14ac:dyDescent="0.25">
      <c r="A18" s="9" t="s">
        <v>208</v>
      </c>
      <c r="B18" s="9" t="s">
        <v>316</v>
      </c>
      <c r="C18" s="9">
        <f>VLOOKUP($B18&amp;"_p_r"&amp;C$2,wt_data!$A$7:$S$173,15,0)</f>
        <v>2.8999999999999998E-3</v>
      </c>
      <c r="D18" s="9">
        <f>VLOOKUP($B18&amp;"_p_r"&amp;D$2,wt_data!$A$7:$S$173,15,0)</f>
        <v>1.0999999999999999E-2</v>
      </c>
      <c r="E18" s="10">
        <f>VLOOKUP($B18&amp;"_p_r"&amp;E$2,'clb1-6_data'!$A$7:$S$163,15,0)</f>
        <v>0.16739999999999999</v>
      </c>
      <c r="F18" s="10">
        <f>VLOOKUP($B18&amp;"_p_r"&amp;F$2,'clb1-6_data'!$A$7:$S$163,15,0)</f>
        <v>0.28910000000000002</v>
      </c>
      <c r="G18" s="11">
        <f>VLOOKUP($B18&amp;"_p_r"&amp;G$2,wt_data!$A$7:$S$173,14,0)</f>
        <v>0.252631579</v>
      </c>
      <c r="H18" s="11">
        <f>VLOOKUP($B18&amp;"_p_r"&amp;H$2,wt_data!$A$7:$S$173,14,0)</f>
        <v>0.27384615400000001</v>
      </c>
      <c r="I18" s="11">
        <f>VLOOKUP($B18&amp;"_p_r"&amp;I$2,'clb1-6_data'!$A$7:$S$163,14,0)</f>
        <v>0.33918128654970697</v>
      </c>
      <c r="J18" s="11">
        <f>VLOOKUP($B18&amp;"_p_r"&amp;J$2,'clb1-6_data'!$A$7:$S$163,14,0)</f>
        <v>0.35869565217391303</v>
      </c>
    </row>
    <row r="19" spans="1:10" x14ac:dyDescent="0.25">
      <c r="A19" s="9" t="s">
        <v>209</v>
      </c>
      <c r="B19" s="9" t="s">
        <v>317</v>
      </c>
      <c r="C19" s="9">
        <f>VLOOKUP($B19&amp;"_p_r"&amp;C$2,wt_data!$A$7:$S$173,15,0)</f>
        <v>2.0000000000000001E-4</v>
      </c>
      <c r="D19" s="9">
        <f>VLOOKUP($B19&amp;"_p_r"&amp;D$2,wt_data!$A$7:$S$173,15,0)</f>
        <v>0.86539999999999995</v>
      </c>
      <c r="E19" s="10">
        <f>VLOOKUP($B19&amp;"_p_r"&amp;E$2,'clb1-6_data'!$A$7:$S$163,15,0)</f>
        <v>0.26490000000000002</v>
      </c>
      <c r="F19" s="10">
        <f>VLOOKUP($B19&amp;"_p_r"&amp;F$2,'clb1-6_data'!$A$7:$S$163,15,0)</f>
        <v>0.3604</v>
      </c>
      <c r="G19" s="11">
        <f>VLOOKUP($B19&amp;"_p_r"&amp;G$2,wt_data!$A$7:$S$173,14,0)</f>
        <v>0.213675214</v>
      </c>
      <c r="H19" s="11">
        <f>VLOOKUP($B19&amp;"_p_r"&amp;H$2,wt_data!$A$7:$S$173,14,0)</f>
        <v>0.43115942000000002</v>
      </c>
      <c r="I19" s="11">
        <f>VLOOKUP($B19&amp;"_p_r"&amp;I$2,'clb1-6_data'!$A$7:$S$163,14,0)</f>
        <v>0.353333333333333</v>
      </c>
      <c r="J19" s="11">
        <f>VLOOKUP($B19&amp;"_p_r"&amp;J$2,'clb1-6_data'!$A$7:$S$163,14,0)</f>
        <v>0.36666666666666597</v>
      </c>
    </row>
    <row r="20" spans="1:10" x14ac:dyDescent="0.25">
      <c r="A20" s="9" t="s">
        <v>210</v>
      </c>
      <c r="B20" s="9" t="s">
        <v>319</v>
      </c>
      <c r="C20" s="9">
        <f>VLOOKUP($B20&amp;"_p_r"&amp;C$2,wt_data!$A$7:$S$173,15,0)</f>
        <v>0</v>
      </c>
      <c r="D20" s="9">
        <f>VLOOKUP($B20&amp;"_p_r"&amp;D$2,wt_data!$A$7:$S$173,15,0)</f>
        <v>0</v>
      </c>
      <c r="E20" s="10">
        <f>VLOOKUP($B20&amp;"_p_r"&amp;E$2,'clb1-6_data'!$A$7:$S$163,15,0)</f>
        <v>4.9799999999999997E-2</v>
      </c>
      <c r="F20" s="10">
        <f>VLOOKUP($B20&amp;"_p_r"&amp;F$2,'clb1-6_data'!$A$7:$S$163,15,0)</f>
        <v>0.63160000000000005</v>
      </c>
      <c r="G20" s="11">
        <f>VLOOKUP($B20&amp;"_p_r"&amp;G$2,wt_data!$A$7:$S$173,14,0)</f>
        <v>0.14532019700000001</v>
      </c>
      <c r="H20" s="11">
        <f>VLOOKUP($B20&amp;"_p_r"&amp;H$2,wt_data!$A$7:$S$173,14,0)</f>
        <v>0.11904761899999999</v>
      </c>
      <c r="I20" s="11">
        <f>VLOOKUP($B20&amp;"_p_r"&amp;I$2,'clb1-6_data'!$A$7:$S$163,14,0)</f>
        <v>0.30484330484330402</v>
      </c>
      <c r="J20" s="11">
        <f>VLOOKUP($B20&amp;"_p_r"&amp;J$2,'clb1-6_data'!$A$7:$S$163,14,0)</f>
        <v>0.39692307692307599</v>
      </c>
    </row>
    <row r="21" spans="1:10" x14ac:dyDescent="0.25">
      <c r="A21" s="9" t="s">
        <v>210</v>
      </c>
      <c r="B21" s="9" t="s">
        <v>318</v>
      </c>
      <c r="C21" s="9">
        <f>VLOOKUP($B21&amp;"_p_r"&amp;C$2,wt_data!$A$7:$S$173,15,0)</f>
        <v>0</v>
      </c>
      <c r="D21" s="9">
        <f>VLOOKUP($B21&amp;"_p_r"&amp;D$2,wt_data!$A$7:$S$173,15,0)</f>
        <v>0</v>
      </c>
      <c r="E21" s="10">
        <f>VLOOKUP($B21&amp;"_p_r"&amp;E$2,'clb1-6_data'!$A$7:$S$163,15,0)</f>
        <v>0.158</v>
      </c>
      <c r="F21" s="10">
        <f>VLOOKUP($B21&amp;"_p_r"&amp;F$2,'clb1-6_data'!$A$7:$S$163,15,0)</f>
        <v>0.32929999999999998</v>
      </c>
      <c r="G21" s="11">
        <f>VLOOKUP($B21&amp;"_p_r"&amp;G$2,wt_data!$A$7:$S$173,14,0)</f>
        <v>0.174712644</v>
      </c>
      <c r="H21" s="11">
        <f>VLOOKUP($B21&amp;"_p_r"&amp;H$2,wt_data!$A$7:$S$173,14,0)</f>
        <v>0.174876847</v>
      </c>
      <c r="I21" s="11">
        <f>VLOOKUP($B21&amp;"_p_r"&amp;I$2,'clb1-6_data'!$A$7:$S$163,14,0)</f>
        <v>0.338095238095238</v>
      </c>
      <c r="J21" s="11">
        <f>VLOOKUP($B21&amp;"_p_r"&amp;J$2,'clb1-6_data'!$A$7:$S$163,14,0)</f>
        <v>0.36307692307692302</v>
      </c>
    </row>
    <row r="22" spans="1:10" x14ac:dyDescent="0.25">
      <c r="A22" s="9" t="s">
        <v>212</v>
      </c>
      <c r="B22" s="9" t="s">
        <v>320</v>
      </c>
      <c r="C22" s="9">
        <f>VLOOKUP($B22&amp;"_p_r"&amp;C$2,wt_data!$A$7:$S$173,15,0)</f>
        <v>4.3E-3</v>
      </c>
      <c r="D22" s="9">
        <f>VLOOKUP($B22&amp;"_p_r"&amp;D$2,wt_data!$A$7:$S$173,15,0)</f>
        <v>0.33079999999999998</v>
      </c>
      <c r="E22" s="10">
        <f>VLOOKUP($B22&amp;"_p_r"&amp;E$2,'clb1-6_data'!$A$7:$S$163,15,0)</f>
        <v>5.9999999999999995E-4</v>
      </c>
      <c r="F22" s="10">
        <f>VLOOKUP($B22&amp;"_p_r"&amp;F$2,'clb1-6_data'!$A$7:$S$163,15,0)</f>
        <v>0</v>
      </c>
      <c r="G22" s="11">
        <f>VLOOKUP($B22&amp;"_p_r"&amp;G$2,wt_data!$A$7:$S$173,14,0)</f>
        <v>0.26190476200000001</v>
      </c>
      <c r="H22" s="11">
        <f>VLOOKUP($B22&amp;"_p_r"&amp;H$2,wt_data!$A$7:$S$173,14,0)</f>
        <v>0.37011494299999997</v>
      </c>
      <c r="I22" s="11">
        <f>VLOOKUP($B22&amp;"_p_r"&amp;I$2,'clb1-6_data'!$A$7:$S$163,14,0)</f>
        <v>0.21333333333333299</v>
      </c>
      <c r="J22" s="11">
        <f>VLOOKUP($B22&amp;"_p_r"&amp;J$2,'clb1-6_data'!$A$7:$S$163,14,0)</f>
        <v>0.16959064327485299</v>
      </c>
    </row>
    <row r="23" spans="1:10" x14ac:dyDescent="0.25">
      <c r="A23" s="9" t="s">
        <v>213</v>
      </c>
      <c r="B23" s="9" t="s">
        <v>321</v>
      </c>
      <c r="C23" s="9">
        <f>VLOOKUP($B23&amp;"_p_r"&amp;C$2,wt_data!$A$7:$S$173,15,0)</f>
        <v>1.3899999999999999E-2</v>
      </c>
      <c r="D23" s="9">
        <f>VLOOKUP($B23&amp;"_p_r"&amp;D$2,wt_data!$A$7:$S$173,15,0)</f>
        <v>0.36420000000000002</v>
      </c>
      <c r="E23" s="10">
        <f>VLOOKUP($B23&amp;"_p_r"&amp;E$2,'clb1-6_data'!$A$7:$S$163,15,0)</f>
        <v>0.66569999999999996</v>
      </c>
      <c r="F23" s="10">
        <f>VLOOKUP($B23&amp;"_p_r"&amp;F$2,'clb1-6_data'!$A$7:$S$163,15,0)</f>
        <v>0.43740000000000001</v>
      </c>
      <c r="G23" s="11">
        <f>VLOOKUP($B23&amp;"_p_r"&amp;G$2,wt_data!$A$7:$S$173,14,0)</f>
        <v>0.28421052600000002</v>
      </c>
      <c r="H23" s="11">
        <f>VLOOKUP($B23&amp;"_p_r"&amp;H$2,wt_data!$A$7:$S$173,14,0)</f>
        <v>0.37471264399999998</v>
      </c>
      <c r="I23" s="11">
        <f>VLOOKUP($B23&amp;"_p_r"&amp;I$2,'clb1-6_data'!$A$7:$S$163,14,0)</f>
        <v>0.4</v>
      </c>
      <c r="J23" s="11">
        <f>VLOOKUP($B23&amp;"_p_r"&amp;J$2,'clb1-6_data'!$A$7:$S$163,14,0)</f>
        <v>0.37662337662337603</v>
      </c>
    </row>
    <row r="24" spans="1:10" x14ac:dyDescent="0.25">
      <c r="A24" s="9" t="s">
        <v>214</v>
      </c>
      <c r="B24" s="9" t="s">
        <v>322</v>
      </c>
      <c r="C24" s="9">
        <f>VLOOKUP($B24&amp;"_p_r"&amp;C$2,wt_data!$A$7:$S$173,15,0)</f>
        <v>0</v>
      </c>
      <c r="D24" s="9">
        <f>VLOOKUP($B24&amp;"_p_r"&amp;D$2,wt_data!$A$7:$S$173,15,0)</f>
        <v>1.8700000000000001E-2</v>
      </c>
      <c r="E24" s="10">
        <f>VLOOKUP($B24&amp;"_p_r"&amp;E$2,'clb1-6_data'!$A$7:$S$163,15,0)</f>
        <v>0.1242</v>
      </c>
      <c r="F24" s="10">
        <f>VLOOKUP($B24&amp;"_p_r"&amp;F$2,'clb1-6_data'!$A$7:$S$163,15,0)</f>
        <v>6.8999999999999999E-3</v>
      </c>
      <c r="G24" s="11">
        <f>VLOOKUP($B24&amp;"_p_r"&amp;G$2,wt_data!$A$7:$S$173,14,0)</f>
        <v>0.17230769200000001</v>
      </c>
      <c r="H24" s="11">
        <f>VLOOKUP($B24&amp;"_p_r"&amp;H$2,wt_data!$A$7:$S$173,14,0)</f>
        <v>0.29195402300000001</v>
      </c>
      <c r="I24" s="11">
        <f>VLOOKUP($B24&amp;"_p_r"&amp;I$2,'clb1-6_data'!$A$7:$S$163,14,0)</f>
        <v>0.32857142857142801</v>
      </c>
      <c r="J24" s="11">
        <f>VLOOKUP($B24&amp;"_p_r"&amp;J$2,'clb1-6_data'!$A$7:$S$163,14,0)</f>
        <v>0.26</v>
      </c>
    </row>
    <row r="25" spans="1:10" x14ac:dyDescent="0.25">
      <c r="A25" s="9" t="s">
        <v>216</v>
      </c>
      <c r="B25" s="9" t="s">
        <v>323</v>
      </c>
      <c r="C25" s="9">
        <f>VLOOKUP($B25&amp;"_p_r"&amp;C$2,wt_data!$A$7:$S$173,15,0)</f>
        <v>0.31430000000000002</v>
      </c>
      <c r="D25" s="9">
        <f>VLOOKUP($B25&amp;"_p_r"&amp;D$2,wt_data!$A$7:$S$173,15,0)</f>
        <v>0.28339999999999999</v>
      </c>
      <c r="E25" s="10">
        <f>VLOOKUP($B25&amp;"_p_r"&amp;E$2,'clb1-6_data'!$A$7:$S$163,15,0)</f>
        <v>0.97330000000000005</v>
      </c>
      <c r="F25" s="10">
        <f>VLOOKUP($B25&amp;"_p_r"&amp;F$2,'clb1-6_data'!$A$7:$S$163,15,0)</f>
        <v>0.41410000000000002</v>
      </c>
      <c r="G25" s="11">
        <f>VLOOKUP($B25&amp;"_p_r"&amp;G$2,wt_data!$A$7:$S$173,14,0)</f>
        <v>0.368421053</v>
      </c>
      <c r="H25" s="11">
        <f>VLOOKUP($B25&amp;"_p_r"&amp;H$2,wt_data!$A$7:$S$173,14,0)</f>
        <v>0.364672365</v>
      </c>
      <c r="I25" s="11">
        <f>VLOOKUP($B25&amp;"_p_r"&amp;I$2,'clb1-6_data'!$A$7:$S$163,14,0)</f>
        <v>0.45751633986928097</v>
      </c>
      <c r="J25" s="11">
        <f>VLOOKUP($B25&amp;"_p_r"&amp;J$2,'clb1-6_data'!$A$7:$S$163,14,0)</f>
        <v>0.37426900584795297</v>
      </c>
    </row>
    <row r="26" spans="1:10" x14ac:dyDescent="0.25">
      <c r="A26" s="9" t="s">
        <v>217</v>
      </c>
      <c r="B26" s="9" t="s">
        <v>324</v>
      </c>
      <c r="C26" s="9">
        <f>VLOOKUP($B26&amp;"_p_r"&amp;C$2,wt_data!$A$7:$S$173,15,0)</f>
        <v>1E-4</v>
      </c>
      <c r="D26" s="9">
        <f>VLOOKUP($B26&amp;"_p_r"&amp;D$2,wt_data!$A$7:$S$173,15,0)</f>
        <v>0</v>
      </c>
      <c r="E26" s="10">
        <f>VLOOKUP($B26&amp;"_p_r"&amp;E$2,'clb1-6_data'!$A$7:$S$163,15,0)</f>
        <v>0.1216</v>
      </c>
      <c r="F26" s="10">
        <f>VLOOKUP($B26&amp;"_p_r"&amp;F$2,'clb1-6_data'!$A$7:$S$163,15,0)</f>
        <v>8.0000000000000004E-4</v>
      </c>
      <c r="G26" s="11">
        <f>VLOOKUP($B26&amp;"_p_r"&amp;G$2,wt_data!$A$7:$S$173,14,0)</f>
        <v>0.199430199</v>
      </c>
      <c r="H26" s="11">
        <f>VLOOKUP($B26&amp;"_p_r"&amp;H$2,wt_data!$A$7:$S$173,14,0)</f>
        <v>0.192118227</v>
      </c>
      <c r="I26" s="11">
        <f>VLOOKUP($B26&amp;"_p_r"&amp;I$2,'clb1-6_data'!$A$7:$S$163,14,0)</f>
        <v>0.32763532763532699</v>
      </c>
      <c r="J26" s="11">
        <f>VLOOKUP($B26&amp;"_p_r"&amp;J$2,'clb1-6_data'!$A$7:$S$163,14,0)</f>
        <v>0.22222222222222199</v>
      </c>
    </row>
    <row r="27" spans="1:10" x14ac:dyDescent="0.25">
      <c r="A27" s="9" t="s">
        <v>218</v>
      </c>
      <c r="B27" s="9" t="s">
        <v>325</v>
      </c>
      <c r="C27" s="9">
        <f>VLOOKUP($B27&amp;"_p_r"&amp;C$2,wt_data!$A$7:$S$173,15,0)</f>
        <v>0</v>
      </c>
      <c r="D27" s="9">
        <f>VLOOKUP($B27&amp;"_p_r"&amp;D$2,wt_data!$A$7:$S$173,15,0)</f>
        <v>0</v>
      </c>
      <c r="E27" s="10">
        <f>VLOOKUP($B27&amp;"_p_r"&amp;E$2,'clb1-6_data'!$A$7:$S$163,15,0)</f>
        <v>4.0000000000000001E-3</v>
      </c>
      <c r="F27" s="10">
        <f>VLOOKUP($B27&amp;"_p_r"&amp;F$2,'clb1-6_data'!$A$7:$S$163,15,0)</f>
        <v>1.8499999999999999E-2</v>
      </c>
      <c r="G27" s="11">
        <f>VLOOKUP($B27&amp;"_p_r"&amp;G$2,wt_data!$A$7:$S$173,14,0)</f>
        <v>0.142450142</v>
      </c>
      <c r="H27" s="11">
        <f>VLOOKUP($B27&amp;"_p_r"&amp;H$2,wt_data!$A$7:$S$173,14,0)</f>
        <v>0.11965812000000001</v>
      </c>
      <c r="I27" s="11">
        <f>VLOOKUP($B27&amp;"_p_r"&amp;I$2,'clb1-6_data'!$A$7:$S$163,14,0)</f>
        <v>0.24836601307189499</v>
      </c>
      <c r="J27" s="11">
        <f>VLOOKUP($B27&amp;"_p_r"&amp;J$2,'clb1-6_data'!$A$7:$S$163,14,0)</f>
        <v>0.28000000000000003</v>
      </c>
    </row>
    <row r="28" spans="1:10" x14ac:dyDescent="0.25">
      <c r="A28" s="9" t="s">
        <v>218</v>
      </c>
      <c r="B28" s="9" t="s">
        <v>326</v>
      </c>
      <c r="C28" s="9">
        <f>VLOOKUP($B28&amp;"_p_r"&amp;C$2,wt_data!$A$7:$S$173,15,0)</f>
        <v>0</v>
      </c>
      <c r="D28" s="9">
        <f>VLOOKUP($B28&amp;"_p_r"&amp;D$2,wt_data!$A$7:$S$173,15,0)</f>
        <v>0</v>
      </c>
      <c r="E28" s="10">
        <f>VLOOKUP($B28&amp;"_p_r"&amp;E$2,'clb1-6_data'!$A$7:$S$163,15,0)</f>
        <v>0.27800000000000002</v>
      </c>
      <c r="F28" s="10">
        <f>VLOOKUP($B28&amp;"_p_r"&amp;F$2,'clb1-6_data'!$A$7:$S$163,15,0)</f>
        <v>0.33</v>
      </c>
      <c r="G28" s="11">
        <f>VLOOKUP($B28&amp;"_p_r"&amp;G$2,wt_data!$A$7:$S$173,14,0)</f>
        <v>0.10541310500000001</v>
      </c>
      <c r="H28" s="11">
        <f>VLOOKUP($B28&amp;"_p_r"&amp;H$2,wt_data!$A$7:$S$173,14,0)</f>
        <v>0.170940171</v>
      </c>
      <c r="I28" s="11">
        <f>VLOOKUP($B28&amp;"_p_r"&amp;I$2,'clb1-6_data'!$A$7:$S$163,14,0)</f>
        <v>0.35714285714285698</v>
      </c>
      <c r="J28" s="11">
        <f>VLOOKUP($B28&amp;"_p_r"&amp;J$2,'clb1-6_data'!$A$7:$S$163,14,0)</f>
        <v>0.36363636363636298</v>
      </c>
    </row>
    <row r="29" spans="1:10" x14ac:dyDescent="0.25">
      <c r="A29" s="9" t="s">
        <v>219</v>
      </c>
      <c r="B29" s="9" t="s">
        <v>328</v>
      </c>
      <c r="C29" s="9">
        <f>VLOOKUP($B29&amp;"_p_r"&amp;C$2,wt_data!$A$7:$S$173,15,0)</f>
        <v>0</v>
      </c>
      <c r="D29" s="9">
        <f>VLOOKUP($B29&amp;"_p_r"&amp;D$2,wt_data!$A$7:$S$173,15,0)</f>
        <v>0</v>
      </c>
      <c r="E29" s="10">
        <f>VLOOKUP($B29&amp;"_p_r"&amp;E$2,'clb1-6_data'!$A$7:$S$163,15,0)</f>
        <v>4.0000000000000002E-4</v>
      </c>
      <c r="F29" s="10">
        <f>VLOOKUP($B29&amp;"_p_r"&amp;F$2,'clb1-6_data'!$A$7:$S$163,15,0)</f>
        <v>0</v>
      </c>
      <c r="G29" s="11">
        <f>VLOOKUP($B29&amp;"_p_r"&amp;G$2,wt_data!$A$7:$S$173,14,0)</f>
        <v>0.164021164</v>
      </c>
      <c r="H29" s="11">
        <f>VLOOKUP($B29&amp;"_p_r"&amp;H$2,wt_data!$A$7:$S$173,14,0)</f>
        <v>8.4656085000000006E-2</v>
      </c>
      <c r="I29" s="11">
        <f>VLOOKUP($B29&amp;"_p_r"&amp;I$2,'clb1-6_data'!$A$7:$S$163,14,0)</f>
        <v>0.184782608695652</v>
      </c>
      <c r="J29" s="11">
        <f>VLOOKUP($B29&amp;"_p_r"&amp;J$2,'clb1-6_data'!$A$7:$S$163,14,0)</f>
        <v>0.17</v>
      </c>
    </row>
    <row r="30" spans="1:10" x14ac:dyDescent="0.25">
      <c r="A30" s="9" t="s">
        <v>219</v>
      </c>
      <c r="B30" s="9" t="s">
        <v>327</v>
      </c>
      <c r="C30" s="9">
        <f>VLOOKUP($B30&amp;"_p_r"&amp;C$2,wt_data!$A$7:$S$173,15,0)</f>
        <v>0</v>
      </c>
      <c r="D30" s="9">
        <f>VLOOKUP($B30&amp;"_p_r"&amp;D$2,wt_data!$A$7:$S$173,15,0)</f>
        <v>0</v>
      </c>
      <c r="E30" s="10">
        <f>VLOOKUP($B30&amp;"_p_r"&amp;E$2,'clb1-6_data'!$A$7:$S$163,15,0)</f>
        <v>1.5E-3</v>
      </c>
      <c r="F30" s="10">
        <f>VLOOKUP($B30&amp;"_p_r"&amp;F$2,'clb1-6_data'!$A$7:$S$163,15,0)</f>
        <v>1.2999999999999999E-3</v>
      </c>
      <c r="G30" s="11">
        <f>VLOOKUP($B30&amp;"_p_r"&amp;G$2,wt_data!$A$7:$S$173,14,0)</f>
        <v>0.12962963</v>
      </c>
      <c r="H30" s="11">
        <f>VLOOKUP($B30&amp;"_p_r"&amp;H$2,wt_data!$A$7:$S$173,14,0)</f>
        <v>0.102564103</v>
      </c>
      <c r="I30" s="11">
        <f>VLOOKUP($B30&amp;"_p_r"&amp;I$2,'clb1-6_data'!$A$7:$S$163,14,0)</f>
        <v>0.221014492753623</v>
      </c>
      <c r="J30" s="11">
        <f>VLOOKUP($B30&amp;"_p_r"&amp;J$2,'clb1-6_data'!$A$7:$S$163,14,0)</f>
        <v>0.223333333333333</v>
      </c>
    </row>
    <row r="31" spans="1:10" x14ac:dyDescent="0.25">
      <c r="A31" s="9" t="s">
        <v>220</v>
      </c>
      <c r="B31" s="9" t="s">
        <v>329</v>
      </c>
      <c r="C31" s="9">
        <f>VLOOKUP($B31&amp;"_p_r"&amp;C$2,wt_data!$A$7:$S$173,15,0)</f>
        <v>0</v>
      </c>
      <c r="D31" s="9">
        <f>VLOOKUP($B31&amp;"_p_r"&amp;D$2,wt_data!$A$7:$S$173,15,0)</f>
        <v>0</v>
      </c>
      <c r="E31" s="10">
        <f>VLOOKUP($B31&amp;"_p_r"&amp;E$2,'clb1-6_data'!$A$7:$S$163,15,0)</f>
        <v>3.8E-3</v>
      </c>
      <c r="F31" s="10">
        <f>VLOOKUP($B31&amp;"_p_r"&amp;F$2,'clb1-6_data'!$A$7:$S$163,15,0)</f>
        <v>9.1999999999999998E-3</v>
      </c>
      <c r="G31" s="11">
        <f>VLOOKUP($B31&amp;"_p_r"&amp;G$2,wt_data!$A$7:$S$173,14,0)</f>
        <v>0.11724137900000001</v>
      </c>
      <c r="H31" s="11">
        <f>VLOOKUP($B31&amp;"_p_r"&amp;H$2,wt_data!$A$7:$S$173,14,0)</f>
        <v>0.17241379300000001</v>
      </c>
      <c r="I31" s="11">
        <f>VLOOKUP($B31&amp;"_p_r"&amp;I$2,'clb1-6_data'!$A$7:$S$163,14,0)</f>
        <v>0.246753246753246</v>
      </c>
      <c r="J31" s="11">
        <f>VLOOKUP($B31&amp;"_p_r"&amp;J$2,'clb1-6_data'!$A$7:$S$163,14,0)</f>
        <v>0.26455026455026398</v>
      </c>
    </row>
    <row r="32" spans="1:10" x14ac:dyDescent="0.25">
      <c r="A32" s="9" t="s">
        <v>221</v>
      </c>
      <c r="B32" s="9" t="s">
        <v>330</v>
      </c>
      <c r="C32" s="9">
        <f>VLOOKUP($B32&amp;"_p_r"&amp;C$2,wt_data!$A$7:$S$173,15,0)</f>
        <v>2.5999999999999999E-3</v>
      </c>
      <c r="D32" s="9">
        <f>VLOOKUP($B32&amp;"_p_r"&amp;D$2,wt_data!$A$7:$S$173,15,0)</f>
        <v>1.2999999999999999E-3</v>
      </c>
      <c r="E32" s="10">
        <f>VLOOKUP($B32&amp;"_p_r"&amp;E$2,'clb1-6_data'!$A$7:$S$163,15,0)</f>
        <v>0</v>
      </c>
      <c r="F32" s="10">
        <f>VLOOKUP($B32&amp;"_p_r"&amp;F$2,'clb1-6_data'!$A$7:$S$163,15,0)</f>
        <v>5.8999999999999999E-3</v>
      </c>
      <c r="G32" s="11">
        <f>VLOOKUP($B32&amp;"_p_r"&amp;G$2,wt_data!$A$7:$S$173,14,0)</f>
        <v>0.25132275100000001</v>
      </c>
      <c r="H32" s="11">
        <f>VLOOKUP($B32&amp;"_p_r"&amp;H$2,wt_data!$A$7:$S$173,14,0)</f>
        <v>0.23891625599999999</v>
      </c>
      <c r="I32" s="11">
        <f>VLOOKUP($B32&amp;"_p_r"&amp;I$2,'clb1-6_data'!$A$7:$S$163,14,0)</f>
        <v>0.157894736842105</v>
      </c>
      <c r="J32" s="11">
        <f>VLOOKUP($B32&amp;"_p_r"&amp;J$2,'clb1-6_data'!$A$7:$S$163,14,0)</f>
        <v>0.25356125356125297</v>
      </c>
    </row>
    <row r="33" spans="1:10" x14ac:dyDescent="0.25">
      <c r="A33" s="9" t="s">
        <v>222</v>
      </c>
      <c r="B33" s="9" t="s">
        <v>331</v>
      </c>
      <c r="C33" s="9">
        <f>VLOOKUP($B33&amp;"_p_r"&amp;C$2,wt_data!$A$7:$S$173,15,0)</f>
        <v>0</v>
      </c>
      <c r="D33" s="9">
        <f>VLOOKUP($B33&amp;"_p_r"&amp;D$2,wt_data!$A$7:$S$173,15,0)</f>
        <v>0</v>
      </c>
      <c r="E33" s="10">
        <f>VLOOKUP($B33&amp;"_p_r"&amp;E$2,'clb1-6_data'!$A$7:$S$163,15,0)</f>
        <v>1</v>
      </c>
      <c r="F33" s="10">
        <f>VLOOKUP($B33&amp;"_p_r"&amp;F$2,'clb1-6_data'!$A$7:$S$163,15,0)</f>
        <v>0.65339999999999998</v>
      </c>
      <c r="G33" s="11">
        <f>VLOOKUP($B33&amp;"_p_r"&amp;G$2,wt_data!$A$7:$S$173,14,0)</f>
        <v>0.113960114</v>
      </c>
      <c r="H33" s="11">
        <f>VLOOKUP($B33&amp;"_p_r"&amp;H$2,wt_data!$A$7:$S$173,14,0)</f>
        <v>9.2307691999999997E-2</v>
      </c>
      <c r="I33" s="11">
        <f>VLOOKUP($B33&amp;"_p_r"&amp;I$2,'clb1-6_data'!$A$7:$S$163,14,0)</f>
        <v>0.56209150326797297</v>
      </c>
      <c r="J33" s="11">
        <f>VLOOKUP($B33&amp;"_p_r"&amp;J$2,'clb1-6_data'!$A$7:$S$163,14,0)</f>
        <v>0.39869281045751598</v>
      </c>
    </row>
    <row r="34" spans="1:10" x14ac:dyDescent="0.25">
      <c r="A34" s="9" t="s">
        <v>223</v>
      </c>
      <c r="B34" s="9" t="s">
        <v>332</v>
      </c>
      <c r="C34" s="9">
        <f>VLOOKUP($B34&amp;"_p_r"&amp;C$2,wt_data!$A$7:$S$173,15,0)</f>
        <v>0</v>
      </c>
      <c r="D34" s="9">
        <f>VLOOKUP($B34&amp;"_p_r"&amp;D$2,wt_data!$A$7:$S$173,15,0)</f>
        <v>2.0000000000000001E-4</v>
      </c>
      <c r="E34" s="10">
        <f>VLOOKUP($B34&amp;"_p_r"&amp;E$2,'clb1-6_data'!$A$7:$S$163,15,0)</f>
        <v>4.4999999999999997E-3</v>
      </c>
      <c r="F34" s="10">
        <f>VLOOKUP($B34&amp;"_p_r"&amp;F$2,'clb1-6_data'!$A$7:$S$163,15,0)</f>
        <v>9.4000000000000004E-3</v>
      </c>
      <c r="G34" s="11">
        <f>VLOOKUP($B34&amp;"_p_r"&amp;G$2,wt_data!$A$7:$S$173,14,0)</f>
        <v>0.17195767200000001</v>
      </c>
      <c r="H34" s="11">
        <f>VLOOKUP($B34&amp;"_p_r"&amp;H$2,wt_data!$A$7:$S$173,14,0)</f>
        <v>0.19658119700000001</v>
      </c>
      <c r="I34" s="11">
        <f>VLOOKUP($B34&amp;"_p_r"&amp;I$2,'clb1-6_data'!$A$7:$S$163,14,0)</f>
        <v>0.24923076923076901</v>
      </c>
      <c r="J34" s="11">
        <f>VLOOKUP($B34&amp;"_p_r"&amp;J$2,'clb1-6_data'!$A$7:$S$163,14,0)</f>
        <v>0.26769230769230701</v>
      </c>
    </row>
    <row r="35" spans="1:10" x14ac:dyDescent="0.25">
      <c r="A35" s="9" t="s">
        <v>224</v>
      </c>
      <c r="B35" s="9" t="s">
        <v>333</v>
      </c>
      <c r="C35" s="9">
        <f>VLOOKUP($B35&amp;"_p_r"&amp;C$2,wt_data!$A$7:$S$173,15,0)</f>
        <v>0</v>
      </c>
      <c r="D35" s="9">
        <f>VLOOKUP($B35&amp;"_p_r"&amp;D$2,wt_data!$A$7:$S$173,15,0)</f>
        <v>0</v>
      </c>
      <c r="E35" s="10">
        <f>VLOOKUP($B35&amp;"_p_r"&amp;E$2,'clb1-6_data'!$A$7:$S$163,15,0)</f>
        <v>5.1999999999999998E-2</v>
      </c>
      <c r="F35" s="10">
        <f>VLOOKUP($B35&amp;"_p_r"&amp;F$2,'clb1-6_data'!$A$7:$S$163,15,0)</f>
        <v>1.1000000000000001E-3</v>
      </c>
      <c r="G35" s="11">
        <f>VLOOKUP($B35&amp;"_p_r"&amp;G$2,wt_data!$A$7:$S$173,14,0)</f>
        <v>0.14942528699999999</v>
      </c>
      <c r="H35" s="11">
        <f>VLOOKUP($B35&amp;"_p_r"&amp;H$2,wt_data!$A$7:$S$173,14,0)</f>
        <v>9.1133005000000003E-2</v>
      </c>
      <c r="I35" s="11">
        <f>VLOOKUP($B35&amp;"_p_r"&amp;I$2,'clb1-6_data'!$A$7:$S$163,14,0)</f>
        <v>0.30434782608695599</v>
      </c>
      <c r="J35" s="11">
        <f>VLOOKUP($B35&amp;"_p_r"&amp;J$2,'clb1-6_data'!$A$7:$S$163,14,0)</f>
        <v>0.21666666666666601</v>
      </c>
    </row>
    <row r="36" spans="1:10" x14ac:dyDescent="0.25">
      <c r="A36" s="9" t="s">
        <v>224</v>
      </c>
      <c r="B36" s="9" t="s">
        <v>334</v>
      </c>
      <c r="C36" s="9">
        <f>VLOOKUP($B36&amp;"_p_r"&amp;C$2,wt_data!$A$7:$S$173,15,0)</f>
        <v>0</v>
      </c>
      <c r="D36" s="9">
        <f>VLOOKUP($B36&amp;"_p_r"&amp;D$2,wt_data!$A$7:$S$173,15,0)</f>
        <v>0</v>
      </c>
      <c r="E36" s="10">
        <f>VLOOKUP($B36&amp;"_p_r"&amp;E$2,'clb1-6_data'!$A$7:$S$163,15,0)</f>
        <v>0.20200000000000001</v>
      </c>
      <c r="F36" s="10">
        <f>VLOOKUP($B36&amp;"_p_r"&amp;F$2,'clb1-6_data'!$A$7:$S$163,15,0)</f>
        <v>1.06E-2</v>
      </c>
      <c r="G36" s="11">
        <f>VLOOKUP($B36&amp;"_p_r"&amp;G$2,wt_data!$A$7:$S$173,14,0)</f>
        <v>0.188505747</v>
      </c>
      <c r="H36" s="11">
        <f>VLOOKUP($B36&amp;"_p_r"&amp;H$2,wt_data!$A$7:$S$173,14,0)</f>
        <v>0.17241379300000001</v>
      </c>
      <c r="I36" s="11">
        <f>VLOOKUP($B36&amp;"_p_r"&amp;I$2,'clb1-6_data'!$A$7:$S$163,14,0)</f>
        <v>0.34502923976608102</v>
      </c>
      <c r="J36" s="11">
        <f>VLOOKUP($B36&amp;"_p_r"&amp;J$2,'clb1-6_data'!$A$7:$S$163,14,0)</f>
        <v>0.26449275362318803</v>
      </c>
    </row>
    <row r="37" spans="1:10" x14ac:dyDescent="0.25">
      <c r="A37" s="9" t="s">
        <v>226</v>
      </c>
      <c r="B37" s="9" t="s">
        <v>335</v>
      </c>
      <c r="C37" s="9">
        <f>VLOOKUP($B37&amp;"_p_r"&amp;C$2,wt_data!$A$7:$S$173,15,0)</f>
        <v>0</v>
      </c>
      <c r="D37" s="9">
        <f>VLOOKUP($B37&amp;"_p_r"&amp;D$2,wt_data!$A$7:$S$173,15,0)</f>
        <v>0</v>
      </c>
      <c r="E37" s="10" t="e">
        <f>VLOOKUP($B37&amp;"_p_r"&amp;E$2,'clb1-6_data'!$A$7:$S$163,15,0)</f>
        <v>#N/A</v>
      </c>
      <c r="F37" s="10" t="e">
        <f>VLOOKUP($B37&amp;"_p_r"&amp;F$2,'clb1-6_data'!$A$7:$S$163,15,0)</f>
        <v>#N/A</v>
      </c>
      <c r="G37" s="11">
        <f>VLOOKUP($B37&amp;"_p_r"&amp;G$2,wt_data!$A$7:$S$173,14,0)</f>
        <v>0.11954023</v>
      </c>
      <c r="H37" s="11">
        <f>VLOOKUP($B37&amp;"_p_r"&amp;H$2,wt_data!$A$7:$S$173,14,0)</f>
        <v>0.14252873599999999</v>
      </c>
      <c r="I37" s="11" t="e">
        <f>VLOOKUP($B37&amp;"_p_r"&amp;I$2,'clb1-6_data'!$A$7:$S$163,14,0)</f>
        <v>#N/A</v>
      </c>
      <c r="J37" s="11" t="e">
        <f>VLOOKUP($B37&amp;"_p_r"&amp;J$2,'clb1-6_data'!$A$7:$S$163,14,0)</f>
        <v>#N/A</v>
      </c>
    </row>
    <row r="38" spans="1:10" x14ac:dyDescent="0.25">
      <c r="A38" s="9" t="s">
        <v>227</v>
      </c>
      <c r="B38" s="9" t="s">
        <v>336</v>
      </c>
      <c r="C38" s="9">
        <f>VLOOKUP($B38&amp;"_p_r"&amp;C$2,wt_data!$A$7:$S$173,15,0)</f>
        <v>9.7999999999999997E-3</v>
      </c>
      <c r="D38" s="9">
        <f>VLOOKUP($B38&amp;"_p_r"&amp;D$2,wt_data!$A$7:$S$173,15,0)</f>
        <v>8.8000000000000005E-3</v>
      </c>
      <c r="E38" s="10">
        <f>VLOOKUP($B38&amp;"_p_r"&amp;E$2,'clb1-6_data'!$A$7:$S$163,15,0)</f>
        <v>1</v>
      </c>
      <c r="F38" s="10">
        <f>VLOOKUP($B38&amp;"_p_r"&amp;F$2,'clb1-6_data'!$A$7:$S$163,15,0)</f>
        <v>1</v>
      </c>
      <c r="G38" s="11">
        <f>VLOOKUP($B38&amp;"_p_r"&amp;G$2,wt_data!$A$7:$S$173,14,0)</f>
        <v>0.27513227499999998</v>
      </c>
      <c r="H38" s="11">
        <f>VLOOKUP($B38&amp;"_p_r"&amp;H$2,wt_data!$A$7:$S$173,14,0)</f>
        <v>0.27513227499999998</v>
      </c>
      <c r="I38" s="11">
        <f>VLOOKUP($B38&amp;"_p_r"&amp;I$2,'clb1-6_data'!$A$7:$S$163,14,0)</f>
        <v>0.61988304093567204</v>
      </c>
      <c r="J38" s="11">
        <f>VLOOKUP($B38&amp;"_p_r"&amp;J$2,'clb1-6_data'!$A$7:$S$163,14,0)</f>
        <v>0.67973856209150296</v>
      </c>
    </row>
    <row r="39" spans="1:10" x14ac:dyDescent="0.25">
      <c r="A39" s="9" t="s">
        <v>227</v>
      </c>
      <c r="B39" s="9" t="s">
        <v>337</v>
      </c>
      <c r="C39" s="9">
        <f>VLOOKUP($B39&amp;"_p_r"&amp;C$2,wt_data!$A$7:$S$173,15,0)</f>
        <v>9.9099999999999994E-2</v>
      </c>
      <c r="D39" s="9">
        <f>VLOOKUP($B39&amp;"_p_r"&amp;D$2,wt_data!$A$7:$S$173,15,0)</f>
        <v>2.41E-2</v>
      </c>
      <c r="E39" s="10">
        <f>VLOOKUP($B39&amp;"_p_r"&amp;E$2,'clb1-6_data'!$A$7:$S$163,15,0)</f>
        <v>0.68579999999999997</v>
      </c>
      <c r="F39" s="10">
        <f>VLOOKUP($B39&amp;"_p_r"&amp;F$2,'clb1-6_data'!$A$7:$S$163,15,0)</f>
        <v>1</v>
      </c>
      <c r="G39" s="11">
        <f>VLOOKUP($B39&amp;"_p_r"&amp;G$2,wt_data!$A$7:$S$173,14,0)</f>
        <v>0.33048432999999999</v>
      </c>
      <c r="H39" s="11">
        <f>VLOOKUP($B39&amp;"_p_r"&amp;H$2,wt_data!$A$7:$S$173,14,0)</f>
        <v>0.41534391500000001</v>
      </c>
      <c r="I39" s="11">
        <f>VLOOKUP($B39&amp;"_p_r"&amp;I$2,'clb1-6_data'!$A$7:$S$163,14,0)</f>
        <v>0.40316205533596799</v>
      </c>
      <c r="J39" s="11">
        <f>VLOOKUP($B39&amp;"_p_r"&amp;J$2,'clb1-6_data'!$A$7:$S$163,14,0)</f>
        <v>0.58571428571428497</v>
      </c>
    </row>
    <row r="40" spans="1:10" x14ac:dyDescent="0.25">
      <c r="A40" s="9" t="s">
        <v>230</v>
      </c>
      <c r="B40" s="9" t="s">
        <v>339</v>
      </c>
      <c r="C40" s="9">
        <f>VLOOKUP($B40&amp;"_p_r"&amp;C$2,wt_data!$A$7:$S$173,15,0)</f>
        <v>2.9999999999999997E-4</v>
      </c>
      <c r="D40" s="9">
        <f>VLOOKUP($B40&amp;"_p_r"&amp;D$2,wt_data!$A$7:$S$173,15,0)</f>
        <v>0</v>
      </c>
      <c r="E40" s="10">
        <f>VLOOKUP($B40&amp;"_p_r"&amp;E$2,'clb1-6_data'!$A$7:$S$163,15,0)</f>
        <v>0.3362</v>
      </c>
      <c r="F40" s="10">
        <f>VLOOKUP($B40&amp;"_p_r"&amp;F$2,'clb1-6_data'!$A$7:$S$163,15,0)</f>
        <v>2.0000000000000001E-4</v>
      </c>
      <c r="G40" s="11">
        <f>VLOOKUP($B40&amp;"_p_r"&amp;G$2,wt_data!$A$7:$S$173,14,0)</f>
        <v>0.21846153800000001</v>
      </c>
      <c r="H40" s="11">
        <f>VLOOKUP($B40&amp;"_p_r"&amp;H$2,wt_data!$A$7:$S$173,14,0)</f>
        <v>0.129230769</v>
      </c>
      <c r="I40" s="11">
        <f>VLOOKUP($B40&amp;"_p_r"&amp;I$2,'clb1-6_data'!$A$7:$S$163,14,0)</f>
        <v>0.36363636363636298</v>
      </c>
      <c r="J40" s="11">
        <f>VLOOKUP($B40&amp;"_p_r"&amp;J$2,'clb1-6_data'!$A$7:$S$163,14,0)</f>
        <v>0.19523809523809499</v>
      </c>
    </row>
    <row r="41" spans="1:10" x14ac:dyDescent="0.25">
      <c r="A41" s="9" t="s">
        <v>230</v>
      </c>
      <c r="B41" s="9" t="s">
        <v>338</v>
      </c>
      <c r="C41" s="9">
        <f>VLOOKUP($B41&amp;"_p_r"&amp;C$2,wt_data!$A$7:$S$173,15,0)</f>
        <v>1.1000000000000001E-3</v>
      </c>
      <c r="D41" s="9">
        <f>VLOOKUP($B41&amp;"_p_r"&amp;D$2,wt_data!$A$7:$S$173,15,0)</f>
        <v>0</v>
      </c>
      <c r="E41" s="10">
        <f>VLOOKUP($B41&amp;"_p_r"&amp;E$2,'clb1-6_data'!$A$7:$S$163,15,0)</f>
        <v>0.4884</v>
      </c>
      <c r="F41" s="10">
        <f>VLOOKUP($B41&amp;"_p_r"&amp;F$2,'clb1-6_data'!$A$7:$S$163,15,0)</f>
        <v>1.7600000000000001E-2</v>
      </c>
      <c r="G41" s="11">
        <f>VLOOKUP($B41&amp;"_p_r"&amp;G$2,wt_data!$A$7:$S$173,14,0)</f>
        <v>0.23931623899999999</v>
      </c>
      <c r="H41" s="11">
        <f>VLOOKUP($B41&amp;"_p_r"&amp;H$2,wt_data!$A$7:$S$173,14,0)</f>
        <v>0.12</v>
      </c>
      <c r="I41" s="11">
        <f>VLOOKUP($B41&amp;"_p_r"&amp;I$2,'clb1-6_data'!$A$7:$S$163,14,0)</f>
        <v>0.38095238095237999</v>
      </c>
      <c r="J41" s="11">
        <f>VLOOKUP($B41&amp;"_p_r"&amp;J$2,'clb1-6_data'!$A$7:$S$163,14,0)</f>
        <v>0.27619047619047599</v>
      </c>
    </row>
    <row r="42" spans="1:10" x14ac:dyDescent="0.25">
      <c r="A42" s="9" t="s">
        <v>230</v>
      </c>
      <c r="B42" s="9" t="s">
        <v>340</v>
      </c>
      <c r="C42" s="9">
        <f>VLOOKUP($B42&amp;"_p_r"&amp;C$2,wt_data!$A$7:$S$173,15,0)</f>
        <v>3.2000000000000002E-3</v>
      </c>
      <c r="D42" s="9">
        <f>VLOOKUP($B42&amp;"_p_r"&amp;D$2,wt_data!$A$7:$S$173,15,0)</f>
        <v>0.24759999999999999</v>
      </c>
      <c r="E42" s="10">
        <f>VLOOKUP($B42&amp;"_p_r"&amp;E$2,'clb1-6_data'!$A$7:$S$163,15,0)</f>
        <v>1.9300000000000001E-2</v>
      </c>
      <c r="F42" s="10">
        <f>VLOOKUP($B42&amp;"_p_r"&amp;F$2,'clb1-6_data'!$A$7:$S$163,15,0)</f>
        <v>6.8999999999999999E-3</v>
      </c>
      <c r="G42" s="11">
        <f>VLOOKUP($B42&amp;"_p_r"&amp;G$2,wt_data!$A$7:$S$173,14,0)</f>
        <v>0.25356125400000001</v>
      </c>
      <c r="H42" s="11">
        <f>VLOOKUP($B42&amp;"_p_r"&amp;H$2,wt_data!$A$7:$S$173,14,0)</f>
        <v>0.36</v>
      </c>
      <c r="I42" s="11">
        <f>VLOOKUP($B42&amp;"_p_r"&amp;I$2,'clb1-6_data'!$A$7:$S$163,14,0)</f>
        <v>0.280632411067193</v>
      </c>
      <c r="J42" s="11">
        <f>VLOOKUP($B42&amp;"_p_r"&amp;J$2,'clb1-6_data'!$A$7:$S$163,14,0)</f>
        <v>0.25541125541125498</v>
      </c>
    </row>
    <row r="43" spans="1:10" x14ac:dyDescent="0.25">
      <c r="A43" s="9" t="s">
        <v>231</v>
      </c>
      <c r="B43" s="9" t="s">
        <v>341</v>
      </c>
      <c r="C43" s="9">
        <f>VLOOKUP($B43&amp;"_p_r"&amp;C$2,wt_data!$A$7:$S$173,15,0)</f>
        <v>0</v>
      </c>
      <c r="D43" s="9">
        <f>VLOOKUP($B43&amp;"_p_r"&amp;D$2,wt_data!$A$7:$S$173,15,0)</f>
        <v>0</v>
      </c>
      <c r="E43" s="10">
        <f>VLOOKUP($B43&amp;"_p_r"&amp;E$2,'clb1-6_data'!$A$7:$S$163,15,0)</f>
        <v>2.0299999999999999E-2</v>
      </c>
      <c r="F43" s="10">
        <f>VLOOKUP($B43&amp;"_p_r"&amp;F$2,'clb1-6_data'!$A$7:$S$163,15,0)</f>
        <v>7.7000000000000002E-3</v>
      </c>
      <c r="G43" s="11">
        <f>VLOOKUP($B43&amp;"_p_r"&amp;G$2,wt_data!$A$7:$S$173,14,0)</f>
        <v>6.0846561E-2</v>
      </c>
      <c r="H43" s="11">
        <f>VLOOKUP($B43&amp;"_p_r"&amp;H$2,wt_data!$A$7:$S$173,14,0)</f>
        <v>7.9772079999999995E-2</v>
      </c>
      <c r="I43" s="11">
        <f>VLOOKUP($B43&amp;"_p_r"&amp;I$2,'clb1-6_data'!$A$7:$S$163,14,0)</f>
        <v>0.283076923076923</v>
      </c>
      <c r="J43" s="11">
        <f>VLOOKUP($B43&amp;"_p_r"&amp;J$2,'clb1-6_data'!$A$7:$S$163,14,0)</f>
        <v>0.26449275362318803</v>
      </c>
    </row>
    <row r="44" spans="1:10" x14ac:dyDescent="0.25">
      <c r="A44" s="9" t="s">
        <v>231</v>
      </c>
      <c r="B44" s="9" t="s">
        <v>342</v>
      </c>
      <c r="C44" s="9">
        <f>VLOOKUP($B44&amp;"_p_r"&amp;C$2,wt_data!$A$7:$S$173,15,0)</f>
        <v>0</v>
      </c>
      <c r="D44" s="9">
        <f>VLOOKUP($B44&amp;"_p_r"&amp;D$2,wt_data!$A$7:$S$173,15,0)</f>
        <v>0</v>
      </c>
      <c r="E44" s="10">
        <f>VLOOKUP($B44&amp;"_p_r"&amp;E$2,'clb1-6_data'!$A$7:$S$163,15,0)</f>
        <v>0.61509999999999998</v>
      </c>
      <c r="F44" s="10">
        <f>VLOOKUP($B44&amp;"_p_r"&amp;F$2,'clb1-6_data'!$A$7:$S$163,15,0)</f>
        <v>0.19550000000000001</v>
      </c>
      <c r="G44" s="11">
        <f>VLOOKUP($B44&amp;"_p_r"&amp;G$2,wt_data!$A$7:$S$173,14,0)</f>
        <v>9.6866096999999998E-2</v>
      </c>
      <c r="H44" s="11">
        <f>VLOOKUP($B44&amp;"_p_r"&amp;H$2,wt_data!$A$7:$S$173,14,0)</f>
        <v>0.111111111</v>
      </c>
      <c r="I44" s="11">
        <f>VLOOKUP($B44&amp;"_p_r"&amp;I$2,'clb1-6_data'!$A$7:$S$163,14,0)</f>
        <v>0.4</v>
      </c>
      <c r="J44" s="11">
        <f>VLOOKUP($B44&amp;"_p_r"&amp;J$2,'clb1-6_data'!$A$7:$S$163,14,0)</f>
        <v>0.34461538461538399</v>
      </c>
    </row>
    <row r="45" spans="1:10" x14ac:dyDescent="0.25">
      <c r="A45" s="9" t="s">
        <v>232</v>
      </c>
      <c r="B45" s="9" t="s">
        <v>343</v>
      </c>
      <c r="C45" s="9">
        <f>VLOOKUP($B45&amp;"_p_r"&amp;C$2,wt_data!$A$7:$S$173,15,0)</f>
        <v>8.0000000000000004E-4</v>
      </c>
      <c r="D45" s="9">
        <f>VLOOKUP($B45&amp;"_p_r"&amp;D$2,wt_data!$A$7:$S$173,15,0)</f>
        <v>2.3E-2</v>
      </c>
      <c r="E45" s="10">
        <f>VLOOKUP($B45&amp;"_p_r"&amp;E$2,'clb1-6_data'!$A$7:$S$163,15,0)</f>
        <v>6.7999999999999996E-3</v>
      </c>
      <c r="F45" s="10">
        <f>VLOOKUP($B45&amp;"_p_r"&amp;F$2,'clb1-6_data'!$A$7:$S$163,15,0)</f>
        <v>1.6899999999999998E-2</v>
      </c>
      <c r="G45" s="11">
        <f>VLOOKUP($B45&amp;"_p_r"&amp;G$2,wt_data!$A$7:$S$173,14,0)</f>
        <v>0.23157894700000001</v>
      </c>
      <c r="H45" s="11">
        <f>VLOOKUP($B45&amp;"_p_r"&amp;H$2,wt_data!$A$7:$S$173,14,0)</f>
        <v>0.29523809499999998</v>
      </c>
      <c r="I45" s="11">
        <f>VLOOKUP($B45&amp;"_p_r"&amp;I$2,'clb1-6_data'!$A$7:$S$163,14,0)</f>
        <v>0.26086956521739102</v>
      </c>
      <c r="J45" s="11">
        <f>VLOOKUP($B45&amp;"_p_r"&amp;J$2,'clb1-6_data'!$A$7:$S$163,14,0)</f>
        <v>0.27536231884057899</v>
      </c>
    </row>
    <row r="46" spans="1:10" x14ac:dyDescent="0.25">
      <c r="A46" s="9" t="s">
        <v>234</v>
      </c>
      <c r="B46" s="9" t="s">
        <v>344</v>
      </c>
      <c r="C46" s="9">
        <f>VLOOKUP($B46&amp;"_p_r"&amp;C$2,wt_data!$A$7:$S$173,15,0)</f>
        <v>0</v>
      </c>
      <c r="D46" s="9">
        <f>VLOOKUP($B46&amp;"_p_r"&amp;D$2,wt_data!$A$7:$S$173,15,0)</f>
        <v>0</v>
      </c>
      <c r="E46" s="10">
        <f>VLOOKUP($B46&amp;"_p_r"&amp;E$2,'clb1-6_data'!$A$7:$S$163,15,0)</f>
        <v>6.8599999999999994E-2</v>
      </c>
      <c r="F46" s="10">
        <f>VLOOKUP($B46&amp;"_p_r"&amp;F$2,'clb1-6_data'!$A$7:$S$163,15,0)</f>
        <v>7.4000000000000003E-3</v>
      </c>
      <c r="G46" s="11">
        <f>VLOOKUP($B46&amp;"_p_r"&amp;G$2,wt_data!$A$7:$S$173,14,0)</f>
        <v>0.11576354699999999</v>
      </c>
      <c r="H46" s="11">
        <f>VLOOKUP($B46&amp;"_p_r"&amp;H$2,wt_data!$A$7:$S$173,14,0)</f>
        <v>0.14532019700000001</v>
      </c>
      <c r="I46" s="11">
        <f>VLOOKUP($B46&amp;"_p_r"&amp;I$2,'clb1-6_data'!$A$7:$S$163,14,0)</f>
        <v>0.314285714285714</v>
      </c>
      <c r="J46" s="11">
        <f>VLOOKUP($B46&amp;"_p_r"&amp;J$2,'clb1-6_data'!$A$7:$S$163,14,0)</f>
        <v>0.25974025974025899</v>
      </c>
    </row>
    <row r="47" spans="1:10" x14ac:dyDescent="0.25">
      <c r="A47" s="9" t="s">
        <v>234</v>
      </c>
      <c r="B47" s="9" t="s">
        <v>345</v>
      </c>
      <c r="C47" s="9">
        <f>VLOOKUP($B47&amp;"_p_r"&amp;C$2,wt_data!$A$7:$S$173,15,0)</f>
        <v>0</v>
      </c>
      <c r="D47" s="9">
        <f>VLOOKUP($B47&amp;"_p_r"&amp;D$2,wt_data!$A$7:$S$173,15,0)</f>
        <v>0</v>
      </c>
      <c r="E47" s="10">
        <f>VLOOKUP($B47&amp;"_p_r"&amp;E$2,'clb1-6_data'!$A$7:$S$163,15,0)</f>
        <v>0.12559999999999999</v>
      </c>
      <c r="F47" s="10">
        <f>VLOOKUP($B47&amp;"_p_r"&amp;F$2,'clb1-6_data'!$A$7:$S$163,15,0)</f>
        <v>2.23E-2</v>
      </c>
      <c r="G47" s="11">
        <f>VLOOKUP($B47&amp;"_p_r"&amp;G$2,wt_data!$A$7:$S$173,14,0)</f>
        <v>8.3743841999999999E-2</v>
      </c>
      <c r="H47" s="11">
        <f>VLOOKUP($B47&amp;"_p_r"&amp;H$2,wt_data!$A$7:$S$173,14,0)</f>
        <v>0.133004926</v>
      </c>
      <c r="I47" s="11">
        <f>VLOOKUP($B47&amp;"_p_r"&amp;I$2,'clb1-6_data'!$A$7:$S$163,14,0)</f>
        <v>0.33068783068782998</v>
      </c>
      <c r="J47" s="11">
        <f>VLOOKUP($B47&amp;"_p_r"&amp;J$2,'clb1-6_data'!$A$7:$S$163,14,0)</f>
        <v>0.28571428571428498</v>
      </c>
    </row>
    <row r="48" spans="1:10" x14ac:dyDescent="0.25">
      <c r="A48" s="9" t="s">
        <v>238</v>
      </c>
      <c r="B48" s="9" t="s">
        <v>348</v>
      </c>
      <c r="C48" s="9">
        <f>VLOOKUP($B48&amp;"_p_r"&amp;C$2,wt_data!$A$7:$S$173,15,0)</f>
        <v>1E-4</v>
      </c>
      <c r="D48" s="9">
        <f>VLOOKUP($B48&amp;"_p_r"&amp;D$2,wt_data!$A$7:$S$173,15,0)</f>
        <v>0</v>
      </c>
      <c r="E48" s="10">
        <f>VLOOKUP($B48&amp;"_p_r"&amp;E$2,'clb1-6_data'!$A$7:$S$163,15,0)</f>
        <v>2.2499999999999999E-2</v>
      </c>
      <c r="F48" s="10">
        <f>VLOOKUP($B48&amp;"_p_r"&amp;F$2,'clb1-6_data'!$A$7:$S$163,15,0)</f>
        <v>6.9999999999999999E-4</v>
      </c>
      <c r="G48" s="11">
        <f>VLOOKUP($B48&amp;"_p_r"&amp;G$2,wt_data!$A$7:$S$173,14,0)</f>
        <v>0.19310344800000001</v>
      </c>
      <c r="H48" s="11">
        <f>VLOOKUP($B48&amp;"_p_r"&amp;H$2,wt_data!$A$7:$S$173,14,0)</f>
        <v>0.147126437</v>
      </c>
      <c r="I48" s="11">
        <f>VLOOKUP($B48&amp;"_p_r"&amp;I$2,'clb1-6_data'!$A$7:$S$163,14,0)</f>
        <v>0.28490028490028402</v>
      </c>
      <c r="J48" s="11">
        <f>VLOOKUP($B48&amp;"_p_r"&amp;J$2,'clb1-6_data'!$A$7:$S$163,14,0)</f>
        <v>0.207792207792207</v>
      </c>
    </row>
    <row r="49" spans="1:11" x14ac:dyDescent="0.25">
      <c r="A49" s="9" t="s">
        <v>239</v>
      </c>
      <c r="B49" s="9" t="s">
        <v>346</v>
      </c>
      <c r="C49" s="9">
        <f>VLOOKUP($B49&amp;"_p_r"&amp;C$2,wt_data!$A$7:$S$173,15,0)</f>
        <v>0</v>
      </c>
      <c r="D49" s="9">
        <f>VLOOKUP($B49&amp;"_p_r"&amp;D$2,wt_data!$A$7:$S$173,15,0)</f>
        <v>1E-3</v>
      </c>
      <c r="E49" s="10">
        <f>VLOOKUP($B49&amp;"_p_r"&amp;E$2,'clb1-6_data'!$A$7:$S$163,15,0)</f>
        <v>0.25459999999999999</v>
      </c>
      <c r="F49" s="10">
        <f>VLOOKUP($B49&amp;"_p_r"&amp;F$2,'clb1-6_data'!$A$7:$S$163,15,0)</f>
        <v>0.88849999999999996</v>
      </c>
      <c r="G49" s="11">
        <f>VLOOKUP($B49&amp;"_p_r"&amp;G$2,wt_data!$A$7:$S$173,14,0)</f>
        <v>0.167487685</v>
      </c>
      <c r="H49" s="11">
        <f>VLOOKUP($B49&amp;"_p_r"&amp;H$2,wt_data!$A$7:$S$173,14,0)</f>
        <v>0.23544973499999999</v>
      </c>
      <c r="I49" s="11">
        <f>VLOOKUP($B49&amp;"_p_r"&amp;I$2,'clb1-6_data'!$A$7:$S$163,14,0)</f>
        <v>0.35294117647058798</v>
      </c>
      <c r="J49" s="11">
        <f>VLOOKUP($B49&amp;"_p_r"&amp;J$2,'clb1-6_data'!$A$7:$S$163,14,0)</f>
        <v>0.43019943019943002</v>
      </c>
    </row>
    <row r="53" spans="1:11" x14ac:dyDescent="0.25">
      <c r="A53" s="9"/>
      <c r="B53" s="9"/>
      <c r="C53" s="9"/>
      <c r="D53" s="17"/>
      <c r="E53" s="9"/>
      <c r="F53" s="17"/>
    </row>
    <row r="56" spans="1:11" ht="21" x14ac:dyDescent="0.35">
      <c r="A56" s="14" t="s">
        <v>363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3"/>
      <c r="B57" s="12" t="s">
        <v>352</v>
      </c>
      <c r="C57" s="12">
        <v>1</v>
      </c>
      <c r="D57" s="12">
        <v>2</v>
      </c>
      <c r="E57" s="12">
        <v>1</v>
      </c>
      <c r="F57" s="12">
        <v>2</v>
      </c>
      <c r="G57" s="13"/>
      <c r="H57" s="13"/>
      <c r="I57" s="13"/>
      <c r="J57" s="13"/>
      <c r="K57" s="13"/>
    </row>
    <row r="58" spans="1:11" ht="75" x14ac:dyDescent="0.25">
      <c r="A58" s="15" t="s">
        <v>294</v>
      </c>
      <c r="B58" s="15" t="s">
        <v>201</v>
      </c>
      <c r="C58" s="15" t="s">
        <v>354</v>
      </c>
      <c r="D58" s="15" t="s">
        <v>355</v>
      </c>
      <c r="E58" s="15" t="s">
        <v>356</v>
      </c>
      <c r="F58" s="15" t="s">
        <v>357</v>
      </c>
      <c r="G58" s="16" t="s">
        <v>358</v>
      </c>
      <c r="H58" s="16" t="s">
        <v>359</v>
      </c>
      <c r="I58" s="16" t="s">
        <v>360</v>
      </c>
      <c r="J58" s="16" t="s">
        <v>361</v>
      </c>
      <c r="K58" s="19" t="s">
        <v>362</v>
      </c>
    </row>
    <row r="59" spans="1:11" x14ac:dyDescent="0.25">
      <c r="A59" s="1" t="s">
        <v>189</v>
      </c>
      <c r="B59" s="1" t="s">
        <v>303</v>
      </c>
      <c r="C59" s="18">
        <f>VLOOKUP($B59&amp;"_p_r"&amp;C$57,wt_data!$A$7:$S$173,16,0)</f>
        <v>27.586206879999999</v>
      </c>
      <c r="D59" s="18">
        <f>VLOOKUP($B59&amp;"_p_r"&amp;D$57,wt_data!$A$7:$S$173,16,0)</f>
        <v>27.586206879999999</v>
      </c>
      <c r="E59" s="18">
        <f>VLOOKUP($B59&amp;"_p_r"&amp;E$57,'clb1-6_data'!$A$7:$S$163,16,0)</f>
        <v>68.965517299999902</v>
      </c>
      <c r="F59" s="18">
        <f>VLOOKUP($B59&amp;"_p_r"&amp;F$57,'clb1-6_data'!$A$7:$S$163,16,0)</f>
        <v>68.965517299999902</v>
      </c>
      <c r="G59" s="18">
        <f>C59-E59</f>
        <v>-41.379310419999904</v>
      </c>
      <c r="H59" s="18">
        <f>C59-F59</f>
        <v>-41.379310419999904</v>
      </c>
      <c r="I59" s="18">
        <f>D59-E59</f>
        <v>-41.379310419999904</v>
      </c>
      <c r="J59" s="18">
        <f>D59-F59</f>
        <v>-41.379310419999904</v>
      </c>
      <c r="K59">
        <f>STDEV(G59:J59)</f>
        <v>0</v>
      </c>
    </row>
    <row r="60" spans="1:11" x14ac:dyDescent="0.25">
      <c r="A60" s="1" t="s">
        <v>231</v>
      </c>
      <c r="B60" s="1" t="s">
        <v>342</v>
      </c>
      <c r="C60" s="18">
        <f>VLOOKUP($B60&amp;"_p_r"&amp;C$57,wt_data!$A$7:$S$173,16,0)</f>
        <v>20.689655160000001</v>
      </c>
      <c r="D60" s="18">
        <f>VLOOKUP($B60&amp;"_p_r"&amp;D$57,wt_data!$A$7:$S$173,16,0)</f>
        <v>20.689655160000001</v>
      </c>
      <c r="E60" s="18">
        <f>VLOOKUP($B60&amp;"_p_r"&amp;E$57,'clb1-6_data'!$A$7:$S$163,16,0)</f>
        <v>13.7931034599999</v>
      </c>
      <c r="F60" s="18">
        <f>VLOOKUP($B60&amp;"_p_r"&amp;F$57,'clb1-6_data'!$A$7:$S$163,16,0)</f>
        <v>13.7931034599999</v>
      </c>
      <c r="G60" s="18">
        <f>C60-E60</f>
        <v>6.8965517000001011</v>
      </c>
      <c r="H60" s="18">
        <f>C60-F60</f>
        <v>6.8965517000001011</v>
      </c>
      <c r="I60" s="18">
        <f>D60-E60</f>
        <v>6.8965517000001011</v>
      </c>
      <c r="J60" s="18">
        <f>D60-F60</f>
        <v>6.8965517000001011</v>
      </c>
      <c r="K60">
        <f>STDEV(G60:J60)</f>
        <v>0</v>
      </c>
    </row>
    <row r="61" spans="1:11" x14ac:dyDescent="0.25">
      <c r="A61" s="1" t="s">
        <v>222</v>
      </c>
      <c r="B61" s="1" t="s">
        <v>331</v>
      </c>
      <c r="C61" s="18">
        <f>VLOOKUP($B61&amp;"_p_r"&amp;C$57,wt_data!$A$7:$S$173,16,0)</f>
        <v>20.689655160000001</v>
      </c>
      <c r="D61" s="18">
        <f>VLOOKUP($B61&amp;"_p_r"&amp;D$57,wt_data!$A$7:$S$173,16,0)</f>
        <v>27.586206879999999</v>
      </c>
      <c r="E61" s="18">
        <f>VLOOKUP($B61&amp;"_p_r"&amp;E$57,'clb1-6_data'!$A$7:$S$163,16,0)</f>
        <v>68.965517299999902</v>
      </c>
      <c r="F61" s="18">
        <f>VLOOKUP($B61&amp;"_p_r"&amp;F$57,'clb1-6_data'!$A$7:$S$163,16,0)</f>
        <v>68.965517299999902</v>
      </c>
      <c r="G61" s="18">
        <f>C61-E61</f>
        <v>-48.275862139999902</v>
      </c>
      <c r="H61" s="18">
        <f>C61-F61</f>
        <v>-48.275862139999902</v>
      </c>
      <c r="I61" s="18">
        <f>D61-E61</f>
        <v>-41.379310419999904</v>
      </c>
      <c r="J61" s="18">
        <f>D61-F61</f>
        <v>-41.379310419999904</v>
      </c>
      <c r="K61">
        <f>STDEV(G61:J61)</f>
        <v>3.981725992022175</v>
      </c>
    </row>
    <row r="62" spans="1:11" x14ac:dyDescent="0.25">
      <c r="A62" s="1" t="s">
        <v>223</v>
      </c>
      <c r="B62" s="1" t="s">
        <v>332</v>
      </c>
      <c r="C62" s="18">
        <f>VLOOKUP($B62&amp;"_p_r"&amp;C$57,wt_data!$A$7:$S$173,16,0)</f>
        <v>13.793103439999999</v>
      </c>
      <c r="D62" s="18">
        <f>VLOOKUP($B62&amp;"_p_r"&amp;D$57,wt_data!$A$7:$S$173,16,0)</f>
        <v>20.689655160000001</v>
      </c>
      <c r="E62" s="18">
        <f>VLOOKUP($B62&amp;"_p_r"&amp;E$57,'clb1-6_data'!$A$7:$S$163,16,0)</f>
        <v>13.7931034599999</v>
      </c>
      <c r="F62" s="18">
        <f>VLOOKUP($B62&amp;"_p_r"&amp;F$57,'clb1-6_data'!$A$7:$S$163,16,0)</f>
        <v>13.7931034599999</v>
      </c>
      <c r="G62" s="18">
        <f>C62-E62</f>
        <v>-1.9999900402467574E-8</v>
      </c>
      <c r="H62" s="18">
        <f>C62-F62</f>
        <v>-1.9999900402467574E-8</v>
      </c>
      <c r="I62" s="18">
        <f>D62-E62</f>
        <v>6.8965517000001011</v>
      </c>
      <c r="J62" s="18">
        <f>D62-F62</f>
        <v>6.8965517000001011</v>
      </c>
      <c r="K62">
        <f>STDEV(G62:J62)</f>
        <v>3.9817259920221773</v>
      </c>
    </row>
    <row r="63" spans="1:11" x14ac:dyDescent="0.25">
      <c r="A63" s="1" t="s">
        <v>200</v>
      </c>
      <c r="B63" s="1" t="s">
        <v>311</v>
      </c>
      <c r="C63" s="18">
        <f>VLOOKUP($B63&amp;"_p_r"&amp;C$57,wt_data!$A$7:$S$173,16,0)</f>
        <v>6.8965517199999997</v>
      </c>
      <c r="D63" s="18">
        <f>VLOOKUP($B63&amp;"_p_r"&amp;D$57,wt_data!$A$7:$S$173,16,0)</f>
        <v>13.793103439999999</v>
      </c>
      <c r="E63" s="18">
        <f>VLOOKUP($B63&amp;"_p_r"&amp;E$57,'clb1-6_data'!$A$7:$S$163,16,0)</f>
        <v>55.172413839999898</v>
      </c>
      <c r="F63" s="18">
        <f>VLOOKUP($B63&amp;"_p_r"&amp;F$57,'clb1-6_data'!$A$7:$S$163,16,0)</f>
        <v>55.172413839999898</v>
      </c>
      <c r="G63" s="18">
        <f>C63-E63</f>
        <v>-48.2758621199999</v>
      </c>
      <c r="H63" s="18">
        <f>C63-F63</f>
        <v>-48.2758621199999</v>
      </c>
      <c r="I63" s="18">
        <f>D63-E63</f>
        <v>-41.379310399999895</v>
      </c>
      <c r="J63" s="18">
        <f>D63-F63</f>
        <v>-41.379310399999895</v>
      </c>
      <c r="K63">
        <f>STDEV(G63:J63)</f>
        <v>3.9817259920221795</v>
      </c>
    </row>
    <row r="64" spans="1:11" x14ac:dyDescent="0.25">
      <c r="A64" s="1" t="s">
        <v>230</v>
      </c>
      <c r="B64" s="1" t="s">
        <v>339</v>
      </c>
      <c r="C64" s="18">
        <f>VLOOKUP($B64&amp;"_p_r"&amp;C$57,wt_data!$A$7:$S$173,16,0)</f>
        <v>27.586206879999999</v>
      </c>
      <c r="D64" s="18">
        <f>VLOOKUP($B64&amp;"_p_r"&amp;D$57,wt_data!$A$7:$S$173,16,0)</f>
        <v>27.586206879999999</v>
      </c>
      <c r="E64" s="18">
        <f>VLOOKUP($B64&amp;"_p_r"&amp;E$57,'clb1-6_data'!$A$7:$S$163,16,0)</f>
        <v>41.3793103799999</v>
      </c>
      <c r="F64" s="18">
        <f>VLOOKUP($B64&amp;"_p_r"&amp;F$57,'clb1-6_data'!$A$7:$S$163,16,0)</f>
        <v>48.275862109999899</v>
      </c>
      <c r="G64" s="18">
        <f>C64-E64</f>
        <v>-13.793103499999901</v>
      </c>
      <c r="H64" s="18">
        <f>C64-F64</f>
        <v>-20.6896552299999</v>
      </c>
      <c r="I64" s="18">
        <f>D64-E64</f>
        <v>-13.793103499999901</v>
      </c>
      <c r="J64" s="18">
        <f>D64-F64</f>
        <v>-20.6896552299999</v>
      </c>
      <c r="K64">
        <f>STDEV(G64:J64)</f>
        <v>3.9817259977956749</v>
      </c>
    </row>
    <row r="65" spans="1:11" x14ac:dyDescent="0.25">
      <c r="A65" s="1" t="s">
        <v>192</v>
      </c>
      <c r="B65" s="1" t="s">
        <v>306</v>
      </c>
      <c r="C65" s="18">
        <f>VLOOKUP($B65&amp;"_p_r"&amp;C$57,wt_data!$A$7:$S$173,16,0)</f>
        <v>0</v>
      </c>
      <c r="D65" s="18">
        <f>VLOOKUP($B65&amp;"_p_r"&amp;D$57,wt_data!$A$7:$S$173,16,0)</f>
        <v>0</v>
      </c>
      <c r="E65" s="18">
        <f>VLOOKUP($B65&amp;"_p_r"&amp;E$57,'clb1-6_data'!$A$7:$S$163,16,0)</f>
        <v>62.068965569999897</v>
      </c>
      <c r="F65" s="18">
        <f>VLOOKUP($B65&amp;"_p_r"&amp;F$57,'clb1-6_data'!$A$7:$S$163,16,0)</f>
        <v>55.172413839999898</v>
      </c>
      <c r="G65" s="18">
        <f>C65-E65</f>
        <v>-62.068965569999897</v>
      </c>
      <c r="H65" s="18">
        <f>C65-F65</f>
        <v>-55.172413839999898</v>
      </c>
      <c r="I65" s="18">
        <f>D65-E65</f>
        <v>-62.068965569999897</v>
      </c>
      <c r="J65" s="18">
        <f>D65-F65</f>
        <v>-55.172413839999898</v>
      </c>
      <c r="K65">
        <f>STDEV(G65:J65)</f>
        <v>3.9817259977956785</v>
      </c>
    </row>
    <row r="66" spans="1:11" x14ac:dyDescent="0.25">
      <c r="A66" s="1" t="s">
        <v>234</v>
      </c>
      <c r="B66" s="1" t="s">
        <v>344</v>
      </c>
      <c r="C66" s="18">
        <f>VLOOKUP($B66&amp;"_p_r"&amp;C$57,wt_data!$A$7:$S$173,16,0)</f>
        <v>6.8965517199999997</v>
      </c>
      <c r="D66" s="18">
        <f>VLOOKUP($B66&amp;"_p_r"&amp;D$57,wt_data!$A$7:$S$173,16,0)</f>
        <v>6.8965517199999997</v>
      </c>
      <c r="E66" s="18">
        <f>VLOOKUP($B66&amp;"_p_r"&amp;E$57,'clb1-6_data'!$A$7:$S$163,16,0)</f>
        <v>48.275862109999899</v>
      </c>
      <c r="F66" s="18">
        <f>VLOOKUP($B66&amp;"_p_r"&amp;F$57,'clb1-6_data'!$A$7:$S$163,16,0)</f>
        <v>41.3793103799999</v>
      </c>
      <c r="G66" s="18">
        <f>C66-E66</f>
        <v>-41.379310389999901</v>
      </c>
      <c r="H66" s="18">
        <f>C66-F66</f>
        <v>-34.482758659999902</v>
      </c>
      <c r="I66" s="18">
        <f>D66-E66</f>
        <v>-41.379310389999901</v>
      </c>
      <c r="J66" s="18">
        <f>D66-F66</f>
        <v>-34.482758659999902</v>
      </c>
      <c r="K66">
        <f>STDEV(G66:J66)</f>
        <v>3.9817259977956785</v>
      </c>
    </row>
    <row r="67" spans="1:11" x14ac:dyDescent="0.25">
      <c r="A67" s="1" t="s">
        <v>219</v>
      </c>
      <c r="B67" s="1" t="s">
        <v>328</v>
      </c>
      <c r="C67" s="18">
        <f>VLOOKUP($B67&amp;"_p_r"&amp;C$57,wt_data!$A$7:$S$173,16,0)</f>
        <v>13.793103439999999</v>
      </c>
      <c r="D67" s="18">
        <f>VLOOKUP($B67&amp;"_p_r"&amp;D$57,wt_data!$A$7:$S$173,16,0)</f>
        <v>13.793103439999999</v>
      </c>
      <c r="E67" s="18">
        <f>VLOOKUP($B67&amp;"_p_r"&amp;E$57,'clb1-6_data'!$A$7:$S$163,16,0)</f>
        <v>27.586206919999899</v>
      </c>
      <c r="F67" s="18">
        <f>VLOOKUP($B67&amp;"_p_r"&amp;F$57,'clb1-6_data'!$A$7:$S$163,16,0)</f>
        <v>20.6896551899999</v>
      </c>
      <c r="G67" s="18">
        <f>C67-E67</f>
        <v>-13.7931034799999</v>
      </c>
      <c r="H67" s="18">
        <f>C67-F67</f>
        <v>-6.8965517499999009</v>
      </c>
      <c r="I67" s="18">
        <f>D67-E67</f>
        <v>-13.7931034799999</v>
      </c>
      <c r="J67" s="18">
        <f>D67-F67</f>
        <v>-6.8965517499999009</v>
      </c>
      <c r="K67">
        <f>STDEV(G67:J67)</f>
        <v>3.9817259977956798</v>
      </c>
    </row>
    <row r="68" spans="1:11" x14ac:dyDescent="0.25">
      <c r="A68" s="1" t="s">
        <v>227</v>
      </c>
      <c r="B68" s="1" t="s">
        <v>336</v>
      </c>
      <c r="C68" s="18">
        <f>VLOOKUP($B68&amp;"_p_r"&amp;C$57,wt_data!$A$7:$S$173,16,0)</f>
        <v>13.793103439999999</v>
      </c>
      <c r="D68" s="18">
        <f>VLOOKUP($B68&amp;"_p_r"&amp;D$57,wt_data!$A$7:$S$173,16,0)</f>
        <v>13.793103439999999</v>
      </c>
      <c r="E68" s="18">
        <f>VLOOKUP($B68&amp;"_p_r"&amp;E$57,'clb1-6_data'!$A$7:$S$163,16,0)</f>
        <v>62.068965569999897</v>
      </c>
      <c r="F68" s="18">
        <f>VLOOKUP($B68&amp;"_p_r"&amp;F$57,'clb1-6_data'!$A$7:$S$163,16,0)</f>
        <v>68.965517299999902</v>
      </c>
      <c r="G68" s="18">
        <f>C68-E68</f>
        <v>-48.275862129999894</v>
      </c>
      <c r="H68" s="18">
        <f>C68-F68</f>
        <v>-55.172413859999907</v>
      </c>
      <c r="I68" s="18">
        <f>D68-E68</f>
        <v>-48.275862129999894</v>
      </c>
      <c r="J68" s="18">
        <f>D68-F68</f>
        <v>-55.172413859999907</v>
      </c>
      <c r="K68">
        <f>STDEV(G68:J68)</f>
        <v>3.9817259977956869</v>
      </c>
    </row>
    <row r="69" spans="1:11" x14ac:dyDescent="0.25">
      <c r="A69" s="1" t="s">
        <v>210</v>
      </c>
      <c r="B69" s="1" t="s">
        <v>319</v>
      </c>
      <c r="C69" s="18">
        <f>VLOOKUP($B69&amp;"_p_r"&amp;C$57,wt_data!$A$7:$S$173,16,0)</f>
        <v>6.8965517199999997</v>
      </c>
      <c r="D69" s="18">
        <f>VLOOKUP($B69&amp;"_p_r"&amp;D$57,wt_data!$A$7:$S$173,16,0)</f>
        <v>13.793103439999999</v>
      </c>
      <c r="E69" s="18">
        <f>VLOOKUP($B69&amp;"_p_r"&amp;E$57,'clb1-6_data'!$A$7:$S$163,16,0)</f>
        <v>6.8965517299999899</v>
      </c>
      <c r="F69" s="18">
        <f>VLOOKUP($B69&amp;"_p_r"&amp;F$57,'clb1-6_data'!$A$7:$S$163,16,0)</f>
        <v>13.7931034599999</v>
      </c>
      <c r="G69" s="18">
        <f>C69-E69</f>
        <v>-9.9999901692626736E-9</v>
      </c>
      <c r="H69" s="18">
        <f>C69-F69</f>
        <v>-6.8965517399999001</v>
      </c>
      <c r="I69" s="18">
        <f>D69-E69</f>
        <v>6.8965517100000095</v>
      </c>
      <c r="J69" s="18">
        <f>D69-F69</f>
        <v>-1.9999900402467574E-8</v>
      </c>
      <c r="K69">
        <f>STDEV(G69:J69)</f>
        <v>5.6310109036536744</v>
      </c>
    </row>
    <row r="70" spans="1:11" x14ac:dyDescent="0.25">
      <c r="A70" s="1" t="s">
        <v>232</v>
      </c>
      <c r="B70" s="1" t="s">
        <v>343</v>
      </c>
      <c r="C70" s="18">
        <f>VLOOKUP($B70&amp;"_p_r"&amp;C$57,wt_data!$A$7:$S$173,16,0)</f>
        <v>68.965517199999994</v>
      </c>
      <c r="D70" s="18">
        <f>VLOOKUP($B70&amp;"_p_r"&amp;D$57,wt_data!$A$7:$S$173,16,0)</f>
        <v>62.068965480000003</v>
      </c>
      <c r="E70" s="18">
        <f>VLOOKUP($B70&amp;"_p_r"&amp;E$57,'clb1-6_data'!$A$7:$S$163,16,0)</f>
        <v>34.482758649999901</v>
      </c>
      <c r="F70" s="18">
        <f>VLOOKUP($B70&amp;"_p_r"&amp;F$57,'clb1-6_data'!$A$7:$S$163,16,0)</f>
        <v>27.586206919999899</v>
      </c>
      <c r="G70" s="18">
        <f>C70-E70</f>
        <v>34.482758550000092</v>
      </c>
      <c r="H70" s="18">
        <f>C70-F70</f>
        <v>41.379310280000098</v>
      </c>
      <c r="I70" s="18">
        <f>D70-E70</f>
        <v>27.586206830000101</v>
      </c>
      <c r="J70" s="18">
        <f>D70-F70</f>
        <v>34.482758560000107</v>
      </c>
      <c r="K70">
        <f>STDEV(G70:J70)</f>
        <v>5.6310109036536984</v>
      </c>
    </row>
    <row r="71" spans="1:11" x14ac:dyDescent="0.25">
      <c r="A71" s="1" t="s">
        <v>230</v>
      </c>
      <c r="B71" s="1" t="s">
        <v>340</v>
      </c>
      <c r="C71" s="18">
        <f>VLOOKUP($B71&amp;"_p_r"&amp;C$57,wt_data!$A$7:$S$173,16,0)</f>
        <v>20.689655160000001</v>
      </c>
      <c r="D71" s="18">
        <f>VLOOKUP($B71&amp;"_p_r"&amp;D$57,wt_data!$A$7:$S$173,16,0)</f>
        <v>27.586206879999999</v>
      </c>
      <c r="E71" s="18">
        <f>VLOOKUP($B71&amp;"_p_r"&amp;E$57,'clb1-6_data'!$A$7:$S$163,16,0)</f>
        <v>34.482758649999901</v>
      </c>
      <c r="F71" s="18">
        <f>VLOOKUP($B71&amp;"_p_r"&amp;F$57,'clb1-6_data'!$A$7:$S$163,16,0)</f>
        <v>41.3793103799999</v>
      </c>
      <c r="G71" s="18">
        <f>C71-E71</f>
        <v>-13.793103489999901</v>
      </c>
      <c r="H71" s="18">
        <f>C71-F71</f>
        <v>-20.689655219999899</v>
      </c>
      <c r="I71" s="18">
        <f>D71-E71</f>
        <v>-6.8965517699999026</v>
      </c>
      <c r="J71" s="18">
        <f>D71-F71</f>
        <v>-13.793103499999901</v>
      </c>
      <c r="K71">
        <f>STDEV(G71:J71)</f>
        <v>5.631010903653709</v>
      </c>
    </row>
    <row r="72" spans="1:11" x14ac:dyDescent="0.25">
      <c r="A72" s="1" t="s">
        <v>219</v>
      </c>
      <c r="B72" s="1" t="s">
        <v>327</v>
      </c>
      <c r="C72" s="18">
        <f>VLOOKUP($B72&amp;"_p_r"&amp;C$57,wt_data!$A$7:$S$173,16,0)</f>
        <v>13.793103439999999</v>
      </c>
      <c r="D72" s="18">
        <f>VLOOKUP($B72&amp;"_p_r"&amp;D$57,wt_data!$A$7:$S$173,16,0)</f>
        <v>20.689655160000001</v>
      </c>
      <c r="E72" s="18">
        <f>VLOOKUP($B72&amp;"_p_r"&amp;E$57,'clb1-6_data'!$A$7:$S$163,16,0)</f>
        <v>27.586206919999899</v>
      </c>
      <c r="F72" s="18">
        <f>VLOOKUP($B72&amp;"_p_r"&amp;F$57,'clb1-6_data'!$A$7:$S$163,16,0)</f>
        <v>20.6896551899999</v>
      </c>
      <c r="G72" s="18">
        <f>C72-E72</f>
        <v>-13.7931034799999</v>
      </c>
      <c r="H72" s="18">
        <f>C72-F72</f>
        <v>-6.8965517499999009</v>
      </c>
      <c r="I72" s="18">
        <f>D72-E72</f>
        <v>-6.8965517599998982</v>
      </c>
      <c r="J72" s="18">
        <f>D72-F72</f>
        <v>-2.9999899453514445E-8</v>
      </c>
      <c r="K72">
        <f>STDEV(G72:J72)</f>
        <v>5.6310109036537126</v>
      </c>
    </row>
    <row r="73" spans="1:11" x14ac:dyDescent="0.25">
      <c r="A73" s="1" t="s">
        <v>230</v>
      </c>
      <c r="B73" s="1" t="s">
        <v>338</v>
      </c>
      <c r="C73" s="18">
        <f>VLOOKUP($B73&amp;"_p_r"&amp;C$57,wt_data!$A$7:$S$173,16,0)</f>
        <v>20.689655160000001</v>
      </c>
      <c r="D73" s="18">
        <f>VLOOKUP($B73&amp;"_p_r"&amp;D$57,wt_data!$A$7:$S$173,16,0)</f>
        <v>27.586206879999999</v>
      </c>
      <c r="E73" s="18">
        <f>VLOOKUP($B73&amp;"_p_r"&amp;E$57,'clb1-6_data'!$A$7:$S$163,16,0)</f>
        <v>41.3793103799999</v>
      </c>
      <c r="F73" s="18">
        <f>VLOOKUP($B73&amp;"_p_r"&amp;F$57,'clb1-6_data'!$A$7:$S$163,16,0)</f>
        <v>48.275862109999899</v>
      </c>
      <c r="G73" s="18">
        <f>C73-E73</f>
        <v>-20.689655219999899</v>
      </c>
      <c r="H73" s="18">
        <f>C73-F73</f>
        <v>-27.586206949999898</v>
      </c>
      <c r="I73" s="18">
        <f>D73-E73</f>
        <v>-13.793103499999901</v>
      </c>
      <c r="J73" s="18">
        <f>D73-F73</f>
        <v>-20.6896552299999</v>
      </c>
      <c r="K73">
        <f>STDEV(G73:J73)</f>
        <v>5.6310109036537126</v>
      </c>
    </row>
    <row r="74" spans="1:11" x14ac:dyDescent="0.25">
      <c r="A74" s="1" t="s">
        <v>217</v>
      </c>
      <c r="B74" s="1" t="s">
        <v>324</v>
      </c>
      <c r="C74" s="18">
        <f>VLOOKUP($B74&amp;"_p_r"&amp;C$57,wt_data!$A$7:$S$173,16,0)</f>
        <v>20.689655160000001</v>
      </c>
      <c r="D74" s="18">
        <f>VLOOKUP($B74&amp;"_p_r"&amp;D$57,wt_data!$A$7:$S$173,16,0)</f>
        <v>6.8965517199999997</v>
      </c>
      <c r="E74" s="18">
        <f>VLOOKUP($B74&amp;"_p_r"&amp;E$57,'clb1-6_data'!$A$7:$S$163,16,0)</f>
        <v>6.8965517299999899</v>
      </c>
      <c r="F74" s="18">
        <f>VLOOKUP($B74&amp;"_p_r"&amp;F$57,'clb1-6_data'!$A$7:$S$163,16,0)</f>
        <v>6.8965517299999899</v>
      </c>
      <c r="G74" s="18">
        <f>C74-E74</f>
        <v>13.793103430000011</v>
      </c>
      <c r="H74" s="18">
        <f>C74-F74</f>
        <v>13.793103430000011</v>
      </c>
      <c r="I74" s="18">
        <f>D74-E74</f>
        <v>-9.9999901692626736E-9</v>
      </c>
      <c r="J74" s="18">
        <f>D74-F74</f>
        <v>-9.9999901692626736E-9</v>
      </c>
      <c r="K74">
        <f>STDEV(G74:J74)</f>
        <v>7.9634519840443545</v>
      </c>
    </row>
    <row r="75" spans="1:11" x14ac:dyDescent="0.25">
      <c r="A75" s="1" t="s">
        <v>196</v>
      </c>
      <c r="B75" s="1" t="s">
        <v>309</v>
      </c>
      <c r="C75" s="18">
        <f>VLOOKUP($B75&amp;"_p_r"&amp;C$57,wt_data!$A$7:$S$173,16,0)</f>
        <v>27.586206879999999</v>
      </c>
      <c r="D75" s="18">
        <f>VLOOKUP($B75&amp;"_p_r"&amp;D$57,wt_data!$A$7:$S$173,16,0)</f>
        <v>27.586206879999999</v>
      </c>
      <c r="E75" s="18">
        <f>VLOOKUP($B75&amp;"_p_r"&amp;E$57,'clb1-6_data'!$A$7:$S$163,16,0)</f>
        <v>55.172413839999898</v>
      </c>
      <c r="F75" s="18">
        <f>VLOOKUP($B75&amp;"_p_r"&amp;F$57,'clb1-6_data'!$A$7:$S$163,16,0)</f>
        <v>41.3793103799999</v>
      </c>
      <c r="G75" s="18">
        <f>C75-E75</f>
        <v>-27.586206959999899</v>
      </c>
      <c r="H75" s="18">
        <f>C75-F75</f>
        <v>-13.793103499999901</v>
      </c>
      <c r="I75" s="18">
        <f>D75-E75</f>
        <v>-27.586206959999899</v>
      </c>
      <c r="J75" s="18">
        <f>D75-F75</f>
        <v>-13.793103499999901</v>
      </c>
      <c r="K75">
        <f>STDEV(G75:J75)</f>
        <v>7.9634519955913596</v>
      </c>
    </row>
    <row r="76" spans="1:11" x14ac:dyDescent="0.25">
      <c r="A76" s="1" t="s">
        <v>189</v>
      </c>
      <c r="B76" s="1" t="s">
        <v>304</v>
      </c>
      <c r="C76" s="18">
        <f>VLOOKUP($B76&amp;"_p_r"&amp;C$57,wt_data!$A$7:$S$173,16,0)</f>
        <v>34.482758599999997</v>
      </c>
      <c r="D76" s="18">
        <f>VLOOKUP($B76&amp;"_p_r"&amp;D$57,wt_data!$A$7:$S$173,16,0)</f>
        <v>20.689655160000001</v>
      </c>
      <c r="E76" s="18">
        <f>VLOOKUP($B76&amp;"_p_r"&amp;E$57,'clb1-6_data'!$A$7:$S$163,16,0)</f>
        <v>41.3793103799999</v>
      </c>
      <c r="F76" s="18">
        <f>VLOOKUP($B76&amp;"_p_r"&amp;F$57,'clb1-6_data'!$A$7:$S$163,16,0)</f>
        <v>34.482758649999901</v>
      </c>
      <c r="G76" s="18">
        <f>C76-E76</f>
        <v>-6.8965517799999034</v>
      </c>
      <c r="H76" s="18">
        <f>C76-F76</f>
        <v>-4.9999904661035544E-8</v>
      </c>
      <c r="I76" s="18">
        <f>D76-E76</f>
        <v>-20.689655219999899</v>
      </c>
      <c r="J76" s="18">
        <f>D76-F76</f>
        <v>-13.793103489999901</v>
      </c>
      <c r="K76">
        <f>STDEV(G76:J76)</f>
        <v>8.9034099885213589</v>
      </c>
    </row>
    <row r="77" spans="1:11" x14ac:dyDescent="0.25">
      <c r="A77" s="1" t="s">
        <v>193</v>
      </c>
      <c r="B77" s="1" t="s">
        <v>307</v>
      </c>
      <c r="C77" s="18">
        <f>VLOOKUP($B77&amp;"_p_r"&amp;C$57,wt_data!$A$7:$S$173,16,0)</f>
        <v>13.793103439999999</v>
      </c>
      <c r="D77" s="18">
        <f>VLOOKUP($B77&amp;"_p_r"&amp;D$57,wt_data!$A$7:$S$173,16,0)</f>
        <v>27.586206879999999</v>
      </c>
      <c r="E77" s="18">
        <f>VLOOKUP($B77&amp;"_p_r"&amp;E$57,'clb1-6_data'!$A$7:$S$163,16,0)</f>
        <v>34.482758649999901</v>
      </c>
      <c r="F77" s="18">
        <f>VLOOKUP($B77&amp;"_p_r"&amp;F$57,'clb1-6_data'!$A$7:$S$163,16,0)</f>
        <v>27.586206919999899</v>
      </c>
      <c r="G77" s="18">
        <f>C77-E77</f>
        <v>-20.689655209999902</v>
      </c>
      <c r="H77" s="18">
        <f>C77-F77</f>
        <v>-13.7931034799999</v>
      </c>
      <c r="I77" s="18">
        <f>D77-E77</f>
        <v>-6.8965517699999026</v>
      </c>
      <c r="J77" s="18">
        <f>D77-F77</f>
        <v>-3.9999900280918155E-8</v>
      </c>
      <c r="K77">
        <f>STDEV(G77:J77)</f>
        <v>8.9034099885213607</v>
      </c>
    </row>
    <row r="78" spans="1:11" x14ac:dyDescent="0.25">
      <c r="A78" s="1" t="s">
        <v>224</v>
      </c>
      <c r="B78" s="1" t="s">
        <v>333</v>
      </c>
      <c r="C78" s="18">
        <f>VLOOKUP($B78&amp;"_p_r"&amp;C$57,wt_data!$A$7:$S$173,16,0)</f>
        <v>0</v>
      </c>
      <c r="D78" s="18">
        <f>VLOOKUP($B78&amp;"_p_r"&amp;D$57,wt_data!$A$7:$S$173,16,0)</f>
        <v>6.8965517199999997</v>
      </c>
      <c r="E78" s="18">
        <f>VLOOKUP($B78&amp;"_p_r"&amp;E$57,'clb1-6_data'!$A$7:$S$163,16,0)</f>
        <v>34.482758649999901</v>
      </c>
      <c r="F78" s="18">
        <f>VLOOKUP($B78&amp;"_p_r"&amp;F$57,'clb1-6_data'!$A$7:$S$163,16,0)</f>
        <v>20.6896551899999</v>
      </c>
      <c r="G78" s="18">
        <f>C78-E78</f>
        <v>-34.482758649999901</v>
      </c>
      <c r="H78" s="18">
        <f>C78-F78</f>
        <v>-20.6896551899999</v>
      </c>
      <c r="I78" s="18">
        <f>D78-E78</f>
        <v>-27.586206929999904</v>
      </c>
      <c r="J78" s="18">
        <f>D78-F78</f>
        <v>-13.793103469999901</v>
      </c>
      <c r="K78">
        <f>STDEV(G78:J78)</f>
        <v>8.9034099962673228</v>
      </c>
    </row>
    <row r="79" spans="1:11" x14ac:dyDescent="0.25">
      <c r="A79" s="1" t="s">
        <v>227</v>
      </c>
      <c r="B79" s="1" t="s">
        <v>337</v>
      </c>
      <c r="C79" s="18">
        <f>VLOOKUP($B79&amp;"_p_r"&amp;C$57,wt_data!$A$7:$S$173,16,0)</f>
        <v>20.689655160000001</v>
      </c>
      <c r="D79" s="18">
        <f>VLOOKUP($B79&amp;"_p_r"&amp;D$57,wt_data!$A$7:$S$173,16,0)</f>
        <v>13.793103439999999</v>
      </c>
      <c r="E79" s="18">
        <f>VLOOKUP($B79&amp;"_p_r"&amp;E$57,'clb1-6_data'!$A$7:$S$163,16,0)</f>
        <v>34.482758649999901</v>
      </c>
      <c r="F79" s="18">
        <f>VLOOKUP($B79&amp;"_p_r"&amp;F$57,'clb1-6_data'!$A$7:$S$163,16,0)</f>
        <v>48.275862109999899</v>
      </c>
      <c r="G79" s="18">
        <f>C79-E79</f>
        <v>-13.793103489999901</v>
      </c>
      <c r="H79" s="18">
        <f>C79-F79</f>
        <v>-27.586206949999898</v>
      </c>
      <c r="I79" s="18">
        <f>D79-E79</f>
        <v>-20.689655209999902</v>
      </c>
      <c r="J79" s="18">
        <f>D79-F79</f>
        <v>-34.482758669999896</v>
      </c>
      <c r="K79">
        <f>STDEV(G79:J79)</f>
        <v>8.9034099962673228</v>
      </c>
    </row>
    <row r="80" spans="1:11" x14ac:dyDescent="0.25">
      <c r="A80" s="1" t="s">
        <v>231</v>
      </c>
      <c r="B80" s="1" t="s">
        <v>341</v>
      </c>
      <c r="C80" s="18">
        <f>VLOOKUP($B80&amp;"_p_r"&amp;C$57,wt_data!$A$7:$S$173,16,0)</f>
        <v>13.793103439999999</v>
      </c>
      <c r="D80" s="18">
        <f>VLOOKUP($B80&amp;"_p_r"&amp;D$57,wt_data!$A$7:$S$173,16,0)</f>
        <v>20.689655160000001</v>
      </c>
      <c r="E80" s="18">
        <f>VLOOKUP($B80&amp;"_p_r"&amp;E$57,'clb1-6_data'!$A$7:$S$163,16,0)</f>
        <v>13.7931034599999</v>
      </c>
      <c r="F80" s="18">
        <f>VLOOKUP($B80&amp;"_p_r"&amp;F$57,'clb1-6_data'!$A$7:$S$163,16,0)</f>
        <v>27.586206919999899</v>
      </c>
      <c r="G80" s="18">
        <f>C80-E80</f>
        <v>-1.9999900402467574E-8</v>
      </c>
      <c r="H80" s="18">
        <f>C80-F80</f>
        <v>-13.7931034799999</v>
      </c>
      <c r="I80" s="18">
        <f>D80-E80</f>
        <v>6.8965517000001011</v>
      </c>
      <c r="J80" s="18">
        <f>D80-F80</f>
        <v>-6.8965517599998982</v>
      </c>
      <c r="K80">
        <f>STDEV(G80:J80)</f>
        <v>8.9034099962673281</v>
      </c>
    </row>
    <row r="81" spans="1:11" x14ac:dyDescent="0.25">
      <c r="A81" s="1" t="s">
        <v>209</v>
      </c>
      <c r="B81" s="1" t="s">
        <v>317</v>
      </c>
      <c r="C81" s="18">
        <f>VLOOKUP($B81&amp;"_p_r"&amp;C$57,wt_data!$A$7:$S$173,16,0)</f>
        <v>20.689655160000001</v>
      </c>
      <c r="D81" s="18">
        <f>VLOOKUP($B81&amp;"_p_r"&amp;D$57,wt_data!$A$7:$S$173,16,0)</f>
        <v>41.379310320000002</v>
      </c>
      <c r="E81" s="18">
        <f>VLOOKUP($B81&amp;"_p_r"&amp;E$57,'clb1-6_data'!$A$7:$S$163,16,0)</f>
        <v>20.6896551899999</v>
      </c>
      <c r="F81" s="18">
        <f>VLOOKUP($B81&amp;"_p_r"&amp;F$57,'clb1-6_data'!$A$7:$S$163,16,0)</f>
        <v>20.6896551899999</v>
      </c>
      <c r="G81" s="18">
        <f>C81-E81</f>
        <v>-2.9999899453514445E-8</v>
      </c>
      <c r="H81" s="18">
        <f>C81-F81</f>
        <v>-2.9999899453514445E-8</v>
      </c>
      <c r="I81" s="18">
        <f>D81-E81</f>
        <v>20.689655130000101</v>
      </c>
      <c r="J81" s="18">
        <f>D81-F81</f>
        <v>20.689655130000101</v>
      </c>
      <c r="K81">
        <f>STDEV(G81:J81)</f>
        <v>11.94517797606653</v>
      </c>
    </row>
    <row r="82" spans="1:11" x14ac:dyDescent="0.25">
      <c r="A82" s="1" t="s">
        <v>200</v>
      </c>
      <c r="B82" s="1" t="s">
        <v>312</v>
      </c>
      <c r="C82" s="18">
        <f>VLOOKUP($B82&amp;"_p_r"&amp;C$57,wt_data!$A$7:$S$173,16,0)</f>
        <v>6.8965517199999997</v>
      </c>
      <c r="D82" s="18">
        <f>VLOOKUP($B82&amp;"_p_r"&amp;D$57,wt_data!$A$7:$S$173,16,0)</f>
        <v>20.689655160000001</v>
      </c>
      <c r="E82" s="18">
        <f>VLOOKUP($B82&amp;"_p_r"&amp;E$57,'clb1-6_data'!$A$7:$S$163,16,0)</f>
        <v>6.8965517299999899</v>
      </c>
      <c r="F82" s="18">
        <f>VLOOKUP($B82&amp;"_p_r"&amp;F$57,'clb1-6_data'!$A$7:$S$163,16,0)</f>
        <v>27.586206919999899</v>
      </c>
      <c r="G82" s="18">
        <f>C82-E82</f>
        <v>-9.9999901692626736E-9</v>
      </c>
      <c r="H82" s="18">
        <f>C82-F82</f>
        <v>-20.689655199999898</v>
      </c>
      <c r="I82" s="18">
        <f>D82-E82</f>
        <v>13.793103430000011</v>
      </c>
      <c r="J82" s="18">
        <f>D82-F82</f>
        <v>-6.8965517599998982</v>
      </c>
      <c r="K82">
        <f>STDEV(G82:J82)</f>
        <v>14.356317243495166</v>
      </c>
    </row>
    <row r="83" spans="1:11" x14ac:dyDescent="0.25">
      <c r="A83" s="1" t="s">
        <v>190</v>
      </c>
      <c r="B83" s="1" t="s">
        <v>305</v>
      </c>
      <c r="C83" s="18">
        <f>VLOOKUP($B83&amp;"_p_r"&amp;C$57,wt_data!$A$7:$S$173,16,0)</f>
        <v>6.8965517199999997</v>
      </c>
      <c r="D83" s="18">
        <f>VLOOKUP($B83&amp;"_p_r"&amp;D$57,wt_data!$A$7:$S$173,16,0)</f>
        <v>13.793103439999999</v>
      </c>
      <c r="E83" s="18">
        <f>VLOOKUP($B83&amp;"_p_r"&amp;E$57,'clb1-6_data'!$A$7:$S$163,16,0)</f>
        <v>41.3793103799999</v>
      </c>
      <c r="F83" s="18">
        <f>VLOOKUP($B83&amp;"_p_r"&amp;F$57,'clb1-6_data'!$A$7:$S$163,16,0)</f>
        <v>13.7931034599999</v>
      </c>
      <c r="G83" s="18">
        <f>C83-E83</f>
        <v>-34.482758659999902</v>
      </c>
      <c r="H83" s="18">
        <f>C83-F83</f>
        <v>-6.8965517399999001</v>
      </c>
      <c r="I83" s="18">
        <f>D83-E83</f>
        <v>-27.586206939999901</v>
      </c>
      <c r="J83" s="18">
        <f>D83-F83</f>
        <v>-1.9999900402467574E-8</v>
      </c>
      <c r="K83">
        <f>STDEV(G83:J83)</f>
        <v>16.417076859779179</v>
      </c>
    </row>
    <row r="84" spans="1:11" x14ac:dyDescent="0.25">
      <c r="A84" s="1" t="s">
        <v>193</v>
      </c>
      <c r="B84" s="1" t="s">
        <v>308</v>
      </c>
      <c r="C84" s="18">
        <f>VLOOKUP($B84&amp;"_p_r"&amp;C$57,wt_data!$A$7:$S$173,16,0)</f>
        <v>6.8965517199999997</v>
      </c>
      <c r="D84" s="18">
        <f>VLOOKUP($B84&amp;"_p_r"&amp;D$57,wt_data!$A$7:$S$173,16,0)</f>
        <v>6.8965517199999997</v>
      </c>
      <c r="E84" s="18">
        <f>VLOOKUP($B84&amp;"_p_r"&amp;E$57,'clb1-6_data'!$A$7:$S$163,16,0)</f>
        <v>34.482758649999901</v>
      </c>
      <c r="F84" s="18">
        <f>VLOOKUP($B84&amp;"_p_r"&amp;F$57,'clb1-6_data'!$A$7:$S$163,16,0)</f>
        <v>0</v>
      </c>
      <c r="G84" s="18">
        <f>C84-E84</f>
        <v>-27.586206929999904</v>
      </c>
      <c r="H84" s="18">
        <f>C84-F84</f>
        <v>6.8965517199999997</v>
      </c>
      <c r="I84" s="18">
        <f>D84-E84</f>
        <v>-27.586206929999904</v>
      </c>
      <c r="J84" s="18">
        <f>D84-F84</f>
        <v>6.8965517199999997</v>
      </c>
      <c r="K84">
        <f>STDEV(G84:J84)</f>
        <v>19.908629988978337</v>
      </c>
    </row>
    <row r="85" spans="1:11" x14ac:dyDescent="0.25">
      <c r="A85" s="1" t="s">
        <v>238</v>
      </c>
      <c r="B85" s="1" t="s">
        <v>348</v>
      </c>
      <c r="C85" s="18">
        <f>VLOOKUP($B85&amp;"_p_r"&amp;C$57,wt_data!$A$7:$S$173,16,0)</f>
        <v>0</v>
      </c>
      <c r="D85" s="18">
        <f>VLOOKUP($B85&amp;"_p_r"&amp;D$57,wt_data!$A$7:$S$173,16,0)</f>
        <v>0</v>
      </c>
      <c r="E85" s="18">
        <f>VLOOKUP($B85&amp;"_p_r"&amp;E$57,'clb1-6_data'!$A$7:$S$163,16,0)</f>
        <v>6.8965517299999899</v>
      </c>
      <c r="F85" s="18">
        <f>VLOOKUP($B85&amp;"_p_r"&amp;F$57,'clb1-6_data'!$A$7:$S$163,16,0)</f>
        <v>41.3793103799999</v>
      </c>
      <c r="G85" s="18">
        <f>C85-E85</f>
        <v>-6.8965517299999899</v>
      </c>
      <c r="H85" s="18">
        <f>C85-F85</f>
        <v>-41.3793103799999</v>
      </c>
      <c r="I85" s="18">
        <f>D85-E85</f>
        <v>-6.8965517299999899</v>
      </c>
      <c r="J85" s="18">
        <f>D85-F85</f>
        <v>-41.3793103799999</v>
      </c>
      <c r="K85">
        <f>STDEV(G85:J85)</f>
        <v>19.908629988978344</v>
      </c>
    </row>
    <row r="86" spans="1:11" x14ac:dyDescent="0.25">
      <c r="A86" s="1" t="s">
        <v>198</v>
      </c>
      <c r="B86" s="1" t="s">
        <v>310</v>
      </c>
      <c r="C86" s="18">
        <f>VLOOKUP($B86&amp;"_p_r"&amp;C$57,wt_data!$A$7:$S$173,16,0)</f>
        <v>20.689655160000001</v>
      </c>
      <c r="D86" s="18">
        <f>VLOOKUP($B86&amp;"_p_r"&amp;D$57,wt_data!$A$7:$S$173,16,0)</f>
        <v>27.586206879999999</v>
      </c>
      <c r="E86" s="18">
        <f>VLOOKUP($B86&amp;"_p_r"&amp;E$57,'clb1-6_data'!$A$7:$S$163,16,0)</f>
        <v>41.3793103799999</v>
      </c>
      <c r="F86" s="18">
        <f>VLOOKUP($B86&amp;"_p_r"&amp;F$57,'clb1-6_data'!$A$7:$S$163,16,0)</f>
        <v>6.8965517299999899</v>
      </c>
      <c r="G86" s="18">
        <f>C86-E86</f>
        <v>-20.689655219999899</v>
      </c>
      <c r="H86" s="18">
        <f>C86-F86</f>
        <v>13.793103430000011</v>
      </c>
      <c r="I86" s="18">
        <f>D86-E86</f>
        <v>-13.793103499999901</v>
      </c>
      <c r="J86" s="18">
        <f>D86-F86</f>
        <v>20.689655150000007</v>
      </c>
      <c r="K86">
        <f>STDEV(G86:J86)</f>
        <v>20.302898559407542</v>
      </c>
    </row>
    <row r="87" spans="1:11" x14ac:dyDescent="0.25">
      <c r="A87" s="1" t="s">
        <v>210</v>
      </c>
      <c r="B87" s="1" t="s">
        <v>318</v>
      </c>
      <c r="C87" s="18">
        <f>VLOOKUP($B87&amp;"_p_r"&amp;C$57,wt_data!$A$7:$S$173,16,0)</f>
        <v>0</v>
      </c>
      <c r="D87" s="18">
        <f>VLOOKUP($B87&amp;"_p_r"&amp;D$57,wt_data!$A$7:$S$173,16,0)</f>
        <v>6.8965517199999997</v>
      </c>
      <c r="E87" s="18">
        <f>VLOOKUP($B87&amp;"_p_r"&amp;E$57,'clb1-6_data'!$A$7:$S$163,16,0)</f>
        <v>48.275862109999899</v>
      </c>
      <c r="F87" s="18">
        <f>VLOOKUP($B87&amp;"_p_r"&amp;F$57,'clb1-6_data'!$A$7:$S$163,16,0)</f>
        <v>13.7931034599999</v>
      </c>
      <c r="G87" s="18">
        <f>C87-E87</f>
        <v>-48.275862109999899</v>
      </c>
      <c r="H87" s="18">
        <f>C87-F87</f>
        <v>-13.7931034599999</v>
      </c>
      <c r="I87" s="18">
        <f>D87-E87</f>
        <v>-41.379310389999901</v>
      </c>
      <c r="J87" s="18">
        <f>D87-F87</f>
        <v>-6.8965517399999001</v>
      </c>
      <c r="K87">
        <f>STDEV(G87:J87)</f>
        <v>20.302898559407588</v>
      </c>
    </row>
    <row r="88" spans="1:11" x14ac:dyDescent="0.25">
      <c r="A88" s="1" t="s">
        <v>224</v>
      </c>
      <c r="B88" s="1" t="s">
        <v>334</v>
      </c>
      <c r="C88" s="18">
        <f>VLOOKUP($B88&amp;"_p_r"&amp;C$57,wt_data!$A$7:$S$173,16,0)</f>
        <v>0</v>
      </c>
      <c r="D88" s="18">
        <f>VLOOKUP($B88&amp;"_p_r"&amp;D$57,wt_data!$A$7:$S$173,16,0)</f>
        <v>6.8965517199999997</v>
      </c>
      <c r="E88" s="18">
        <f>VLOOKUP($B88&amp;"_p_r"&amp;E$57,'clb1-6_data'!$A$7:$S$163,16,0)</f>
        <v>62.068965569999897</v>
      </c>
      <c r="F88" s="18">
        <f>VLOOKUP($B88&amp;"_p_r"&amp;F$57,'clb1-6_data'!$A$7:$S$163,16,0)</f>
        <v>27.586206919999899</v>
      </c>
      <c r="G88" s="18">
        <f>C88-E88</f>
        <v>-62.068965569999897</v>
      </c>
      <c r="H88" s="18">
        <f>C88-F88</f>
        <v>-27.586206919999899</v>
      </c>
      <c r="I88" s="18">
        <f>D88-E88</f>
        <v>-55.172413849999899</v>
      </c>
      <c r="J88" s="18">
        <f>D88-F88</f>
        <v>-20.689655199999898</v>
      </c>
      <c r="K88">
        <f>STDEV(G88:J88)</f>
        <v>20.302898559407598</v>
      </c>
    </row>
    <row r="89" spans="1:11" x14ac:dyDescent="0.25">
      <c r="A89" s="1" t="s">
        <v>214</v>
      </c>
      <c r="B89" s="1" t="s">
        <v>322</v>
      </c>
      <c r="C89" s="18">
        <f>VLOOKUP($B89&amp;"_p_r"&amp;C$57,wt_data!$A$7:$S$173,16,0)</f>
        <v>27.586206879999999</v>
      </c>
      <c r="D89" s="18">
        <f>VLOOKUP($B89&amp;"_p_r"&amp;D$57,wt_data!$A$7:$S$173,16,0)</f>
        <v>0</v>
      </c>
      <c r="E89" s="18">
        <f>VLOOKUP($B89&amp;"_p_r"&amp;E$57,'clb1-6_data'!$A$7:$S$163,16,0)</f>
        <v>48.275862109999899</v>
      </c>
      <c r="F89" s="18">
        <f>VLOOKUP($B89&amp;"_p_r"&amp;F$57,'clb1-6_data'!$A$7:$S$163,16,0)</f>
        <v>20.6896551899999</v>
      </c>
      <c r="G89" s="18">
        <f>C89-E89</f>
        <v>-20.6896552299999</v>
      </c>
      <c r="H89" s="18">
        <f>C89-F89</f>
        <v>6.8965516900000985</v>
      </c>
      <c r="I89" s="18">
        <f>D89-E89</f>
        <v>-48.275862109999899</v>
      </c>
      <c r="J89" s="18">
        <f>D89-F89</f>
        <v>-20.6896551899999</v>
      </c>
      <c r="K89">
        <f>STDEV(G89:J89)</f>
        <v>22.524043614614847</v>
      </c>
    </row>
    <row r="90" spans="1:11" x14ac:dyDescent="0.25">
      <c r="A90" s="1" t="s">
        <v>218</v>
      </c>
      <c r="B90" s="1" t="s">
        <v>326</v>
      </c>
      <c r="C90" s="18">
        <f>VLOOKUP($B90&amp;"_p_r"&amp;C$57,wt_data!$A$7:$S$173,16,0)</f>
        <v>20.689655160000001</v>
      </c>
      <c r="D90" s="18">
        <f>VLOOKUP($B90&amp;"_p_r"&amp;D$57,wt_data!$A$7:$S$173,16,0)</f>
        <v>20.689655160000001</v>
      </c>
      <c r="E90" s="18">
        <f>VLOOKUP($B90&amp;"_p_r"&amp;E$57,'clb1-6_data'!$A$7:$S$163,16,0)</f>
        <v>0</v>
      </c>
      <c r="F90" s="18">
        <f>VLOOKUP($B90&amp;"_p_r"&amp;F$57,'clb1-6_data'!$A$7:$S$163,16,0)</f>
        <v>41.3793103799999</v>
      </c>
      <c r="G90" s="18">
        <f>C90-E90</f>
        <v>20.689655160000001</v>
      </c>
      <c r="H90" s="18">
        <f>C90-F90</f>
        <v>-20.689655219999899</v>
      </c>
      <c r="I90" s="18">
        <f>D90-E90</f>
        <v>20.689655160000001</v>
      </c>
      <c r="J90" s="18">
        <f>D90-F90</f>
        <v>-20.689655219999899</v>
      </c>
      <c r="K90">
        <f>STDEV(G90:J90)</f>
        <v>23.890355986774019</v>
      </c>
    </row>
    <row r="91" spans="1:11" x14ac:dyDescent="0.25">
      <c r="A91" s="1" t="s">
        <v>220</v>
      </c>
      <c r="B91" s="1" t="s">
        <v>329</v>
      </c>
      <c r="C91" s="18">
        <f>VLOOKUP($B91&amp;"_p_r"&amp;C$57,wt_data!$A$7:$S$173,16,0)</f>
        <v>0</v>
      </c>
      <c r="D91" s="18">
        <f>VLOOKUP($B91&amp;"_p_r"&amp;D$57,wt_data!$A$7:$S$173,16,0)</f>
        <v>0</v>
      </c>
      <c r="E91" s="18">
        <f>VLOOKUP($B91&amp;"_p_r"&amp;E$57,'clb1-6_data'!$A$7:$S$163,16,0)</f>
        <v>41.3793103799999</v>
      </c>
      <c r="F91" s="18">
        <f>VLOOKUP($B91&amp;"_p_r"&amp;F$57,'clb1-6_data'!$A$7:$S$163,16,0)</f>
        <v>0</v>
      </c>
      <c r="G91" s="18">
        <f>C91-E91</f>
        <v>-41.3793103799999</v>
      </c>
      <c r="H91" s="18">
        <f>C91-F91</f>
        <v>0</v>
      </c>
      <c r="I91" s="18">
        <f>D91-E91</f>
        <v>-41.3793103799999</v>
      </c>
      <c r="J91" s="18">
        <f>D91-F91</f>
        <v>0</v>
      </c>
      <c r="K91">
        <f>STDEV(G91:J91)</f>
        <v>23.890355986774019</v>
      </c>
    </row>
    <row r="92" spans="1:11" x14ac:dyDescent="0.25">
      <c r="A92" s="1" t="s">
        <v>234</v>
      </c>
      <c r="B92" s="1" t="s">
        <v>345</v>
      </c>
      <c r="C92" s="18">
        <f>VLOOKUP($B92&amp;"_p_r"&amp;C$57,wt_data!$A$7:$S$173,16,0)</f>
        <v>6.8965517199999997</v>
      </c>
      <c r="D92" s="18">
        <f>VLOOKUP($B92&amp;"_p_r"&amp;D$57,wt_data!$A$7:$S$173,16,0)</f>
        <v>6.8965517199999997</v>
      </c>
      <c r="E92" s="18">
        <f>VLOOKUP($B92&amp;"_p_r"&amp;E$57,'clb1-6_data'!$A$7:$S$163,16,0)</f>
        <v>0</v>
      </c>
      <c r="F92" s="18">
        <f>VLOOKUP($B92&amp;"_p_r"&amp;F$57,'clb1-6_data'!$A$7:$S$163,16,0)</f>
        <v>41.3793103799999</v>
      </c>
      <c r="G92" s="18">
        <f>C92-E92</f>
        <v>6.8965517199999997</v>
      </c>
      <c r="H92" s="18">
        <f>C92-F92</f>
        <v>-34.482758659999902</v>
      </c>
      <c r="I92" s="18">
        <f>D92-E92</f>
        <v>6.8965517199999997</v>
      </c>
      <c r="J92" s="18">
        <f>D92-F92</f>
        <v>-34.482758659999902</v>
      </c>
      <c r="K92">
        <f>STDEV(G92:J92)</f>
        <v>23.890355986774019</v>
      </c>
    </row>
    <row r="93" spans="1:11" x14ac:dyDescent="0.25">
      <c r="A93" s="1" t="s">
        <v>206</v>
      </c>
      <c r="B93" s="1" t="s">
        <v>313</v>
      </c>
      <c r="C93" s="18">
        <f>VLOOKUP($B93&amp;"_p_r"&amp;C$57,wt_data!$A$7:$S$173,16,0)</f>
        <v>62.068965480000003</v>
      </c>
      <c r="D93" s="18">
        <f>VLOOKUP($B93&amp;"_p_r"&amp;D$57,wt_data!$A$7:$S$173,16,0)</f>
        <v>20.689655160000001</v>
      </c>
      <c r="E93" s="18">
        <f>VLOOKUP($B93&amp;"_p_r"&amp;E$57,'clb1-6_data'!$A$7:$S$163,16,0)</f>
        <v>6.8965517299999899</v>
      </c>
      <c r="F93" s="18">
        <f>VLOOKUP($B93&amp;"_p_r"&amp;F$57,'clb1-6_data'!$A$7:$S$163,16,0)</f>
        <v>0</v>
      </c>
      <c r="G93" s="18">
        <f>C93-E93</f>
        <v>55.172413750000011</v>
      </c>
      <c r="H93" s="18">
        <f>C93-F93</f>
        <v>62.068965480000003</v>
      </c>
      <c r="I93" s="18">
        <f>D93-E93</f>
        <v>13.793103430000011</v>
      </c>
      <c r="J93" s="18">
        <f>D93-F93</f>
        <v>20.689655160000001</v>
      </c>
      <c r="K93">
        <f>STDEV(G93:J93)</f>
        <v>24.219893671136173</v>
      </c>
    </row>
    <row r="94" spans="1:11" x14ac:dyDescent="0.25">
      <c r="A94" s="1" t="s">
        <v>216</v>
      </c>
      <c r="B94" s="1" t="s">
        <v>323</v>
      </c>
      <c r="C94" s="18">
        <f>VLOOKUP($B94&amp;"_p_r"&amp;C$57,wt_data!$A$7:$S$173,16,0)</f>
        <v>68.965517199999994</v>
      </c>
      <c r="D94" s="18">
        <f>VLOOKUP($B94&amp;"_p_r"&amp;D$57,wt_data!$A$7:$S$173,16,0)</f>
        <v>20.689655160000001</v>
      </c>
      <c r="E94" s="18">
        <f>VLOOKUP($B94&amp;"_p_r"&amp;E$57,'clb1-6_data'!$A$7:$S$163,16,0)</f>
        <v>68.965517299999902</v>
      </c>
      <c r="F94" s="18">
        <f>VLOOKUP($B94&amp;"_p_r"&amp;F$57,'clb1-6_data'!$A$7:$S$163,16,0)</f>
        <v>62.068965569999897</v>
      </c>
      <c r="G94" s="18">
        <f>C94-E94</f>
        <v>-9.9999908798054093E-8</v>
      </c>
      <c r="H94" s="18">
        <f>C94-F94</f>
        <v>6.8965516300000971</v>
      </c>
      <c r="I94" s="18">
        <f>D94-E94</f>
        <v>-48.275862139999902</v>
      </c>
      <c r="J94" s="18">
        <f>D94-F94</f>
        <v>-41.379310409999896</v>
      </c>
      <c r="K94">
        <f>STDEV(G94:J94)</f>
        <v>28.155054498672634</v>
      </c>
    </row>
    <row r="95" spans="1:11" x14ac:dyDescent="0.25">
      <c r="A95" s="1" t="s">
        <v>206</v>
      </c>
      <c r="B95" s="1" t="s">
        <v>314</v>
      </c>
      <c r="C95" s="18">
        <f>VLOOKUP($B95&amp;"_p_r"&amp;C$57,wt_data!$A$7:$S$173,16,0)</f>
        <v>68.965517199999994</v>
      </c>
      <c r="D95" s="18">
        <f>VLOOKUP($B95&amp;"_p_r"&amp;D$57,wt_data!$A$7:$S$173,16,0)</f>
        <v>41.379310320000002</v>
      </c>
      <c r="E95" s="18">
        <f>VLOOKUP($B95&amp;"_p_r"&amp;E$57,'clb1-6_data'!$A$7:$S$163,16,0)</f>
        <v>68.965517299999902</v>
      </c>
      <c r="F95" s="18">
        <f>VLOOKUP($B95&amp;"_p_r"&amp;F$57,'clb1-6_data'!$A$7:$S$163,16,0)</f>
        <v>27.586206919999899</v>
      </c>
      <c r="G95" s="18">
        <f>C95-E95</f>
        <v>-9.9999908798054093E-8</v>
      </c>
      <c r="H95" s="18">
        <f>C95-F95</f>
        <v>41.379310280000098</v>
      </c>
      <c r="I95" s="18">
        <f>D95-E95</f>
        <v>-27.586206979999901</v>
      </c>
      <c r="J95" s="18">
        <f>D95-F95</f>
        <v>13.793103400000103</v>
      </c>
      <c r="K95">
        <f>STDEV(G95:J95)</f>
        <v>28.712634486990424</v>
      </c>
    </row>
    <row r="96" spans="1:11" x14ac:dyDescent="0.25">
      <c r="A96" s="1" t="s">
        <v>208</v>
      </c>
      <c r="B96" s="1" t="s">
        <v>316</v>
      </c>
      <c r="C96" s="18">
        <f>VLOOKUP($B96&amp;"_p_r"&amp;C$57,wt_data!$A$7:$S$173,16,0)</f>
        <v>68.965517199999994</v>
      </c>
      <c r="D96" s="18">
        <f>VLOOKUP($B96&amp;"_p_r"&amp;D$57,wt_data!$A$7:$S$173,16,0)</f>
        <v>27.586206879999999</v>
      </c>
      <c r="E96" s="18">
        <f>VLOOKUP($B96&amp;"_p_r"&amp;E$57,'clb1-6_data'!$A$7:$S$163,16,0)</f>
        <v>62.068965569999897</v>
      </c>
      <c r="F96" s="18">
        <f>VLOOKUP($B96&amp;"_p_r"&amp;F$57,'clb1-6_data'!$A$7:$S$163,16,0)</f>
        <v>27.586206919999899</v>
      </c>
      <c r="G96" s="18">
        <f>C96-E96</f>
        <v>6.8965516300000971</v>
      </c>
      <c r="H96" s="18">
        <f>C96-F96</f>
        <v>41.379310280000098</v>
      </c>
      <c r="I96" s="18">
        <f>D96-E96</f>
        <v>-34.482758689999898</v>
      </c>
      <c r="J96" s="18">
        <f>D96-F96</f>
        <v>-3.9999900280918155E-8</v>
      </c>
      <c r="K96">
        <f>STDEV(G96:J96)</f>
        <v>31.098274157220835</v>
      </c>
    </row>
    <row r="97" spans="1:11" x14ac:dyDescent="0.25">
      <c r="A97" s="1" t="s">
        <v>207</v>
      </c>
      <c r="B97" s="1" t="s">
        <v>315</v>
      </c>
      <c r="C97" s="18">
        <f>VLOOKUP($B97&amp;"_p_r"&amp;C$57,wt_data!$A$7:$S$173,16,0)</f>
        <v>68.965517199999994</v>
      </c>
      <c r="D97" s="18">
        <f>VLOOKUP($B97&amp;"_p_r"&amp;D$57,wt_data!$A$7:$S$173,16,0)</f>
        <v>13.793103439999999</v>
      </c>
      <c r="E97" s="18">
        <f>VLOOKUP($B97&amp;"_p_r"&amp;E$57,'clb1-6_data'!$A$7:$S$163,16,0)</f>
        <v>20.6896551899999</v>
      </c>
      <c r="F97" s="18">
        <f>VLOOKUP($B97&amp;"_p_r"&amp;F$57,'clb1-6_data'!$A$7:$S$163,16,0)</f>
        <v>20.6896551899999</v>
      </c>
      <c r="G97" s="18">
        <f>C97-E97</f>
        <v>48.275862010000097</v>
      </c>
      <c r="H97" s="18">
        <f>C97-F97</f>
        <v>48.275862010000097</v>
      </c>
      <c r="I97" s="18">
        <f>D97-E97</f>
        <v>-6.8965517499999009</v>
      </c>
      <c r="J97" s="18">
        <f>D97-F97</f>
        <v>-6.8965517499999009</v>
      </c>
      <c r="K97">
        <f>STDEV(G97:J97)</f>
        <v>31.853807936177407</v>
      </c>
    </row>
    <row r="98" spans="1:11" x14ac:dyDescent="0.25">
      <c r="A98" s="1" t="s">
        <v>218</v>
      </c>
      <c r="B98" s="1" t="s">
        <v>325</v>
      </c>
      <c r="C98" s="18">
        <f>VLOOKUP($B98&amp;"_p_r"&amp;C$57,wt_data!$A$7:$S$173,16,0)</f>
        <v>20.689655160000001</v>
      </c>
      <c r="D98" s="18">
        <f>VLOOKUP($B98&amp;"_p_r"&amp;D$57,wt_data!$A$7:$S$173,16,0)</f>
        <v>20.689655160000001</v>
      </c>
      <c r="E98" s="18">
        <f>VLOOKUP($B98&amp;"_p_r"&amp;E$57,'clb1-6_data'!$A$7:$S$163,16,0)</f>
        <v>68.965517299999902</v>
      </c>
      <c r="F98" s="18">
        <f>VLOOKUP($B98&amp;"_p_r"&amp;F$57,'clb1-6_data'!$A$7:$S$163,16,0)</f>
        <v>13.7931034599999</v>
      </c>
      <c r="G98" s="18">
        <f>C98-E98</f>
        <v>-48.275862139999902</v>
      </c>
      <c r="H98" s="18">
        <f>C98-F98</f>
        <v>6.8965517000001011</v>
      </c>
      <c r="I98" s="18">
        <f>D98-E98</f>
        <v>-48.275862139999902</v>
      </c>
      <c r="J98" s="18">
        <f>D98-F98</f>
        <v>6.8965517000001011</v>
      </c>
      <c r="K98">
        <f>STDEV(G98:J98)</f>
        <v>31.853807982365439</v>
      </c>
    </row>
    <row r="99" spans="1:11" x14ac:dyDescent="0.25">
      <c r="A99" s="1" t="s">
        <v>221</v>
      </c>
      <c r="B99" s="1" t="s">
        <v>330</v>
      </c>
      <c r="C99" s="18">
        <f>VLOOKUP($B99&amp;"_p_r"&amp;C$57,wt_data!$A$7:$S$173,16,0)</f>
        <v>13.793103439999999</v>
      </c>
      <c r="D99" s="18">
        <f>VLOOKUP($B99&amp;"_p_r"&amp;D$57,wt_data!$A$7:$S$173,16,0)</f>
        <v>6.8965517199999997</v>
      </c>
      <c r="E99" s="18">
        <f>VLOOKUP($B99&amp;"_p_r"&amp;E$57,'clb1-6_data'!$A$7:$S$163,16,0)</f>
        <v>62.068965569999897</v>
      </c>
      <c r="F99" s="18">
        <f>VLOOKUP($B99&amp;"_p_r"&amp;F$57,'clb1-6_data'!$A$7:$S$163,16,0)</f>
        <v>6.8965517299999899</v>
      </c>
      <c r="G99" s="18">
        <f>C99-E99</f>
        <v>-48.275862129999894</v>
      </c>
      <c r="H99" s="18">
        <f>C99-F99</f>
        <v>6.8965517100000095</v>
      </c>
      <c r="I99" s="18">
        <f>D99-E99</f>
        <v>-55.172413849999899</v>
      </c>
      <c r="J99" s="18">
        <f>D99-F99</f>
        <v>-9.9999901692626736E-9</v>
      </c>
      <c r="K99">
        <f>STDEV(G99:J99)</f>
        <v>32.101701276613824</v>
      </c>
    </row>
    <row r="100" spans="1:11" x14ac:dyDescent="0.25">
      <c r="A100" s="1" t="s">
        <v>239</v>
      </c>
      <c r="B100" s="1" t="s">
        <v>346</v>
      </c>
      <c r="C100" s="18">
        <f>VLOOKUP($B100&amp;"_p_r"&amp;C$57,wt_data!$A$7:$S$173,16,0)</f>
        <v>6.8965517199999997</v>
      </c>
      <c r="D100" s="18">
        <f>VLOOKUP($B100&amp;"_p_r"&amp;D$57,wt_data!$A$7:$S$173,16,0)</f>
        <v>13.793103439999999</v>
      </c>
      <c r="E100" s="18">
        <f>VLOOKUP($B100&amp;"_p_r"&amp;E$57,'clb1-6_data'!$A$7:$S$163,16,0)</f>
        <v>68.965517299999902</v>
      </c>
      <c r="F100" s="18">
        <f>VLOOKUP($B100&amp;"_p_r"&amp;F$57,'clb1-6_data'!$A$7:$S$163,16,0)</f>
        <v>6.8965517299999899</v>
      </c>
      <c r="G100" s="18">
        <f>C100-E100</f>
        <v>-62.068965579999904</v>
      </c>
      <c r="H100" s="18">
        <f>C100-F100</f>
        <v>-9.9999901692626736E-9</v>
      </c>
      <c r="I100" s="18">
        <f>D100-E100</f>
        <v>-55.172413859999907</v>
      </c>
      <c r="J100" s="18">
        <f>D100-F100</f>
        <v>6.8965517100000095</v>
      </c>
      <c r="K100">
        <f>STDEV(G100:J100)</f>
        <v>36.056062423936751</v>
      </c>
    </row>
    <row r="101" spans="1:11" x14ac:dyDescent="0.25">
      <c r="A101" s="1" t="s">
        <v>213</v>
      </c>
      <c r="B101" s="1" t="s">
        <v>321</v>
      </c>
      <c r="C101" s="18">
        <f>VLOOKUP($B101&amp;"_p_r"&amp;C$57,wt_data!$A$7:$S$173,16,0)</f>
        <v>68.965517199999994</v>
      </c>
      <c r="D101" s="18">
        <f>VLOOKUP($B101&amp;"_p_r"&amp;D$57,wt_data!$A$7:$S$173,16,0)</f>
        <v>0</v>
      </c>
      <c r="E101" s="18">
        <f>VLOOKUP($B101&amp;"_p_r"&amp;E$57,'clb1-6_data'!$A$7:$S$163,16,0)</f>
        <v>55.172413839999898</v>
      </c>
      <c r="F101" s="18">
        <f>VLOOKUP($B101&amp;"_p_r"&amp;F$57,'clb1-6_data'!$A$7:$S$163,16,0)</f>
        <v>41.3793103799999</v>
      </c>
      <c r="G101" s="18">
        <f>C101-E101</f>
        <v>13.793103360000096</v>
      </c>
      <c r="H101" s="18">
        <f>C101-F101</f>
        <v>27.586206820000093</v>
      </c>
      <c r="I101" s="18">
        <f>D101-E101</f>
        <v>-55.172413839999898</v>
      </c>
      <c r="J101" s="18">
        <f>D101-F101</f>
        <v>-41.3793103799999</v>
      </c>
      <c r="K101">
        <f>STDEV(G101:J101)</f>
        <v>40.605797064465882</v>
      </c>
    </row>
    <row r="102" spans="1:11" x14ac:dyDescent="0.25">
      <c r="A102" s="1" t="s">
        <v>212</v>
      </c>
      <c r="B102" s="1" t="s">
        <v>320</v>
      </c>
      <c r="C102" s="18">
        <f>VLOOKUP($B102&amp;"_p_r"&amp;C$57,wt_data!$A$7:$S$173,16,0)</f>
        <v>62.068965480000003</v>
      </c>
      <c r="D102" s="18">
        <f>VLOOKUP($B102&amp;"_p_r"&amp;D$57,wt_data!$A$7:$S$173,16,0)</f>
        <v>0</v>
      </c>
      <c r="E102" s="18">
        <f>VLOOKUP($B102&amp;"_p_r"&amp;E$57,'clb1-6_data'!$A$7:$S$163,16,0)</f>
        <v>20.6896551899999</v>
      </c>
      <c r="F102" s="18">
        <f>VLOOKUP($B102&amp;"_p_r"&amp;F$57,'clb1-6_data'!$A$7:$S$163,16,0)</f>
        <v>62.068965569999897</v>
      </c>
      <c r="G102" s="18">
        <f>C102-E102</f>
        <v>41.379310290000106</v>
      </c>
      <c r="H102" s="18">
        <f>C102-F102</f>
        <v>-8.9999893759795668E-8</v>
      </c>
      <c r="I102" s="18">
        <f>D102-E102</f>
        <v>-20.6896551899999</v>
      </c>
      <c r="J102" s="18">
        <f>D102-F102</f>
        <v>-62.068965569999897</v>
      </c>
      <c r="K102">
        <f>STDEV(G102:J102)</f>
        <v>43.068951706466407</v>
      </c>
    </row>
    <row r="103" spans="1:11" x14ac:dyDescent="0.25">
      <c r="A103" s="1" t="s">
        <v>197</v>
      </c>
      <c r="B103" s="1" t="s">
        <v>347</v>
      </c>
      <c r="C103" s="18">
        <f>VLOOKUP($B103&amp;"_p_r"&amp;C$57,wt_data!$A$7:$S$173,16,0)</f>
        <v>6.8965517199999997</v>
      </c>
      <c r="D103" s="18">
        <f>VLOOKUP($B103&amp;"_p_r"&amp;D$57,wt_data!$A$7:$S$173,16,0)</f>
        <v>0</v>
      </c>
      <c r="E103" s="18" t="e">
        <f>VLOOKUP($B103&amp;"_p_r"&amp;E$57,'clb1-6_data'!$A$7:$S$163,16,0)</f>
        <v>#N/A</v>
      </c>
      <c r="F103" s="18" t="e">
        <f>VLOOKUP($B103&amp;"_p_r"&amp;F$57,'clb1-6_data'!$A$7:$S$163,16,0)</f>
        <v>#N/A</v>
      </c>
      <c r="G103" s="18" t="e">
        <f>C103-E103</f>
        <v>#N/A</v>
      </c>
      <c r="H103" s="18" t="e">
        <f>C103-F103</f>
        <v>#N/A</v>
      </c>
      <c r="I103" s="18" t="e">
        <f>D103-E103</f>
        <v>#N/A</v>
      </c>
      <c r="J103" s="18" t="e">
        <f>D103-F103</f>
        <v>#N/A</v>
      </c>
      <c r="K103" t="e">
        <f>STDEV(G103:J103)</f>
        <v>#N/A</v>
      </c>
    </row>
    <row r="104" spans="1:11" x14ac:dyDescent="0.25">
      <c r="A104" s="1" t="s">
        <v>226</v>
      </c>
      <c r="B104" s="1" t="s">
        <v>335</v>
      </c>
      <c r="C104" s="18">
        <f>VLOOKUP($B104&amp;"_p_r"&amp;C$57,wt_data!$A$7:$S$173,16,0)</f>
        <v>0</v>
      </c>
      <c r="D104" s="18">
        <f>VLOOKUP($B104&amp;"_p_r"&amp;D$57,wt_data!$A$7:$S$173,16,0)</f>
        <v>0</v>
      </c>
      <c r="E104" s="18" t="e">
        <f>VLOOKUP($B104&amp;"_p_r"&amp;E$57,'clb1-6_data'!$A$7:$S$163,16,0)</f>
        <v>#N/A</v>
      </c>
      <c r="F104" s="18" t="e">
        <f>VLOOKUP($B104&amp;"_p_r"&amp;F$57,'clb1-6_data'!$A$7:$S$163,16,0)</f>
        <v>#N/A</v>
      </c>
      <c r="G104" s="18" t="e">
        <f>C104-E104</f>
        <v>#N/A</v>
      </c>
      <c r="H104" s="18" t="e">
        <f>C104-F104</f>
        <v>#N/A</v>
      </c>
      <c r="I104" s="18" t="e">
        <f>D104-E104</f>
        <v>#N/A</v>
      </c>
      <c r="J104" s="18" t="e">
        <f>D104-F104</f>
        <v>#N/A</v>
      </c>
      <c r="K104" t="e">
        <f>STDEV(G104:J104)</f>
        <v>#N/A</v>
      </c>
    </row>
  </sheetData>
  <autoFilter ref="A58:K58" xr:uid="{EB06E8EE-1840-44AF-AD9E-663F59C29FB1}">
    <sortState ref="A59:K104">
      <sortCondition ref="K58"/>
    </sortState>
  </autoFilter>
  <mergeCells count="2">
    <mergeCell ref="A1:J1"/>
    <mergeCell ref="A56:K56"/>
  </mergeCells>
  <conditionalFormatting sqref="C4:F49">
    <cfRule type="cellIs" dxfId="4" priority="9" operator="lessThan">
      <formula>0.05</formula>
    </cfRule>
  </conditionalFormatting>
  <conditionalFormatting sqref="F53">
    <cfRule type="cellIs" dxfId="3" priority="6" operator="lessThan">
      <formula>-7</formula>
    </cfRule>
    <cfRule type="cellIs" dxfId="2" priority="7" operator="greaterThan">
      <formula>7</formula>
    </cfRule>
  </conditionalFormatting>
  <conditionalFormatting sqref="G59:J104">
    <cfRule type="cellIs" dxfId="1" priority="1" operator="lessThan">
      <formula>-7</formula>
    </cfRule>
    <cfRule type="cellIs" dxfId="0" priority="2" operator="greaterThan">
      <formula>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1"/>
  <sheetViews>
    <sheetView tabSelected="1" topLeftCell="B49" zoomScale="40" zoomScaleNormal="40" workbookViewId="0">
      <selection activeCell="V59" sqref="V59"/>
    </sheetView>
  </sheetViews>
  <sheetFormatPr defaultRowHeight="15" x14ac:dyDescent="0.25"/>
  <cols>
    <col min="1" max="1" width="14.28515625" bestFit="1" customWidth="1"/>
    <col min="2" max="2" width="6.85546875" bestFit="1" customWidth="1"/>
    <col min="3" max="3" width="4.42578125" bestFit="1" customWidth="1"/>
    <col min="4" max="4" width="4" bestFit="1" customWidth="1"/>
    <col min="5" max="5" width="9.28515625" bestFit="1" customWidth="1"/>
    <col min="6" max="6" width="11.85546875" customWidth="1"/>
    <col min="7" max="8" width="12.28515625" bestFit="1" customWidth="1"/>
    <col min="9" max="9" width="20.140625" customWidth="1"/>
    <col min="10" max="10" width="13.5703125" bestFit="1" customWidth="1"/>
    <col min="11" max="11" width="14.85546875" bestFit="1" customWidth="1"/>
    <col min="12" max="15" width="13.7109375" bestFit="1" customWidth="1"/>
    <col min="16" max="16" width="13.140625" bestFit="1" customWidth="1"/>
    <col min="17" max="19" width="12.28515625" bestFit="1" customWidth="1"/>
    <col min="20" max="20" width="26.5703125" bestFit="1" customWidth="1"/>
    <col min="21" max="21" width="18.7109375" bestFit="1" customWidth="1"/>
    <col min="22" max="22" width="13.140625" bestFit="1" customWidth="1"/>
    <col min="23" max="23" width="18.7109375" bestFit="1" customWidth="1"/>
    <col min="24" max="24" width="13.140625" bestFit="1" customWidth="1"/>
    <col min="25" max="25" width="22" bestFit="1" customWidth="1"/>
    <col min="26" max="26" width="16.28515625" bestFit="1" customWidth="1"/>
  </cols>
  <sheetData>
    <row r="1" spans="1:20" ht="21" x14ac:dyDescent="0.35">
      <c r="A1" s="6" t="s">
        <v>349</v>
      </c>
      <c r="B1" s="6"/>
      <c r="C1" s="6"/>
      <c r="D1" s="6"/>
      <c r="E1" s="6"/>
      <c r="F1" s="6"/>
      <c r="G1" s="6"/>
      <c r="H1" s="6"/>
      <c r="J1" s="3" t="s">
        <v>253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20" x14ac:dyDescent="0.25">
      <c r="T2" s="1"/>
    </row>
    <row r="3" spans="1:20" ht="21" x14ac:dyDescent="0.35">
      <c r="A3" s="1"/>
      <c r="B3" s="1"/>
      <c r="C3" s="1"/>
      <c r="D3" s="1"/>
      <c r="E3" s="1"/>
      <c r="F3" s="1"/>
      <c r="G3" s="1"/>
      <c r="H3" s="1"/>
      <c r="I3" s="1"/>
      <c r="J3" s="7" t="s">
        <v>256</v>
      </c>
      <c r="K3" s="7"/>
      <c r="L3" s="7"/>
      <c r="M3" s="7"/>
      <c r="N3" s="7"/>
      <c r="O3" s="7"/>
      <c r="P3" s="7"/>
      <c r="Q3" s="7"/>
      <c r="R3" s="7"/>
      <c r="S3" s="7"/>
    </row>
    <row r="4" spans="1:20" x14ac:dyDescent="0.25">
      <c r="A4" s="5" t="s">
        <v>257</v>
      </c>
      <c r="B4" s="5" t="s">
        <v>188</v>
      </c>
      <c r="C4" s="5" t="s">
        <v>202</v>
      </c>
      <c r="D4" s="5" t="s">
        <v>203</v>
      </c>
      <c r="E4" s="5" t="s">
        <v>258</v>
      </c>
      <c r="F4" s="5" t="s">
        <v>16</v>
      </c>
      <c r="G4" s="5" t="s">
        <v>15</v>
      </c>
      <c r="H4" s="5" t="s">
        <v>17</v>
      </c>
      <c r="I4" s="1"/>
      <c r="J4" s="5" t="s">
        <v>252</v>
      </c>
      <c r="K4" s="5">
        <v>11</v>
      </c>
      <c r="L4" s="5">
        <v>12</v>
      </c>
      <c r="M4" s="5">
        <v>21</v>
      </c>
      <c r="N4" s="5">
        <v>22</v>
      </c>
      <c r="O4" s="5">
        <v>31</v>
      </c>
      <c r="P4" s="5">
        <v>32</v>
      </c>
      <c r="Q4" s="5" t="s">
        <v>240</v>
      </c>
      <c r="R4" s="5" t="s">
        <v>241</v>
      </c>
      <c r="S4" s="5" t="s">
        <v>242</v>
      </c>
      <c r="T4" s="8" t="s">
        <v>254</v>
      </c>
    </row>
    <row r="5" spans="1:20" x14ac:dyDescent="0.25">
      <c r="A5" t="s">
        <v>21</v>
      </c>
      <c r="B5" t="str">
        <f>LEFT(A5,FIND("_",A5)-1)</f>
        <v>ACE2</v>
      </c>
      <c r="C5" t="str">
        <f>MID(A5,FIND("|",SUBSTITUTE(A5, "_", "|", 1))+1, FIND("|",SUBSTITUTE(A5, "_", "|", 2))-FIND("|",SUBSTITUTE(A5, "_", "|", 1))-1)</f>
        <v>1</v>
      </c>
      <c r="D5" t="str">
        <f>RIGHT(A5,1)</f>
        <v>1</v>
      </c>
      <c r="E5" t="str">
        <f>B5&amp;C5&amp;D5</f>
        <v>ACE211</v>
      </c>
      <c r="F5">
        <f>VLOOKUP($A5,wt_data!$A$7:$S$173,15,0)</f>
        <v>0</v>
      </c>
      <c r="G5">
        <f>VLOOKUP($A5,wt_data!$A$7:$S$173,14,0)</f>
        <v>0.141538462</v>
      </c>
      <c r="H5">
        <f>VLOOKUP($A5,wt_data!$A$7:$S$173,16,0)</f>
        <v>27.586206879999999</v>
      </c>
      <c r="J5" t="s">
        <v>189</v>
      </c>
      <c r="K5">
        <f>VLOOKUP($J5&amp;K$4,$E$5:$H$171,2,0)</f>
        <v>0</v>
      </c>
      <c r="L5">
        <f t="shared" ref="L5:S5" si="0">VLOOKUP($J5&amp;L$4,$E$5:$H$171,2,0)</f>
        <v>0</v>
      </c>
      <c r="M5">
        <f t="shared" si="0"/>
        <v>0</v>
      </c>
      <c r="N5">
        <f t="shared" si="0"/>
        <v>0</v>
      </c>
      <c r="O5" t="e">
        <f t="shared" si="0"/>
        <v>#N/A</v>
      </c>
      <c r="P5" t="e">
        <f t="shared" si="0"/>
        <v>#N/A</v>
      </c>
      <c r="Q5" t="e">
        <f t="shared" si="0"/>
        <v>#N/A</v>
      </c>
      <c r="R5" t="e">
        <f t="shared" si="0"/>
        <v>#N/A</v>
      </c>
      <c r="S5" t="e">
        <f t="shared" si="0"/>
        <v>#N/A</v>
      </c>
      <c r="T5" s="2">
        <f t="array" ref="T5">MIN(IF(NOT(ISNA(K5:S5)),K5:S5))</f>
        <v>0</v>
      </c>
    </row>
    <row r="6" spans="1:20" x14ac:dyDescent="0.25">
      <c r="A6" t="s">
        <v>22</v>
      </c>
      <c r="B6" t="str">
        <f>LEFT(A6,FIND("_",A6)-1)</f>
        <v>ACE2</v>
      </c>
      <c r="C6" t="str">
        <f t="shared" ref="C6:C69" si="1">MID(A6,FIND("|",SUBSTITUTE(A6, "_", "|", 1))+1, FIND("|",SUBSTITUTE(A6, "_", "|", 2))-FIND("|",SUBSTITUTE(A6, "_", "|", 1))-1)</f>
        <v>1</v>
      </c>
      <c r="D6" t="str">
        <f t="shared" ref="D6:D69" si="2">RIGHT(A6,1)</f>
        <v>2</v>
      </c>
      <c r="E6" t="str">
        <f t="shared" ref="E6:E69" si="3">B6&amp;C6&amp;D6</f>
        <v>ACE212</v>
      </c>
      <c r="F6">
        <f>VLOOKUP($A6,wt_data!$A$7:$S$173,15,0)</f>
        <v>0</v>
      </c>
      <c r="G6">
        <f>VLOOKUP($A6,wt_data!$A$7:$S$173,14,0)</f>
        <v>0.08</v>
      </c>
      <c r="H6">
        <f>VLOOKUP($A6,wt_data!$A$7:$S$173,16,0)</f>
        <v>27.586206879999999</v>
      </c>
      <c r="J6" t="s">
        <v>190</v>
      </c>
      <c r="K6" t="e">
        <f t="shared" ref="K6:S52" si="4">VLOOKUP($J6&amp;K$4,$E$5:$H$171,2,0)</f>
        <v>#N/A</v>
      </c>
      <c r="L6" t="e">
        <f t="shared" si="4"/>
        <v>#N/A</v>
      </c>
      <c r="M6">
        <f t="shared" si="4"/>
        <v>0</v>
      </c>
      <c r="N6">
        <f t="shared" si="4"/>
        <v>0</v>
      </c>
      <c r="O6" t="e">
        <f t="shared" si="4"/>
        <v>#N/A</v>
      </c>
      <c r="P6" t="e">
        <f t="shared" si="4"/>
        <v>#N/A</v>
      </c>
      <c r="Q6" t="e">
        <f t="shared" si="4"/>
        <v>#N/A</v>
      </c>
      <c r="R6" t="e">
        <f t="shared" si="4"/>
        <v>#N/A</v>
      </c>
      <c r="S6" t="e">
        <f t="shared" si="4"/>
        <v>#N/A</v>
      </c>
      <c r="T6" s="2">
        <f t="array" ref="T6">MIN(IF(NOT(ISNA(K6:S6)),K6:S6))</f>
        <v>0</v>
      </c>
    </row>
    <row r="7" spans="1:20" x14ac:dyDescent="0.25">
      <c r="A7" t="s">
        <v>23</v>
      </c>
      <c r="B7" t="str">
        <f>LEFT(A7,FIND("_",A7)-1)</f>
        <v>ACE2</v>
      </c>
      <c r="C7" t="str">
        <f t="shared" si="1"/>
        <v>2</v>
      </c>
      <c r="D7" t="str">
        <f t="shared" si="2"/>
        <v>1</v>
      </c>
      <c r="E7" t="str">
        <f t="shared" si="3"/>
        <v>ACE221</v>
      </c>
      <c r="F7">
        <f>VLOOKUP($A7,wt_data!$A$7:$S$173,15,0)</f>
        <v>0</v>
      </c>
      <c r="G7">
        <f>VLOOKUP($A7,wt_data!$A$7:$S$173,14,0)</f>
        <v>0.15</v>
      </c>
      <c r="H7">
        <f>VLOOKUP($A7,wt_data!$A$7:$S$173,16,0)</f>
        <v>34.482758599999997</v>
      </c>
      <c r="J7" t="s">
        <v>200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0</v>
      </c>
      <c r="O7" t="e">
        <f t="shared" si="4"/>
        <v>#N/A</v>
      </c>
      <c r="P7" t="e">
        <f t="shared" si="4"/>
        <v>#N/A</v>
      </c>
      <c r="Q7" t="e">
        <f t="shared" si="4"/>
        <v>#N/A</v>
      </c>
      <c r="R7" t="e">
        <f t="shared" si="4"/>
        <v>#N/A</v>
      </c>
      <c r="S7" t="e">
        <f t="shared" si="4"/>
        <v>#N/A</v>
      </c>
      <c r="T7" s="2">
        <f t="array" ref="T7">MIN(IF(NOT(ISNA(K7:S7)),K7:S7))</f>
        <v>0</v>
      </c>
    </row>
    <row r="8" spans="1:20" x14ac:dyDescent="0.25">
      <c r="A8" t="s">
        <v>24</v>
      </c>
      <c r="B8" t="str">
        <f>LEFT(A8,FIND("_",A8)-1)</f>
        <v>ACE2</v>
      </c>
      <c r="C8" t="str">
        <f t="shared" si="1"/>
        <v>2</v>
      </c>
      <c r="D8" t="str">
        <f t="shared" si="2"/>
        <v>2</v>
      </c>
      <c r="E8" t="str">
        <f t="shared" si="3"/>
        <v>ACE222</v>
      </c>
      <c r="F8">
        <f>VLOOKUP($A8,wt_data!$A$7:$S$173,15,0)</f>
        <v>0</v>
      </c>
      <c r="G8">
        <f>VLOOKUP($A8,wt_data!$A$7:$S$173,14,0)</f>
        <v>5.6980057000000001E-2</v>
      </c>
      <c r="H8">
        <f>VLOOKUP($A8,wt_data!$A$7:$S$173,16,0)</f>
        <v>20.689655160000001</v>
      </c>
      <c r="J8" t="s">
        <v>210</v>
      </c>
      <c r="K8">
        <f t="shared" si="4"/>
        <v>0</v>
      </c>
      <c r="L8">
        <f t="shared" si="4"/>
        <v>0</v>
      </c>
      <c r="M8">
        <f t="shared" si="4"/>
        <v>0</v>
      </c>
      <c r="N8">
        <f t="shared" si="4"/>
        <v>0</v>
      </c>
      <c r="O8" t="e">
        <f t="shared" si="4"/>
        <v>#N/A</v>
      </c>
      <c r="P8" t="e">
        <f t="shared" si="4"/>
        <v>#N/A</v>
      </c>
      <c r="Q8" t="e">
        <f t="shared" si="4"/>
        <v>#N/A</v>
      </c>
      <c r="R8" t="e">
        <f t="shared" si="4"/>
        <v>#N/A</v>
      </c>
      <c r="S8" t="e">
        <f t="shared" si="4"/>
        <v>#N/A</v>
      </c>
      <c r="T8" s="2">
        <f t="array" ref="T8">MIN(IF(NOT(ISNA(K8:S8)),K8:S8))</f>
        <v>0</v>
      </c>
    </row>
    <row r="9" spans="1:20" x14ac:dyDescent="0.25">
      <c r="A9" t="s">
        <v>25</v>
      </c>
      <c r="B9" t="str">
        <f>LEFT(A9,FIND("_",A9)-1)</f>
        <v>ASH1</v>
      </c>
      <c r="C9" t="str">
        <f t="shared" si="1"/>
        <v>2</v>
      </c>
      <c r="D9" t="str">
        <f t="shared" si="2"/>
        <v>1</v>
      </c>
      <c r="E9" t="str">
        <f t="shared" si="3"/>
        <v>ASH121</v>
      </c>
      <c r="F9">
        <f>VLOOKUP($A9,wt_data!$A$7:$S$173,15,0)</f>
        <v>0</v>
      </c>
      <c r="G9">
        <f>VLOOKUP($A9,wt_data!$A$7:$S$173,14,0)</f>
        <v>8.1280788000000007E-2</v>
      </c>
      <c r="H9">
        <f>VLOOKUP($A9,wt_data!$A$7:$S$173,16,0)</f>
        <v>6.8965517199999997</v>
      </c>
      <c r="J9" t="s">
        <v>218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0</v>
      </c>
      <c r="O9" t="e">
        <f t="shared" si="4"/>
        <v>#N/A</v>
      </c>
      <c r="P9" t="e">
        <f t="shared" si="4"/>
        <v>#N/A</v>
      </c>
      <c r="Q9" t="e">
        <f t="shared" si="4"/>
        <v>#N/A</v>
      </c>
      <c r="R9" t="e">
        <f t="shared" si="4"/>
        <v>#N/A</v>
      </c>
      <c r="S9" t="e">
        <f t="shared" si="4"/>
        <v>#N/A</v>
      </c>
      <c r="T9" s="2">
        <f t="array" ref="T9">MIN(IF(NOT(ISNA(K9:S9)),K9:S9))</f>
        <v>0</v>
      </c>
    </row>
    <row r="10" spans="1:20" x14ac:dyDescent="0.25">
      <c r="A10" t="s">
        <v>26</v>
      </c>
      <c r="B10" t="str">
        <f>LEFT(A10,FIND("_",A10)-1)</f>
        <v>ASH1</v>
      </c>
      <c r="C10" t="str">
        <f t="shared" si="1"/>
        <v>2</v>
      </c>
      <c r="D10" t="str">
        <f t="shared" si="2"/>
        <v>2</v>
      </c>
      <c r="E10" t="str">
        <f t="shared" si="3"/>
        <v>ASH122</v>
      </c>
      <c r="F10">
        <f>VLOOKUP($A10,wt_data!$A$7:$S$173,15,0)</f>
        <v>0</v>
      </c>
      <c r="G10">
        <f>VLOOKUP($A10,wt_data!$A$7:$S$173,14,0)</f>
        <v>0.12962963</v>
      </c>
      <c r="H10">
        <f>VLOOKUP($A10,wt_data!$A$7:$S$173,16,0)</f>
        <v>13.793103439999999</v>
      </c>
      <c r="J10" t="s">
        <v>219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0</v>
      </c>
      <c r="O10" t="e">
        <f t="shared" si="4"/>
        <v>#N/A</v>
      </c>
      <c r="P10" t="e">
        <f t="shared" si="4"/>
        <v>#N/A</v>
      </c>
      <c r="Q10" t="e">
        <f t="shared" si="4"/>
        <v>#N/A</v>
      </c>
      <c r="R10" t="e">
        <f t="shared" si="4"/>
        <v>#N/A</v>
      </c>
      <c r="S10" t="e">
        <f t="shared" si="4"/>
        <v>#N/A</v>
      </c>
      <c r="T10" s="2">
        <f t="array" ref="T10">MIN(IF(NOT(ISNA(K10:S10)),K10:S10))</f>
        <v>0</v>
      </c>
    </row>
    <row r="11" spans="1:20" x14ac:dyDescent="0.25">
      <c r="A11" t="s">
        <v>27</v>
      </c>
      <c r="B11" t="str">
        <f>LEFT(A11,FIND("_",A11)-1)</f>
        <v>BCK2</v>
      </c>
      <c r="C11" t="str">
        <f t="shared" si="1"/>
        <v>2</v>
      </c>
      <c r="D11" t="str">
        <f t="shared" si="2"/>
        <v>1</v>
      </c>
      <c r="E11" t="str">
        <f t="shared" si="3"/>
        <v>BCK221</v>
      </c>
      <c r="F11">
        <f>VLOOKUP($A11,wt_data!$A$7:$S$173,15,0)</f>
        <v>0.29870000000000002</v>
      </c>
      <c r="G11">
        <f>VLOOKUP($A11,wt_data!$A$7:$S$173,14,0)</f>
        <v>0.366666667</v>
      </c>
      <c r="H11">
        <f>VLOOKUP($A11,wt_data!$A$7:$S$173,16,0)</f>
        <v>62.068965480000003</v>
      </c>
      <c r="J11" t="s">
        <v>220</v>
      </c>
      <c r="K11">
        <f t="shared" si="4"/>
        <v>0</v>
      </c>
      <c r="L11">
        <f t="shared" si="4"/>
        <v>0</v>
      </c>
      <c r="M11">
        <f t="shared" si="4"/>
        <v>0</v>
      </c>
      <c r="N11" t="e">
        <f t="shared" si="4"/>
        <v>#N/A</v>
      </c>
      <c r="O11" t="e">
        <f t="shared" si="4"/>
        <v>#N/A</v>
      </c>
      <c r="P11" t="e">
        <f t="shared" si="4"/>
        <v>#N/A</v>
      </c>
      <c r="Q11" t="e">
        <f t="shared" si="4"/>
        <v>#N/A</v>
      </c>
      <c r="R11" t="e">
        <f t="shared" si="4"/>
        <v>#N/A</v>
      </c>
      <c r="S11" t="e">
        <f t="shared" si="4"/>
        <v>#N/A</v>
      </c>
      <c r="T11" s="2">
        <f t="array" ref="T11">MIN(IF(NOT(ISNA(K11:S11)),K11:S11))</f>
        <v>0</v>
      </c>
    </row>
    <row r="12" spans="1:20" x14ac:dyDescent="0.25">
      <c r="A12" t="s">
        <v>28</v>
      </c>
      <c r="B12" t="str">
        <f>LEFT(A12,FIND("_",A12)-1)</f>
        <v>BCK2</v>
      </c>
      <c r="C12" t="str">
        <f t="shared" si="1"/>
        <v>2</v>
      </c>
      <c r="D12" t="str">
        <f t="shared" si="2"/>
        <v>2</v>
      </c>
      <c r="E12" t="str">
        <f t="shared" si="3"/>
        <v>BCK222</v>
      </c>
      <c r="F12">
        <f>VLOOKUP($A12,wt_data!$A$7:$S$173,15,0)</f>
        <v>0.63870000000000005</v>
      </c>
      <c r="G12">
        <f>VLOOKUP($A12,wt_data!$A$7:$S$173,14,0)</f>
        <v>0.40217391299999999</v>
      </c>
      <c r="H12">
        <f>VLOOKUP($A12,wt_data!$A$7:$S$173,16,0)</f>
        <v>41.379310320000002</v>
      </c>
      <c r="J12" t="s">
        <v>224</v>
      </c>
      <c r="K12">
        <f t="shared" si="4"/>
        <v>0</v>
      </c>
      <c r="L12">
        <f t="shared" si="4"/>
        <v>0</v>
      </c>
      <c r="M12">
        <f t="shared" si="4"/>
        <v>0</v>
      </c>
      <c r="N12">
        <f t="shared" si="4"/>
        <v>0</v>
      </c>
      <c r="O12" t="e">
        <f t="shared" si="4"/>
        <v>#N/A</v>
      </c>
      <c r="P12" t="e">
        <f t="shared" si="4"/>
        <v>#N/A</v>
      </c>
      <c r="Q12" t="e">
        <f t="shared" si="4"/>
        <v>#N/A</v>
      </c>
      <c r="R12" t="e">
        <f t="shared" si="4"/>
        <v>#N/A</v>
      </c>
      <c r="S12" t="e">
        <f t="shared" si="4"/>
        <v>#N/A</v>
      </c>
      <c r="T12" s="2">
        <f t="array" ref="T12">MIN(IF(NOT(ISNA(K12:S12)),K12:S12))</f>
        <v>0</v>
      </c>
    </row>
    <row r="13" spans="1:20" x14ac:dyDescent="0.25">
      <c r="A13" t="s">
        <v>29</v>
      </c>
      <c r="B13" t="str">
        <f>LEFT(A13,FIND("_",A13)-1)</f>
        <v>BCK2</v>
      </c>
      <c r="C13" t="str">
        <f t="shared" si="1"/>
        <v>3</v>
      </c>
      <c r="D13" t="str">
        <f t="shared" si="2"/>
        <v>2</v>
      </c>
      <c r="E13" t="str">
        <f t="shared" si="3"/>
        <v>BCK232</v>
      </c>
      <c r="F13">
        <f>VLOOKUP($A13,wt_data!$A$7:$S$173,15,0)</f>
        <v>0.42399999999999999</v>
      </c>
      <c r="G13">
        <f>VLOOKUP($A13,wt_data!$A$7:$S$173,14,0)</f>
        <v>0.380434783</v>
      </c>
      <c r="H13">
        <f>VLOOKUP($A13,wt_data!$A$7:$S$173,16,0)</f>
        <v>41.379310320000002</v>
      </c>
      <c r="J13" t="s">
        <v>231</v>
      </c>
      <c r="K13">
        <f t="shared" si="4"/>
        <v>0</v>
      </c>
      <c r="L13">
        <f t="shared" si="4"/>
        <v>0</v>
      </c>
      <c r="M13" t="e">
        <f t="shared" si="4"/>
        <v>#N/A</v>
      </c>
      <c r="N13" t="e">
        <f t="shared" si="4"/>
        <v>#N/A</v>
      </c>
      <c r="O13">
        <f t="shared" si="4"/>
        <v>0</v>
      </c>
      <c r="P13">
        <f t="shared" si="4"/>
        <v>0</v>
      </c>
      <c r="Q13" t="e">
        <f t="shared" si="4"/>
        <v>#N/A</v>
      </c>
      <c r="R13" t="e">
        <f t="shared" si="4"/>
        <v>#N/A</v>
      </c>
      <c r="S13" t="e">
        <f t="shared" si="4"/>
        <v>#N/A</v>
      </c>
      <c r="T13" s="2">
        <f t="array" ref="T13">MIN(IF(NOT(ISNA(K13:S13)),K13:S13))</f>
        <v>0</v>
      </c>
    </row>
    <row r="14" spans="1:20" x14ac:dyDescent="0.25">
      <c r="A14" t="s">
        <v>124</v>
      </c>
      <c r="B14" t="str">
        <f>LEFT(A14,FIND("_",A14)-1)</f>
        <v>CDC20</v>
      </c>
      <c r="C14" t="str">
        <f t="shared" si="1"/>
        <v>1</v>
      </c>
      <c r="D14" t="str">
        <f t="shared" si="2"/>
        <v>1</v>
      </c>
      <c r="E14" t="str">
        <f t="shared" si="3"/>
        <v>CDC2011</v>
      </c>
      <c r="F14">
        <f>VLOOKUP($A14,wt_data!$A$7:$S$173,15,0)</f>
        <v>8.9999999999999998E-4</v>
      </c>
      <c r="G14">
        <f>VLOOKUP($A14,wt_data!$A$7:$S$173,14,0)</f>
        <v>0.23448275900000001</v>
      </c>
      <c r="H14">
        <f>VLOOKUP($A14,wt_data!$A$7:$S$173,16,0)</f>
        <v>0</v>
      </c>
      <c r="J14" t="s">
        <v>234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 t="e">
        <f t="shared" si="4"/>
        <v>#N/A</v>
      </c>
      <c r="P14" t="e">
        <f t="shared" si="4"/>
        <v>#N/A</v>
      </c>
      <c r="Q14" t="e">
        <f t="shared" si="4"/>
        <v>#N/A</v>
      </c>
      <c r="R14" t="e">
        <f t="shared" si="4"/>
        <v>#N/A</v>
      </c>
      <c r="S14" t="e">
        <f t="shared" si="4"/>
        <v>#N/A</v>
      </c>
      <c r="T14" s="2">
        <f t="array" ref="T14">MIN(IF(NOT(ISNA(K14:S14)),K14:S14))</f>
        <v>0</v>
      </c>
    </row>
    <row r="15" spans="1:20" x14ac:dyDescent="0.25">
      <c r="A15" t="s">
        <v>133</v>
      </c>
      <c r="B15" t="str">
        <f>LEFT(A15,FIND("_",A15)-1)</f>
        <v>CDC20</v>
      </c>
      <c r="C15" t="str">
        <f t="shared" si="1"/>
        <v>1</v>
      </c>
      <c r="D15" t="str">
        <f t="shared" si="2"/>
        <v>2</v>
      </c>
      <c r="E15" t="str">
        <f t="shared" si="3"/>
        <v>CDC2012</v>
      </c>
      <c r="F15">
        <f>VLOOKUP($A15,wt_data!$A$7:$S$173,15,0)</f>
        <v>2.5999999999999999E-3</v>
      </c>
      <c r="G15">
        <f>VLOOKUP($A15,wt_data!$A$7:$S$173,14,0)</f>
        <v>0.25287356300000002</v>
      </c>
      <c r="H15">
        <f>VLOOKUP($A15,wt_data!$A$7:$S$173,16,0)</f>
        <v>0</v>
      </c>
      <c r="J15" t="s">
        <v>198</v>
      </c>
      <c r="K15">
        <f t="shared" si="4"/>
        <v>0</v>
      </c>
      <c r="L15">
        <f t="shared" si="4"/>
        <v>1E-4</v>
      </c>
      <c r="M15" t="e">
        <f t="shared" si="4"/>
        <v>#N/A</v>
      </c>
      <c r="N15" t="e">
        <f t="shared" si="4"/>
        <v>#N/A</v>
      </c>
      <c r="O15" t="e">
        <f t="shared" si="4"/>
        <v>#N/A</v>
      </c>
      <c r="P15" t="e">
        <f t="shared" si="4"/>
        <v>#N/A</v>
      </c>
      <c r="Q15" t="e">
        <f t="shared" si="4"/>
        <v>#N/A</v>
      </c>
      <c r="R15" t="e">
        <f t="shared" si="4"/>
        <v>#N/A</v>
      </c>
      <c r="S15" t="e">
        <f t="shared" si="4"/>
        <v>#N/A</v>
      </c>
      <c r="T15" s="2">
        <f t="array" ref="T15">MIN(IF(NOT(ISNA(K15:S15)),K15:S15))</f>
        <v>0</v>
      </c>
    </row>
    <row r="16" spans="1:20" x14ac:dyDescent="0.25">
      <c r="A16" t="s">
        <v>182</v>
      </c>
      <c r="B16" t="str">
        <f>LEFT(A16,FIND("_",A16)-1)</f>
        <v>CDC28</v>
      </c>
      <c r="C16" t="str">
        <f t="shared" si="1"/>
        <v>1</v>
      </c>
      <c r="D16" t="str">
        <f t="shared" si="2"/>
        <v>1</v>
      </c>
      <c r="E16" t="str">
        <f t="shared" si="3"/>
        <v>CDC2811</v>
      </c>
      <c r="F16">
        <f>VLOOKUP($A16,wt_data!$A$7:$S$173,15,0)</f>
        <v>0.54400000000000004</v>
      </c>
      <c r="G16">
        <f>VLOOKUP($A16,wt_data!$A$7:$S$173,14,0)</f>
        <v>0.39153439200000001</v>
      </c>
      <c r="H16">
        <f>VLOOKUP($A16,wt_data!$A$7:$S$173,16,0)</f>
        <v>13.793103439999999</v>
      </c>
      <c r="J16" t="s">
        <v>222</v>
      </c>
      <c r="K16" t="e">
        <f t="shared" si="4"/>
        <v>#N/A</v>
      </c>
      <c r="L16" t="e">
        <f t="shared" si="4"/>
        <v>#N/A</v>
      </c>
      <c r="M16">
        <f t="shared" si="4"/>
        <v>0</v>
      </c>
      <c r="N16">
        <f t="shared" si="4"/>
        <v>0</v>
      </c>
      <c r="O16" t="e">
        <f t="shared" si="4"/>
        <v>#N/A</v>
      </c>
      <c r="P16">
        <f t="shared" si="4"/>
        <v>1E-4</v>
      </c>
      <c r="Q16" t="e">
        <f t="shared" si="4"/>
        <v>#N/A</v>
      </c>
      <c r="R16" t="e">
        <f t="shared" si="4"/>
        <v>#N/A</v>
      </c>
      <c r="S16" t="e">
        <f t="shared" si="4"/>
        <v>#N/A</v>
      </c>
      <c r="T16" s="2">
        <f t="array" ref="T16">MIN(IF(NOT(ISNA(K16:S16)),K16:S16))</f>
        <v>0</v>
      </c>
    </row>
    <row r="17" spans="1:20" x14ac:dyDescent="0.25">
      <c r="A17" t="s">
        <v>158</v>
      </c>
      <c r="B17" t="str">
        <f>LEFT(A17,FIND("_",A17)-1)</f>
        <v>CDC28</v>
      </c>
      <c r="C17" t="str">
        <f t="shared" si="1"/>
        <v>1</v>
      </c>
      <c r="D17" t="str">
        <f t="shared" si="2"/>
        <v>2</v>
      </c>
      <c r="E17" t="str">
        <f t="shared" si="3"/>
        <v>CDC2812</v>
      </c>
      <c r="F17">
        <f>VLOOKUP($A17,wt_data!$A$7:$S$173,15,0)</f>
        <v>0.25790000000000002</v>
      </c>
      <c r="G17">
        <f>VLOOKUP($A17,wt_data!$A$7:$S$173,14,0)</f>
        <v>0.36</v>
      </c>
      <c r="H17">
        <f>VLOOKUP($A17,wt_data!$A$7:$S$173,16,0)</f>
        <v>27.586206879999999</v>
      </c>
      <c r="J17" t="s">
        <v>223</v>
      </c>
      <c r="K17">
        <f t="shared" si="4"/>
        <v>0</v>
      </c>
      <c r="L17">
        <f t="shared" si="4"/>
        <v>2.0000000000000001E-4</v>
      </c>
      <c r="M17" t="e">
        <f t="shared" si="4"/>
        <v>#N/A</v>
      </c>
      <c r="N17" t="e">
        <f t="shared" si="4"/>
        <v>#N/A</v>
      </c>
      <c r="O17" t="e">
        <f t="shared" si="4"/>
        <v>#N/A</v>
      </c>
      <c r="P17" t="e">
        <f t="shared" si="4"/>
        <v>#N/A</v>
      </c>
      <c r="Q17" t="e">
        <f t="shared" si="4"/>
        <v>#N/A</v>
      </c>
      <c r="R17" t="e">
        <f t="shared" si="4"/>
        <v>#N/A</v>
      </c>
      <c r="S17" t="e">
        <f t="shared" si="4"/>
        <v>#N/A</v>
      </c>
      <c r="T17" s="2">
        <f t="array" ref="T17">MIN(IF(NOT(ISNA(K17:S17)),K17:S17))</f>
        <v>0</v>
      </c>
    </row>
    <row r="18" spans="1:20" x14ac:dyDescent="0.25">
      <c r="A18" t="s">
        <v>183</v>
      </c>
      <c r="B18" t="str">
        <f>LEFT(A18,FIND("_",A18)-1)</f>
        <v>CDC28</v>
      </c>
      <c r="C18" t="str">
        <f t="shared" si="1"/>
        <v>2</v>
      </c>
      <c r="D18" t="str">
        <f t="shared" si="2"/>
        <v>1</v>
      </c>
      <c r="E18" t="str">
        <f t="shared" si="3"/>
        <v>CDC2821</v>
      </c>
      <c r="F18">
        <f>VLOOKUP($A18,wt_data!$A$7:$S$173,15,0)</f>
        <v>0.62180000000000002</v>
      </c>
      <c r="G18">
        <f>VLOOKUP($A18,wt_data!$A$7:$S$173,14,0)</f>
        <v>0.40147783300000001</v>
      </c>
      <c r="H18">
        <f>VLOOKUP($A18,wt_data!$A$7:$S$173,16,0)</f>
        <v>6.8965517199999997</v>
      </c>
      <c r="J18" t="s">
        <v>217</v>
      </c>
      <c r="K18" t="e">
        <f t="shared" si="4"/>
        <v>#N/A</v>
      </c>
      <c r="L18" t="e">
        <f t="shared" si="4"/>
        <v>#N/A</v>
      </c>
      <c r="M18">
        <f t="shared" si="4"/>
        <v>1E-4</v>
      </c>
      <c r="N18">
        <f t="shared" si="4"/>
        <v>0</v>
      </c>
      <c r="O18" t="e">
        <f t="shared" si="4"/>
        <v>#N/A</v>
      </c>
      <c r="P18">
        <f t="shared" si="4"/>
        <v>2.9999999999999997E-4</v>
      </c>
      <c r="Q18" t="e">
        <f t="shared" si="4"/>
        <v>#N/A</v>
      </c>
      <c r="R18" t="e">
        <f t="shared" si="4"/>
        <v>#N/A</v>
      </c>
      <c r="S18" t="e">
        <f t="shared" si="4"/>
        <v>#N/A</v>
      </c>
      <c r="T18" s="2">
        <f t="array" ref="T18">MIN(IF(NOT(ISNA(K18:S18)),K18:S18))</f>
        <v>0</v>
      </c>
    </row>
    <row r="19" spans="1:20" x14ac:dyDescent="0.25">
      <c r="A19" t="s">
        <v>181</v>
      </c>
      <c r="B19" t="str">
        <f>LEFT(A19,FIND("_",A19)-1)</f>
        <v>CDC28</v>
      </c>
      <c r="C19" t="str">
        <f t="shared" si="1"/>
        <v>2</v>
      </c>
      <c r="D19" t="str">
        <f t="shared" si="2"/>
        <v>2</v>
      </c>
      <c r="E19" t="str">
        <f t="shared" si="3"/>
        <v>CDC2822</v>
      </c>
      <c r="F19">
        <f>VLOOKUP($A19,wt_data!$A$7:$S$173,15,0)</f>
        <v>0.46450000000000002</v>
      </c>
      <c r="G19">
        <f>VLOOKUP($A19,wt_data!$A$7:$S$173,14,0)</f>
        <v>0.38423645299999998</v>
      </c>
      <c r="H19">
        <f>VLOOKUP($A19,wt_data!$A$7:$S$173,16,0)</f>
        <v>6.8965517199999997</v>
      </c>
      <c r="J19" t="s">
        <v>229</v>
      </c>
      <c r="K19" t="e">
        <f t="shared" si="4"/>
        <v>#N/A</v>
      </c>
      <c r="L19">
        <f t="shared" si="4"/>
        <v>0</v>
      </c>
      <c r="M19">
        <f t="shared" si="4"/>
        <v>8.0000000000000004E-4</v>
      </c>
      <c r="N19" t="e">
        <f t="shared" si="4"/>
        <v>#N/A</v>
      </c>
      <c r="O19" t="e">
        <f t="shared" si="4"/>
        <v>#N/A</v>
      </c>
      <c r="P19" t="e">
        <f t="shared" si="4"/>
        <v>#N/A</v>
      </c>
      <c r="Q19" t="e">
        <f t="shared" si="4"/>
        <v>#N/A</v>
      </c>
      <c r="R19" t="e">
        <f t="shared" si="4"/>
        <v>#N/A</v>
      </c>
      <c r="S19" t="e">
        <f t="shared" si="4"/>
        <v>#N/A</v>
      </c>
      <c r="T19" s="2">
        <f t="array" ref="T19">MIN(IF(NOT(ISNA(K19:S19)),K19:S19))</f>
        <v>0</v>
      </c>
    </row>
    <row r="20" spans="1:20" x14ac:dyDescent="0.25">
      <c r="A20" t="s">
        <v>36</v>
      </c>
      <c r="B20" t="str">
        <f>LEFT(A20,FIND("_",A20)-1)</f>
        <v>CDH1</v>
      </c>
      <c r="C20" t="str">
        <f t="shared" si="1"/>
        <v>1</v>
      </c>
      <c r="D20" t="str">
        <f t="shared" si="2"/>
        <v>1</v>
      </c>
      <c r="E20" t="str">
        <f t="shared" si="3"/>
        <v>CDH111</v>
      </c>
      <c r="F20">
        <f>VLOOKUP($A20,wt_data!$A$7:$S$173,15,0)</f>
        <v>0.1016</v>
      </c>
      <c r="G20">
        <f>VLOOKUP($A20,wt_data!$A$7:$S$173,14,0)</f>
        <v>0.33333333300000001</v>
      </c>
      <c r="H20">
        <f>VLOOKUP($A20,wt_data!$A$7:$S$173,16,0)</f>
        <v>13.793103439999999</v>
      </c>
      <c r="J20" t="s">
        <v>197</v>
      </c>
      <c r="K20" t="e">
        <f t="shared" si="4"/>
        <v>#N/A</v>
      </c>
      <c r="L20" t="e">
        <f t="shared" si="4"/>
        <v>#N/A</v>
      </c>
      <c r="M20">
        <f t="shared" si="4"/>
        <v>0</v>
      </c>
      <c r="N20">
        <f t="shared" si="4"/>
        <v>8.9999999999999998E-4</v>
      </c>
      <c r="O20" t="e">
        <f t="shared" si="4"/>
        <v>#N/A</v>
      </c>
      <c r="P20" t="e">
        <f t="shared" si="4"/>
        <v>#N/A</v>
      </c>
      <c r="Q20">
        <f t="shared" si="4"/>
        <v>2.0000000000000001E-4</v>
      </c>
      <c r="R20">
        <f t="shared" si="4"/>
        <v>4.0000000000000002E-4</v>
      </c>
      <c r="S20">
        <f t="shared" si="4"/>
        <v>5.9999999999999995E-4</v>
      </c>
      <c r="T20" s="2">
        <f t="array" ref="T20">MIN(IF(NOT(ISNA(K20:S20)),K20:S20))</f>
        <v>0</v>
      </c>
    </row>
    <row r="21" spans="1:20" x14ac:dyDescent="0.25">
      <c r="A21" t="s">
        <v>37</v>
      </c>
      <c r="B21" t="str">
        <f>LEFT(A21,FIND("_",A21)-1)</f>
        <v>CDH1</v>
      </c>
      <c r="C21" t="str">
        <f t="shared" si="1"/>
        <v>1</v>
      </c>
      <c r="D21" t="str">
        <f t="shared" si="2"/>
        <v>2</v>
      </c>
      <c r="E21" t="str">
        <f t="shared" si="3"/>
        <v>CDH112</v>
      </c>
      <c r="F21">
        <f>VLOOKUP($A21,wt_data!$A$7:$S$173,15,0)</f>
        <v>0.8337</v>
      </c>
      <c r="G21">
        <f>VLOOKUP($A21,wt_data!$A$7:$S$173,14,0)</f>
        <v>0.42610837400000001</v>
      </c>
      <c r="H21">
        <f>VLOOKUP($A21,wt_data!$A$7:$S$173,16,0)</f>
        <v>6.8965517199999997</v>
      </c>
      <c r="J21" t="s">
        <v>196</v>
      </c>
      <c r="K21">
        <f t="shared" si="4"/>
        <v>1.1999999999999999E-3</v>
      </c>
      <c r="L21">
        <f t="shared" si="4"/>
        <v>0</v>
      </c>
      <c r="M21" t="e">
        <f t="shared" si="4"/>
        <v>#N/A</v>
      </c>
      <c r="N21" t="e">
        <f t="shared" si="4"/>
        <v>#N/A</v>
      </c>
      <c r="O21" t="e">
        <f t="shared" si="4"/>
        <v>#N/A</v>
      </c>
      <c r="P21" t="e">
        <f t="shared" si="4"/>
        <v>#N/A</v>
      </c>
      <c r="Q21" t="e">
        <f t="shared" si="4"/>
        <v>#N/A</v>
      </c>
      <c r="R21" t="e">
        <f t="shared" si="4"/>
        <v>#N/A</v>
      </c>
      <c r="S21" t="e">
        <f t="shared" si="4"/>
        <v>#N/A</v>
      </c>
      <c r="T21" s="2">
        <f t="array" ref="T21">MIN(IF(NOT(ISNA(K21:S21)),K21:S21))</f>
        <v>0</v>
      </c>
    </row>
    <row r="22" spans="1:20" x14ac:dyDescent="0.25">
      <c r="A22" t="s">
        <v>38</v>
      </c>
      <c r="B22" t="str">
        <f>LEFT(A22,FIND("_",A22)-1)</f>
        <v>CIC1</v>
      </c>
      <c r="C22" t="str">
        <f t="shared" si="1"/>
        <v>1</v>
      </c>
      <c r="D22" t="str">
        <f t="shared" si="2"/>
        <v>1</v>
      </c>
      <c r="E22" t="str">
        <f t="shared" si="3"/>
        <v>CIC111</v>
      </c>
      <c r="F22">
        <f>VLOOKUP($A22,wt_data!$A$7:$S$173,15,0)</f>
        <v>0.99980000000000002</v>
      </c>
      <c r="G22">
        <f>VLOOKUP($A22,wt_data!$A$7:$S$173,14,0)</f>
        <v>0.51264367799999999</v>
      </c>
      <c r="H22">
        <f>VLOOKUP($A22,wt_data!$A$7:$S$173,16,0)</f>
        <v>0</v>
      </c>
      <c r="J22" t="s">
        <v>214</v>
      </c>
      <c r="K22">
        <f t="shared" si="4"/>
        <v>0</v>
      </c>
      <c r="L22">
        <f t="shared" si="4"/>
        <v>1.8700000000000001E-2</v>
      </c>
      <c r="M22" t="e">
        <f t="shared" si="4"/>
        <v>#N/A</v>
      </c>
      <c r="N22" t="e">
        <f t="shared" si="4"/>
        <v>#N/A</v>
      </c>
      <c r="O22" t="e">
        <f t="shared" si="4"/>
        <v>#N/A</v>
      </c>
      <c r="P22" t="e">
        <f t="shared" si="4"/>
        <v>#N/A</v>
      </c>
      <c r="Q22" t="e">
        <f t="shared" si="4"/>
        <v>#N/A</v>
      </c>
      <c r="R22" t="e">
        <f t="shared" si="4"/>
        <v>#N/A</v>
      </c>
      <c r="S22" t="e">
        <f t="shared" si="4"/>
        <v>#N/A</v>
      </c>
      <c r="T22" s="2">
        <f t="array" ref="T22">MIN(IF(NOT(ISNA(K22:S22)),K22:S22))</f>
        <v>0</v>
      </c>
    </row>
    <row r="23" spans="1:20" x14ac:dyDescent="0.25">
      <c r="A23" t="s">
        <v>39</v>
      </c>
      <c r="B23" t="str">
        <f>LEFT(A23,FIND("_",A23)-1)</f>
        <v>CIC1</v>
      </c>
      <c r="C23" t="str">
        <f t="shared" si="1"/>
        <v>1</v>
      </c>
      <c r="D23" t="str">
        <f t="shared" si="2"/>
        <v>2</v>
      </c>
      <c r="E23" t="str">
        <f t="shared" si="3"/>
        <v>CIC112</v>
      </c>
      <c r="F23">
        <f>VLOOKUP($A23,wt_data!$A$7:$S$173,15,0)</f>
        <v>9.7999999999999997E-3</v>
      </c>
      <c r="G23">
        <f>VLOOKUP($A23,wt_data!$A$7:$S$173,14,0)</f>
        <v>0.279202279</v>
      </c>
      <c r="H23">
        <f>VLOOKUP($A23,wt_data!$A$7:$S$173,16,0)</f>
        <v>20.689655160000001</v>
      </c>
      <c r="J23" t="s">
        <v>226</v>
      </c>
      <c r="K23" t="e">
        <f t="shared" si="4"/>
        <v>#N/A</v>
      </c>
      <c r="L23">
        <f t="shared" si="4"/>
        <v>8.8400000000000006E-2</v>
      </c>
      <c r="M23">
        <f t="shared" si="4"/>
        <v>0</v>
      </c>
      <c r="N23">
        <f t="shared" si="4"/>
        <v>0</v>
      </c>
      <c r="O23" t="e">
        <f t="shared" si="4"/>
        <v>#N/A</v>
      </c>
      <c r="P23" t="e">
        <f t="shared" si="4"/>
        <v>#N/A</v>
      </c>
      <c r="Q23" t="e">
        <f t="shared" si="4"/>
        <v>#N/A</v>
      </c>
      <c r="R23" t="e">
        <f t="shared" si="4"/>
        <v>#N/A</v>
      </c>
      <c r="S23" t="e">
        <f t="shared" si="4"/>
        <v>#N/A</v>
      </c>
      <c r="T23" s="2">
        <f t="array" ref="T23">MIN(IF(NOT(ISNA(K23:S23)),K23:S23))</f>
        <v>0</v>
      </c>
    </row>
    <row r="24" spans="1:20" x14ac:dyDescent="0.25">
      <c r="A24" t="s">
        <v>40</v>
      </c>
      <c r="B24" t="str">
        <f>LEFT(A24,FIND("_",A24)-1)</f>
        <v>CIC1</v>
      </c>
      <c r="C24" t="str">
        <f t="shared" si="1"/>
        <v>2</v>
      </c>
      <c r="D24" t="str">
        <f t="shared" si="2"/>
        <v>1</v>
      </c>
      <c r="E24" t="str">
        <f t="shared" si="3"/>
        <v>CIC121</v>
      </c>
      <c r="F24">
        <f>VLOOKUP($A24,wt_data!$A$7:$S$173,15,0)</f>
        <v>0.96740000000000004</v>
      </c>
      <c r="G24">
        <f>VLOOKUP($A24,wt_data!$A$7:$S$173,14,0)</f>
        <v>0.45666666700000003</v>
      </c>
      <c r="H24">
        <f>VLOOKUP($A24,wt_data!$A$7:$S$173,16,0)</f>
        <v>34.482758599999997</v>
      </c>
      <c r="J24" t="s">
        <v>206</v>
      </c>
      <c r="K24">
        <f t="shared" si="4"/>
        <v>1.1599999999999999E-2</v>
      </c>
      <c r="L24">
        <f t="shared" si="4"/>
        <v>1.5E-3</v>
      </c>
      <c r="M24">
        <f t="shared" si="4"/>
        <v>2.0000000000000001E-4</v>
      </c>
      <c r="N24">
        <f t="shared" si="4"/>
        <v>0</v>
      </c>
      <c r="O24" t="e">
        <f t="shared" si="4"/>
        <v>#N/A</v>
      </c>
      <c r="P24">
        <f t="shared" si="4"/>
        <v>9.9400000000000002E-2</v>
      </c>
      <c r="Q24" t="e">
        <f t="shared" si="4"/>
        <v>#N/A</v>
      </c>
      <c r="R24" t="e">
        <f t="shared" si="4"/>
        <v>#N/A</v>
      </c>
      <c r="S24" t="e">
        <f t="shared" si="4"/>
        <v>#N/A</v>
      </c>
      <c r="T24" s="2">
        <f t="array" ref="T24">MIN(IF(NOT(ISNA(K24:S24)),K24:S24))</f>
        <v>0</v>
      </c>
    </row>
    <row r="25" spans="1:20" x14ac:dyDescent="0.25">
      <c r="A25" t="s">
        <v>41</v>
      </c>
      <c r="B25" t="str">
        <f>LEFT(A25,FIND("_",A25)-1)</f>
        <v>CIC1</v>
      </c>
      <c r="C25" t="str">
        <f t="shared" si="1"/>
        <v>2</v>
      </c>
      <c r="D25" t="str">
        <f t="shared" si="2"/>
        <v>2</v>
      </c>
      <c r="E25" t="str">
        <f t="shared" si="3"/>
        <v>CIC122</v>
      </c>
      <c r="F25">
        <f>VLOOKUP($A25,wt_data!$A$7:$S$173,15,0)</f>
        <v>2.2200000000000001E-2</v>
      </c>
      <c r="G25">
        <f>VLOOKUP($A25,wt_data!$A$7:$S$173,14,0)</f>
        <v>0.293447293</v>
      </c>
      <c r="H25">
        <f>VLOOKUP($A25,wt_data!$A$7:$S$173,16,0)</f>
        <v>20.689655160000001</v>
      </c>
      <c r="J25" t="s">
        <v>230</v>
      </c>
      <c r="K25">
        <f t="shared" si="4"/>
        <v>1.1000000000000001E-3</v>
      </c>
      <c r="L25">
        <f t="shared" si="4"/>
        <v>0</v>
      </c>
      <c r="M25">
        <f t="shared" si="4"/>
        <v>2.9999999999999997E-4</v>
      </c>
      <c r="N25">
        <f t="shared" si="4"/>
        <v>0</v>
      </c>
      <c r="O25">
        <f t="shared" si="4"/>
        <v>3.2000000000000002E-3</v>
      </c>
      <c r="P25">
        <f t="shared" si="4"/>
        <v>0.24759999999999999</v>
      </c>
      <c r="Q25" t="e">
        <f t="shared" si="4"/>
        <v>#N/A</v>
      </c>
      <c r="R25" t="e">
        <f t="shared" si="4"/>
        <v>#N/A</v>
      </c>
      <c r="S25" t="e">
        <f t="shared" si="4"/>
        <v>#N/A</v>
      </c>
      <c r="T25" s="2">
        <f t="array" ref="T25">MIN(IF(NOT(ISNA(K25:S25)),K25:S25))</f>
        <v>0</v>
      </c>
    </row>
    <row r="26" spans="1:20" x14ac:dyDescent="0.25">
      <c r="A26" t="s">
        <v>127</v>
      </c>
      <c r="B26" t="str">
        <f>LEFT(A26,FIND("_",A26)-1)</f>
        <v>CIN8</v>
      </c>
      <c r="C26" t="str">
        <f t="shared" si="1"/>
        <v>1</v>
      </c>
      <c r="D26" t="str">
        <f t="shared" si="2"/>
        <v>1</v>
      </c>
      <c r="E26" t="str">
        <f t="shared" si="3"/>
        <v>CIN811</v>
      </c>
      <c r="F26">
        <f>VLOOKUP($A26,wt_data!$A$7:$S$173,15,0)</f>
        <v>1.1999999999999999E-3</v>
      </c>
      <c r="G26">
        <f>VLOOKUP($A26,wt_data!$A$7:$S$173,14,0)</f>
        <v>0.243076923</v>
      </c>
      <c r="H26">
        <f>VLOOKUP($A26,wt_data!$A$7:$S$173,16,0)</f>
        <v>27.586206879999999</v>
      </c>
      <c r="J26" t="s">
        <v>216</v>
      </c>
      <c r="K26">
        <f t="shared" si="4"/>
        <v>0.31430000000000002</v>
      </c>
      <c r="L26">
        <f t="shared" si="4"/>
        <v>0.28339999999999999</v>
      </c>
      <c r="M26">
        <f t="shared" si="4"/>
        <v>0</v>
      </c>
      <c r="N26">
        <f t="shared" si="4"/>
        <v>0.4415</v>
      </c>
      <c r="O26" t="e">
        <f t="shared" si="4"/>
        <v>#N/A</v>
      </c>
      <c r="P26" t="e">
        <f t="shared" si="4"/>
        <v>#N/A</v>
      </c>
      <c r="Q26" t="e">
        <f t="shared" si="4"/>
        <v>#N/A</v>
      </c>
      <c r="R26" t="e">
        <f t="shared" si="4"/>
        <v>#N/A</v>
      </c>
      <c r="S26" t="e">
        <f t="shared" si="4"/>
        <v>#N/A</v>
      </c>
      <c r="T26" s="2">
        <f t="array" ref="T26">MIN(IF(NOT(ISNA(K26:S26)),K26:S26))</f>
        <v>0</v>
      </c>
    </row>
    <row r="27" spans="1:20" x14ac:dyDescent="0.25">
      <c r="A27" t="s">
        <v>30</v>
      </c>
      <c r="B27" t="str">
        <f>LEFT(A27,FIND("_",A27)-1)</f>
        <v>CIN8</v>
      </c>
      <c r="C27" t="str">
        <f t="shared" si="1"/>
        <v>1</v>
      </c>
      <c r="D27" t="str">
        <f t="shared" si="2"/>
        <v>2</v>
      </c>
      <c r="E27" t="str">
        <f t="shared" si="3"/>
        <v>CIN812</v>
      </c>
      <c r="F27">
        <f>VLOOKUP($A27,wt_data!$A$7:$S$173,15,0)</f>
        <v>0</v>
      </c>
      <c r="G27">
        <f>VLOOKUP($A27,wt_data!$A$7:$S$173,14,0)</f>
        <v>8.3076922999999997E-2</v>
      </c>
      <c r="H27">
        <f>VLOOKUP($A27,wt_data!$A$7:$S$173,16,0)</f>
        <v>27.586206879999999</v>
      </c>
      <c r="J27" t="s">
        <v>239</v>
      </c>
      <c r="K27">
        <f t="shared" si="4"/>
        <v>0</v>
      </c>
      <c r="L27">
        <f t="shared" si="4"/>
        <v>1E-3</v>
      </c>
      <c r="M27">
        <f t="shared" si="4"/>
        <v>1.6000000000000001E-3</v>
      </c>
      <c r="N27">
        <f t="shared" si="4"/>
        <v>0</v>
      </c>
      <c r="O27" t="e">
        <f t="shared" si="4"/>
        <v>#N/A</v>
      </c>
      <c r="P27">
        <f t="shared" si="4"/>
        <v>0.73399999999999999</v>
      </c>
      <c r="Q27" t="e">
        <f t="shared" si="4"/>
        <v>#N/A</v>
      </c>
      <c r="R27" t="e">
        <f t="shared" si="4"/>
        <v>#N/A</v>
      </c>
      <c r="S27" t="e">
        <f t="shared" si="4"/>
        <v>#N/A</v>
      </c>
      <c r="T27" s="2">
        <f t="array" ref="T27">MIN(IF(NOT(ISNA(K27:S27)),K27:S27))</f>
        <v>0</v>
      </c>
    </row>
    <row r="28" spans="1:20" x14ac:dyDescent="0.25">
      <c r="A28" t="s">
        <v>44</v>
      </c>
      <c r="B28" t="str">
        <f>LEFT(A28,FIND("_",A28)-1)</f>
        <v>CLB2</v>
      </c>
      <c r="C28" t="str">
        <f t="shared" si="1"/>
        <v>2</v>
      </c>
      <c r="D28" t="str">
        <f t="shared" si="2"/>
        <v>1</v>
      </c>
      <c r="E28" t="str">
        <f t="shared" si="3"/>
        <v>CLB221</v>
      </c>
      <c r="F28">
        <f>VLOOKUP($A28,wt_data!$A$7:$S$173,15,0)</f>
        <v>0</v>
      </c>
      <c r="G28">
        <f>VLOOKUP($A28,wt_data!$A$7:$S$173,14,0)</f>
        <v>0.17195767200000001</v>
      </c>
      <c r="H28">
        <f>VLOOKUP($A28,wt_data!$A$7:$S$173,16,0)</f>
        <v>13.793103439999999</v>
      </c>
      <c r="J28" t="s">
        <v>238</v>
      </c>
      <c r="K28">
        <f t="shared" si="4"/>
        <v>0.94730000000000003</v>
      </c>
      <c r="L28" t="e">
        <f t="shared" si="4"/>
        <v>#N/A</v>
      </c>
      <c r="M28">
        <f t="shared" si="4"/>
        <v>0.2117</v>
      </c>
      <c r="N28">
        <f t="shared" si="4"/>
        <v>0.9829</v>
      </c>
      <c r="O28" t="e">
        <f t="shared" si="4"/>
        <v>#N/A</v>
      </c>
      <c r="P28" t="e">
        <f t="shared" si="4"/>
        <v>#N/A</v>
      </c>
      <c r="Q28">
        <f t="shared" si="4"/>
        <v>1E-4</v>
      </c>
      <c r="R28">
        <f t="shared" si="4"/>
        <v>0</v>
      </c>
      <c r="S28">
        <f t="shared" si="4"/>
        <v>0.27729999999999999</v>
      </c>
      <c r="T28" s="2">
        <f t="array" ref="T28">MIN(IF(NOT(ISNA(K28:S28)),K28:S28))</f>
        <v>0</v>
      </c>
    </row>
    <row r="29" spans="1:20" x14ac:dyDescent="0.25">
      <c r="A29" t="s">
        <v>45</v>
      </c>
      <c r="B29" t="str">
        <f>LEFT(A29,FIND("_",A29)-1)</f>
        <v>CLB2</v>
      </c>
      <c r="C29" t="str">
        <f t="shared" si="1"/>
        <v>2</v>
      </c>
      <c r="D29" t="str">
        <f t="shared" si="2"/>
        <v>2</v>
      </c>
      <c r="E29" t="str">
        <f t="shared" si="3"/>
        <v>CLB222</v>
      </c>
      <c r="F29">
        <f>VLOOKUP($A29,wt_data!$A$7:$S$173,15,0)</f>
        <v>8.9999999999999998E-4</v>
      </c>
      <c r="G29">
        <f>VLOOKUP($A29,wt_data!$A$7:$S$173,14,0)</f>
        <v>0.232804233</v>
      </c>
      <c r="H29">
        <f>VLOOKUP($A29,wt_data!$A$7:$S$173,16,0)</f>
        <v>13.793103439999999</v>
      </c>
      <c r="J29" t="s">
        <v>209</v>
      </c>
      <c r="K29">
        <f t="shared" si="4"/>
        <v>2.0000000000000001E-4</v>
      </c>
      <c r="L29">
        <f t="shared" si="4"/>
        <v>0.86539999999999995</v>
      </c>
      <c r="M29">
        <f t="shared" si="4"/>
        <v>0.30769999999999997</v>
      </c>
      <c r="N29">
        <f t="shared" si="4"/>
        <v>0.43840000000000001</v>
      </c>
      <c r="O29" t="e">
        <f t="shared" si="4"/>
        <v>#N/A</v>
      </c>
      <c r="P29" t="e">
        <f t="shared" si="4"/>
        <v>#N/A</v>
      </c>
      <c r="Q29" t="e">
        <f t="shared" si="4"/>
        <v>#N/A</v>
      </c>
      <c r="R29" t="e">
        <f t="shared" si="4"/>
        <v>#N/A</v>
      </c>
      <c r="S29" t="e">
        <f t="shared" si="4"/>
        <v>#N/A</v>
      </c>
      <c r="T29" s="2">
        <f t="array" ref="T29">MIN(IF(NOT(ISNA(K29:S29)),K29:S29))</f>
        <v>2.0000000000000001E-4</v>
      </c>
    </row>
    <row r="30" spans="1:20" x14ac:dyDescent="0.25">
      <c r="A30" t="s">
        <v>112</v>
      </c>
      <c r="B30" t="str">
        <f>LEFT(A30,FIND("_",A30)-1)</f>
        <v>CLB2</v>
      </c>
      <c r="C30" t="str">
        <f t="shared" si="1"/>
        <v>wb</v>
      </c>
      <c r="D30" t="str">
        <f t="shared" si="2"/>
        <v>1</v>
      </c>
      <c r="E30" t="str">
        <f t="shared" si="3"/>
        <v>CLB2wb1</v>
      </c>
      <c r="F30">
        <f>VLOOKUP($A30,wt_data!$A$7:$S$173,15,0)</f>
        <v>2.0000000000000001E-4</v>
      </c>
      <c r="G30">
        <f>VLOOKUP($A30,wt_data!$A$7:$S$173,14,0)</f>
        <v>0.270935961</v>
      </c>
      <c r="H30">
        <f>VLOOKUP($A30,wt_data!$A$7:$S$173,16,0)</f>
        <v>6.8965517199999997</v>
      </c>
      <c r="J30" t="s">
        <v>207</v>
      </c>
      <c r="K30">
        <f t="shared" si="4"/>
        <v>0.14099999999999999</v>
      </c>
      <c r="L30">
        <f t="shared" si="4"/>
        <v>2.9999999999999997E-4</v>
      </c>
      <c r="M30">
        <f t="shared" si="4"/>
        <v>1.2500000000000001E-2</v>
      </c>
      <c r="N30" t="e">
        <f t="shared" si="4"/>
        <v>#N/A</v>
      </c>
      <c r="O30" t="e">
        <f t="shared" si="4"/>
        <v>#N/A</v>
      </c>
      <c r="P30" t="e">
        <f t="shared" si="4"/>
        <v>#N/A</v>
      </c>
      <c r="Q30" t="e">
        <f t="shared" si="4"/>
        <v>#N/A</v>
      </c>
      <c r="R30" t="e">
        <f t="shared" si="4"/>
        <v>#N/A</v>
      </c>
      <c r="S30" t="e">
        <f t="shared" si="4"/>
        <v>#N/A</v>
      </c>
      <c r="T30" s="2">
        <f t="array" ref="T30">MIN(IF(NOT(ISNA(K30:S30)),K30:S30))</f>
        <v>2.9999999999999997E-4</v>
      </c>
    </row>
    <row r="31" spans="1:20" x14ac:dyDescent="0.25">
      <c r="A31" t="s">
        <v>120</v>
      </c>
      <c r="B31" t="str">
        <f>LEFT(A31,FIND("_",A31)-1)</f>
        <v>CLB2</v>
      </c>
      <c r="C31" t="str">
        <f t="shared" si="1"/>
        <v>wb</v>
      </c>
      <c r="D31" t="str">
        <f t="shared" si="2"/>
        <v>2</v>
      </c>
      <c r="E31" t="str">
        <f t="shared" si="3"/>
        <v>CLB2wb2</v>
      </c>
      <c r="F31">
        <f>VLOOKUP($A31,wt_data!$A$7:$S$173,15,0)</f>
        <v>4.0000000000000002E-4</v>
      </c>
      <c r="G31">
        <f>VLOOKUP($A31,wt_data!$A$7:$S$173,14,0)</f>
        <v>0.24827586200000001</v>
      </c>
      <c r="H31">
        <f>VLOOKUP($A31,wt_data!$A$7:$S$173,16,0)</f>
        <v>0</v>
      </c>
      <c r="J31" t="s">
        <v>232</v>
      </c>
      <c r="K31">
        <f t="shared" si="4"/>
        <v>0.51029999999999998</v>
      </c>
      <c r="L31">
        <f t="shared" si="4"/>
        <v>0.72219999999999995</v>
      </c>
      <c r="M31">
        <f t="shared" si="4"/>
        <v>8.0000000000000004E-4</v>
      </c>
      <c r="N31">
        <f t="shared" si="4"/>
        <v>2.3E-2</v>
      </c>
      <c r="O31" t="e">
        <f t="shared" si="4"/>
        <v>#N/A</v>
      </c>
      <c r="P31">
        <f t="shared" si="4"/>
        <v>2.9999999999999997E-4</v>
      </c>
      <c r="Q31" t="e">
        <f t="shared" si="4"/>
        <v>#N/A</v>
      </c>
      <c r="R31" t="e">
        <f t="shared" si="4"/>
        <v>#N/A</v>
      </c>
      <c r="S31" t="e">
        <f t="shared" si="4"/>
        <v>#N/A</v>
      </c>
      <c r="T31" s="2">
        <f t="array" ref="T31">MIN(IF(NOT(ISNA(K31:S31)),K31:S31))</f>
        <v>2.9999999999999997E-4</v>
      </c>
    </row>
    <row r="32" spans="1:20" x14ac:dyDescent="0.25">
      <c r="A32" t="s">
        <v>122</v>
      </c>
      <c r="B32" t="str">
        <f>LEFT(A32,FIND("_",A32)-1)</f>
        <v>CLB2</v>
      </c>
      <c r="C32" t="str">
        <f t="shared" si="1"/>
        <v>wb</v>
      </c>
      <c r="D32" t="str">
        <f t="shared" si="2"/>
        <v>3</v>
      </c>
      <c r="E32" t="str">
        <f t="shared" si="3"/>
        <v>CLB2wb3</v>
      </c>
      <c r="F32">
        <f>VLOOKUP($A32,wt_data!$A$7:$S$173,15,0)</f>
        <v>5.9999999999999995E-4</v>
      </c>
      <c r="G32">
        <f>VLOOKUP($A32,wt_data!$A$7:$S$173,14,0)</f>
        <v>0.31216931199999998</v>
      </c>
      <c r="H32">
        <f>VLOOKUP($A32,wt_data!$A$7:$S$173,16,0)</f>
        <v>13.793103439999999</v>
      </c>
      <c r="J32" t="s">
        <v>237</v>
      </c>
      <c r="K32">
        <f t="shared" si="4"/>
        <v>0.499</v>
      </c>
      <c r="L32">
        <f t="shared" ref="L32:S47" si="5">VLOOKUP($J32&amp;L$4,$E$5:$H$171,2,0)</f>
        <v>6.9999999999999999E-4</v>
      </c>
      <c r="M32" t="e">
        <f t="shared" si="5"/>
        <v>#N/A</v>
      </c>
      <c r="N32" t="e">
        <f t="shared" si="5"/>
        <v>#N/A</v>
      </c>
      <c r="O32" t="e">
        <f t="shared" si="5"/>
        <v>#N/A</v>
      </c>
      <c r="P32" t="e">
        <f t="shared" si="5"/>
        <v>#N/A</v>
      </c>
      <c r="Q32" t="e">
        <f t="shared" si="5"/>
        <v>#N/A</v>
      </c>
      <c r="R32" t="e">
        <f t="shared" si="5"/>
        <v>#N/A</v>
      </c>
      <c r="S32" t="e">
        <f t="shared" si="5"/>
        <v>#N/A</v>
      </c>
      <c r="T32" s="2">
        <f t="array" ref="T32">MIN(IF(NOT(ISNA(K32:S32)),K32:S32))</f>
        <v>6.9999999999999999E-4</v>
      </c>
    </row>
    <row r="33" spans="1:20" x14ac:dyDescent="0.25">
      <c r="A33" t="s">
        <v>31</v>
      </c>
      <c r="B33" t="str">
        <f>LEFT(A33,FIND("_",A33)-1)</f>
        <v>CLB5</v>
      </c>
      <c r="C33" t="str">
        <f t="shared" si="1"/>
        <v>1</v>
      </c>
      <c r="D33" t="str">
        <f t="shared" si="2"/>
        <v>1</v>
      </c>
      <c r="E33" t="str">
        <f t="shared" si="3"/>
        <v>CLB511</v>
      </c>
      <c r="F33">
        <f>VLOOKUP($A33,wt_data!$A$7:$S$173,15,0)</f>
        <v>0</v>
      </c>
      <c r="G33">
        <f>VLOOKUP($A33,wt_data!$A$7:$S$173,14,0)</f>
        <v>0.16809116800000001</v>
      </c>
      <c r="H33">
        <f>VLOOKUP($A33,wt_data!$A$7:$S$173,16,0)</f>
        <v>20.689655160000001</v>
      </c>
      <c r="J33" t="s">
        <v>192</v>
      </c>
      <c r="K33">
        <f t="shared" si="4"/>
        <v>8.9999999999999998E-4</v>
      </c>
      <c r="L33">
        <f t="shared" si="5"/>
        <v>2.5999999999999999E-3</v>
      </c>
      <c r="M33" t="e">
        <f t="shared" si="5"/>
        <v>#N/A</v>
      </c>
      <c r="N33" t="e">
        <f t="shared" si="5"/>
        <v>#N/A</v>
      </c>
      <c r="O33" t="e">
        <f t="shared" si="5"/>
        <v>#N/A</v>
      </c>
      <c r="P33" t="e">
        <f t="shared" si="5"/>
        <v>#N/A</v>
      </c>
      <c r="Q33" t="e">
        <f t="shared" si="5"/>
        <v>#N/A</v>
      </c>
      <c r="R33" t="e">
        <f t="shared" si="5"/>
        <v>#N/A</v>
      </c>
      <c r="S33" t="e">
        <f t="shared" si="5"/>
        <v>#N/A</v>
      </c>
      <c r="T33" s="2">
        <f t="array" ref="T33">MIN(IF(NOT(ISNA(K33:S33)),K33:S33))</f>
        <v>8.9999999999999998E-4</v>
      </c>
    </row>
    <row r="34" spans="1:20" x14ac:dyDescent="0.25">
      <c r="A34" t="s">
        <v>109</v>
      </c>
      <c r="B34" t="str">
        <f>LEFT(A34,FIND("_",A34)-1)</f>
        <v>CLB5</v>
      </c>
      <c r="C34" t="str">
        <f t="shared" si="1"/>
        <v>1</v>
      </c>
      <c r="D34" t="str">
        <f t="shared" si="2"/>
        <v>2</v>
      </c>
      <c r="E34" t="str">
        <f t="shared" si="3"/>
        <v>CLB512</v>
      </c>
      <c r="F34">
        <f>VLOOKUP($A34,wt_data!$A$7:$S$173,15,0)</f>
        <v>1E-4</v>
      </c>
      <c r="G34">
        <f>VLOOKUP($A34,wt_data!$A$7:$S$173,14,0)</f>
        <v>0.169230769</v>
      </c>
      <c r="H34">
        <f>VLOOKUP($A34,wt_data!$A$7:$S$173,16,0)</f>
        <v>27.586206879999999</v>
      </c>
      <c r="J34" t="s">
        <v>221</v>
      </c>
      <c r="K34" t="e">
        <f t="shared" si="4"/>
        <v>#N/A</v>
      </c>
      <c r="L34" t="e">
        <f t="shared" si="5"/>
        <v>#N/A</v>
      </c>
      <c r="M34">
        <f t="shared" si="5"/>
        <v>2.5999999999999999E-3</v>
      </c>
      <c r="N34">
        <f t="shared" si="5"/>
        <v>1.2999999999999999E-3</v>
      </c>
      <c r="O34" t="e">
        <f t="shared" si="5"/>
        <v>#N/A</v>
      </c>
      <c r="P34" t="e">
        <f t="shared" si="5"/>
        <v>#N/A</v>
      </c>
      <c r="Q34" t="e">
        <f t="shared" si="5"/>
        <v>#N/A</v>
      </c>
      <c r="R34" t="e">
        <f t="shared" si="5"/>
        <v>#N/A</v>
      </c>
      <c r="S34" t="e">
        <f t="shared" si="5"/>
        <v>#N/A</v>
      </c>
      <c r="T34" s="2">
        <f t="array" ref="T34">MIN(IF(NOT(ISNA(K34:S34)),K34:S34))</f>
        <v>1.2999999999999999E-3</v>
      </c>
    </row>
    <row r="35" spans="1:20" x14ac:dyDescent="0.25">
      <c r="A35" t="s">
        <v>51</v>
      </c>
      <c r="B35" t="str">
        <f>LEFT(A35,FIND("_",A35)-1)</f>
        <v>CLB6</v>
      </c>
      <c r="C35" t="str">
        <f t="shared" si="1"/>
        <v>1</v>
      </c>
      <c r="D35" t="str">
        <f t="shared" si="2"/>
        <v>1</v>
      </c>
      <c r="E35" t="str">
        <f t="shared" si="3"/>
        <v>CLB611</v>
      </c>
      <c r="F35">
        <f>VLOOKUP($A35,wt_data!$A$7:$S$173,15,0)</f>
        <v>0.11310000000000001</v>
      </c>
      <c r="G35">
        <f>VLOOKUP($A35,wt_data!$A$7:$S$173,14,0)</f>
        <v>0.33497536900000002</v>
      </c>
      <c r="H35">
        <f>VLOOKUP($A35,wt_data!$A$7:$S$173,16,0)</f>
        <v>6.8965517199999997</v>
      </c>
      <c r="J35" t="s">
        <v>208</v>
      </c>
      <c r="K35">
        <f t="shared" si="4"/>
        <v>2.8999999999999998E-3</v>
      </c>
      <c r="L35">
        <f t="shared" si="5"/>
        <v>1.0999999999999999E-2</v>
      </c>
      <c r="M35">
        <f t="shared" si="5"/>
        <v>1.55E-2</v>
      </c>
      <c r="N35">
        <f t="shared" si="5"/>
        <v>7.9000000000000008E-3</v>
      </c>
      <c r="O35" t="e">
        <f t="shared" si="5"/>
        <v>#N/A</v>
      </c>
      <c r="P35" t="e">
        <f t="shared" si="5"/>
        <v>#N/A</v>
      </c>
      <c r="Q35" t="e">
        <f t="shared" si="5"/>
        <v>#N/A</v>
      </c>
      <c r="R35" t="e">
        <f t="shared" si="5"/>
        <v>#N/A</v>
      </c>
      <c r="S35" t="e">
        <f t="shared" si="5"/>
        <v>#N/A</v>
      </c>
      <c r="T35" s="2">
        <f t="array" ref="T35">MIN(IF(NOT(ISNA(K35:S35)),K35:S35))</f>
        <v>2.8999999999999998E-3</v>
      </c>
    </row>
    <row r="36" spans="1:20" x14ac:dyDescent="0.25">
      <c r="A36" t="s">
        <v>52</v>
      </c>
      <c r="B36" t="str">
        <f>LEFT(A36,FIND("_",A36)-1)</f>
        <v>CLB6</v>
      </c>
      <c r="C36" t="str">
        <f t="shared" si="1"/>
        <v>1</v>
      </c>
      <c r="D36" t="str">
        <f t="shared" si="2"/>
        <v>2</v>
      </c>
      <c r="E36" t="str">
        <f t="shared" si="3"/>
        <v>CLB612</v>
      </c>
      <c r="F36">
        <f>VLOOKUP($A36,wt_data!$A$7:$S$173,15,0)</f>
        <v>0.79159999999999997</v>
      </c>
      <c r="G36">
        <f>VLOOKUP($A36,wt_data!$A$7:$S$173,14,0)</f>
        <v>0.42</v>
      </c>
      <c r="H36">
        <f>VLOOKUP($A36,wt_data!$A$7:$S$173,16,0)</f>
        <v>34.482758599999997</v>
      </c>
      <c r="J36" t="s">
        <v>235</v>
      </c>
      <c r="K36">
        <f t="shared" si="4"/>
        <v>3.5000000000000001E-3</v>
      </c>
      <c r="L36">
        <f t="shared" si="5"/>
        <v>2.58E-2</v>
      </c>
      <c r="M36">
        <f t="shared" si="5"/>
        <v>2.5999999999999999E-2</v>
      </c>
      <c r="N36">
        <f t="shared" si="5"/>
        <v>0.55940000000000001</v>
      </c>
      <c r="O36" t="e">
        <f t="shared" si="5"/>
        <v>#N/A</v>
      </c>
      <c r="P36" t="e">
        <f t="shared" si="5"/>
        <v>#N/A</v>
      </c>
      <c r="Q36" t="e">
        <f t="shared" si="5"/>
        <v>#N/A</v>
      </c>
      <c r="R36" t="e">
        <f t="shared" si="5"/>
        <v>#N/A</v>
      </c>
      <c r="S36" t="e">
        <f t="shared" si="5"/>
        <v>#N/A</v>
      </c>
      <c r="T36" s="2">
        <f t="array" ref="T36">MIN(IF(NOT(ISNA(K36:S36)),K36:S36))</f>
        <v>3.5000000000000001E-3</v>
      </c>
    </row>
    <row r="37" spans="1:20" x14ac:dyDescent="0.25">
      <c r="A37" t="s">
        <v>53</v>
      </c>
      <c r="B37" t="str">
        <f>LEFT(A37,FIND("_",A37)-1)</f>
        <v>CLB6</v>
      </c>
      <c r="C37" t="str">
        <f t="shared" si="1"/>
        <v>2</v>
      </c>
      <c r="D37" t="str">
        <f t="shared" si="2"/>
        <v>2</v>
      </c>
      <c r="E37" t="str">
        <f t="shared" si="3"/>
        <v>CLB622</v>
      </c>
      <c r="F37">
        <f>VLOOKUP($A37,wt_data!$A$7:$S$173,15,0)</f>
        <v>0.2079</v>
      </c>
      <c r="G37">
        <f>VLOOKUP($A37,wt_data!$A$7:$S$173,14,0)</f>
        <v>0.35573122499999998</v>
      </c>
      <c r="H37">
        <f>VLOOKUP($A37,wt_data!$A$7:$S$173,16,0)</f>
        <v>48.27586204</v>
      </c>
      <c r="J37" t="s">
        <v>212</v>
      </c>
      <c r="K37" t="e">
        <f t="shared" si="4"/>
        <v>#N/A</v>
      </c>
      <c r="L37" t="e">
        <f t="shared" si="5"/>
        <v>#N/A</v>
      </c>
      <c r="M37">
        <f t="shared" si="5"/>
        <v>4.3E-3</v>
      </c>
      <c r="N37">
        <f t="shared" si="5"/>
        <v>0.33079999999999998</v>
      </c>
      <c r="O37" t="e">
        <f t="shared" si="5"/>
        <v>#N/A</v>
      </c>
      <c r="P37" t="e">
        <f t="shared" si="5"/>
        <v>#N/A</v>
      </c>
      <c r="Q37" t="e">
        <f t="shared" si="5"/>
        <v>#N/A</v>
      </c>
      <c r="R37" t="e">
        <f t="shared" si="5"/>
        <v>#N/A</v>
      </c>
      <c r="S37" t="e">
        <f t="shared" si="5"/>
        <v>#N/A</v>
      </c>
      <c r="T37" s="2">
        <f t="array" ref="T37">MIN(IF(NOT(ISNA(K37:S37)),K37:S37))</f>
        <v>4.3E-3</v>
      </c>
    </row>
    <row r="38" spans="1:20" x14ac:dyDescent="0.25">
      <c r="A38" t="s">
        <v>54</v>
      </c>
      <c r="B38" t="str">
        <f>LEFT(A38,FIND("_",A38)-1)</f>
        <v>CLN2</v>
      </c>
      <c r="C38" t="str">
        <f t="shared" si="1"/>
        <v>1</v>
      </c>
      <c r="D38" t="str">
        <f t="shared" si="2"/>
        <v>1</v>
      </c>
      <c r="E38" t="str">
        <f t="shared" si="3"/>
        <v>CLN211</v>
      </c>
      <c r="F38">
        <f>VLOOKUP($A38,wt_data!$A$7:$S$173,15,0)</f>
        <v>0</v>
      </c>
      <c r="G38">
        <f>VLOOKUP($A38,wt_data!$A$7:$S$173,14,0)</f>
        <v>0.123152709</v>
      </c>
      <c r="H38">
        <f>VLOOKUP($A38,wt_data!$A$7:$S$173,16,0)</f>
        <v>6.8965517199999997</v>
      </c>
      <c r="J38" t="s">
        <v>227</v>
      </c>
      <c r="K38">
        <f t="shared" si="4"/>
        <v>9.7999999999999997E-3</v>
      </c>
      <c r="L38">
        <f t="shared" si="5"/>
        <v>8.8000000000000005E-3</v>
      </c>
      <c r="M38">
        <f t="shared" si="5"/>
        <v>9.9099999999999994E-2</v>
      </c>
      <c r="N38">
        <f t="shared" si="5"/>
        <v>2.41E-2</v>
      </c>
      <c r="O38" t="e">
        <f t="shared" si="5"/>
        <v>#N/A</v>
      </c>
      <c r="P38" t="e">
        <f t="shared" si="5"/>
        <v>#N/A</v>
      </c>
      <c r="Q38" t="e">
        <f t="shared" si="5"/>
        <v>#N/A</v>
      </c>
      <c r="R38" t="e">
        <f t="shared" si="5"/>
        <v>#N/A</v>
      </c>
      <c r="S38" t="e">
        <f t="shared" si="5"/>
        <v>#N/A</v>
      </c>
      <c r="T38" s="2">
        <f t="array" ref="T38">MIN(IF(NOT(ISNA(K38:S38)),K38:S38))</f>
        <v>8.8000000000000005E-3</v>
      </c>
    </row>
    <row r="39" spans="1:20" x14ac:dyDescent="0.25">
      <c r="A39" t="s">
        <v>55</v>
      </c>
      <c r="B39" t="str">
        <f>LEFT(A39,FIND("_",A39)-1)</f>
        <v>CLN2</v>
      </c>
      <c r="C39" t="str">
        <f t="shared" si="1"/>
        <v>1</v>
      </c>
      <c r="D39" t="str">
        <f t="shared" si="2"/>
        <v>2</v>
      </c>
      <c r="E39" t="str">
        <f t="shared" si="3"/>
        <v>CLN212</v>
      </c>
      <c r="F39">
        <f>VLOOKUP($A39,wt_data!$A$7:$S$173,15,0)</f>
        <v>0</v>
      </c>
      <c r="G39">
        <f>VLOOKUP($A39,wt_data!$A$7:$S$173,14,0)</f>
        <v>9.2592593000000001E-2</v>
      </c>
      <c r="H39">
        <f>VLOOKUP($A39,wt_data!$A$7:$S$173,16,0)</f>
        <v>13.793103439999999</v>
      </c>
      <c r="J39" t="s">
        <v>228</v>
      </c>
      <c r="K39">
        <f t="shared" si="4"/>
        <v>0.45090000000000002</v>
      </c>
      <c r="L39">
        <f t="shared" si="5"/>
        <v>0.1797</v>
      </c>
      <c r="M39">
        <f t="shared" si="5"/>
        <v>0.18890000000000001</v>
      </c>
      <c r="N39">
        <f t="shared" si="5"/>
        <v>0.96220000000000006</v>
      </c>
      <c r="O39">
        <f t="shared" si="5"/>
        <v>9.1999999999999998E-3</v>
      </c>
      <c r="P39">
        <f t="shared" si="5"/>
        <v>0.86450000000000005</v>
      </c>
      <c r="Q39" t="e">
        <f t="shared" si="5"/>
        <v>#N/A</v>
      </c>
      <c r="R39" t="e">
        <f t="shared" si="5"/>
        <v>#N/A</v>
      </c>
      <c r="S39" t="e">
        <f t="shared" si="5"/>
        <v>#N/A</v>
      </c>
      <c r="T39" s="2">
        <f t="array" ref="T39">MIN(IF(NOT(ISNA(K39:S39)),K39:S39))</f>
        <v>9.1999999999999998E-3</v>
      </c>
    </row>
    <row r="40" spans="1:20" x14ac:dyDescent="0.25">
      <c r="A40" t="s">
        <v>32</v>
      </c>
      <c r="B40" t="str">
        <f>LEFT(A40,FIND("_",A40)-1)</f>
        <v>CLN2</v>
      </c>
      <c r="C40" t="str">
        <f t="shared" si="1"/>
        <v>2</v>
      </c>
      <c r="D40" t="str">
        <f t="shared" si="2"/>
        <v>1</v>
      </c>
      <c r="E40" t="str">
        <f t="shared" si="3"/>
        <v>CLN221</v>
      </c>
      <c r="F40">
        <f>VLOOKUP($A40,wt_data!$A$7:$S$173,15,0)</f>
        <v>0</v>
      </c>
      <c r="G40">
        <f>VLOOKUP($A40,wt_data!$A$7:$S$173,14,0)</f>
        <v>0.17241379300000001</v>
      </c>
      <c r="H40">
        <f>VLOOKUP($A40,wt_data!$A$7:$S$173,16,0)</f>
        <v>6.8965517199999997</v>
      </c>
      <c r="J40" t="s">
        <v>195</v>
      </c>
      <c r="K40">
        <f t="shared" si="4"/>
        <v>0.99980000000000002</v>
      </c>
      <c r="L40">
        <f t="shared" si="5"/>
        <v>9.7999999999999997E-3</v>
      </c>
      <c r="M40">
        <f t="shared" si="5"/>
        <v>0.96740000000000004</v>
      </c>
      <c r="N40">
        <f t="shared" si="5"/>
        <v>2.2200000000000001E-2</v>
      </c>
      <c r="O40" t="e">
        <f t="shared" si="5"/>
        <v>#N/A</v>
      </c>
      <c r="P40" t="e">
        <f t="shared" si="5"/>
        <v>#N/A</v>
      </c>
      <c r="Q40" t="e">
        <f t="shared" si="5"/>
        <v>#N/A</v>
      </c>
      <c r="R40" t="e">
        <f t="shared" si="5"/>
        <v>#N/A</v>
      </c>
      <c r="S40" t="e">
        <f t="shared" si="5"/>
        <v>#N/A</v>
      </c>
      <c r="T40" s="2">
        <f t="array" ref="T40">MIN(IF(NOT(ISNA(K40:S40)),K40:S40))</f>
        <v>9.7999999999999997E-3</v>
      </c>
    </row>
    <row r="41" spans="1:20" x14ac:dyDescent="0.25">
      <c r="A41" t="s">
        <v>33</v>
      </c>
      <c r="B41" t="str">
        <f>LEFT(A41,FIND("_",A41)-1)</f>
        <v>CLN2</v>
      </c>
      <c r="C41" t="str">
        <f t="shared" si="1"/>
        <v>2</v>
      </c>
      <c r="D41" t="str">
        <f t="shared" si="2"/>
        <v>2</v>
      </c>
      <c r="E41" t="str">
        <f t="shared" si="3"/>
        <v>CLN222</v>
      </c>
      <c r="F41">
        <f>VLOOKUP($A41,wt_data!$A$7:$S$173,15,0)</f>
        <v>0</v>
      </c>
      <c r="G41">
        <f>VLOOKUP($A41,wt_data!$A$7:$S$173,14,0)</f>
        <v>0.165242165</v>
      </c>
      <c r="H41">
        <f>VLOOKUP($A41,wt_data!$A$7:$S$173,16,0)</f>
        <v>20.689655160000001</v>
      </c>
      <c r="J41" t="s">
        <v>205</v>
      </c>
      <c r="K41">
        <f t="shared" si="4"/>
        <v>0.14330000000000001</v>
      </c>
      <c r="L41">
        <f t="shared" si="5"/>
        <v>2.0799999999999999E-2</v>
      </c>
      <c r="M41">
        <f t="shared" si="5"/>
        <v>1.04E-2</v>
      </c>
      <c r="N41">
        <f t="shared" si="5"/>
        <v>2.3599999999999999E-2</v>
      </c>
      <c r="O41" t="e">
        <f t="shared" si="5"/>
        <v>#N/A</v>
      </c>
      <c r="P41" t="e">
        <f t="shared" si="5"/>
        <v>#N/A</v>
      </c>
      <c r="Q41" t="e">
        <f t="shared" si="5"/>
        <v>#N/A</v>
      </c>
      <c r="R41" t="e">
        <f t="shared" si="5"/>
        <v>#N/A</v>
      </c>
      <c r="S41" t="e">
        <f t="shared" si="5"/>
        <v>#N/A</v>
      </c>
      <c r="T41" s="2">
        <f t="array" ref="T41">MIN(IF(NOT(ISNA(K41:S41)),K41:S41))</f>
        <v>1.04E-2</v>
      </c>
    </row>
    <row r="42" spans="1:20" x14ac:dyDescent="0.25">
      <c r="A42" t="s">
        <v>58</v>
      </c>
      <c r="B42" t="str">
        <f>LEFT(A42,FIND("_",A42)-1)</f>
        <v>CLN3</v>
      </c>
      <c r="C42" t="str">
        <f t="shared" si="1"/>
        <v>2</v>
      </c>
      <c r="D42" t="str">
        <f t="shared" si="2"/>
        <v>1</v>
      </c>
      <c r="E42" t="str">
        <f t="shared" si="3"/>
        <v>CLN321</v>
      </c>
      <c r="F42">
        <f>VLOOKUP($A42,wt_data!$A$7:$S$173,15,0)</f>
        <v>4.87E-2</v>
      </c>
      <c r="G42">
        <f>VLOOKUP($A42,wt_data!$A$7:$S$173,14,0)</f>
        <v>0.38620689699999999</v>
      </c>
      <c r="H42">
        <f>VLOOKUP($A42,wt_data!$A$7:$S$173,16,0)</f>
        <v>0</v>
      </c>
      <c r="J42" t="s">
        <v>213</v>
      </c>
      <c r="K42">
        <f t="shared" si="4"/>
        <v>1.3899999999999999E-2</v>
      </c>
      <c r="L42">
        <f t="shared" si="5"/>
        <v>0.36420000000000002</v>
      </c>
      <c r="M42">
        <f t="shared" si="5"/>
        <v>0.1163</v>
      </c>
      <c r="N42">
        <f t="shared" si="5"/>
        <v>4.7300000000000002E-2</v>
      </c>
      <c r="O42" t="e">
        <f t="shared" si="5"/>
        <v>#N/A</v>
      </c>
      <c r="P42" t="e">
        <f t="shared" si="5"/>
        <v>#N/A</v>
      </c>
      <c r="Q42" t="e">
        <f t="shared" si="5"/>
        <v>#N/A</v>
      </c>
      <c r="R42" t="e">
        <f t="shared" si="5"/>
        <v>#N/A</v>
      </c>
      <c r="S42" t="e">
        <f t="shared" si="5"/>
        <v>#N/A</v>
      </c>
      <c r="T42" s="2">
        <f t="array" ref="T42">MIN(IF(NOT(ISNA(K42:S42)),K42:S42))</f>
        <v>1.3899999999999999E-2</v>
      </c>
    </row>
    <row r="43" spans="1:20" x14ac:dyDescent="0.25">
      <c r="A43" t="s">
        <v>59</v>
      </c>
      <c r="B43" t="str">
        <f>LEFT(A43,FIND("_",A43)-1)</f>
        <v>CLN3</v>
      </c>
      <c r="C43" t="str">
        <f t="shared" si="1"/>
        <v>2</v>
      </c>
      <c r="D43" t="str">
        <f t="shared" si="2"/>
        <v>2</v>
      </c>
      <c r="E43" t="str">
        <f t="shared" si="3"/>
        <v>CLN322</v>
      </c>
      <c r="F43">
        <f>VLOOKUP($A43,wt_data!$A$7:$S$173,15,0)</f>
        <v>0.1099</v>
      </c>
      <c r="G43">
        <f>VLOOKUP($A43,wt_data!$A$7:$S$173,14,0)</f>
        <v>0.517241379</v>
      </c>
      <c r="H43">
        <f>VLOOKUP($A43,wt_data!$A$7:$S$173,16,0)</f>
        <v>0</v>
      </c>
      <c r="J43" t="s">
        <v>204</v>
      </c>
      <c r="K43" t="e">
        <f t="shared" si="4"/>
        <v>#N/A</v>
      </c>
      <c r="L43" t="e">
        <f t="shared" si="5"/>
        <v>#N/A</v>
      </c>
      <c r="M43">
        <f t="shared" si="5"/>
        <v>4.87E-2</v>
      </c>
      <c r="N43">
        <f t="shared" si="5"/>
        <v>0.1099</v>
      </c>
      <c r="O43" t="e">
        <f t="shared" si="5"/>
        <v>#N/A</v>
      </c>
      <c r="P43">
        <f t="shared" si="5"/>
        <v>2.3199999999999998E-2</v>
      </c>
      <c r="Q43" t="e">
        <f t="shared" si="5"/>
        <v>#N/A</v>
      </c>
      <c r="R43" t="e">
        <f t="shared" si="5"/>
        <v>#N/A</v>
      </c>
      <c r="S43" t="e">
        <f t="shared" si="5"/>
        <v>#N/A</v>
      </c>
      <c r="T43" s="2">
        <f t="array" ref="T43">MIN(IF(NOT(ISNA(K43:S43)),K43:S43))</f>
        <v>2.3199999999999998E-2</v>
      </c>
    </row>
    <row r="44" spans="1:20" x14ac:dyDescent="0.25">
      <c r="A44" t="s">
        <v>60</v>
      </c>
      <c r="B44" t="str">
        <f>LEFT(A44,FIND("_",A44)-1)</f>
        <v>CLN3</v>
      </c>
      <c r="C44" t="str">
        <f t="shared" si="1"/>
        <v>3</v>
      </c>
      <c r="D44" t="str">
        <f t="shared" si="2"/>
        <v>2</v>
      </c>
      <c r="E44" t="str">
        <f t="shared" si="3"/>
        <v>CLN332</v>
      </c>
      <c r="F44">
        <f>VLOOKUP($A44,wt_data!$A$7:$S$173,15,0)</f>
        <v>2.3199999999999998E-2</v>
      </c>
      <c r="G44">
        <f>VLOOKUP($A44,wt_data!$A$7:$S$173,14,0)</f>
        <v>0.29629629600000001</v>
      </c>
      <c r="H44">
        <f>VLOOKUP($A44,wt_data!$A$7:$S$173,16,0)</f>
        <v>13.793103439999999</v>
      </c>
      <c r="J44" t="s">
        <v>215</v>
      </c>
      <c r="K44">
        <f t="shared" si="4"/>
        <v>8.0299999999999996E-2</v>
      </c>
      <c r="L44">
        <f t="shared" si="5"/>
        <v>6.0499999999999998E-2</v>
      </c>
      <c r="M44" t="e">
        <f t="shared" si="5"/>
        <v>#N/A</v>
      </c>
      <c r="N44" t="e">
        <f t="shared" si="5"/>
        <v>#N/A</v>
      </c>
      <c r="O44" t="e">
        <f t="shared" si="5"/>
        <v>#N/A</v>
      </c>
      <c r="P44" t="e">
        <f t="shared" si="5"/>
        <v>#N/A</v>
      </c>
      <c r="Q44" t="e">
        <f t="shared" si="5"/>
        <v>#N/A</v>
      </c>
      <c r="R44" t="e">
        <f t="shared" si="5"/>
        <v>#N/A</v>
      </c>
      <c r="S44" t="e">
        <f t="shared" si="5"/>
        <v>#N/A</v>
      </c>
      <c r="T44" s="2">
        <f t="array" ref="T44">MIN(IF(NOT(ISNA(K44:S44)),K44:S44))</f>
        <v>6.0499999999999998E-2</v>
      </c>
    </row>
    <row r="45" spans="1:20" x14ac:dyDescent="0.25">
      <c r="A45" t="s">
        <v>61</v>
      </c>
      <c r="B45" t="str">
        <f>LEFT(A45,FIND("_",A45)-1)</f>
        <v>ELM1</v>
      </c>
      <c r="C45" t="str">
        <f t="shared" si="1"/>
        <v>1</v>
      </c>
      <c r="D45" t="str">
        <f t="shared" si="2"/>
        <v>1</v>
      </c>
      <c r="E45" t="str">
        <f t="shared" si="3"/>
        <v>ELM111</v>
      </c>
      <c r="F45">
        <f>VLOOKUP($A45,wt_data!$A$7:$S$173,15,0)</f>
        <v>0.14330000000000001</v>
      </c>
      <c r="G45">
        <f>VLOOKUP($A45,wt_data!$A$7:$S$173,14,0)</f>
        <v>0.34210526299999999</v>
      </c>
      <c r="H45">
        <f>VLOOKUP($A45,wt_data!$A$7:$S$173,16,0)</f>
        <v>68.965517199999994</v>
      </c>
      <c r="J45" t="s">
        <v>233</v>
      </c>
      <c r="K45">
        <f t="shared" si="4"/>
        <v>7.2900000000000006E-2</v>
      </c>
      <c r="L45">
        <f t="shared" si="5"/>
        <v>0.47949999999999998</v>
      </c>
      <c r="M45">
        <f t="shared" si="5"/>
        <v>6.1199999999999997E-2</v>
      </c>
      <c r="N45" t="e">
        <f t="shared" si="5"/>
        <v>#N/A</v>
      </c>
      <c r="O45" t="e">
        <f t="shared" si="5"/>
        <v>#N/A</v>
      </c>
      <c r="P45" t="e">
        <f t="shared" si="5"/>
        <v>#N/A</v>
      </c>
      <c r="Q45" t="e">
        <f t="shared" si="5"/>
        <v>#N/A</v>
      </c>
      <c r="R45" t="e">
        <f t="shared" si="5"/>
        <v>#N/A</v>
      </c>
      <c r="S45" t="e">
        <f t="shared" si="5"/>
        <v>#N/A</v>
      </c>
      <c r="T45" s="2">
        <f t="array" ref="T45">MIN(IF(NOT(ISNA(K45:S45)),K45:S45))</f>
        <v>6.1199999999999997E-2</v>
      </c>
    </row>
    <row r="46" spans="1:20" x14ac:dyDescent="0.25">
      <c r="A46" t="s">
        <v>62</v>
      </c>
      <c r="B46" t="str">
        <f>LEFT(A46,FIND("_",A46)-1)</f>
        <v>ELM1</v>
      </c>
      <c r="C46" t="str">
        <f t="shared" si="1"/>
        <v>1</v>
      </c>
      <c r="D46" t="str">
        <f t="shared" si="2"/>
        <v>2</v>
      </c>
      <c r="E46" t="str">
        <f t="shared" si="3"/>
        <v>ELM112</v>
      </c>
      <c r="F46">
        <f>VLOOKUP($A46,wt_data!$A$7:$S$173,15,0)</f>
        <v>2.0799999999999999E-2</v>
      </c>
      <c r="G46">
        <f>VLOOKUP($A46,wt_data!$A$7:$S$173,14,0)</f>
        <v>0.293447293</v>
      </c>
      <c r="H46">
        <f>VLOOKUP($A46,wt_data!$A$7:$S$173,16,0)</f>
        <v>20.689655160000001</v>
      </c>
      <c r="J46" t="s">
        <v>194</v>
      </c>
      <c r="K46">
        <f t="shared" si="4"/>
        <v>0.1016</v>
      </c>
      <c r="L46">
        <f t="shared" si="5"/>
        <v>0.8337</v>
      </c>
      <c r="M46" t="e">
        <f t="shared" si="5"/>
        <v>#N/A</v>
      </c>
      <c r="N46" t="e">
        <f t="shared" si="5"/>
        <v>#N/A</v>
      </c>
      <c r="O46" t="e">
        <f t="shared" si="5"/>
        <v>#N/A</v>
      </c>
      <c r="P46" t="e">
        <f t="shared" si="5"/>
        <v>#N/A</v>
      </c>
      <c r="Q46" t="e">
        <f t="shared" si="5"/>
        <v>#N/A</v>
      </c>
      <c r="R46" t="e">
        <f t="shared" si="5"/>
        <v>#N/A</v>
      </c>
      <c r="S46" t="e">
        <f t="shared" si="5"/>
        <v>#N/A</v>
      </c>
      <c r="T46" s="2">
        <f t="array" ref="T46">MIN(IF(NOT(ISNA(K46:S46)),K46:S46))</f>
        <v>0.1016</v>
      </c>
    </row>
    <row r="47" spans="1:20" x14ac:dyDescent="0.25">
      <c r="A47" t="s">
        <v>63</v>
      </c>
      <c r="B47" t="str">
        <f>LEFT(A47,FIND("_",A47)-1)</f>
        <v>ELM1</v>
      </c>
      <c r="C47" t="str">
        <f t="shared" si="1"/>
        <v>2</v>
      </c>
      <c r="D47" t="str">
        <f t="shared" si="2"/>
        <v>1</v>
      </c>
      <c r="E47" t="str">
        <f t="shared" si="3"/>
        <v>ELM121</v>
      </c>
      <c r="F47">
        <f>VLOOKUP($A47,wt_data!$A$7:$S$173,15,0)</f>
        <v>1.04E-2</v>
      </c>
      <c r="G47">
        <f>VLOOKUP($A47,wt_data!$A$7:$S$173,14,0)</f>
        <v>0.27894736799999997</v>
      </c>
      <c r="H47">
        <f>VLOOKUP($A47,wt_data!$A$7:$S$173,16,0)</f>
        <v>68.965517199999994</v>
      </c>
      <c r="J47" t="s">
        <v>199</v>
      </c>
      <c r="K47">
        <f t="shared" si="4"/>
        <v>0.11310000000000001</v>
      </c>
      <c r="L47">
        <f t="shared" si="5"/>
        <v>0.79159999999999997</v>
      </c>
      <c r="M47" t="e">
        <f t="shared" si="5"/>
        <v>#N/A</v>
      </c>
      <c r="N47">
        <f t="shared" si="5"/>
        <v>0.2079</v>
      </c>
      <c r="O47" t="e">
        <f t="shared" si="5"/>
        <v>#N/A</v>
      </c>
      <c r="P47" t="e">
        <f t="shared" si="5"/>
        <v>#N/A</v>
      </c>
      <c r="Q47" t="e">
        <f t="shared" si="5"/>
        <v>#N/A</v>
      </c>
      <c r="R47" t="e">
        <f t="shared" si="5"/>
        <v>#N/A</v>
      </c>
      <c r="S47" t="e">
        <f t="shared" si="5"/>
        <v>#N/A</v>
      </c>
      <c r="T47" s="2">
        <f t="array" ref="T47">MIN(IF(NOT(ISNA(K47:S47)),K47:S47))</f>
        <v>0.11310000000000001</v>
      </c>
    </row>
    <row r="48" spans="1:20" x14ac:dyDescent="0.25">
      <c r="A48" t="s">
        <v>64</v>
      </c>
      <c r="B48" t="str">
        <f>LEFT(A48,FIND("_",A48)-1)</f>
        <v>ELM1</v>
      </c>
      <c r="C48" t="str">
        <f t="shared" si="1"/>
        <v>2</v>
      </c>
      <c r="D48" t="str">
        <f t="shared" si="2"/>
        <v>2</v>
      </c>
      <c r="E48" t="str">
        <f t="shared" si="3"/>
        <v>ELM122</v>
      </c>
      <c r="F48">
        <f>VLOOKUP($A48,wt_data!$A$7:$S$173,15,0)</f>
        <v>2.3599999999999999E-2</v>
      </c>
      <c r="G48">
        <f>VLOOKUP($A48,wt_data!$A$7:$S$173,14,0)</f>
        <v>0.29538461500000002</v>
      </c>
      <c r="H48">
        <f>VLOOKUP($A48,wt_data!$A$7:$S$173,16,0)</f>
        <v>27.586206879999999</v>
      </c>
      <c r="J48" t="s">
        <v>211</v>
      </c>
      <c r="K48">
        <f t="shared" si="4"/>
        <v>0.33939999999999998</v>
      </c>
      <c r="L48">
        <f t="shared" ref="L48:S52" si="6">VLOOKUP($J48&amp;L$4,$E$5:$H$171,2,0)</f>
        <v>0.99939999999999996</v>
      </c>
      <c r="M48">
        <f t="shared" si="6"/>
        <v>0.1598</v>
      </c>
      <c r="N48" t="e">
        <f t="shared" si="6"/>
        <v>#N/A</v>
      </c>
      <c r="O48" t="e">
        <f t="shared" si="6"/>
        <v>#N/A</v>
      </c>
      <c r="P48">
        <f t="shared" si="6"/>
        <v>0.89790000000000003</v>
      </c>
      <c r="Q48" t="e">
        <f t="shared" si="6"/>
        <v>#N/A</v>
      </c>
      <c r="R48" t="e">
        <f t="shared" si="6"/>
        <v>#N/A</v>
      </c>
      <c r="S48" t="e">
        <f t="shared" si="6"/>
        <v>#N/A</v>
      </c>
      <c r="T48" s="2">
        <f t="array" ref="T48">MIN(IF(NOT(ISNA(K48:S48)),K48:S48))</f>
        <v>0.1598</v>
      </c>
    </row>
    <row r="49" spans="1:20" x14ac:dyDescent="0.25">
      <c r="A49" t="s">
        <v>148</v>
      </c>
      <c r="B49" t="str">
        <f>LEFT(A49,FIND("_",A49)-1)</f>
        <v>FHL1</v>
      </c>
      <c r="C49" t="str">
        <f t="shared" si="1"/>
        <v>1</v>
      </c>
      <c r="D49" t="str">
        <f t="shared" si="2"/>
        <v>1</v>
      </c>
      <c r="E49" t="str">
        <f t="shared" si="3"/>
        <v>FHL111</v>
      </c>
      <c r="F49">
        <f>VLOOKUP($A49,wt_data!$A$7:$S$173,15,0)</f>
        <v>1.1599999999999999E-2</v>
      </c>
      <c r="G49">
        <f>VLOOKUP($A49,wt_data!$A$7:$S$173,14,0)</f>
        <v>0.28095238099999997</v>
      </c>
      <c r="H49">
        <f>VLOOKUP($A49,wt_data!$A$7:$S$173,16,0)</f>
        <v>62.068965480000003</v>
      </c>
      <c r="J49" t="s">
        <v>236</v>
      </c>
      <c r="K49">
        <f t="shared" si="4"/>
        <v>0.25080000000000002</v>
      </c>
      <c r="L49">
        <f t="shared" si="6"/>
        <v>0.19550000000000001</v>
      </c>
      <c r="M49">
        <f t="shared" si="6"/>
        <v>0.5171</v>
      </c>
      <c r="N49">
        <f t="shared" si="6"/>
        <v>0.40360000000000001</v>
      </c>
      <c r="O49" t="e">
        <f t="shared" si="6"/>
        <v>#N/A</v>
      </c>
      <c r="P49" t="e">
        <f t="shared" si="6"/>
        <v>#N/A</v>
      </c>
      <c r="Q49" t="e">
        <f t="shared" si="6"/>
        <v>#N/A</v>
      </c>
      <c r="R49" t="e">
        <f t="shared" si="6"/>
        <v>#N/A</v>
      </c>
      <c r="S49" t="e">
        <f t="shared" si="6"/>
        <v>#N/A</v>
      </c>
      <c r="T49" s="2">
        <f t="array" ref="T49">MIN(IF(NOT(ISNA(K49:S49)),K49:S49))</f>
        <v>0.19550000000000001</v>
      </c>
    </row>
    <row r="50" spans="1:20" x14ac:dyDescent="0.25">
      <c r="A50" t="s">
        <v>132</v>
      </c>
      <c r="B50" t="str">
        <f>LEFT(A50,FIND("_",A50)-1)</f>
        <v>FHL1</v>
      </c>
      <c r="C50" t="str">
        <f t="shared" si="1"/>
        <v>1</v>
      </c>
      <c r="D50" t="str">
        <f t="shared" si="2"/>
        <v>2</v>
      </c>
      <c r="E50" t="str">
        <f t="shared" si="3"/>
        <v>FHL112</v>
      </c>
      <c r="F50">
        <f>VLOOKUP($A50,wt_data!$A$7:$S$173,15,0)</f>
        <v>1.5E-3</v>
      </c>
      <c r="G50">
        <f>VLOOKUP($A50,wt_data!$A$7:$S$173,14,0)</f>
        <v>0.24501424499999999</v>
      </c>
      <c r="H50">
        <f>VLOOKUP($A50,wt_data!$A$7:$S$173,16,0)</f>
        <v>20.689655160000001</v>
      </c>
      <c r="J50" t="s">
        <v>225</v>
      </c>
      <c r="K50" t="e">
        <f t="shared" si="4"/>
        <v>#N/A</v>
      </c>
      <c r="L50" t="e">
        <f t="shared" si="6"/>
        <v>#N/A</v>
      </c>
      <c r="M50">
        <f t="shared" si="6"/>
        <v>0.22459999999999999</v>
      </c>
      <c r="N50">
        <f t="shared" si="6"/>
        <v>0.9879</v>
      </c>
      <c r="O50" t="e">
        <f t="shared" si="6"/>
        <v>#N/A</v>
      </c>
      <c r="P50" t="e">
        <f t="shared" si="6"/>
        <v>#N/A</v>
      </c>
      <c r="Q50" t="e">
        <f t="shared" si="6"/>
        <v>#N/A</v>
      </c>
      <c r="R50" t="e">
        <f t="shared" si="6"/>
        <v>#N/A</v>
      </c>
      <c r="S50" t="e">
        <f t="shared" si="6"/>
        <v>#N/A</v>
      </c>
      <c r="T50" s="2">
        <f t="array" ref="T50">MIN(IF(NOT(ISNA(K50:S50)),K50:S50))</f>
        <v>0.22459999999999999</v>
      </c>
    </row>
    <row r="51" spans="1:20" x14ac:dyDescent="0.25">
      <c r="A51" t="s">
        <v>113</v>
      </c>
      <c r="B51" t="str">
        <f>LEFT(A51,FIND("_",A51)-1)</f>
        <v>FHL1</v>
      </c>
      <c r="C51" t="str">
        <f t="shared" si="1"/>
        <v>2</v>
      </c>
      <c r="D51" t="str">
        <f t="shared" si="2"/>
        <v>1</v>
      </c>
      <c r="E51" t="str">
        <f t="shared" si="3"/>
        <v>FHL121</v>
      </c>
      <c r="F51">
        <f>VLOOKUP($A51,wt_data!$A$7:$S$173,15,0)</f>
        <v>2.0000000000000001E-4</v>
      </c>
      <c r="G51">
        <f>VLOOKUP($A51,wt_data!$A$7:$S$173,14,0)</f>
        <v>0.205263158</v>
      </c>
      <c r="H51">
        <f>VLOOKUP($A51,wt_data!$A$7:$S$173,16,0)</f>
        <v>68.965517199999994</v>
      </c>
      <c r="J51" t="s">
        <v>193</v>
      </c>
      <c r="K51">
        <f t="shared" si="4"/>
        <v>0.54400000000000004</v>
      </c>
      <c r="L51">
        <f t="shared" si="6"/>
        <v>0.25790000000000002</v>
      </c>
      <c r="M51">
        <f t="shared" si="6"/>
        <v>0.62180000000000002</v>
      </c>
      <c r="N51">
        <f t="shared" si="6"/>
        <v>0.46450000000000002</v>
      </c>
      <c r="O51" t="e">
        <f t="shared" si="6"/>
        <v>#N/A</v>
      </c>
      <c r="P51" t="e">
        <f t="shared" si="6"/>
        <v>#N/A</v>
      </c>
      <c r="Q51" t="e">
        <f t="shared" si="6"/>
        <v>#N/A</v>
      </c>
      <c r="R51" t="e">
        <f t="shared" si="6"/>
        <v>#N/A</v>
      </c>
      <c r="S51" t="e">
        <f t="shared" si="6"/>
        <v>#N/A</v>
      </c>
      <c r="T51" s="2">
        <f t="array" ref="T51">MIN(IF(NOT(ISNA(K51:S51)),K51:S51))</f>
        <v>0.25790000000000002</v>
      </c>
    </row>
    <row r="52" spans="1:20" x14ac:dyDescent="0.25">
      <c r="A52" t="s">
        <v>34</v>
      </c>
      <c r="B52" t="str">
        <f>LEFT(A52,FIND("_",A52)-1)</f>
        <v>FHL1</v>
      </c>
      <c r="C52" t="str">
        <f t="shared" si="1"/>
        <v>2</v>
      </c>
      <c r="D52" t="str">
        <f t="shared" si="2"/>
        <v>2</v>
      </c>
      <c r="E52" t="str">
        <f t="shared" si="3"/>
        <v>FHL122</v>
      </c>
      <c r="F52">
        <f>VLOOKUP($A52,wt_data!$A$7:$S$173,15,0)</f>
        <v>0</v>
      </c>
      <c r="G52">
        <f>VLOOKUP($A52,wt_data!$A$7:$S$173,14,0)</f>
        <v>0.18478260899999999</v>
      </c>
      <c r="H52">
        <f>VLOOKUP($A52,wt_data!$A$7:$S$173,16,0)</f>
        <v>41.379310320000002</v>
      </c>
      <c r="J52" t="s">
        <v>191</v>
      </c>
      <c r="K52" t="e">
        <f t="shared" si="4"/>
        <v>#N/A</v>
      </c>
      <c r="L52" t="e">
        <f t="shared" si="6"/>
        <v>#N/A</v>
      </c>
      <c r="M52">
        <f t="shared" si="6"/>
        <v>0.29870000000000002</v>
      </c>
      <c r="N52">
        <f t="shared" si="6"/>
        <v>0.63870000000000005</v>
      </c>
      <c r="O52" t="e">
        <f t="shared" si="6"/>
        <v>#N/A</v>
      </c>
      <c r="P52">
        <f t="shared" si="6"/>
        <v>0.42399999999999999</v>
      </c>
      <c r="Q52" t="e">
        <f t="shared" si="6"/>
        <v>#N/A</v>
      </c>
      <c r="R52" t="e">
        <f t="shared" si="6"/>
        <v>#N/A</v>
      </c>
      <c r="S52" t="e">
        <f t="shared" si="6"/>
        <v>#N/A</v>
      </c>
      <c r="T52" s="2">
        <f t="array" ref="T52">MIN(IF(NOT(ISNA(K52:S52)),K52:S52))</f>
        <v>0.29870000000000002</v>
      </c>
    </row>
    <row r="53" spans="1:20" x14ac:dyDescent="0.25">
      <c r="A53" t="s">
        <v>69</v>
      </c>
      <c r="B53" t="str">
        <f>LEFT(A53,FIND("_",A53)-1)</f>
        <v>FHL1</v>
      </c>
      <c r="C53" t="str">
        <f t="shared" si="1"/>
        <v>3</v>
      </c>
      <c r="D53" t="str">
        <f t="shared" si="2"/>
        <v>2</v>
      </c>
      <c r="E53" t="str">
        <f t="shared" si="3"/>
        <v>FHL132</v>
      </c>
      <c r="F53">
        <f>VLOOKUP($A53,wt_data!$A$7:$S$173,15,0)</f>
        <v>9.9400000000000002E-2</v>
      </c>
      <c r="G53">
        <f>VLOOKUP($A53,wt_data!$A$7:$S$173,14,0)</f>
        <v>0.33157894700000001</v>
      </c>
      <c r="H53">
        <f>VLOOKUP($A53,wt_data!$A$7:$S$173,16,0)</f>
        <v>68.965517199999994</v>
      </c>
    </row>
    <row r="54" spans="1:20" x14ac:dyDescent="0.25">
      <c r="A54" t="s">
        <v>154</v>
      </c>
      <c r="B54" t="str">
        <f>LEFT(A54,FIND("_",A54)-1)</f>
        <v>FKH1</v>
      </c>
      <c r="C54" t="str">
        <f t="shared" si="1"/>
        <v>1</v>
      </c>
      <c r="D54" t="str">
        <f t="shared" si="2"/>
        <v>1</v>
      </c>
      <c r="E54" t="str">
        <f t="shared" si="3"/>
        <v>FKH111</v>
      </c>
      <c r="F54">
        <f>VLOOKUP($A54,wt_data!$A$7:$S$173,15,0)</f>
        <v>0.14099999999999999</v>
      </c>
      <c r="G54">
        <f>VLOOKUP($A54,wt_data!$A$7:$S$173,14,0)</f>
        <v>0.34210526299999999</v>
      </c>
      <c r="H54">
        <f>VLOOKUP($A54,wt_data!$A$7:$S$173,16,0)</f>
        <v>68.965517199999994</v>
      </c>
    </row>
    <row r="55" spans="1:20" ht="21" x14ac:dyDescent="0.35">
      <c r="A55" t="s">
        <v>118</v>
      </c>
      <c r="B55" t="str">
        <f>LEFT(A55,FIND("_",A55)-1)</f>
        <v>FKH1</v>
      </c>
      <c r="C55" t="str">
        <f t="shared" si="1"/>
        <v>1</v>
      </c>
      <c r="D55" t="str">
        <f t="shared" si="2"/>
        <v>2</v>
      </c>
      <c r="E55" t="str">
        <f t="shared" si="3"/>
        <v>FKH112</v>
      </c>
      <c r="F55">
        <f>VLOOKUP($A55,wt_data!$A$7:$S$173,15,0)</f>
        <v>2.9999999999999997E-4</v>
      </c>
      <c r="G55">
        <f>VLOOKUP($A55,wt_data!$A$7:$S$173,14,0)</f>
        <v>0.20370370400000001</v>
      </c>
      <c r="H55">
        <f>VLOOKUP($A55,wt_data!$A$7:$S$173,16,0)</f>
        <v>13.793103439999999</v>
      </c>
      <c r="J55" s="7" t="s">
        <v>264</v>
      </c>
      <c r="K55" s="7"/>
      <c r="L55" s="7"/>
      <c r="M55" s="7"/>
      <c r="N55" s="7"/>
      <c r="O55" s="7"/>
      <c r="P55" s="7"/>
      <c r="Q55" s="7"/>
      <c r="R55" s="7"/>
      <c r="S55" s="7"/>
    </row>
    <row r="56" spans="1:20" x14ac:dyDescent="0.25">
      <c r="A56" t="s">
        <v>72</v>
      </c>
      <c r="B56" t="str">
        <f>LEFT(A56,FIND("_",A56)-1)</f>
        <v>FKH1</v>
      </c>
      <c r="C56" t="str">
        <f t="shared" si="1"/>
        <v>2</v>
      </c>
      <c r="D56" t="str">
        <f t="shared" si="2"/>
        <v>1</v>
      </c>
      <c r="E56" t="str">
        <f t="shared" si="3"/>
        <v>FKH121</v>
      </c>
      <c r="F56">
        <f>VLOOKUP($A56,wt_data!$A$7:$S$173,15,0)</f>
        <v>1.2500000000000001E-2</v>
      </c>
      <c r="G56">
        <f>VLOOKUP($A56,wt_data!$A$7:$S$173,14,0)</f>
        <v>0.28063241100000003</v>
      </c>
      <c r="H56">
        <f>VLOOKUP($A56,wt_data!$A$7:$S$173,16,0)</f>
        <v>48.27586204</v>
      </c>
      <c r="J56" s="5" t="s">
        <v>252</v>
      </c>
      <c r="K56" s="5">
        <v>11</v>
      </c>
      <c r="L56" s="5">
        <v>12</v>
      </c>
      <c r="M56" s="5">
        <v>21</v>
      </c>
      <c r="N56" s="5">
        <v>22</v>
      </c>
      <c r="O56" s="5">
        <v>31</v>
      </c>
      <c r="P56" s="5">
        <v>32</v>
      </c>
      <c r="Q56" s="5" t="s">
        <v>240</v>
      </c>
      <c r="R56" s="5" t="s">
        <v>241</v>
      </c>
      <c r="S56" s="5" t="s">
        <v>242</v>
      </c>
      <c r="T56" s="1"/>
    </row>
    <row r="57" spans="1:20" x14ac:dyDescent="0.25">
      <c r="A57" t="s">
        <v>134</v>
      </c>
      <c r="B57" t="str">
        <f>LEFT(A57,FIND("_",A57)-1)</f>
        <v>FKH2</v>
      </c>
      <c r="C57" t="str">
        <f t="shared" si="1"/>
        <v>1</v>
      </c>
      <c r="D57" t="str">
        <f t="shared" si="2"/>
        <v>1</v>
      </c>
      <c r="E57" t="str">
        <f t="shared" si="3"/>
        <v>FKH211</v>
      </c>
      <c r="F57">
        <f>VLOOKUP($A57,wt_data!$A$7:$S$173,15,0)</f>
        <v>2.8999999999999998E-3</v>
      </c>
      <c r="G57">
        <f>VLOOKUP($A57,wt_data!$A$7:$S$173,14,0)</f>
        <v>0.252631579</v>
      </c>
      <c r="H57">
        <f>VLOOKUP($A57,wt_data!$A$7:$S$173,16,0)</f>
        <v>68.965517199999994</v>
      </c>
      <c r="J57" t="s">
        <v>189</v>
      </c>
      <c r="K57">
        <f>VLOOKUP($J57&amp;K$56,$E$5:$H$171,3,0)</f>
        <v>0.141538462</v>
      </c>
      <c r="L57">
        <f t="shared" ref="L57:S57" si="7">VLOOKUP($J57&amp;L$56,$E$5:$H$171,3,0)</f>
        <v>0.08</v>
      </c>
      <c r="M57">
        <f t="shared" si="7"/>
        <v>0.15</v>
      </c>
      <c r="N57">
        <f t="shared" si="7"/>
        <v>5.6980057000000001E-2</v>
      </c>
      <c r="O57" t="e">
        <f t="shared" si="7"/>
        <v>#N/A</v>
      </c>
      <c r="P57" t="e">
        <f t="shared" si="7"/>
        <v>#N/A</v>
      </c>
      <c r="Q57" t="e">
        <f t="shared" si="7"/>
        <v>#N/A</v>
      </c>
      <c r="R57" t="e">
        <f t="shared" si="7"/>
        <v>#N/A</v>
      </c>
      <c r="S57" t="e">
        <f t="shared" si="7"/>
        <v>#N/A</v>
      </c>
      <c r="T57" s="2"/>
    </row>
    <row r="58" spans="1:20" x14ac:dyDescent="0.25">
      <c r="A58" t="s">
        <v>147</v>
      </c>
      <c r="B58" t="str">
        <f>LEFT(A58,FIND("_",A58)-1)</f>
        <v>FKH2</v>
      </c>
      <c r="C58" t="str">
        <f t="shared" si="1"/>
        <v>1</v>
      </c>
      <c r="D58" t="str">
        <f t="shared" si="2"/>
        <v>2</v>
      </c>
      <c r="E58" t="str">
        <f t="shared" si="3"/>
        <v>FKH212</v>
      </c>
      <c r="F58">
        <f>VLOOKUP($A58,wt_data!$A$7:$S$173,15,0)</f>
        <v>1.0999999999999999E-2</v>
      </c>
      <c r="G58">
        <f>VLOOKUP($A58,wt_data!$A$7:$S$173,14,0)</f>
        <v>0.27384615400000001</v>
      </c>
      <c r="H58">
        <f>VLOOKUP($A58,wt_data!$A$7:$S$173,16,0)</f>
        <v>27.586206879999999</v>
      </c>
      <c r="J58" t="s">
        <v>190</v>
      </c>
      <c r="K58" t="e">
        <f t="shared" ref="K58:S104" si="8">VLOOKUP($J58&amp;K$56,$E$5:$H$171,3,0)</f>
        <v>#N/A</v>
      </c>
      <c r="L58" t="e">
        <f t="shared" si="8"/>
        <v>#N/A</v>
      </c>
      <c r="M58">
        <f t="shared" si="8"/>
        <v>8.1280788000000007E-2</v>
      </c>
      <c r="N58">
        <f t="shared" si="8"/>
        <v>0.12962963</v>
      </c>
      <c r="O58" t="e">
        <f t="shared" si="8"/>
        <v>#N/A</v>
      </c>
      <c r="P58" t="e">
        <f t="shared" si="8"/>
        <v>#N/A</v>
      </c>
      <c r="Q58" t="e">
        <f t="shared" si="8"/>
        <v>#N/A</v>
      </c>
      <c r="R58" t="e">
        <f t="shared" si="8"/>
        <v>#N/A</v>
      </c>
      <c r="S58" t="e">
        <f t="shared" si="8"/>
        <v>#N/A</v>
      </c>
      <c r="T58" s="2"/>
    </row>
    <row r="59" spans="1:20" x14ac:dyDescent="0.25">
      <c r="A59" t="s">
        <v>75</v>
      </c>
      <c r="B59" t="str">
        <f>LEFT(A59,FIND("_",A59)-1)</f>
        <v>FKH2</v>
      </c>
      <c r="C59" t="str">
        <f t="shared" si="1"/>
        <v>2</v>
      </c>
      <c r="D59" t="str">
        <f t="shared" si="2"/>
        <v>1</v>
      </c>
      <c r="E59" t="str">
        <f t="shared" si="3"/>
        <v>FKH221</v>
      </c>
      <c r="F59">
        <f>VLOOKUP($A59,wt_data!$A$7:$S$173,15,0)</f>
        <v>1.55E-2</v>
      </c>
      <c r="G59">
        <f>VLOOKUP($A59,wt_data!$A$7:$S$173,14,0)</f>
        <v>0.28571428599999998</v>
      </c>
      <c r="H59">
        <f>VLOOKUP($A59,wt_data!$A$7:$S$173,16,0)</f>
        <v>62.068965480000003</v>
      </c>
      <c r="J59" t="s">
        <v>200</v>
      </c>
      <c r="K59">
        <f t="shared" si="8"/>
        <v>0.123152709</v>
      </c>
      <c r="L59">
        <f t="shared" si="8"/>
        <v>9.2592593000000001E-2</v>
      </c>
      <c r="M59">
        <f t="shared" si="8"/>
        <v>0.17241379300000001</v>
      </c>
      <c r="N59">
        <f t="shared" si="8"/>
        <v>0.165242165</v>
      </c>
      <c r="O59" t="e">
        <f t="shared" si="8"/>
        <v>#N/A</v>
      </c>
      <c r="P59" t="e">
        <f t="shared" si="8"/>
        <v>#N/A</v>
      </c>
      <c r="Q59" t="e">
        <f t="shared" si="8"/>
        <v>#N/A</v>
      </c>
      <c r="R59" t="e">
        <f t="shared" si="8"/>
        <v>#N/A</v>
      </c>
      <c r="S59" t="e">
        <f t="shared" si="8"/>
        <v>#N/A</v>
      </c>
      <c r="T59" s="2"/>
    </row>
    <row r="60" spans="1:20" x14ac:dyDescent="0.25">
      <c r="A60" t="s">
        <v>76</v>
      </c>
      <c r="B60" t="str">
        <f>LEFT(A60,FIND("_",A60)-1)</f>
        <v>FKH2</v>
      </c>
      <c r="C60" t="str">
        <f t="shared" si="1"/>
        <v>2</v>
      </c>
      <c r="D60" t="str">
        <f t="shared" si="2"/>
        <v>2</v>
      </c>
      <c r="E60" t="str">
        <f t="shared" si="3"/>
        <v>FKH222</v>
      </c>
      <c r="F60">
        <f>VLOOKUP($A60,wt_data!$A$7:$S$173,15,0)</f>
        <v>7.9000000000000008E-3</v>
      </c>
      <c r="G60">
        <f>VLOOKUP($A60,wt_data!$A$7:$S$173,14,0)</f>
        <v>0.26842105300000002</v>
      </c>
      <c r="H60">
        <f>VLOOKUP($A60,wt_data!$A$7:$S$173,16,0)</f>
        <v>68.965517199999994</v>
      </c>
      <c r="J60" t="s">
        <v>210</v>
      </c>
      <c r="K60">
        <f t="shared" si="8"/>
        <v>0.174712644</v>
      </c>
      <c r="L60">
        <f t="shared" si="8"/>
        <v>0.174876847</v>
      </c>
      <c r="M60">
        <f t="shared" si="8"/>
        <v>0.14532019700000001</v>
      </c>
      <c r="N60">
        <f t="shared" si="8"/>
        <v>0.11904761899999999</v>
      </c>
      <c r="O60" t="e">
        <f t="shared" si="8"/>
        <v>#N/A</v>
      </c>
      <c r="P60" t="e">
        <f t="shared" si="8"/>
        <v>#N/A</v>
      </c>
      <c r="Q60" t="e">
        <f t="shared" si="8"/>
        <v>#N/A</v>
      </c>
      <c r="R60" t="e">
        <f t="shared" si="8"/>
        <v>#N/A</v>
      </c>
      <c r="S60" t="e">
        <f t="shared" si="8"/>
        <v>#N/A</v>
      </c>
      <c r="T60" s="2"/>
    </row>
    <row r="61" spans="1:20" x14ac:dyDescent="0.25">
      <c r="A61" t="s">
        <v>114</v>
      </c>
      <c r="B61" t="str">
        <f>LEFT(A61,FIND("_",A61)-1)</f>
        <v>GAT1</v>
      </c>
      <c r="C61" t="str">
        <f t="shared" si="1"/>
        <v>1</v>
      </c>
      <c r="D61" t="str">
        <f t="shared" si="2"/>
        <v>1</v>
      </c>
      <c r="E61" t="str">
        <f t="shared" si="3"/>
        <v>GAT111</v>
      </c>
      <c r="F61">
        <f>VLOOKUP($A61,wt_data!$A$7:$S$173,15,0)</f>
        <v>2.0000000000000001E-4</v>
      </c>
      <c r="G61">
        <f>VLOOKUP($A61,wt_data!$A$7:$S$173,14,0)</f>
        <v>0.213675214</v>
      </c>
      <c r="H61">
        <f>VLOOKUP($A61,wt_data!$A$7:$S$173,16,0)</f>
        <v>20.689655160000001</v>
      </c>
      <c r="J61" t="s">
        <v>218</v>
      </c>
      <c r="K61">
        <f t="shared" si="8"/>
        <v>0.142450142</v>
      </c>
      <c r="L61">
        <f t="shared" si="8"/>
        <v>0.11965812000000001</v>
      </c>
      <c r="M61">
        <f t="shared" si="8"/>
        <v>0.10541310500000001</v>
      </c>
      <c r="N61">
        <f t="shared" si="8"/>
        <v>0.170940171</v>
      </c>
      <c r="O61" t="e">
        <f t="shared" si="8"/>
        <v>#N/A</v>
      </c>
      <c r="P61" t="e">
        <f t="shared" si="8"/>
        <v>#N/A</v>
      </c>
      <c r="Q61" t="e">
        <f t="shared" si="8"/>
        <v>#N/A</v>
      </c>
      <c r="R61" t="e">
        <f t="shared" si="8"/>
        <v>#N/A</v>
      </c>
      <c r="S61" t="e">
        <f t="shared" si="8"/>
        <v>#N/A</v>
      </c>
      <c r="T61" s="2"/>
    </row>
    <row r="62" spans="1:20" x14ac:dyDescent="0.25">
      <c r="A62" t="s">
        <v>184</v>
      </c>
      <c r="B62" t="str">
        <f>LEFT(A62,FIND("_",A62)-1)</f>
        <v>GAT1</v>
      </c>
      <c r="C62" t="str">
        <f t="shared" si="1"/>
        <v>1</v>
      </c>
      <c r="D62" t="str">
        <f t="shared" si="2"/>
        <v>2</v>
      </c>
      <c r="E62" t="str">
        <f t="shared" si="3"/>
        <v>GAT112</v>
      </c>
      <c r="F62">
        <f>VLOOKUP($A62,wt_data!$A$7:$S$173,15,0)</f>
        <v>0.86539999999999995</v>
      </c>
      <c r="G62">
        <f>VLOOKUP($A62,wt_data!$A$7:$S$173,14,0)</f>
        <v>0.43115942000000002</v>
      </c>
      <c r="H62">
        <f>VLOOKUP($A62,wt_data!$A$7:$S$173,16,0)</f>
        <v>41.379310320000002</v>
      </c>
      <c r="J62" t="s">
        <v>219</v>
      </c>
      <c r="K62">
        <f t="shared" si="8"/>
        <v>0.12962963</v>
      </c>
      <c r="L62">
        <f t="shared" si="8"/>
        <v>0.102564103</v>
      </c>
      <c r="M62">
        <f t="shared" si="8"/>
        <v>0.164021164</v>
      </c>
      <c r="N62">
        <f t="shared" si="8"/>
        <v>8.4656085000000006E-2</v>
      </c>
      <c r="O62" t="e">
        <f t="shared" si="8"/>
        <v>#N/A</v>
      </c>
      <c r="P62" t="e">
        <f t="shared" si="8"/>
        <v>#N/A</v>
      </c>
      <c r="Q62" t="e">
        <f t="shared" si="8"/>
        <v>#N/A</v>
      </c>
      <c r="R62" t="e">
        <f t="shared" si="8"/>
        <v>#N/A</v>
      </c>
      <c r="S62" t="e">
        <f t="shared" si="8"/>
        <v>#N/A</v>
      </c>
      <c r="T62" s="2"/>
    </row>
    <row r="63" spans="1:20" x14ac:dyDescent="0.25">
      <c r="A63" t="s">
        <v>79</v>
      </c>
      <c r="B63" t="str">
        <f>LEFT(A63,FIND("_",A63)-1)</f>
        <v>GAT1</v>
      </c>
      <c r="C63" t="str">
        <f t="shared" si="1"/>
        <v>2</v>
      </c>
      <c r="D63" t="str">
        <f t="shared" si="2"/>
        <v>1</v>
      </c>
      <c r="E63" t="str">
        <f t="shared" si="3"/>
        <v>GAT121</v>
      </c>
      <c r="F63">
        <f>VLOOKUP($A63,wt_data!$A$7:$S$173,15,0)</f>
        <v>0.30769999999999997</v>
      </c>
      <c r="G63">
        <f>VLOOKUP($A63,wt_data!$A$7:$S$173,14,0)</f>
        <v>0.366666667</v>
      </c>
      <c r="H63">
        <f>VLOOKUP($A63,wt_data!$A$7:$S$173,16,0)</f>
        <v>62.068965480000003</v>
      </c>
      <c r="J63" t="s">
        <v>220</v>
      </c>
      <c r="K63">
        <f t="shared" si="8"/>
        <v>0.11724137900000001</v>
      </c>
      <c r="L63">
        <f t="shared" si="8"/>
        <v>0.17241379300000001</v>
      </c>
      <c r="M63">
        <f t="shared" si="8"/>
        <v>0.209195402</v>
      </c>
      <c r="N63" t="e">
        <f t="shared" si="8"/>
        <v>#N/A</v>
      </c>
      <c r="O63" t="e">
        <f t="shared" si="8"/>
        <v>#N/A</v>
      </c>
      <c r="P63" t="e">
        <f t="shared" si="8"/>
        <v>#N/A</v>
      </c>
      <c r="Q63" t="e">
        <f t="shared" si="8"/>
        <v>#N/A</v>
      </c>
      <c r="R63" t="e">
        <f t="shared" si="8"/>
        <v>#N/A</v>
      </c>
      <c r="S63" t="e">
        <f t="shared" si="8"/>
        <v>#N/A</v>
      </c>
      <c r="T63" s="2"/>
    </row>
    <row r="64" spans="1:20" x14ac:dyDescent="0.25">
      <c r="A64" t="s">
        <v>80</v>
      </c>
      <c r="B64" t="str">
        <f>LEFT(A64,FIND("_",A64)-1)</f>
        <v>GAT1</v>
      </c>
      <c r="C64" t="str">
        <f t="shared" si="1"/>
        <v>2</v>
      </c>
      <c r="D64" t="str">
        <f t="shared" si="2"/>
        <v>2</v>
      </c>
      <c r="E64" t="str">
        <f t="shared" si="3"/>
        <v>GAT122</v>
      </c>
      <c r="F64">
        <f>VLOOKUP($A64,wt_data!$A$7:$S$173,15,0)</f>
        <v>0.43840000000000001</v>
      </c>
      <c r="G64">
        <f>VLOOKUP($A64,wt_data!$A$7:$S$173,14,0)</f>
        <v>0.38160919500000001</v>
      </c>
      <c r="H64">
        <f>VLOOKUP($A64,wt_data!$A$7:$S$173,16,0)</f>
        <v>0</v>
      </c>
      <c r="J64" t="s">
        <v>224</v>
      </c>
      <c r="K64">
        <f t="shared" si="8"/>
        <v>0.14942528699999999</v>
      </c>
      <c r="L64">
        <f t="shared" si="8"/>
        <v>9.1133005000000003E-2</v>
      </c>
      <c r="M64">
        <f t="shared" si="8"/>
        <v>0.188505747</v>
      </c>
      <c r="N64">
        <f t="shared" si="8"/>
        <v>0.17241379300000001</v>
      </c>
      <c r="O64" t="e">
        <f t="shared" si="8"/>
        <v>#N/A</v>
      </c>
      <c r="P64" t="e">
        <f t="shared" si="8"/>
        <v>#N/A</v>
      </c>
      <c r="Q64" t="e">
        <f t="shared" si="8"/>
        <v>#N/A</v>
      </c>
      <c r="R64" t="e">
        <f t="shared" si="8"/>
        <v>#N/A</v>
      </c>
      <c r="S64" t="e">
        <f t="shared" si="8"/>
        <v>#N/A</v>
      </c>
      <c r="T64" s="2"/>
    </row>
    <row r="65" spans="1:20" x14ac:dyDescent="0.25">
      <c r="A65" t="s">
        <v>35</v>
      </c>
      <c r="B65" t="str">
        <f>LEFT(A65,FIND("_",A65)-1)</f>
        <v>HCM1</v>
      </c>
      <c r="C65" t="str">
        <f t="shared" si="1"/>
        <v>1</v>
      </c>
      <c r="D65" t="str">
        <f t="shared" si="2"/>
        <v>1</v>
      </c>
      <c r="E65" t="str">
        <f t="shared" si="3"/>
        <v>HCM111</v>
      </c>
      <c r="F65">
        <f>VLOOKUP($A65,wt_data!$A$7:$S$173,15,0)</f>
        <v>0</v>
      </c>
      <c r="G65">
        <f>VLOOKUP($A65,wt_data!$A$7:$S$173,14,0)</f>
        <v>0.174712644</v>
      </c>
      <c r="H65">
        <f>VLOOKUP($A65,wt_data!$A$7:$S$173,16,0)</f>
        <v>0</v>
      </c>
      <c r="J65" t="s">
        <v>231</v>
      </c>
      <c r="K65">
        <f t="shared" si="8"/>
        <v>6.0846561E-2</v>
      </c>
      <c r="L65">
        <f t="shared" si="8"/>
        <v>7.9772079999999995E-2</v>
      </c>
      <c r="M65" t="e">
        <f t="shared" si="8"/>
        <v>#N/A</v>
      </c>
      <c r="N65" t="e">
        <f t="shared" si="8"/>
        <v>#N/A</v>
      </c>
      <c r="O65">
        <f t="shared" si="8"/>
        <v>9.6866096999999998E-2</v>
      </c>
      <c r="P65">
        <f t="shared" si="8"/>
        <v>0.111111111</v>
      </c>
      <c r="Q65" t="e">
        <f t="shared" si="8"/>
        <v>#N/A</v>
      </c>
      <c r="R65" t="e">
        <f t="shared" si="8"/>
        <v>#N/A</v>
      </c>
      <c r="S65" t="e">
        <f t="shared" si="8"/>
        <v>#N/A</v>
      </c>
      <c r="T65" s="2"/>
    </row>
    <row r="66" spans="1:20" x14ac:dyDescent="0.25">
      <c r="A66" t="s">
        <v>42</v>
      </c>
      <c r="B66" t="str">
        <f>LEFT(A66,FIND("_",A66)-1)</f>
        <v>HCM1</v>
      </c>
      <c r="C66" t="str">
        <f t="shared" si="1"/>
        <v>1</v>
      </c>
      <c r="D66" t="str">
        <f t="shared" si="2"/>
        <v>2</v>
      </c>
      <c r="E66" t="str">
        <f t="shared" si="3"/>
        <v>HCM112</v>
      </c>
      <c r="F66">
        <f>VLOOKUP($A66,wt_data!$A$7:$S$173,15,0)</f>
        <v>0</v>
      </c>
      <c r="G66">
        <f>VLOOKUP($A66,wt_data!$A$7:$S$173,14,0)</f>
        <v>0.174876847</v>
      </c>
      <c r="H66">
        <f>VLOOKUP($A66,wt_data!$A$7:$S$173,16,0)</f>
        <v>6.8965517199999997</v>
      </c>
      <c r="J66" t="s">
        <v>234</v>
      </c>
      <c r="K66">
        <f t="shared" si="8"/>
        <v>0.11576354699999999</v>
      </c>
      <c r="L66">
        <f t="shared" si="8"/>
        <v>0.14532019700000001</v>
      </c>
      <c r="M66">
        <f t="shared" si="8"/>
        <v>8.3743841999999999E-2</v>
      </c>
      <c r="N66">
        <f t="shared" si="8"/>
        <v>0.133004926</v>
      </c>
      <c r="O66" t="e">
        <f t="shared" si="8"/>
        <v>#N/A</v>
      </c>
      <c r="P66" t="e">
        <f t="shared" si="8"/>
        <v>#N/A</v>
      </c>
      <c r="Q66" t="e">
        <f t="shared" si="8"/>
        <v>#N/A</v>
      </c>
      <c r="R66" t="e">
        <f t="shared" si="8"/>
        <v>#N/A</v>
      </c>
      <c r="S66" t="e">
        <f t="shared" si="8"/>
        <v>#N/A</v>
      </c>
      <c r="T66" s="2"/>
    </row>
    <row r="67" spans="1:20" x14ac:dyDescent="0.25">
      <c r="A67" t="s">
        <v>43</v>
      </c>
      <c r="B67" t="str">
        <f>LEFT(A67,FIND("_",A67)-1)</f>
        <v>HCM1</v>
      </c>
      <c r="C67" t="str">
        <f t="shared" si="1"/>
        <v>2</v>
      </c>
      <c r="D67" t="str">
        <f t="shared" si="2"/>
        <v>1</v>
      </c>
      <c r="E67" t="str">
        <f t="shared" si="3"/>
        <v>HCM121</v>
      </c>
      <c r="F67">
        <f>VLOOKUP($A67,wt_data!$A$7:$S$173,15,0)</f>
        <v>0</v>
      </c>
      <c r="G67">
        <f>VLOOKUP($A67,wt_data!$A$7:$S$173,14,0)</f>
        <v>0.14532019700000001</v>
      </c>
      <c r="H67">
        <f>VLOOKUP($A67,wt_data!$A$7:$S$173,16,0)</f>
        <v>6.8965517199999997</v>
      </c>
      <c r="J67" t="s">
        <v>198</v>
      </c>
      <c r="K67">
        <f t="shared" si="8"/>
        <v>0.16809116800000001</v>
      </c>
      <c r="L67">
        <f t="shared" si="8"/>
        <v>0.169230769</v>
      </c>
      <c r="M67" t="e">
        <f t="shared" si="8"/>
        <v>#N/A</v>
      </c>
      <c r="N67" t="e">
        <f t="shared" si="8"/>
        <v>#N/A</v>
      </c>
      <c r="O67" t="e">
        <f t="shared" si="8"/>
        <v>#N/A</v>
      </c>
      <c r="P67" t="e">
        <f t="shared" si="8"/>
        <v>#N/A</v>
      </c>
      <c r="Q67" t="e">
        <f t="shared" si="8"/>
        <v>#N/A</v>
      </c>
      <c r="R67" t="e">
        <f t="shared" si="8"/>
        <v>#N/A</v>
      </c>
      <c r="S67" t="e">
        <f t="shared" si="8"/>
        <v>#N/A</v>
      </c>
      <c r="T67" s="2"/>
    </row>
    <row r="68" spans="1:20" x14ac:dyDescent="0.25">
      <c r="A68" t="s">
        <v>46</v>
      </c>
      <c r="B68" t="str">
        <f>LEFT(A68,FIND("_",A68)-1)</f>
        <v>HCM1</v>
      </c>
      <c r="C68" t="str">
        <f t="shared" si="1"/>
        <v>2</v>
      </c>
      <c r="D68" t="str">
        <f t="shared" si="2"/>
        <v>2</v>
      </c>
      <c r="E68" t="str">
        <f t="shared" si="3"/>
        <v>HCM122</v>
      </c>
      <c r="F68">
        <f>VLOOKUP($A68,wt_data!$A$7:$S$173,15,0)</f>
        <v>0</v>
      </c>
      <c r="G68">
        <f>VLOOKUP($A68,wt_data!$A$7:$S$173,14,0)</f>
        <v>0.11904761899999999</v>
      </c>
      <c r="H68">
        <f>VLOOKUP($A68,wt_data!$A$7:$S$173,16,0)</f>
        <v>13.793103439999999</v>
      </c>
      <c r="J68" t="s">
        <v>222</v>
      </c>
      <c r="K68" t="e">
        <f t="shared" si="8"/>
        <v>#N/A</v>
      </c>
      <c r="L68" t="e">
        <f t="shared" si="8"/>
        <v>#N/A</v>
      </c>
      <c r="M68">
        <f t="shared" si="8"/>
        <v>0.113960114</v>
      </c>
      <c r="N68">
        <f t="shared" si="8"/>
        <v>9.2307691999999997E-2</v>
      </c>
      <c r="O68" t="e">
        <f t="shared" si="8"/>
        <v>#N/A</v>
      </c>
      <c r="P68">
        <f t="shared" si="8"/>
        <v>0.18803418799999999</v>
      </c>
      <c r="Q68" t="e">
        <f t="shared" si="8"/>
        <v>#N/A</v>
      </c>
      <c r="R68" t="e">
        <f t="shared" si="8"/>
        <v>#N/A</v>
      </c>
      <c r="S68" t="e">
        <f t="shared" si="8"/>
        <v>#N/A</v>
      </c>
      <c r="T68" s="2"/>
    </row>
    <row r="69" spans="1:20" x14ac:dyDescent="0.25">
      <c r="A69" t="s">
        <v>85</v>
      </c>
      <c r="B69" t="str">
        <f>LEFT(A69,FIND("_",A69)-1)</f>
        <v>INO4</v>
      </c>
      <c r="C69" t="str">
        <f t="shared" si="1"/>
        <v>1</v>
      </c>
      <c r="D69" t="str">
        <f t="shared" si="2"/>
        <v>1</v>
      </c>
      <c r="E69" t="str">
        <f t="shared" si="3"/>
        <v>INO411</v>
      </c>
      <c r="F69">
        <f>VLOOKUP($A69,wt_data!$A$7:$S$173,15,0)</f>
        <v>0.33939999999999998</v>
      </c>
      <c r="G69">
        <f>VLOOKUP($A69,wt_data!$A$7:$S$173,14,0)</f>
        <v>0.373015873</v>
      </c>
      <c r="H69">
        <f>VLOOKUP($A69,wt_data!$A$7:$S$173,16,0)</f>
        <v>13.793103439999999</v>
      </c>
      <c r="J69" t="s">
        <v>223</v>
      </c>
      <c r="K69">
        <f t="shared" si="8"/>
        <v>0.17195767200000001</v>
      </c>
      <c r="L69">
        <f t="shared" si="8"/>
        <v>0.19658119700000001</v>
      </c>
      <c r="M69" t="e">
        <f t="shared" si="8"/>
        <v>#N/A</v>
      </c>
      <c r="N69" t="e">
        <f t="shared" si="8"/>
        <v>#N/A</v>
      </c>
      <c r="O69" t="e">
        <f t="shared" si="8"/>
        <v>#N/A</v>
      </c>
      <c r="P69" t="e">
        <f t="shared" si="8"/>
        <v>#N/A</v>
      </c>
      <c r="Q69" t="e">
        <f t="shared" si="8"/>
        <v>#N/A</v>
      </c>
      <c r="R69" t="e">
        <f t="shared" si="8"/>
        <v>#N/A</v>
      </c>
      <c r="S69" t="e">
        <f t="shared" si="8"/>
        <v>#N/A</v>
      </c>
      <c r="T69" s="2"/>
    </row>
    <row r="70" spans="1:20" x14ac:dyDescent="0.25">
      <c r="A70" t="s">
        <v>86</v>
      </c>
      <c r="B70" t="str">
        <f>LEFT(A70,FIND("_",A70)-1)</f>
        <v>INO4</v>
      </c>
      <c r="C70" t="str">
        <f t="shared" ref="C70:C133" si="9">MID(A70,FIND("|",SUBSTITUTE(A70, "_", "|", 1))+1, FIND("|",SUBSTITUTE(A70, "_", "|", 2))-FIND("|",SUBSTITUTE(A70, "_", "|", 1))-1)</f>
        <v>1</v>
      </c>
      <c r="D70" t="str">
        <f t="shared" ref="D70:D133" si="10">RIGHT(A70,1)</f>
        <v>2</v>
      </c>
      <c r="E70" t="str">
        <f t="shared" ref="E70:E133" si="11">B70&amp;C70&amp;D70</f>
        <v>INO412</v>
      </c>
      <c r="F70">
        <f>VLOOKUP($A70,wt_data!$A$7:$S$173,15,0)</f>
        <v>0.99939999999999996</v>
      </c>
      <c r="G70">
        <f>VLOOKUP($A70,wt_data!$A$7:$S$173,14,0)</f>
        <v>0.49655172400000003</v>
      </c>
      <c r="H70">
        <f>VLOOKUP($A70,wt_data!$A$7:$S$173,16,0)</f>
        <v>0</v>
      </c>
      <c r="J70" t="s">
        <v>217</v>
      </c>
      <c r="K70" t="e">
        <f t="shared" si="8"/>
        <v>#N/A</v>
      </c>
      <c r="L70" t="e">
        <f t="shared" si="8"/>
        <v>#N/A</v>
      </c>
      <c r="M70">
        <f t="shared" si="8"/>
        <v>0.199430199</v>
      </c>
      <c r="N70">
        <f t="shared" si="8"/>
        <v>0.192118227</v>
      </c>
      <c r="O70" t="e">
        <f t="shared" si="8"/>
        <v>#N/A</v>
      </c>
      <c r="P70">
        <f t="shared" si="8"/>
        <v>0.21428571399999999</v>
      </c>
      <c r="Q70" t="e">
        <f t="shared" si="8"/>
        <v>#N/A</v>
      </c>
      <c r="R70" t="e">
        <f t="shared" si="8"/>
        <v>#N/A</v>
      </c>
      <c r="S70" t="e">
        <f t="shared" si="8"/>
        <v>#N/A</v>
      </c>
      <c r="T70" s="2"/>
    </row>
    <row r="71" spans="1:20" x14ac:dyDescent="0.25">
      <c r="A71" t="s">
        <v>87</v>
      </c>
      <c r="B71" t="str">
        <f>LEFT(A71,FIND("_",A71)-1)</f>
        <v>INO4</v>
      </c>
      <c r="C71" t="str">
        <f t="shared" si="9"/>
        <v>2</v>
      </c>
      <c r="D71" t="str">
        <f t="shared" si="10"/>
        <v>1</v>
      </c>
      <c r="E71" t="str">
        <f t="shared" si="11"/>
        <v>INO421</v>
      </c>
      <c r="F71">
        <f>VLOOKUP($A71,wt_data!$A$7:$S$173,15,0)</f>
        <v>0.1598</v>
      </c>
      <c r="G71">
        <f>VLOOKUP($A71,wt_data!$A$7:$S$173,14,0)</f>
        <v>0.344615385</v>
      </c>
      <c r="H71">
        <f>VLOOKUP($A71,wt_data!$A$7:$S$173,16,0)</f>
        <v>27.586206879999999</v>
      </c>
      <c r="J71" t="s">
        <v>229</v>
      </c>
      <c r="K71" t="e">
        <f t="shared" si="8"/>
        <v>#N/A</v>
      </c>
      <c r="L71">
        <f t="shared" si="8"/>
        <v>0.165242165</v>
      </c>
      <c r="M71">
        <f t="shared" si="8"/>
        <v>0.23076923099999999</v>
      </c>
      <c r="N71" t="e">
        <f t="shared" si="8"/>
        <v>#N/A</v>
      </c>
      <c r="O71" t="e">
        <f t="shared" si="8"/>
        <v>#N/A</v>
      </c>
      <c r="P71" t="e">
        <f t="shared" si="8"/>
        <v>#N/A</v>
      </c>
      <c r="Q71" t="e">
        <f t="shared" si="8"/>
        <v>#N/A</v>
      </c>
      <c r="R71" t="e">
        <f t="shared" si="8"/>
        <v>#N/A</v>
      </c>
      <c r="S71" t="e">
        <f t="shared" si="8"/>
        <v>#N/A</v>
      </c>
      <c r="T71" s="2"/>
    </row>
    <row r="72" spans="1:20" x14ac:dyDescent="0.25">
      <c r="A72" t="s">
        <v>88</v>
      </c>
      <c r="B72" t="str">
        <f>LEFT(A72,FIND("_",A72)-1)</f>
        <v>INO4</v>
      </c>
      <c r="C72" t="str">
        <f t="shared" si="9"/>
        <v>3</v>
      </c>
      <c r="D72" t="str">
        <f t="shared" si="10"/>
        <v>2</v>
      </c>
      <c r="E72" t="str">
        <f t="shared" si="11"/>
        <v>INO432</v>
      </c>
      <c r="F72">
        <f>VLOOKUP($A72,wt_data!$A$7:$S$173,15,0)</f>
        <v>0.89790000000000003</v>
      </c>
      <c r="G72">
        <f>VLOOKUP($A72,wt_data!$A$7:$S$173,14,0)</f>
        <v>0.434482759</v>
      </c>
      <c r="H72">
        <f>VLOOKUP($A72,wt_data!$A$7:$S$173,16,0)</f>
        <v>0</v>
      </c>
      <c r="J72" t="s">
        <v>197</v>
      </c>
      <c r="K72" t="e">
        <f t="shared" si="8"/>
        <v>#N/A</v>
      </c>
      <c r="L72" t="e">
        <f t="shared" si="8"/>
        <v>#N/A</v>
      </c>
      <c r="M72">
        <f t="shared" si="8"/>
        <v>0.17195767200000001</v>
      </c>
      <c r="N72">
        <f t="shared" si="8"/>
        <v>0.232804233</v>
      </c>
      <c r="O72" t="e">
        <f t="shared" si="8"/>
        <v>#N/A</v>
      </c>
      <c r="P72" t="e">
        <f t="shared" si="8"/>
        <v>#N/A</v>
      </c>
      <c r="Q72">
        <f t="shared" si="8"/>
        <v>0.270935961</v>
      </c>
      <c r="R72">
        <f t="shared" si="8"/>
        <v>0.24827586200000001</v>
      </c>
      <c r="S72">
        <f t="shared" si="8"/>
        <v>0.31216931199999998</v>
      </c>
      <c r="T72" s="2"/>
    </row>
    <row r="73" spans="1:20" x14ac:dyDescent="0.25">
      <c r="A73" t="s">
        <v>136</v>
      </c>
      <c r="B73" t="str">
        <f>LEFT(A73,FIND("_",A73)-1)</f>
        <v>IXR1</v>
      </c>
      <c r="C73" t="str">
        <f t="shared" si="9"/>
        <v>2</v>
      </c>
      <c r="D73" t="str">
        <f t="shared" si="10"/>
        <v>1</v>
      </c>
      <c r="E73" t="str">
        <f t="shared" si="11"/>
        <v>IXR121</v>
      </c>
      <c r="F73">
        <f>VLOOKUP($A73,wt_data!$A$7:$S$173,15,0)</f>
        <v>4.3E-3</v>
      </c>
      <c r="G73">
        <f>VLOOKUP($A73,wt_data!$A$7:$S$173,14,0)</f>
        <v>0.26190476200000001</v>
      </c>
      <c r="H73">
        <f>VLOOKUP($A73,wt_data!$A$7:$S$173,16,0)</f>
        <v>62.068965480000003</v>
      </c>
      <c r="J73" t="s">
        <v>196</v>
      </c>
      <c r="K73">
        <f t="shared" si="8"/>
        <v>0.243076923</v>
      </c>
      <c r="L73">
        <f t="shared" si="8"/>
        <v>8.3076922999999997E-2</v>
      </c>
      <c r="M73" t="e">
        <f t="shared" si="8"/>
        <v>#N/A</v>
      </c>
      <c r="N73" t="e">
        <f t="shared" si="8"/>
        <v>#N/A</v>
      </c>
      <c r="O73" t="e">
        <f t="shared" si="8"/>
        <v>#N/A</v>
      </c>
      <c r="P73" t="e">
        <f t="shared" si="8"/>
        <v>#N/A</v>
      </c>
      <c r="Q73" t="e">
        <f t="shared" si="8"/>
        <v>#N/A</v>
      </c>
      <c r="R73" t="e">
        <f t="shared" si="8"/>
        <v>#N/A</v>
      </c>
      <c r="S73" t="e">
        <f t="shared" si="8"/>
        <v>#N/A</v>
      </c>
      <c r="T73" s="2"/>
    </row>
    <row r="74" spans="1:20" x14ac:dyDescent="0.25">
      <c r="A74" t="s">
        <v>166</v>
      </c>
      <c r="B74" t="str">
        <f>LEFT(A74,FIND("_",A74)-1)</f>
        <v>IXR1</v>
      </c>
      <c r="C74" t="str">
        <f t="shared" si="9"/>
        <v>2</v>
      </c>
      <c r="D74" t="str">
        <f t="shared" si="10"/>
        <v>2</v>
      </c>
      <c r="E74" t="str">
        <f t="shared" si="11"/>
        <v>IXR122</v>
      </c>
      <c r="F74">
        <f>VLOOKUP($A74,wt_data!$A$7:$S$173,15,0)</f>
        <v>0.33079999999999998</v>
      </c>
      <c r="G74">
        <f>VLOOKUP($A74,wt_data!$A$7:$S$173,14,0)</f>
        <v>0.37011494299999997</v>
      </c>
      <c r="H74">
        <f>VLOOKUP($A74,wt_data!$A$7:$S$173,16,0)</f>
        <v>0</v>
      </c>
      <c r="J74" t="s">
        <v>214</v>
      </c>
      <c r="K74">
        <f t="shared" si="8"/>
        <v>0.17230769200000001</v>
      </c>
      <c r="L74">
        <f t="shared" si="8"/>
        <v>0.29195402300000001</v>
      </c>
      <c r="M74" t="e">
        <f t="shared" si="8"/>
        <v>#N/A</v>
      </c>
      <c r="N74" t="e">
        <f t="shared" si="8"/>
        <v>#N/A</v>
      </c>
      <c r="O74" t="e">
        <f t="shared" si="8"/>
        <v>#N/A</v>
      </c>
      <c r="P74" t="e">
        <f t="shared" si="8"/>
        <v>#N/A</v>
      </c>
      <c r="Q74" t="e">
        <f t="shared" si="8"/>
        <v>#N/A</v>
      </c>
      <c r="R74" t="e">
        <f t="shared" si="8"/>
        <v>#N/A</v>
      </c>
      <c r="S74" t="e">
        <f t="shared" si="8"/>
        <v>#N/A</v>
      </c>
      <c r="T74" s="2"/>
    </row>
    <row r="75" spans="1:20" x14ac:dyDescent="0.25">
      <c r="A75" t="s">
        <v>149</v>
      </c>
      <c r="B75" t="str">
        <f>LEFT(A75,FIND("_",A75)-1)</f>
        <v>MBP1</v>
      </c>
      <c r="C75" t="str">
        <f t="shared" si="9"/>
        <v>1</v>
      </c>
      <c r="D75" t="str">
        <f t="shared" si="10"/>
        <v>1</v>
      </c>
      <c r="E75" t="str">
        <f t="shared" si="11"/>
        <v>MBP111</v>
      </c>
      <c r="F75">
        <f>VLOOKUP($A75,wt_data!$A$7:$S$173,15,0)</f>
        <v>1.3899999999999999E-2</v>
      </c>
      <c r="G75">
        <f>VLOOKUP($A75,wt_data!$A$7:$S$173,14,0)</f>
        <v>0.28421052600000002</v>
      </c>
      <c r="H75">
        <f>VLOOKUP($A75,wt_data!$A$7:$S$173,16,0)</f>
        <v>68.965517199999994</v>
      </c>
      <c r="J75" t="s">
        <v>226</v>
      </c>
      <c r="K75" t="e">
        <f t="shared" si="8"/>
        <v>#N/A</v>
      </c>
      <c r="L75">
        <f t="shared" si="8"/>
        <v>0.32643678199999998</v>
      </c>
      <c r="M75">
        <f t="shared" si="8"/>
        <v>0.11954023</v>
      </c>
      <c r="N75">
        <f t="shared" si="8"/>
        <v>0.14252873599999999</v>
      </c>
      <c r="O75" t="e">
        <f t="shared" si="8"/>
        <v>#N/A</v>
      </c>
      <c r="P75" t="e">
        <f t="shared" si="8"/>
        <v>#N/A</v>
      </c>
      <c r="Q75" t="e">
        <f t="shared" si="8"/>
        <v>#N/A</v>
      </c>
      <c r="R75" t="e">
        <f t="shared" si="8"/>
        <v>#N/A</v>
      </c>
      <c r="S75" t="e">
        <f t="shared" si="8"/>
        <v>#N/A</v>
      </c>
      <c r="T75" s="2"/>
    </row>
    <row r="76" spans="1:20" x14ac:dyDescent="0.25">
      <c r="A76" t="s">
        <v>180</v>
      </c>
      <c r="B76" t="str">
        <f>LEFT(A76,FIND("_",A76)-1)</f>
        <v>MBP1</v>
      </c>
      <c r="C76" t="str">
        <f t="shared" si="9"/>
        <v>1</v>
      </c>
      <c r="D76" t="str">
        <f t="shared" si="10"/>
        <v>2</v>
      </c>
      <c r="E76" t="str">
        <f t="shared" si="11"/>
        <v>MBP112</v>
      </c>
      <c r="F76">
        <f>VLOOKUP($A76,wt_data!$A$7:$S$173,15,0)</f>
        <v>0.36420000000000002</v>
      </c>
      <c r="G76">
        <f>VLOOKUP($A76,wt_data!$A$7:$S$173,14,0)</f>
        <v>0.37471264399999998</v>
      </c>
      <c r="H76">
        <f>VLOOKUP($A76,wt_data!$A$7:$S$173,16,0)</f>
        <v>0</v>
      </c>
      <c r="J76" t="s">
        <v>206</v>
      </c>
      <c r="K76">
        <f t="shared" si="8"/>
        <v>0.28095238099999997</v>
      </c>
      <c r="L76">
        <f t="shared" si="8"/>
        <v>0.24501424499999999</v>
      </c>
      <c r="M76">
        <f t="shared" si="8"/>
        <v>0.205263158</v>
      </c>
      <c r="N76">
        <f t="shared" si="8"/>
        <v>0.18478260899999999</v>
      </c>
      <c r="O76" t="e">
        <f t="shared" si="8"/>
        <v>#N/A</v>
      </c>
      <c r="P76">
        <f t="shared" si="8"/>
        <v>0.33157894700000001</v>
      </c>
      <c r="Q76" t="e">
        <f t="shared" si="8"/>
        <v>#N/A</v>
      </c>
      <c r="R76" t="e">
        <f t="shared" si="8"/>
        <v>#N/A</v>
      </c>
      <c r="S76" t="e">
        <f t="shared" si="8"/>
        <v>#N/A</v>
      </c>
      <c r="T76" s="2"/>
    </row>
    <row r="77" spans="1:20" x14ac:dyDescent="0.25">
      <c r="A77" t="s">
        <v>93</v>
      </c>
      <c r="B77" t="str">
        <f>LEFT(A77,FIND("_",A77)-1)</f>
        <v>MBP1</v>
      </c>
      <c r="C77" t="str">
        <f t="shared" si="9"/>
        <v>2</v>
      </c>
      <c r="D77" t="str">
        <f t="shared" si="10"/>
        <v>1</v>
      </c>
      <c r="E77" t="str">
        <f t="shared" si="11"/>
        <v>MBP121</v>
      </c>
      <c r="F77">
        <f>VLOOKUP($A77,wt_data!$A$7:$S$173,15,0)</f>
        <v>0.1163</v>
      </c>
      <c r="G77">
        <f>VLOOKUP($A77,wt_data!$A$7:$S$173,14,0)</f>
        <v>0.335632184</v>
      </c>
      <c r="H77">
        <f>VLOOKUP($A77,wt_data!$A$7:$S$173,16,0)</f>
        <v>0</v>
      </c>
      <c r="J77" t="s">
        <v>230</v>
      </c>
      <c r="K77">
        <f t="shared" si="8"/>
        <v>0.23931623899999999</v>
      </c>
      <c r="L77">
        <f t="shared" si="8"/>
        <v>0.12</v>
      </c>
      <c r="M77">
        <f t="shared" si="8"/>
        <v>0.21846153800000001</v>
      </c>
      <c r="N77">
        <f t="shared" si="8"/>
        <v>0.129230769</v>
      </c>
      <c r="O77">
        <f t="shared" si="8"/>
        <v>0.25356125400000001</v>
      </c>
      <c r="P77">
        <f t="shared" si="8"/>
        <v>0.36</v>
      </c>
      <c r="Q77" t="e">
        <f t="shared" si="8"/>
        <v>#N/A</v>
      </c>
      <c r="R77" t="e">
        <f t="shared" si="8"/>
        <v>#N/A</v>
      </c>
      <c r="S77" t="e">
        <f t="shared" si="8"/>
        <v>#N/A</v>
      </c>
      <c r="T77" s="2"/>
    </row>
    <row r="78" spans="1:20" x14ac:dyDescent="0.25">
      <c r="A78" t="s">
        <v>94</v>
      </c>
      <c r="B78" t="str">
        <f>LEFT(A78,FIND("_",A78)-1)</f>
        <v>MBP1</v>
      </c>
      <c r="C78" t="str">
        <f t="shared" si="9"/>
        <v>2</v>
      </c>
      <c r="D78" t="str">
        <f t="shared" si="10"/>
        <v>2</v>
      </c>
      <c r="E78" t="str">
        <f t="shared" si="11"/>
        <v>MBP122</v>
      </c>
      <c r="F78">
        <f>VLOOKUP($A78,wt_data!$A$7:$S$173,15,0)</f>
        <v>4.7300000000000002E-2</v>
      </c>
      <c r="G78">
        <f>VLOOKUP($A78,wt_data!$A$7:$S$173,14,0)</f>
        <v>0.31</v>
      </c>
      <c r="H78">
        <f>VLOOKUP($A78,wt_data!$A$7:$S$173,16,0)</f>
        <v>34.482758599999997</v>
      </c>
      <c r="J78" t="s">
        <v>216</v>
      </c>
      <c r="K78">
        <f t="shared" si="8"/>
        <v>0.368421053</v>
      </c>
      <c r="L78">
        <f t="shared" si="8"/>
        <v>0.364672365</v>
      </c>
      <c r="M78">
        <f t="shared" si="8"/>
        <v>0.178947368</v>
      </c>
      <c r="N78">
        <f t="shared" si="8"/>
        <v>0.38339920900000002</v>
      </c>
      <c r="O78" t="e">
        <f t="shared" si="8"/>
        <v>#N/A</v>
      </c>
      <c r="P78" t="e">
        <f t="shared" si="8"/>
        <v>#N/A</v>
      </c>
      <c r="Q78" t="e">
        <f t="shared" si="8"/>
        <v>#N/A</v>
      </c>
      <c r="R78" t="e">
        <f t="shared" si="8"/>
        <v>#N/A</v>
      </c>
      <c r="S78" t="e">
        <f t="shared" si="8"/>
        <v>#N/A</v>
      </c>
      <c r="T78" s="2"/>
    </row>
    <row r="79" spans="1:20" x14ac:dyDescent="0.25">
      <c r="A79" t="s">
        <v>47</v>
      </c>
      <c r="B79" t="str">
        <f>LEFT(A79,FIND("_",A79)-1)</f>
        <v>MCM1</v>
      </c>
      <c r="C79" t="str">
        <f t="shared" si="9"/>
        <v>1</v>
      </c>
      <c r="D79" t="str">
        <f t="shared" si="10"/>
        <v>1</v>
      </c>
      <c r="E79" t="str">
        <f t="shared" si="11"/>
        <v>MCM111</v>
      </c>
      <c r="F79">
        <f>VLOOKUP($A79,wt_data!$A$7:$S$173,15,0)</f>
        <v>0</v>
      </c>
      <c r="G79">
        <f>VLOOKUP($A79,wt_data!$A$7:$S$173,14,0)</f>
        <v>0.17230769200000001</v>
      </c>
      <c r="H79">
        <f>VLOOKUP($A79,wt_data!$A$7:$S$173,16,0)</f>
        <v>27.586206879999999</v>
      </c>
      <c r="J79" t="s">
        <v>239</v>
      </c>
      <c r="K79">
        <f t="shared" si="8"/>
        <v>0.167487685</v>
      </c>
      <c r="L79">
        <f t="shared" si="8"/>
        <v>0.23544973499999999</v>
      </c>
      <c r="M79">
        <f t="shared" si="8"/>
        <v>0.40459770099999998</v>
      </c>
      <c r="N79">
        <f t="shared" si="8"/>
        <v>0.25287356300000002</v>
      </c>
      <c r="O79" t="e">
        <f t="shared" si="8"/>
        <v>#N/A</v>
      </c>
      <c r="P79">
        <f t="shared" si="8"/>
        <v>0.41304347800000002</v>
      </c>
      <c r="Q79" t="e">
        <f t="shared" si="8"/>
        <v>#N/A</v>
      </c>
      <c r="R79" t="e">
        <f t="shared" si="8"/>
        <v>#N/A</v>
      </c>
      <c r="S79" t="e">
        <f t="shared" si="8"/>
        <v>#N/A</v>
      </c>
      <c r="T79" s="2"/>
    </row>
    <row r="80" spans="1:20" x14ac:dyDescent="0.25">
      <c r="A80" t="s">
        <v>150</v>
      </c>
      <c r="B80" t="str">
        <f>LEFT(A80,FIND("_",A80)-1)</f>
        <v>MCM1</v>
      </c>
      <c r="C80" t="str">
        <f t="shared" si="9"/>
        <v>1</v>
      </c>
      <c r="D80" t="str">
        <f t="shared" si="10"/>
        <v>2</v>
      </c>
      <c r="E80" t="str">
        <f t="shared" si="11"/>
        <v>MCM112</v>
      </c>
      <c r="F80">
        <f>VLOOKUP($A80,wt_data!$A$7:$S$173,15,0)</f>
        <v>1.8700000000000001E-2</v>
      </c>
      <c r="G80">
        <f>VLOOKUP($A80,wt_data!$A$7:$S$173,14,0)</f>
        <v>0.29195402300000001</v>
      </c>
      <c r="H80">
        <f>VLOOKUP($A80,wt_data!$A$7:$S$173,16,0)</f>
        <v>0</v>
      </c>
      <c r="J80" t="s">
        <v>238</v>
      </c>
      <c r="K80">
        <f t="shared" si="8"/>
        <v>0.44736842100000002</v>
      </c>
      <c r="L80" t="e">
        <f t="shared" si="8"/>
        <v>#N/A</v>
      </c>
      <c r="M80">
        <f t="shared" si="8"/>
        <v>0.37471264399999998</v>
      </c>
      <c r="N80">
        <f t="shared" si="8"/>
        <v>0.49047618999999998</v>
      </c>
      <c r="O80" t="e">
        <f t="shared" si="8"/>
        <v>#N/A</v>
      </c>
      <c r="P80" t="e">
        <f t="shared" si="8"/>
        <v>#N/A</v>
      </c>
      <c r="Q80">
        <f t="shared" si="8"/>
        <v>0.19310344800000001</v>
      </c>
      <c r="R80">
        <f t="shared" si="8"/>
        <v>0.147126437</v>
      </c>
      <c r="S80">
        <f t="shared" si="8"/>
        <v>0.369458128</v>
      </c>
      <c r="T80" s="2"/>
    </row>
    <row r="81" spans="1:20" x14ac:dyDescent="0.25">
      <c r="A81" t="s">
        <v>97</v>
      </c>
      <c r="B81" t="str">
        <f>LEFT(A81,FIND("_",A81)-1)</f>
        <v>MET32</v>
      </c>
      <c r="C81" t="str">
        <f t="shared" si="9"/>
        <v>1</v>
      </c>
      <c r="D81" t="str">
        <f t="shared" si="10"/>
        <v>1</v>
      </c>
      <c r="E81" t="str">
        <f t="shared" si="11"/>
        <v>MET3211</v>
      </c>
      <c r="F81">
        <f>VLOOKUP($A81,wt_data!$A$7:$S$173,15,0)</f>
        <v>8.0299999999999996E-2</v>
      </c>
      <c r="G81">
        <f>VLOOKUP($A81,wt_data!$A$7:$S$173,14,0)</f>
        <v>0.32631578900000002</v>
      </c>
      <c r="H81">
        <f>VLOOKUP($A81,wt_data!$A$7:$S$173,16,0)</f>
        <v>68.965517199999994</v>
      </c>
      <c r="J81" t="s">
        <v>209</v>
      </c>
      <c r="K81">
        <f t="shared" si="8"/>
        <v>0.213675214</v>
      </c>
      <c r="L81">
        <f t="shared" si="8"/>
        <v>0.43115942000000002</v>
      </c>
      <c r="M81">
        <f t="shared" si="8"/>
        <v>0.366666667</v>
      </c>
      <c r="N81">
        <f t="shared" si="8"/>
        <v>0.38160919500000001</v>
      </c>
      <c r="O81" t="e">
        <f t="shared" si="8"/>
        <v>#N/A</v>
      </c>
      <c r="P81" t="e">
        <f t="shared" si="8"/>
        <v>#N/A</v>
      </c>
      <c r="Q81" t="e">
        <f t="shared" si="8"/>
        <v>#N/A</v>
      </c>
      <c r="R81" t="e">
        <f t="shared" si="8"/>
        <v>#N/A</v>
      </c>
      <c r="S81" t="e">
        <f t="shared" si="8"/>
        <v>#N/A</v>
      </c>
      <c r="T81" s="2"/>
    </row>
    <row r="82" spans="1:20" x14ac:dyDescent="0.25">
      <c r="A82" t="s">
        <v>98</v>
      </c>
      <c r="B82" t="str">
        <f>LEFT(A82,FIND("_",A82)-1)</f>
        <v>MET32</v>
      </c>
      <c r="C82" t="str">
        <f t="shared" si="9"/>
        <v>1</v>
      </c>
      <c r="D82" t="str">
        <f t="shared" si="10"/>
        <v>2</v>
      </c>
      <c r="E82" t="str">
        <f t="shared" si="11"/>
        <v>MET3212</v>
      </c>
      <c r="F82">
        <f>VLOOKUP($A82,wt_data!$A$7:$S$173,15,0)</f>
        <v>6.0499999999999998E-2</v>
      </c>
      <c r="G82">
        <f>VLOOKUP($A82,wt_data!$A$7:$S$173,14,0)</f>
        <v>0.31724137899999999</v>
      </c>
      <c r="H82">
        <f>VLOOKUP($A82,wt_data!$A$7:$S$173,16,0)</f>
        <v>0</v>
      </c>
      <c r="J82" t="s">
        <v>207</v>
      </c>
      <c r="K82">
        <f t="shared" si="8"/>
        <v>0.34210526299999999</v>
      </c>
      <c r="L82">
        <f t="shared" si="8"/>
        <v>0.20370370400000001</v>
      </c>
      <c r="M82">
        <f t="shared" si="8"/>
        <v>0.28063241100000003</v>
      </c>
      <c r="N82" t="e">
        <f t="shared" si="8"/>
        <v>#N/A</v>
      </c>
      <c r="O82" t="e">
        <f t="shared" si="8"/>
        <v>#N/A</v>
      </c>
      <c r="P82" t="e">
        <f t="shared" si="8"/>
        <v>#N/A</v>
      </c>
      <c r="Q82" t="e">
        <f t="shared" si="8"/>
        <v>#N/A</v>
      </c>
      <c r="R82" t="e">
        <f t="shared" si="8"/>
        <v>#N/A</v>
      </c>
      <c r="S82" t="e">
        <f t="shared" si="8"/>
        <v>#N/A</v>
      </c>
      <c r="T82" s="2"/>
    </row>
    <row r="83" spans="1:20" x14ac:dyDescent="0.25">
      <c r="A83" t="s">
        <v>165</v>
      </c>
      <c r="B83" t="str">
        <f>LEFT(A83,FIND("_",A83)-1)</f>
        <v>MSN2</v>
      </c>
      <c r="C83" t="str">
        <f t="shared" si="9"/>
        <v>1</v>
      </c>
      <c r="D83" t="str">
        <f t="shared" si="10"/>
        <v>1</v>
      </c>
      <c r="E83" t="str">
        <f t="shared" si="11"/>
        <v>MSN211</v>
      </c>
      <c r="F83">
        <f>VLOOKUP($A83,wt_data!$A$7:$S$173,15,0)</f>
        <v>0.31430000000000002</v>
      </c>
      <c r="G83">
        <f>VLOOKUP($A83,wt_data!$A$7:$S$173,14,0)</f>
        <v>0.368421053</v>
      </c>
      <c r="H83">
        <f>VLOOKUP($A83,wt_data!$A$7:$S$173,16,0)</f>
        <v>68.965517199999994</v>
      </c>
      <c r="J83" t="s">
        <v>232</v>
      </c>
      <c r="K83">
        <f t="shared" si="8"/>
        <v>0.38916256199999999</v>
      </c>
      <c r="L83">
        <f t="shared" si="8"/>
        <v>0.41133004899999998</v>
      </c>
      <c r="M83">
        <f t="shared" si="8"/>
        <v>0.23157894700000001</v>
      </c>
      <c r="N83">
        <f t="shared" si="8"/>
        <v>0.29523809499999998</v>
      </c>
      <c r="O83" t="e">
        <f t="shared" si="8"/>
        <v>#N/A</v>
      </c>
      <c r="P83">
        <f t="shared" si="8"/>
        <v>0.224615385</v>
      </c>
      <c r="Q83" t="e">
        <f t="shared" si="8"/>
        <v>#N/A</v>
      </c>
      <c r="R83" t="e">
        <f t="shared" si="8"/>
        <v>#N/A</v>
      </c>
      <c r="S83" t="e">
        <f t="shared" si="8"/>
        <v>#N/A</v>
      </c>
      <c r="T83" s="2"/>
    </row>
    <row r="84" spans="1:20" x14ac:dyDescent="0.25">
      <c r="A84" t="s">
        <v>164</v>
      </c>
      <c r="B84" t="str">
        <f>LEFT(A84,FIND("_",A84)-1)</f>
        <v>MSN2</v>
      </c>
      <c r="C84" t="str">
        <f t="shared" si="9"/>
        <v>1</v>
      </c>
      <c r="D84" t="str">
        <f t="shared" si="10"/>
        <v>2</v>
      </c>
      <c r="E84" t="str">
        <f t="shared" si="11"/>
        <v>MSN212</v>
      </c>
      <c r="F84">
        <f>VLOOKUP($A84,wt_data!$A$7:$S$173,15,0)</f>
        <v>0.28339999999999999</v>
      </c>
      <c r="G84">
        <f>VLOOKUP($A84,wt_data!$A$7:$S$173,14,0)</f>
        <v>0.364672365</v>
      </c>
      <c r="H84">
        <f>VLOOKUP($A84,wt_data!$A$7:$S$173,16,0)</f>
        <v>20.689655160000001</v>
      </c>
      <c r="J84" t="s">
        <v>237</v>
      </c>
      <c r="K84">
        <f t="shared" si="8"/>
        <v>0.38961038999999997</v>
      </c>
      <c r="L84">
        <f t="shared" ref="L84:S99" si="12">VLOOKUP($J84&amp;L$56,$E$5:$H$171,3,0)</f>
        <v>0.23157894700000001</v>
      </c>
      <c r="M84" t="e">
        <f t="shared" si="12"/>
        <v>#N/A</v>
      </c>
      <c r="N84" t="e">
        <f t="shared" si="12"/>
        <v>#N/A</v>
      </c>
      <c r="O84" t="e">
        <f t="shared" si="12"/>
        <v>#N/A</v>
      </c>
      <c r="P84" t="e">
        <f t="shared" si="12"/>
        <v>#N/A</v>
      </c>
      <c r="Q84" t="e">
        <f t="shared" si="12"/>
        <v>#N/A</v>
      </c>
      <c r="R84" t="e">
        <f t="shared" si="12"/>
        <v>#N/A</v>
      </c>
      <c r="S84" t="e">
        <f t="shared" si="12"/>
        <v>#N/A</v>
      </c>
      <c r="T84" s="2"/>
    </row>
    <row r="85" spans="1:20" x14ac:dyDescent="0.25">
      <c r="A85" t="s">
        <v>101</v>
      </c>
      <c r="B85" t="str">
        <f>LEFT(A85,FIND("_",A85)-1)</f>
        <v>MSN2</v>
      </c>
      <c r="C85" t="str">
        <f t="shared" si="9"/>
        <v>2</v>
      </c>
      <c r="D85" t="str">
        <f t="shared" si="10"/>
        <v>1</v>
      </c>
      <c r="E85" t="str">
        <f t="shared" si="11"/>
        <v>MSN221</v>
      </c>
      <c r="F85">
        <f>VLOOKUP($A85,wt_data!$A$7:$S$173,15,0)</f>
        <v>0</v>
      </c>
      <c r="G85">
        <f>VLOOKUP($A85,wt_data!$A$7:$S$173,14,0)</f>
        <v>0.178947368</v>
      </c>
      <c r="H85">
        <f>VLOOKUP($A85,wt_data!$A$7:$S$173,16,0)</f>
        <v>68.965517199999994</v>
      </c>
      <c r="J85" t="s">
        <v>192</v>
      </c>
      <c r="K85">
        <f t="shared" si="8"/>
        <v>0.23448275900000001</v>
      </c>
      <c r="L85">
        <f t="shared" si="12"/>
        <v>0.25287356300000002</v>
      </c>
      <c r="M85" t="e">
        <f t="shared" si="12"/>
        <v>#N/A</v>
      </c>
      <c r="N85" t="e">
        <f t="shared" si="12"/>
        <v>#N/A</v>
      </c>
      <c r="O85" t="e">
        <f t="shared" si="12"/>
        <v>#N/A</v>
      </c>
      <c r="P85" t="e">
        <f t="shared" si="12"/>
        <v>#N/A</v>
      </c>
      <c r="Q85" t="e">
        <f t="shared" si="12"/>
        <v>#N/A</v>
      </c>
      <c r="R85" t="e">
        <f t="shared" si="12"/>
        <v>#N/A</v>
      </c>
      <c r="S85" t="e">
        <f t="shared" si="12"/>
        <v>#N/A</v>
      </c>
      <c r="T85" s="2"/>
    </row>
    <row r="86" spans="1:20" x14ac:dyDescent="0.25">
      <c r="A86" t="s">
        <v>102</v>
      </c>
      <c r="B86" t="str">
        <f>LEFT(A86,FIND("_",A86)-1)</f>
        <v>MSN2</v>
      </c>
      <c r="C86" t="str">
        <f t="shared" si="9"/>
        <v>2</v>
      </c>
      <c r="D86" t="str">
        <f t="shared" si="10"/>
        <v>2</v>
      </c>
      <c r="E86" t="str">
        <f t="shared" si="11"/>
        <v>MSN222</v>
      </c>
      <c r="F86">
        <f>VLOOKUP($A86,wt_data!$A$7:$S$173,15,0)</f>
        <v>0.4415</v>
      </c>
      <c r="G86">
        <f>VLOOKUP($A86,wt_data!$A$7:$S$173,14,0)</f>
        <v>0.38339920900000002</v>
      </c>
      <c r="H86">
        <f>VLOOKUP($A86,wt_data!$A$7:$S$173,16,0)</f>
        <v>48.27586204</v>
      </c>
      <c r="J86" t="s">
        <v>221</v>
      </c>
      <c r="K86" t="e">
        <f t="shared" si="8"/>
        <v>#N/A</v>
      </c>
      <c r="L86" t="e">
        <f t="shared" si="12"/>
        <v>#N/A</v>
      </c>
      <c r="M86">
        <f t="shared" si="12"/>
        <v>0.25132275100000001</v>
      </c>
      <c r="N86">
        <f t="shared" si="12"/>
        <v>0.23891625599999999</v>
      </c>
      <c r="O86" t="e">
        <f t="shared" si="12"/>
        <v>#N/A</v>
      </c>
      <c r="P86" t="e">
        <f t="shared" si="12"/>
        <v>#N/A</v>
      </c>
      <c r="Q86" t="e">
        <f t="shared" si="12"/>
        <v>#N/A</v>
      </c>
      <c r="R86" t="e">
        <f t="shared" si="12"/>
        <v>#N/A</v>
      </c>
      <c r="S86" t="e">
        <f t="shared" si="12"/>
        <v>#N/A</v>
      </c>
      <c r="T86" s="2"/>
    </row>
    <row r="87" spans="1:20" x14ac:dyDescent="0.25">
      <c r="A87" t="s">
        <v>110</v>
      </c>
      <c r="B87" t="str">
        <f>LEFT(A87,FIND("_",A87)-1)</f>
        <v>MSN4</v>
      </c>
      <c r="C87" t="str">
        <f t="shared" si="9"/>
        <v>2</v>
      </c>
      <c r="D87" t="str">
        <f t="shared" si="10"/>
        <v>1</v>
      </c>
      <c r="E87" t="str">
        <f t="shared" si="11"/>
        <v>MSN421</v>
      </c>
      <c r="F87">
        <f>VLOOKUP($A87,wt_data!$A$7:$S$173,15,0)</f>
        <v>1E-4</v>
      </c>
      <c r="G87">
        <f>VLOOKUP($A87,wt_data!$A$7:$S$173,14,0)</f>
        <v>0.199430199</v>
      </c>
      <c r="H87">
        <f>VLOOKUP($A87,wt_data!$A$7:$S$173,16,0)</f>
        <v>20.689655160000001</v>
      </c>
      <c r="J87" t="s">
        <v>208</v>
      </c>
      <c r="K87">
        <f t="shared" si="8"/>
        <v>0.252631579</v>
      </c>
      <c r="L87">
        <f t="shared" si="12"/>
        <v>0.27384615400000001</v>
      </c>
      <c r="M87">
        <f t="shared" si="12"/>
        <v>0.28571428599999998</v>
      </c>
      <c r="N87">
        <f t="shared" si="12"/>
        <v>0.26842105300000002</v>
      </c>
      <c r="O87" t="e">
        <f t="shared" si="12"/>
        <v>#N/A</v>
      </c>
      <c r="P87" t="e">
        <f t="shared" si="12"/>
        <v>#N/A</v>
      </c>
      <c r="Q87" t="e">
        <f t="shared" si="12"/>
        <v>#N/A</v>
      </c>
      <c r="R87" t="e">
        <f t="shared" si="12"/>
        <v>#N/A</v>
      </c>
      <c r="S87" t="e">
        <f t="shared" si="12"/>
        <v>#N/A</v>
      </c>
      <c r="T87" s="2"/>
    </row>
    <row r="88" spans="1:20" x14ac:dyDescent="0.25">
      <c r="A88" t="s">
        <v>48</v>
      </c>
      <c r="B88" t="str">
        <f>LEFT(A88,FIND("_",A88)-1)</f>
        <v>MSN4</v>
      </c>
      <c r="C88" t="str">
        <f t="shared" si="9"/>
        <v>2</v>
      </c>
      <c r="D88" t="str">
        <f t="shared" si="10"/>
        <v>2</v>
      </c>
      <c r="E88" t="str">
        <f t="shared" si="11"/>
        <v>MSN422</v>
      </c>
      <c r="F88">
        <f>VLOOKUP($A88,wt_data!$A$7:$S$173,15,0)</f>
        <v>0</v>
      </c>
      <c r="G88">
        <f>VLOOKUP($A88,wt_data!$A$7:$S$173,14,0)</f>
        <v>0.192118227</v>
      </c>
      <c r="H88">
        <f>VLOOKUP($A88,wt_data!$A$7:$S$173,16,0)</f>
        <v>6.8965517199999997</v>
      </c>
      <c r="J88" t="s">
        <v>235</v>
      </c>
      <c r="K88">
        <f t="shared" si="8"/>
        <v>0.26210826199999998</v>
      </c>
      <c r="L88">
        <f t="shared" si="12"/>
        <v>0.29538461500000002</v>
      </c>
      <c r="M88">
        <f t="shared" si="12"/>
        <v>0.3</v>
      </c>
      <c r="N88">
        <f t="shared" si="12"/>
        <v>0.39417989399999998</v>
      </c>
      <c r="O88" t="e">
        <f t="shared" si="12"/>
        <v>#N/A</v>
      </c>
      <c r="P88" t="e">
        <f t="shared" si="12"/>
        <v>#N/A</v>
      </c>
      <c r="Q88" t="e">
        <f t="shared" si="12"/>
        <v>#N/A</v>
      </c>
      <c r="R88" t="e">
        <f t="shared" si="12"/>
        <v>#N/A</v>
      </c>
      <c r="S88" t="e">
        <f t="shared" si="12"/>
        <v>#N/A</v>
      </c>
      <c r="T88" s="2"/>
    </row>
    <row r="89" spans="1:20" x14ac:dyDescent="0.25">
      <c r="A89" t="s">
        <v>105</v>
      </c>
      <c r="B89" t="str">
        <f>LEFT(A89,FIND("_",A89)-1)</f>
        <v>MSN4</v>
      </c>
      <c r="C89" t="str">
        <f t="shared" si="9"/>
        <v>3</v>
      </c>
      <c r="D89" t="str">
        <f t="shared" si="10"/>
        <v>2</v>
      </c>
      <c r="E89" t="str">
        <f t="shared" si="11"/>
        <v>MSN432</v>
      </c>
      <c r="F89">
        <f>VLOOKUP($A89,wt_data!$A$7:$S$173,15,0)</f>
        <v>2.9999999999999997E-4</v>
      </c>
      <c r="G89">
        <f>VLOOKUP($A89,wt_data!$A$7:$S$173,14,0)</f>
        <v>0.21428571399999999</v>
      </c>
      <c r="H89">
        <f>VLOOKUP($A89,wt_data!$A$7:$S$173,16,0)</f>
        <v>6.8965517199999997</v>
      </c>
      <c r="J89" t="s">
        <v>212</v>
      </c>
      <c r="K89" t="e">
        <f t="shared" si="8"/>
        <v>#N/A</v>
      </c>
      <c r="L89" t="e">
        <f t="shared" si="12"/>
        <v>#N/A</v>
      </c>
      <c r="M89">
        <f t="shared" si="12"/>
        <v>0.26190476200000001</v>
      </c>
      <c r="N89">
        <f t="shared" si="12"/>
        <v>0.37011494299999997</v>
      </c>
      <c r="O89" t="e">
        <f t="shared" si="12"/>
        <v>#N/A</v>
      </c>
      <c r="P89" t="e">
        <f t="shared" si="12"/>
        <v>#N/A</v>
      </c>
      <c r="Q89" t="e">
        <f t="shared" si="12"/>
        <v>#N/A</v>
      </c>
      <c r="R89" t="e">
        <f t="shared" si="12"/>
        <v>#N/A</v>
      </c>
      <c r="S89" t="e">
        <f t="shared" si="12"/>
        <v>#N/A</v>
      </c>
      <c r="T89" s="2"/>
    </row>
    <row r="90" spans="1:20" x14ac:dyDescent="0.25">
      <c r="A90" t="s">
        <v>49</v>
      </c>
      <c r="B90" t="str">
        <f>LEFT(A90,FIND("_",A90)-1)</f>
        <v>NDD1</v>
      </c>
      <c r="C90" t="str">
        <f t="shared" si="9"/>
        <v>1</v>
      </c>
      <c r="D90" t="str">
        <f t="shared" si="10"/>
        <v>1</v>
      </c>
      <c r="E90" t="str">
        <f t="shared" si="11"/>
        <v>NDD111</v>
      </c>
      <c r="F90">
        <f>VLOOKUP($A90,wt_data!$A$7:$S$173,15,0)</f>
        <v>0</v>
      </c>
      <c r="G90">
        <f>VLOOKUP($A90,wt_data!$A$7:$S$173,14,0)</f>
        <v>0.142450142</v>
      </c>
      <c r="H90">
        <f>VLOOKUP($A90,wt_data!$A$7:$S$173,16,0)</f>
        <v>20.689655160000001</v>
      </c>
      <c r="J90" t="s">
        <v>227</v>
      </c>
      <c r="K90">
        <f t="shared" si="8"/>
        <v>0.27513227499999998</v>
      </c>
      <c r="L90">
        <f t="shared" si="12"/>
        <v>0.27513227499999998</v>
      </c>
      <c r="M90">
        <f t="shared" si="12"/>
        <v>0.33048432999999999</v>
      </c>
      <c r="N90">
        <f t="shared" si="12"/>
        <v>0.41534391500000001</v>
      </c>
      <c r="O90" t="e">
        <f t="shared" si="12"/>
        <v>#N/A</v>
      </c>
      <c r="P90" t="e">
        <f t="shared" si="12"/>
        <v>#N/A</v>
      </c>
      <c r="Q90" t="e">
        <f t="shared" si="12"/>
        <v>#N/A</v>
      </c>
      <c r="R90" t="e">
        <f t="shared" si="12"/>
        <v>#N/A</v>
      </c>
      <c r="S90" t="e">
        <f t="shared" si="12"/>
        <v>#N/A</v>
      </c>
      <c r="T90" s="2"/>
    </row>
    <row r="91" spans="1:20" x14ac:dyDescent="0.25">
      <c r="A91" t="s">
        <v>50</v>
      </c>
      <c r="B91" t="str">
        <f>LEFT(A91,FIND("_",A91)-1)</f>
        <v>NDD1</v>
      </c>
      <c r="C91" t="str">
        <f t="shared" si="9"/>
        <v>1</v>
      </c>
      <c r="D91" t="str">
        <f t="shared" si="10"/>
        <v>2</v>
      </c>
      <c r="E91" t="str">
        <f t="shared" si="11"/>
        <v>NDD112</v>
      </c>
      <c r="F91">
        <f>VLOOKUP($A91,wt_data!$A$7:$S$173,15,0)</f>
        <v>0</v>
      </c>
      <c r="G91">
        <f>VLOOKUP($A91,wt_data!$A$7:$S$173,14,0)</f>
        <v>0.11965812000000001</v>
      </c>
      <c r="H91">
        <f>VLOOKUP($A91,wt_data!$A$7:$S$173,16,0)</f>
        <v>20.689655160000001</v>
      </c>
      <c r="J91" t="s">
        <v>228</v>
      </c>
      <c r="K91">
        <f t="shared" si="8"/>
        <v>0.38177339900000001</v>
      </c>
      <c r="L91">
        <f t="shared" si="12"/>
        <v>0.34920634900000003</v>
      </c>
      <c r="M91">
        <f t="shared" si="12"/>
        <v>0.35144927500000001</v>
      </c>
      <c r="N91">
        <f t="shared" si="12"/>
        <v>0.45299145299999999</v>
      </c>
      <c r="O91">
        <f t="shared" si="12"/>
        <v>0.28063241100000003</v>
      </c>
      <c r="P91">
        <f t="shared" si="12"/>
        <v>0.43083004000000003</v>
      </c>
      <c r="Q91" t="e">
        <f t="shared" si="12"/>
        <v>#N/A</v>
      </c>
      <c r="R91" t="e">
        <f t="shared" si="12"/>
        <v>#N/A</v>
      </c>
      <c r="S91" t="e">
        <f t="shared" si="12"/>
        <v>#N/A</v>
      </c>
      <c r="T91" s="2"/>
    </row>
    <row r="92" spans="1:20" x14ac:dyDescent="0.25">
      <c r="A92" t="s">
        <v>56</v>
      </c>
      <c r="B92" t="str">
        <f>LEFT(A92,FIND("_",A92)-1)</f>
        <v>NDD1</v>
      </c>
      <c r="C92" t="str">
        <f t="shared" si="9"/>
        <v>2</v>
      </c>
      <c r="D92" t="str">
        <f t="shared" si="10"/>
        <v>1</v>
      </c>
      <c r="E92" t="str">
        <f t="shared" si="11"/>
        <v>NDD121</v>
      </c>
      <c r="F92">
        <f>VLOOKUP($A92,wt_data!$A$7:$S$173,15,0)</f>
        <v>0</v>
      </c>
      <c r="G92">
        <f>VLOOKUP($A92,wt_data!$A$7:$S$173,14,0)</f>
        <v>0.10541310500000001</v>
      </c>
      <c r="H92">
        <f>VLOOKUP($A92,wt_data!$A$7:$S$173,16,0)</f>
        <v>20.689655160000001</v>
      </c>
      <c r="J92" t="s">
        <v>195</v>
      </c>
      <c r="K92">
        <f t="shared" si="8"/>
        <v>0.51264367799999999</v>
      </c>
      <c r="L92">
        <f t="shared" si="12"/>
        <v>0.279202279</v>
      </c>
      <c r="M92">
        <f t="shared" si="12"/>
        <v>0.45666666700000003</v>
      </c>
      <c r="N92">
        <f t="shared" si="12"/>
        <v>0.293447293</v>
      </c>
      <c r="O92" t="e">
        <f t="shared" si="12"/>
        <v>#N/A</v>
      </c>
      <c r="P92" t="e">
        <f t="shared" si="12"/>
        <v>#N/A</v>
      </c>
      <c r="Q92" t="e">
        <f t="shared" si="12"/>
        <v>#N/A</v>
      </c>
      <c r="R92" t="e">
        <f t="shared" si="12"/>
        <v>#N/A</v>
      </c>
      <c r="S92" t="e">
        <f t="shared" si="12"/>
        <v>#N/A</v>
      </c>
      <c r="T92" s="2"/>
    </row>
    <row r="93" spans="1:20" x14ac:dyDescent="0.25">
      <c r="A93" t="s">
        <v>57</v>
      </c>
      <c r="B93" t="str">
        <f>LEFT(A93,FIND("_",A93)-1)</f>
        <v>NDD1</v>
      </c>
      <c r="C93" t="str">
        <f t="shared" si="9"/>
        <v>2</v>
      </c>
      <c r="D93" t="str">
        <f t="shared" si="10"/>
        <v>2</v>
      </c>
      <c r="E93" t="str">
        <f t="shared" si="11"/>
        <v>NDD122</v>
      </c>
      <c r="F93">
        <f>VLOOKUP($A93,wt_data!$A$7:$S$173,15,0)</f>
        <v>0</v>
      </c>
      <c r="G93">
        <f>VLOOKUP($A93,wt_data!$A$7:$S$173,14,0)</f>
        <v>0.170940171</v>
      </c>
      <c r="H93">
        <f>VLOOKUP($A93,wt_data!$A$7:$S$173,16,0)</f>
        <v>20.689655160000001</v>
      </c>
      <c r="J93" t="s">
        <v>205</v>
      </c>
      <c r="K93">
        <f t="shared" si="8"/>
        <v>0.34210526299999999</v>
      </c>
      <c r="L93">
        <f t="shared" si="12"/>
        <v>0.293447293</v>
      </c>
      <c r="M93">
        <f t="shared" si="12"/>
        <v>0.27894736799999997</v>
      </c>
      <c r="N93">
        <f t="shared" si="12"/>
        <v>0.29538461500000002</v>
      </c>
      <c r="O93" t="e">
        <f t="shared" si="12"/>
        <v>#N/A</v>
      </c>
      <c r="P93" t="e">
        <f t="shared" si="12"/>
        <v>#N/A</v>
      </c>
      <c r="Q93" t="e">
        <f t="shared" si="12"/>
        <v>#N/A</v>
      </c>
      <c r="R93" t="e">
        <f t="shared" si="12"/>
        <v>#N/A</v>
      </c>
      <c r="S93" t="e">
        <f t="shared" si="12"/>
        <v>#N/A</v>
      </c>
      <c r="T93" s="2"/>
    </row>
    <row r="94" spans="1:20" x14ac:dyDescent="0.25">
      <c r="A94" t="s">
        <v>65</v>
      </c>
      <c r="B94" t="str">
        <f>LEFT(A94,FIND("_",A94)-1)</f>
        <v>NRM1</v>
      </c>
      <c r="C94" t="str">
        <f t="shared" si="9"/>
        <v>1</v>
      </c>
      <c r="D94" t="str">
        <f t="shared" si="10"/>
        <v>1</v>
      </c>
      <c r="E94" t="str">
        <f t="shared" si="11"/>
        <v>NRM111</v>
      </c>
      <c r="F94">
        <f>VLOOKUP($A94,wt_data!$A$7:$S$173,15,0)</f>
        <v>0</v>
      </c>
      <c r="G94">
        <f>VLOOKUP($A94,wt_data!$A$7:$S$173,14,0)</f>
        <v>0.12962963</v>
      </c>
      <c r="H94">
        <f>VLOOKUP($A94,wt_data!$A$7:$S$173,16,0)</f>
        <v>13.793103439999999</v>
      </c>
      <c r="J94" t="s">
        <v>213</v>
      </c>
      <c r="K94">
        <f t="shared" si="8"/>
        <v>0.28421052600000002</v>
      </c>
      <c r="L94">
        <f t="shared" si="12"/>
        <v>0.37471264399999998</v>
      </c>
      <c r="M94">
        <f t="shared" si="12"/>
        <v>0.335632184</v>
      </c>
      <c r="N94">
        <f t="shared" si="12"/>
        <v>0.31</v>
      </c>
      <c r="O94" t="e">
        <f t="shared" si="12"/>
        <v>#N/A</v>
      </c>
      <c r="P94" t="e">
        <f t="shared" si="12"/>
        <v>#N/A</v>
      </c>
      <c r="Q94" t="e">
        <f t="shared" si="12"/>
        <v>#N/A</v>
      </c>
      <c r="R94" t="e">
        <f t="shared" si="12"/>
        <v>#N/A</v>
      </c>
      <c r="S94" t="e">
        <f t="shared" si="12"/>
        <v>#N/A</v>
      </c>
      <c r="T94" s="2"/>
    </row>
    <row r="95" spans="1:20" x14ac:dyDescent="0.25">
      <c r="A95" t="s">
        <v>66</v>
      </c>
      <c r="B95" t="str">
        <f>LEFT(A95,FIND("_",A95)-1)</f>
        <v>NRM1</v>
      </c>
      <c r="C95" t="str">
        <f t="shared" si="9"/>
        <v>1</v>
      </c>
      <c r="D95" t="str">
        <f t="shared" si="10"/>
        <v>2</v>
      </c>
      <c r="E95" t="str">
        <f t="shared" si="11"/>
        <v>NRM112</v>
      </c>
      <c r="F95">
        <f>VLOOKUP($A95,wt_data!$A$7:$S$173,15,0)</f>
        <v>0</v>
      </c>
      <c r="G95">
        <f>VLOOKUP($A95,wt_data!$A$7:$S$173,14,0)</f>
        <v>0.102564103</v>
      </c>
      <c r="H95">
        <f>VLOOKUP($A95,wt_data!$A$7:$S$173,16,0)</f>
        <v>20.689655160000001</v>
      </c>
      <c r="J95" t="s">
        <v>204</v>
      </c>
      <c r="K95" t="e">
        <f t="shared" si="8"/>
        <v>#N/A</v>
      </c>
      <c r="L95" t="e">
        <f t="shared" si="12"/>
        <v>#N/A</v>
      </c>
      <c r="M95">
        <f t="shared" si="12"/>
        <v>0.38620689699999999</v>
      </c>
      <c r="N95">
        <f t="shared" si="12"/>
        <v>0.517241379</v>
      </c>
      <c r="O95" t="e">
        <f t="shared" si="12"/>
        <v>#N/A</v>
      </c>
      <c r="P95">
        <f t="shared" si="12"/>
        <v>0.29629629600000001</v>
      </c>
      <c r="Q95" t="e">
        <f t="shared" si="12"/>
        <v>#N/A</v>
      </c>
      <c r="R95" t="e">
        <f t="shared" si="12"/>
        <v>#N/A</v>
      </c>
      <c r="S95" t="e">
        <f t="shared" si="12"/>
        <v>#N/A</v>
      </c>
      <c r="T95" s="2"/>
    </row>
    <row r="96" spans="1:20" x14ac:dyDescent="0.25">
      <c r="A96" t="s">
        <v>67</v>
      </c>
      <c r="B96" t="str">
        <f>LEFT(A96,FIND("_",A96)-1)</f>
        <v>NRM1</v>
      </c>
      <c r="C96" t="str">
        <f t="shared" si="9"/>
        <v>2</v>
      </c>
      <c r="D96" t="str">
        <f t="shared" si="10"/>
        <v>1</v>
      </c>
      <c r="E96" t="str">
        <f t="shared" si="11"/>
        <v>NRM121</v>
      </c>
      <c r="F96">
        <f>VLOOKUP($A96,wt_data!$A$7:$S$173,15,0)</f>
        <v>0</v>
      </c>
      <c r="G96">
        <f>VLOOKUP($A96,wt_data!$A$7:$S$173,14,0)</f>
        <v>0.164021164</v>
      </c>
      <c r="H96">
        <f>VLOOKUP($A96,wt_data!$A$7:$S$173,16,0)</f>
        <v>13.793103439999999</v>
      </c>
      <c r="J96" t="s">
        <v>215</v>
      </c>
      <c r="K96">
        <f t="shared" si="8"/>
        <v>0.32631578900000002</v>
      </c>
      <c r="L96">
        <f t="shared" si="12"/>
        <v>0.31724137899999999</v>
      </c>
      <c r="M96" t="e">
        <f t="shared" si="12"/>
        <v>#N/A</v>
      </c>
      <c r="N96" t="e">
        <f t="shared" si="12"/>
        <v>#N/A</v>
      </c>
      <c r="O96" t="e">
        <f t="shared" si="12"/>
        <v>#N/A</v>
      </c>
      <c r="P96" t="e">
        <f t="shared" si="12"/>
        <v>#N/A</v>
      </c>
      <c r="Q96" t="e">
        <f t="shared" si="12"/>
        <v>#N/A</v>
      </c>
      <c r="R96" t="e">
        <f t="shared" si="12"/>
        <v>#N/A</v>
      </c>
      <c r="S96" t="e">
        <f t="shared" si="12"/>
        <v>#N/A</v>
      </c>
      <c r="T96" s="2"/>
    </row>
    <row r="97" spans="1:20" x14ac:dyDescent="0.25">
      <c r="A97" t="s">
        <v>68</v>
      </c>
      <c r="B97" t="str">
        <f>LEFT(A97,FIND("_",A97)-1)</f>
        <v>NRM1</v>
      </c>
      <c r="C97" t="str">
        <f t="shared" si="9"/>
        <v>2</v>
      </c>
      <c r="D97" t="str">
        <f t="shared" si="10"/>
        <v>2</v>
      </c>
      <c r="E97" t="str">
        <f t="shared" si="11"/>
        <v>NRM122</v>
      </c>
      <c r="F97">
        <f>VLOOKUP($A97,wt_data!$A$7:$S$173,15,0)</f>
        <v>0</v>
      </c>
      <c r="G97">
        <f>VLOOKUP($A97,wt_data!$A$7:$S$173,14,0)</f>
        <v>8.4656085000000006E-2</v>
      </c>
      <c r="H97">
        <f>VLOOKUP($A97,wt_data!$A$7:$S$173,16,0)</f>
        <v>13.793103439999999</v>
      </c>
      <c r="J97" t="s">
        <v>233</v>
      </c>
      <c r="K97">
        <f t="shared" si="8"/>
        <v>0.323333333</v>
      </c>
      <c r="L97">
        <f t="shared" si="12"/>
        <v>0.38666666700000002</v>
      </c>
      <c r="M97">
        <f t="shared" si="12"/>
        <v>0.31884057999999998</v>
      </c>
      <c r="N97" t="e">
        <f t="shared" si="12"/>
        <v>#N/A</v>
      </c>
      <c r="O97" t="e">
        <f t="shared" si="12"/>
        <v>#N/A</v>
      </c>
      <c r="P97" t="e">
        <f t="shared" si="12"/>
        <v>#N/A</v>
      </c>
      <c r="Q97" t="e">
        <f t="shared" si="12"/>
        <v>#N/A</v>
      </c>
      <c r="R97" t="e">
        <f t="shared" si="12"/>
        <v>#N/A</v>
      </c>
      <c r="S97" t="e">
        <f t="shared" si="12"/>
        <v>#N/A</v>
      </c>
      <c r="T97" s="2"/>
    </row>
    <row r="98" spans="1:20" x14ac:dyDescent="0.25">
      <c r="A98" t="s">
        <v>70</v>
      </c>
      <c r="B98" t="str">
        <f>LEFT(A98,FIND("_",A98)-1)</f>
        <v>PCL1</v>
      </c>
      <c r="C98" t="str">
        <f t="shared" si="9"/>
        <v>1</v>
      </c>
      <c r="D98" t="str">
        <f t="shared" si="10"/>
        <v>1</v>
      </c>
      <c r="E98" t="str">
        <f t="shared" si="11"/>
        <v>PCL111</v>
      </c>
      <c r="F98">
        <f>VLOOKUP($A98,wt_data!$A$7:$S$173,15,0)</f>
        <v>0</v>
      </c>
      <c r="G98">
        <f>VLOOKUP($A98,wt_data!$A$7:$S$173,14,0)</f>
        <v>0.11724137900000001</v>
      </c>
      <c r="H98">
        <f>VLOOKUP($A98,wt_data!$A$7:$S$173,16,0)</f>
        <v>0</v>
      </c>
      <c r="J98" t="s">
        <v>194</v>
      </c>
      <c r="K98">
        <f t="shared" si="8"/>
        <v>0.33333333300000001</v>
      </c>
      <c r="L98">
        <f t="shared" si="12"/>
        <v>0.42610837400000001</v>
      </c>
      <c r="M98" t="e">
        <f t="shared" si="12"/>
        <v>#N/A</v>
      </c>
      <c r="N98" t="e">
        <f t="shared" si="12"/>
        <v>#N/A</v>
      </c>
      <c r="O98" t="e">
        <f t="shared" si="12"/>
        <v>#N/A</v>
      </c>
      <c r="P98" t="e">
        <f t="shared" si="12"/>
        <v>#N/A</v>
      </c>
      <c r="Q98" t="e">
        <f t="shared" si="12"/>
        <v>#N/A</v>
      </c>
      <c r="R98" t="e">
        <f t="shared" si="12"/>
        <v>#N/A</v>
      </c>
      <c r="S98" t="e">
        <f t="shared" si="12"/>
        <v>#N/A</v>
      </c>
      <c r="T98" s="2"/>
    </row>
    <row r="99" spans="1:20" x14ac:dyDescent="0.25">
      <c r="A99" t="s">
        <v>71</v>
      </c>
      <c r="B99" t="str">
        <f>LEFT(A99,FIND("_",A99)-1)</f>
        <v>PCL1</v>
      </c>
      <c r="C99" t="str">
        <f t="shared" si="9"/>
        <v>1</v>
      </c>
      <c r="D99" t="str">
        <f t="shared" si="10"/>
        <v>2</v>
      </c>
      <c r="E99" t="str">
        <f t="shared" si="11"/>
        <v>PCL112</v>
      </c>
      <c r="F99">
        <f>VLOOKUP($A99,wt_data!$A$7:$S$173,15,0)</f>
        <v>0</v>
      </c>
      <c r="G99">
        <f>VLOOKUP($A99,wt_data!$A$7:$S$173,14,0)</f>
        <v>0.17241379300000001</v>
      </c>
      <c r="H99">
        <f>VLOOKUP($A99,wt_data!$A$7:$S$173,16,0)</f>
        <v>0</v>
      </c>
      <c r="J99" t="s">
        <v>199</v>
      </c>
      <c r="K99">
        <f t="shared" si="8"/>
        <v>0.33497536900000002</v>
      </c>
      <c r="L99">
        <f t="shared" si="12"/>
        <v>0.42</v>
      </c>
      <c r="M99" t="e">
        <f t="shared" si="12"/>
        <v>#N/A</v>
      </c>
      <c r="N99">
        <f t="shared" si="12"/>
        <v>0.35573122499999998</v>
      </c>
      <c r="O99" t="e">
        <f t="shared" si="12"/>
        <v>#N/A</v>
      </c>
      <c r="P99" t="e">
        <f t="shared" si="12"/>
        <v>#N/A</v>
      </c>
      <c r="Q99" t="e">
        <f t="shared" si="12"/>
        <v>#N/A</v>
      </c>
      <c r="R99" t="e">
        <f t="shared" si="12"/>
        <v>#N/A</v>
      </c>
      <c r="S99" t="e">
        <f t="shared" si="12"/>
        <v>#N/A</v>
      </c>
      <c r="T99" s="2"/>
    </row>
    <row r="100" spans="1:20" x14ac:dyDescent="0.25">
      <c r="A100" t="s">
        <v>116</v>
      </c>
      <c r="B100" t="str">
        <f>LEFT(A100,FIND("_",A100)-1)</f>
        <v>PCL1</v>
      </c>
      <c r="C100" t="str">
        <f t="shared" si="9"/>
        <v>2</v>
      </c>
      <c r="D100" t="str">
        <f t="shared" si="10"/>
        <v>1</v>
      </c>
      <c r="E100" t="str">
        <f t="shared" si="11"/>
        <v>PCL121</v>
      </c>
      <c r="F100">
        <f>VLOOKUP($A100,wt_data!$A$7:$S$173,15,0)</f>
        <v>0</v>
      </c>
      <c r="G100">
        <f>VLOOKUP($A100,wt_data!$A$7:$S$173,14,0)</f>
        <v>0.209195402</v>
      </c>
      <c r="H100">
        <f>VLOOKUP($A100,wt_data!$A$7:$S$173,16,0)</f>
        <v>0</v>
      </c>
      <c r="J100" t="s">
        <v>211</v>
      </c>
      <c r="K100">
        <f t="shared" si="8"/>
        <v>0.373015873</v>
      </c>
      <c r="L100">
        <f t="shared" ref="L100:S104" si="13">VLOOKUP($J100&amp;L$56,$E$5:$H$171,3,0)</f>
        <v>0.49655172400000003</v>
      </c>
      <c r="M100">
        <f t="shared" si="13"/>
        <v>0.344615385</v>
      </c>
      <c r="N100" t="e">
        <f t="shared" si="13"/>
        <v>#N/A</v>
      </c>
      <c r="O100" t="e">
        <f t="shared" si="13"/>
        <v>#N/A</v>
      </c>
      <c r="P100">
        <f t="shared" si="13"/>
        <v>0.434482759</v>
      </c>
      <c r="Q100" t="e">
        <f t="shared" si="13"/>
        <v>#N/A</v>
      </c>
      <c r="R100" t="e">
        <f t="shared" si="13"/>
        <v>#N/A</v>
      </c>
      <c r="S100" t="e">
        <f t="shared" si="13"/>
        <v>#N/A</v>
      </c>
      <c r="T100" s="2"/>
    </row>
    <row r="101" spans="1:20" x14ac:dyDescent="0.25">
      <c r="A101" t="s">
        <v>117</v>
      </c>
      <c r="B101" t="str">
        <f>LEFT(A101,FIND("_",A101)-1)</f>
        <v>PCL2</v>
      </c>
      <c r="C101" t="str">
        <f t="shared" si="9"/>
        <v>2</v>
      </c>
      <c r="D101" t="str">
        <f t="shared" si="10"/>
        <v>1</v>
      </c>
      <c r="E101" t="str">
        <f t="shared" si="11"/>
        <v>PCL221</v>
      </c>
      <c r="F101">
        <f>VLOOKUP($A101,wt_data!$A$7:$S$173,15,0)</f>
        <v>2.5999999999999999E-3</v>
      </c>
      <c r="G101">
        <f>VLOOKUP($A101,wt_data!$A$7:$S$173,14,0)</f>
        <v>0.25132275100000001</v>
      </c>
      <c r="H101">
        <f>VLOOKUP($A101,wt_data!$A$7:$S$173,16,0)</f>
        <v>13.793103439999999</v>
      </c>
      <c r="J101" t="s">
        <v>236</v>
      </c>
      <c r="K101">
        <f t="shared" si="8"/>
        <v>0.36</v>
      </c>
      <c r="L101">
        <f t="shared" si="13"/>
        <v>0.35076923100000001</v>
      </c>
      <c r="M101">
        <f t="shared" si="13"/>
        <v>0.39</v>
      </c>
      <c r="N101">
        <f t="shared" si="13"/>
        <v>0.378917379</v>
      </c>
      <c r="O101" t="e">
        <f t="shared" si="13"/>
        <v>#N/A</v>
      </c>
      <c r="P101" t="e">
        <f t="shared" si="13"/>
        <v>#N/A</v>
      </c>
      <c r="Q101" t="e">
        <f t="shared" si="13"/>
        <v>#N/A</v>
      </c>
      <c r="R101" t="e">
        <f t="shared" si="13"/>
        <v>#N/A</v>
      </c>
      <c r="S101" t="e">
        <f t="shared" si="13"/>
        <v>#N/A</v>
      </c>
      <c r="T101" s="2"/>
    </row>
    <row r="102" spans="1:20" x14ac:dyDescent="0.25">
      <c r="A102" t="s">
        <v>131</v>
      </c>
      <c r="B102" t="str">
        <f>LEFT(A102,FIND("_",A102)-1)</f>
        <v>PCL2</v>
      </c>
      <c r="C102" t="str">
        <f t="shared" si="9"/>
        <v>2</v>
      </c>
      <c r="D102" t="str">
        <f t="shared" si="10"/>
        <v>2</v>
      </c>
      <c r="E102" t="str">
        <f t="shared" si="11"/>
        <v>PCL222</v>
      </c>
      <c r="F102">
        <f>VLOOKUP($A102,wt_data!$A$7:$S$173,15,0)</f>
        <v>1.2999999999999999E-3</v>
      </c>
      <c r="G102">
        <f>VLOOKUP($A102,wt_data!$A$7:$S$173,14,0)</f>
        <v>0.23891625599999999</v>
      </c>
      <c r="H102">
        <f>VLOOKUP($A102,wt_data!$A$7:$S$173,16,0)</f>
        <v>6.8965517199999997</v>
      </c>
      <c r="J102" t="s">
        <v>225</v>
      </c>
      <c r="K102" t="e">
        <f t="shared" si="8"/>
        <v>#N/A</v>
      </c>
      <c r="L102" t="e">
        <f t="shared" si="13"/>
        <v>#N/A</v>
      </c>
      <c r="M102">
        <f t="shared" si="13"/>
        <v>0.35573122499999998</v>
      </c>
      <c r="N102">
        <f t="shared" si="13"/>
        <v>0.46842105299999998</v>
      </c>
      <c r="O102" t="e">
        <f t="shared" si="13"/>
        <v>#N/A</v>
      </c>
      <c r="P102" t="e">
        <f t="shared" si="13"/>
        <v>#N/A</v>
      </c>
      <c r="Q102" t="e">
        <f t="shared" si="13"/>
        <v>#N/A</v>
      </c>
      <c r="R102" t="e">
        <f t="shared" si="13"/>
        <v>#N/A</v>
      </c>
      <c r="S102" t="e">
        <f t="shared" si="13"/>
        <v>#N/A</v>
      </c>
      <c r="T102" s="2"/>
    </row>
    <row r="103" spans="1:20" x14ac:dyDescent="0.25">
      <c r="A103" t="s">
        <v>73</v>
      </c>
      <c r="B103" t="str">
        <f>LEFT(A103,FIND("_",A103)-1)</f>
        <v>PDS1</v>
      </c>
      <c r="C103" t="str">
        <f t="shared" si="9"/>
        <v>2</v>
      </c>
      <c r="D103" t="str">
        <f t="shared" si="10"/>
        <v>1</v>
      </c>
      <c r="E103" t="str">
        <f t="shared" si="11"/>
        <v>PDS121</v>
      </c>
      <c r="F103">
        <f>VLOOKUP($A103,wt_data!$A$7:$S$173,15,0)</f>
        <v>0</v>
      </c>
      <c r="G103">
        <f>VLOOKUP($A103,wt_data!$A$7:$S$173,14,0)</f>
        <v>0.113960114</v>
      </c>
      <c r="H103">
        <f>VLOOKUP($A103,wt_data!$A$7:$S$173,16,0)</f>
        <v>20.689655160000001</v>
      </c>
      <c r="J103" t="s">
        <v>193</v>
      </c>
      <c r="K103">
        <f t="shared" si="8"/>
        <v>0.39153439200000001</v>
      </c>
      <c r="L103">
        <f t="shared" si="13"/>
        <v>0.36</v>
      </c>
      <c r="M103">
        <f t="shared" si="13"/>
        <v>0.40147783300000001</v>
      </c>
      <c r="N103">
        <f t="shared" si="13"/>
        <v>0.38423645299999998</v>
      </c>
      <c r="O103" t="e">
        <f t="shared" si="13"/>
        <v>#N/A</v>
      </c>
      <c r="P103" t="e">
        <f t="shared" si="13"/>
        <v>#N/A</v>
      </c>
      <c r="Q103" t="e">
        <f t="shared" si="13"/>
        <v>#N/A</v>
      </c>
      <c r="R103" t="e">
        <f t="shared" si="13"/>
        <v>#N/A</v>
      </c>
      <c r="S103" t="e">
        <f t="shared" si="13"/>
        <v>#N/A</v>
      </c>
      <c r="T103" s="2"/>
    </row>
    <row r="104" spans="1:20" x14ac:dyDescent="0.25">
      <c r="A104" t="s">
        <v>74</v>
      </c>
      <c r="B104" t="str">
        <f>LEFT(A104,FIND("_",A104)-1)</f>
        <v>PDS1</v>
      </c>
      <c r="C104" t="str">
        <f t="shared" si="9"/>
        <v>2</v>
      </c>
      <c r="D104" t="str">
        <f t="shared" si="10"/>
        <v>2</v>
      </c>
      <c r="E104" t="str">
        <f t="shared" si="11"/>
        <v>PDS122</v>
      </c>
      <c r="F104">
        <f>VLOOKUP($A104,wt_data!$A$7:$S$173,15,0)</f>
        <v>0</v>
      </c>
      <c r="G104">
        <f>VLOOKUP($A104,wt_data!$A$7:$S$173,14,0)</f>
        <v>9.2307691999999997E-2</v>
      </c>
      <c r="H104">
        <f>VLOOKUP($A104,wt_data!$A$7:$S$173,16,0)</f>
        <v>27.586206879999999</v>
      </c>
      <c r="J104" t="s">
        <v>191</v>
      </c>
      <c r="K104" t="e">
        <f t="shared" si="8"/>
        <v>#N/A</v>
      </c>
      <c r="L104" t="e">
        <f t="shared" si="13"/>
        <v>#N/A</v>
      </c>
      <c r="M104">
        <f t="shared" si="13"/>
        <v>0.366666667</v>
      </c>
      <c r="N104">
        <f t="shared" si="13"/>
        <v>0.40217391299999999</v>
      </c>
      <c r="O104" t="e">
        <f t="shared" si="13"/>
        <v>#N/A</v>
      </c>
      <c r="P104">
        <f t="shared" si="13"/>
        <v>0.380434783</v>
      </c>
      <c r="Q104" t="e">
        <f t="shared" si="13"/>
        <v>#N/A</v>
      </c>
      <c r="R104" t="e">
        <f t="shared" si="13"/>
        <v>#N/A</v>
      </c>
      <c r="S104" t="e">
        <f t="shared" si="13"/>
        <v>#N/A</v>
      </c>
      <c r="T104" s="2"/>
    </row>
    <row r="105" spans="1:20" x14ac:dyDescent="0.25">
      <c r="A105" t="s">
        <v>121</v>
      </c>
      <c r="B105" t="str">
        <f>LEFT(A105,FIND("_",A105)-1)</f>
        <v>PDS1</v>
      </c>
      <c r="C105" t="str">
        <f t="shared" si="9"/>
        <v>3</v>
      </c>
      <c r="D105" t="str">
        <f t="shared" si="10"/>
        <v>2</v>
      </c>
      <c r="E105" t="str">
        <f t="shared" si="11"/>
        <v>PDS132</v>
      </c>
      <c r="F105">
        <f>VLOOKUP($A105,wt_data!$A$7:$S$173,15,0)</f>
        <v>1E-4</v>
      </c>
      <c r="G105">
        <f>VLOOKUP($A105,wt_data!$A$7:$S$173,14,0)</f>
        <v>0.18803418799999999</v>
      </c>
      <c r="H105">
        <f>VLOOKUP($A105,wt_data!$A$7:$S$173,16,0)</f>
        <v>20.689655160000001</v>
      </c>
    </row>
    <row r="106" spans="1:20" x14ac:dyDescent="0.25">
      <c r="A106" t="s">
        <v>77</v>
      </c>
      <c r="B106" t="str">
        <f>LEFT(A106,FIND("_",A106)-1)</f>
        <v>PHD1</v>
      </c>
      <c r="C106" t="str">
        <f t="shared" si="9"/>
        <v>1</v>
      </c>
      <c r="D106" t="str">
        <f t="shared" si="10"/>
        <v>1</v>
      </c>
      <c r="E106" t="str">
        <f t="shared" si="11"/>
        <v>PHD111</v>
      </c>
      <c r="F106">
        <f>VLOOKUP($A106,wt_data!$A$7:$S$173,15,0)</f>
        <v>0</v>
      </c>
      <c r="G106">
        <f>VLOOKUP($A106,wt_data!$A$7:$S$173,14,0)</f>
        <v>0.17195767200000001</v>
      </c>
      <c r="H106">
        <f>VLOOKUP($A106,wt_data!$A$7:$S$173,16,0)</f>
        <v>13.793103439999999</v>
      </c>
    </row>
    <row r="107" spans="1:20" ht="21" x14ac:dyDescent="0.35">
      <c r="A107" t="s">
        <v>115</v>
      </c>
      <c r="B107" t="str">
        <f>LEFT(A107,FIND("_",A107)-1)</f>
        <v>PHD1</v>
      </c>
      <c r="C107" t="str">
        <f t="shared" si="9"/>
        <v>1</v>
      </c>
      <c r="D107" t="str">
        <f t="shared" si="10"/>
        <v>2</v>
      </c>
      <c r="E107" t="str">
        <f t="shared" si="11"/>
        <v>PHD112</v>
      </c>
      <c r="F107">
        <f>VLOOKUP($A107,wt_data!$A$7:$S$173,15,0)</f>
        <v>2.0000000000000001E-4</v>
      </c>
      <c r="G107">
        <f>VLOOKUP($A107,wt_data!$A$7:$S$173,14,0)</f>
        <v>0.19658119700000001</v>
      </c>
      <c r="H107">
        <f>VLOOKUP($A107,wt_data!$A$7:$S$173,16,0)</f>
        <v>20.689655160000001</v>
      </c>
      <c r="J107" s="7" t="s">
        <v>259</v>
      </c>
      <c r="K107" s="7"/>
      <c r="L107" s="7"/>
      <c r="M107" s="7"/>
      <c r="N107" s="7"/>
      <c r="O107" s="7"/>
      <c r="P107" s="7"/>
      <c r="Q107" s="7"/>
      <c r="R107" s="7"/>
      <c r="S107" s="7"/>
    </row>
    <row r="108" spans="1:20" x14ac:dyDescent="0.25">
      <c r="A108" t="s">
        <v>78</v>
      </c>
      <c r="B108" t="str">
        <f>LEFT(A108,FIND("_",A108)-1)</f>
        <v>PLM2</v>
      </c>
      <c r="C108" t="str">
        <f t="shared" si="9"/>
        <v>1</v>
      </c>
      <c r="D108" t="str">
        <f t="shared" si="10"/>
        <v>1</v>
      </c>
      <c r="E108" t="str">
        <f t="shared" si="11"/>
        <v>PLM211</v>
      </c>
      <c r="F108">
        <f>VLOOKUP($A108,wt_data!$A$7:$S$173,15,0)</f>
        <v>0</v>
      </c>
      <c r="G108">
        <f>VLOOKUP($A108,wt_data!$A$7:$S$173,14,0)</f>
        <v>0.14942528699999999</v>
      </c>
      <c r="H108">
        <f>VLOOKUP($A108,wt_data!$A$7:$S$173,16,0)</f>
        <v>0</v>
      </c>
      <c r="J108" s="5" t="s">
        <v>252</v>
      </c>
      <c r="K108" s="5">
        <v>11</v>
      </c>
      <c r="L108" s="5">
        <v>12</v>
      </c>
      <c r="M108" s="5">
        <v>21</v>
      </c>
      <c r="N108" s="5">
        <v>22</v>
      </c>
      <c r="O108" s="5">
        <v>31</v>
      </c>
      <c r="P108" s="5">
        <v>32</v>
      </c>
      <c r="Q108" s="5" t="s">
        <v>240</v>
      </c>
      <c r="R108" s="5" t="s">
        <v>241</v>
      </c>
      <c r="S108" s="5" t="s">
        <v>242</v>
      </c>
      <c r="T108" s="8" t="s">
        <v>255</v>
      </c>
    </row>
    <row r="109" spans="1:20" x14ac:dyDescent="0.25">
      <c r="A109" t="s">
        <v>81</v>
      </c>
      <c r="B109" t="str">
        <f>LEFT(A109,FIND("_",A109)-1)</f>
        <v>PLM2</v>
      </c>
      <c r="C109" t="str">
        <f t="shared" si="9"/>
        <v>1</v>
      </c>
      <c r="D109" t="str">
        <f t="shared" si="10"/>
        <v>2</v>
      </c>
      <c r="E109" t="str">
        <f t="shared" si="11"/>
        <v>PLM212</v>
      </c>
      <c r="F109">
        <f>VLOOKUP($A109,wt_data!$A$7:$S$173,15,0)</f>
        <v>0</v>
      </c>
      <c r="G109">
        <f>VLOOKUP($A109,wt_data!$A$7:$S$173,14,0)</f>
        <v>9.1133005000000003E-2</v>
      </c>
      <c r="H109">
        <f>VLOOKUP($A109,wt_data!$A$7:$S$173,16,0)</f>
        <v>6.8965517199999997</v>
      </c>
      <c r="J109" t="s">
        <v>220</v>
      </c>
      <c r="K109">
        <f>VLOOKUP($J109&amp;K$108,$E$5:$H$171,4,0)</f>
        <v>0</v>
      </c>
      <c r="L109">
        <f t="shared" ref="L109:S124" si="14">VLOOKUP($J109&amp;L$108,$E$5:$H$171,4,0)</f>
        <v>0</v>
      </c>
      <c r="M109">
        <f t="shared" si="14"/>
        <v>0</v>
      </c>
      <c r="N109" t="e">
        <f t="shared" si="14"/>
        <v>#N/A</v>
      </c>
      <c r="O109" t="e">
        <f t="shared" si="14"/>
        <v>#N/A</v>
      </c>
      <c r="P109" t="e">
        <f t="shared" si="14"/>
        <v>#N/A</v>
      </c>
      <c r="Q109" t="e">
        <f t="shared" si="14"/>
        <v>#N/A</v>
      </c>
      <c r="R109" t="e">
        <f t="shared" si="14"/>
        <v>#N/A</v>
      </c>
      <c r="S109" t="e">
        <f t="shared" si="14"/>
        <v>#N/A</v>
      </c>
      <c r="T109" s="2">
        <f t="array" ref="T109">AVERAGE(IF(NOT(ISNA(K109:S109)),K109:S109))</f>
        <v>0</v>
      </c>
    </row>
    <row r="110" spans="1:20" x14ac:dyDescent="0.25">
      <c r="A110" t="s">
        <v>82</v>
      </c>
      <c r="B110" t="str">
        <f>LEFT(A110,FIND("_",A110)-1)</f>
        <v>PLM2</v>
      </c>
      <c r="C110" t="str">
        <f t="shared" si="9"/>
        <v>2</v>
      </c>
      <c r="D110" t="str">
        <f t="shared" si="10"/>
        <v>1</v>
      </c>
      <c r="E110" t="str">
        <f t="shared" si="11"/>
        <v>PLM221</v>
      </c>
      <c r="F110">
        <f>VLOOKUP($A110,wt_data!$A$7:$S$173,15,0)</f>
        <v>0</v>
      </c>
      <c r="G110">
        <f>VLOOKUP($A110,wt_data!$A$7:$S$173,14,0)</f>
        <v>0.188505747</v>
      </c>
      <c r="H110">
        <f>VLOOKUP($A110,wt_data!$A$7:$S$173,16,0)</f>
        <v>0</v>
      </c>
      <c r="J110" t="s">
        <v>226</v>
      </c>
      <c r="K110" t="e">
        <f t="shared" ref="K110:S156" si="15">VLOOKUP($J110&amp;K$108,$E$5:$H$171,4,0)</f>
        <v>#N/A</v>
      </c>
      <c r="L110">
        <f t="shared" si="14"/>
        <v>0</v>
      </c>
      <c r="M110">
        <f t="shared" si="14"/>
        <v>0</v>
      </c>
      <c r="N110">
        <f t="shared" si="14"/>
        <v>0</v>
      </c>
      <c r="O110" t="e">
        <f t="shared" si="14"/>
        <v>#N/A</v>
      </c>
      <c r="P110" t="e">
        <f t="shared" si="14"/>
        <v>#N/A</v>
      </c>
      <c r="Q110" t="e">
        <f t="shared" si="14"/>
        <v>#N/A</v>
      </c>
      <c r="R110" t="e">
        <f t="shared" si="14"/>
        <v>#N/A</v>
      </c>
      <c r="S110" t="e">
        <f t="shared" si="14"/>
        <v>#N/A</v>
      </c>
      <c r="T110" s="2">
        <f t="array" ref="T110">AVERAGE(IF(NOT(ISNA(K110:S110)),K110:S110))</f>
        <v>0</v>
      </c>
    </row>
    <row r="111" spans="1:20" x14ac:dyDescent="0.25">
      <c r="A111" t="s">
        <v>83</v>
      </c>
      <c r="B111" t="str">
        <f>LEFT(A111,FIND("_",A111)-1)</f>
        <v>PLM2</v>
      </c>
      <c r="C111" t="str">
        <f t="shared" si="9"/>
        <v>2</v>
      </c>
      <c r="D111" t="str">
        <f t="shared" si="10"/>
        <v>2</v>
      </c>
      <c r="E111" t="str">
        <f t="shared" si="11"/>
        <v>PLM222</v>
      </c>
      <c r="F111">
        <f>VLOOKUP($A111,wt_data!$A$7:$S$173,15,0)</f>
        <v>0</v>
      </c>
      <c r="G111">
        <f>VLOOKUP($A111,wt_data!$A$7:$S$173,14,0)</f>
        <v>0.17241379300000001</v>
      </c>
      <c r="H111">
        <f>VLOOKUP($A111,wt_data!$A$7:$S$173,16,0)</f>
        <v>6.8965517199999997</v>
      </c>
      <c r="J111" t="s">
        <v>192</v>
      </c>
      <c r="K111">
        <f t="shared" si="15"/>
        <v>0</v>
      </c>
      <c r="L111">
        <f t="shared" si="14"/>
        <v>0</v>
      </c>
      <c r="M111" t="e">
        <f t="shared" si="14"/>
        <v>#N/A</v>
      </c>
      <c r="N111" t="e">
        <f t="shared" si="14"/>
        <v>#N/A</v>
      </c>
      <c r="O111" t="e">
        <f t="shared" si="14"/>
        <v>#N/A</v>
      </c>
      <c r="P111" t="e">
        <f t="shared" si="14"/>
        <v>#N/A</v>
      </c>
      <c r="Q111" t="e">
        <f t="shared" si="14"/>
        <v>#N/A</v>
      </c>
      <c r="R111" t="e">
        <f t="shared" si="14"/>
        <v>#N/A</v>
      </c>
      <c r="S111" t="e">
        <f t="shared" si="14"/>
        <v>#N/A</v>
      </c>
      <c r="T111" s="2">
        <f t="array" ref="T111">AVERAGE(IF(NOT(ISNA(K111:S111)),K111:S111))</f>
        <v>0</v>
      </c>
    </row>
    <row r="112" spans="1:20" x14ac:dyDescent="0.25">
      <c r="A112" t="s">
        <v>128</v>
      </c>
      <c r="B112" t="str">
        <f>LEFT(A112,FIND("_",A112)-1)</f>
        <v>RIM11</v>
      </c>
      <c r="C112" t="str">
        <f t="shared" si="9"/>
        <v>2</v>
      </c>
      <c r="D112" t="str">
        <f t="shared" si="10"/>
        <v>1</v>
      </c>
      <c r="E112" t="str">
        <f t="shared" si="11"/>
        <v>RIM1121</v>
      </c>
      <c r="F112">
        <f>VLOOKUP($A112,wt_data!$A$7:$S$173,15,0)</f>
        <v>0.22459999999999999</v>
      </c>
      <c r="G112">
        <f>VLOOKUP($A112,wt_data!$A$7:$S$173,14,0)</f>
        <v>0.35573122499999998</v>
      </c>
      <c r="H112">
        <f>VLOOKUP($A112,wt_data!$A$7:$S$173,16,0)</f>
        <v>48.27586204</v>
      </c>
      <c r="J112" t="s">
        <v>224</v>
      </c>
      <c r="K112">
        <f t="shared" si="15"/>
        <v>0</v>
      </c>
      <c r="L112">
        <f t="shared" si="14"/>
        <v>6.8965517199999997</v>
      </c>
      <c r="M112">
        <f t="shared" si="14"/>
        <v>0</v>
      </c>
      <c r="N112">
        <f t="shared" si="14"/>
        <v>6.8965517199999997</v>
      </c>
      <c r="O112" t="e">
        <f t="shared" si="14"/>
        <v>#N/A</v>
      </c>
      <c r="P112" t="e">
        <f t="shared" si="14"/>
        <v>#N/A</v>
      </c>
      <c r="Q112" t="e">
        <f t="shared" si="14"/>
        <v>#N/A</v>
      </c>
      <c r="R112" t="e">
        <f t="shared" si="14"/>
        <v>#N/A</v>
      </c>
      <c r="S112" t="e">
        <f t="shared" si="14"/>
        <v>#N/A</v>
      </c>
      <c r="T112" s="2">
        <f t="array" ref="T112">AVERAGE(IF(NOT(ISNA(K112:S112)),K112:S112))</f>
        <v>3.4482758599999999</v>
      </c>
    </row>
    <row r="113" spans="1:20" x14ac:dyDescent="0.25">
      <c r="A113" t="s">
        <v>129</v>
      </c>
      <c r="B113" t="str">
        <f>LEFT(A113,FIND("_",A113)-1)</f>
        <v>RIM11</v>
      </c>
      <c r="C113" t="str">
        <f t="shared" si="9"/>
        <v>2</v>
      </c>
      <c r="D113" t="str">
        <f t="shared" si="10"/>
        <v>2</v>
      </c>
      <c r="E113" t="str">
        <f t="shared" si="11"/>
        <v>RIM1122</v>
      </c>
      <c r="F113">
        <f>VLOOKUP($A113,wt_data!$A$7:$S$173,15,0)</f>
        <v>0.9879</v>
      </c>
      <c r="G113">
        <f>VLOOKUP($A113,wt_data!$A$7:$S$173,14,0)</f>
        <v>0.46842105299999998</v>
      </c>
      <c r="H113">
        <f>VLOOKUP($A113,wt_data!$A$7:$S$173,16,0)</f>
        <v>68.965517199999994</v>
      </c>
      <c r="J113" t="s">
        <v>204</v>
      </c>
      <c r="K113" t="e">
        <f t="shared" si="15"/>
        <v>#N/A</v>
      </c>
      <c r="L113" t="e">
        <f t="shared" si="14"/>
        <v>#N/A</v>
      </c>
      <c r="M113">
        <f t="shared" si="14"/>
        <v>0</v>
      </c>
      <c r="N113">
        <f t="shared" si="14"/>
        <v>0</v>
      </c>
      <c r="O113" t="e">
        <f t="shared" si="14"/>
        <v>#N/A</v>
      </c>
      <c r="P113">
        <f t="shared" si="14"/>
        <v>13.793103439999999</v>
      </c>
      <c r="Q113" t="e">
        <f t="shared" si="14"/>
        <v>#N/A</v>
      </c>
      <c r="R113" t="e">
        <f t="shared" si="14"/>
        <v>#N/A</v>
      </c>
      <c r="S113" t="e">
        <f t="shared" si="14"/>
        <v>#N/A</v>
      </c>
      <c r="T113" s="2">
        <f t="array" ref="T113">AVERAGE(IF(NOT(ISNA(K113:S113)),K113:S113))</f>
        <v>4.5977011466666662</v>
      </c>
    </row>
    <row r="114" spans="1:20" x14ac:dyDescent="0.25">
      <c r="A114" t="s">
        <v>130</v>
      </c>
      <c r="B114" t="str">
        <f>LEFT(A114,FIND("_",A114)-1)</f>
        <v>SFG1</v>
      </c>
      <c r="C114" t="str">
        <f t="shared" si="9"/>
        <v>1</v>
      </c>
      <c r="D114" t="str">
        <f t="shared" si="10"/>
        <v>2</v>
      </c>
      <c r="E114" t="str">
        <f t="shared" si="11"/>
        <v>SFG112</v>
      </c>
      <c r="F114">
        <f>VLOOKUP($A114,wt_data!$A$7:$S$173,15,0)</f>
        <v>8.8400000000000006E-2</v>
      </c>
      <c r="G114">
        <f>VLOOKUP($A114,wt_data!$A$7:$S$173,14,0)</f>
        <v>0.32643678199999998</v>
      </c>
      <c r="H114">
        <f>VLOOKUP($A114,wt_data!$A$7:$S$173,16,0)</f>
        <v>0</v>
      </c>
      <c r="J114" t="s">
        <v>210</v>
      </c>
      <c r="K114">
        <f t="shared" si="15"/>
        <v>0</v>
      </c>
      <c r="L114">
        <f t="shared" si="14"/>
        <v>6.8965517199999997</v>
      </c>
      <c r="M114">
        <f t="shared" si="14"/>
        <v>6.8965517199999997</v>
      </c>
      <c r="N114">
        <f t="shared" si="14"/>
        <v>13.793103439999999</v>
      </c>
      <c r="O114" t="e">
        <f t="shared" si="14"/>
        <v>#N/A</v>
      </c>
      <c r="P114" t="e">
        <f t="shared" si="14"/>
        <v>#N/A</v>
      </c>
      <c r="Q114" t="e">
        <f t="shared" si="14"/>
        <v>#N/A</v>
      </c>
      <c r="R114" t="e">
        <f t="shared" si="14"/>
        <v>#N/A</v>
      </c>
      <c r="S114" t="e">
        <f t="shared" si="14"/>
        <v>#N/A</v>
      </c>
      <c r="T114" s="2">
        <f t="array" ref="T114">AVERAGE(IF(NOT(ISNA(K114:S114)),K114:S114))</f>
        <v>6.8965517199999997</v>
      </c>
    </row>
    <row r="115" spans="1:20" x14ac:dyDescent="0.25">
      <c r="A115" t="s">
        <v>84</v>
      </c>
      <c r="B115" t="str">
        <f>LEFT(A115,FIND("_",A115)-1)</f>
        <v>SFG1</v>
      </c>
      <c r="C115" t="str">
        <f t="shared" si="9"/>
        <v>2</v>
      </c>
      <c r="D115" t="str">
        <f t="shared" si="10"/>
        <v>1</v>
      </c>
      <c r="E115" t="str">
        <f t="shared" si="11"/>
        <v>SFG121</v>
      </c>
      <c r="F115">
        <f>VLOOKUP($A115,wt_data!$A$7:$S$173,15,0)</f>
        <v>0</v>
      </c>
      <c r="G115">
        <f>VLOOKUP($A115,wt_data!$A$7:$S$173,14,0)</f>
        <v>0.11954023</v>
      </c>
      <c r="H115">
        <f>VLOOKUP($A115,wt_data!$A$7:$S$173,16,0)</f>
        <v>0</v>
      </c>
      <c r="J115" t="s">
        <v>234</v>
      </c>
      <c r="K115">
        <f t="shared" si="15"/>
        <v>6.8965517199999997</v>
      </c>
      <c r="L115">
        <f t="shared" si="14"/>
        <v>6.8965517199999997</v>
      </c>
      <c r="M115">
        <f t="shared" si="14"/>
        <v>6.8965517199999997</v>
      </c>
      <c r="N115">
        <f t="shared" si="14"/>
        <v>6.8965517199999997</v>
      </c>
      <c r="O115" t="e">
        <f t="shared" si="14"/>
        <v>#N/A</v>
      </c>
      <c r="P115" t="e">
        <f t="shared" si="14"/>
        <v>#N/A</v>
      </c>
      <c r="Q115" t="e">
        <f t="shared" si="14"/>
        <v>#N/A</v>
      </c>
      <c r="R115" t="e">
        <f t="shared" si="14"/>
        <v>#N/A</v>
      </c>
      <c r="S115" t="e">
        <f t="shared" si="14"/>
        <v>#N/A</v>
      </c>
      <c r="T115" s="2">
        <f t="array" ref="T115">AVERAGE(IF(NOT(ISNA(K115:S115)),K115:S115))</f>
        <v>6.8965517199999997</v>
      </c>
    </row>
    <row r="116" spans="1:20" x14ac:dyDescent="0.25">
      <c r="A116" t="s">
        <v>89</v>
      </c>
      <c r="B116" t="str">
        <f>LEFT(A116,FIND("_",A116)-1)</f>
        <v>SFG1</v>
      </c>
      <c r="C116" t="str">
        <f t="shared" si="9"/>
        <v>2</v>
      </c>
      <c r="D116" t="str">
        <f t="shared" si="10"/>
        <v>2</v>
      </c>
      <c r="E116" t="str">
        <f t="shared" si="11"/>
        <v>SFG122</v>
      </c>
      <c r="F116">
        <f>VLOOKUP($A116,wt_data!$A$7:$S$173,15,0)</f>
        <v>0</v>
      </c>
      <c r="G116">
        <f>VLOOKUP($A116,wt_data!$A$7:$S$173,14,0)</f>
        <v>0.14252873599999999</v>
      </c>
      <c r="H116">
        <f>VLOOKUP($A116,wt_data!$A$7:$S$173,16,0)</f>
        <v>0</v>
      </c>
      <c r="J116" t="s">
        <v>197</v>
      </c>
      <c r="K116" t="e">
        <f t="shared" si="15"/>
        <v>#N/A</v>
      </c>
      <c r="L116" t="e">
        <f t="shared" si="14"/>
        <v>#N/A</v>
      </c>
      <c r="M116">
        <f t="shared" si="14"/>
        <v>13.793103439999999</v>
      </c>
      <c r="N116">
        <f t="shared" si="14"/>
        <v>13.793103439999999</v>
      </c>
      <c r="O116" t="e">
        <f t="shared" si="14"/>
        <v>#N/A</v>
      </c>
      <c r="P116" t="e">
        <f t="shared" si="14"/>
        <v>#N/A</v>
      </c>
      <c r="Q116">
        <f t="shared" si="14"/>
        <v>6.8965517199999997</v>
      </c>
      <c r="R116">
        <f t="shared" si="14"/>
        <v>0</v>
      </c>
      <c r="S116">
        <f t="shared" si="14"/>
        <v>13.793103439999999</v>
      </c>
      <c r="T116" s="2">
        <f t="array" ref="T116">AVERAGE(IF(NOT(ISNA(K116:S116)),K116:S116))</f>
        <v>9.6551724079999985</v>
      </c>
    </row>
    <row r="117" spans="1:20" x14ac:dyDescent="0.25">
      <c r="A117" t="s">
        <v>146</v>
      </c>
      <c r="B117" t="str">
        <f>LEFT(A117,FIND("_",A117)-1)</f>
        <v>SIC1</v>
      </c>
      <c r="C117" t="str">
        <f t="shared" si="9"/>
        <v>1</v>
      </c>
      <c r="D117" t="str">
        <f t="shared" si="10"/>
        <v>1</v>
      </c>
      <c r="E117" t="str">
        <f t="shared" si="11"/>
        <v>SIC111</v>
      </c>
      <c r="F117">
        <f>VLOOKUP($A117,wt_data!$A$7:$S$173,15,0)</f>
        <v>9.7999999999999997E-3</v>
      </c>
      <c r="G117">
        <f>VLOOKUP($A117,wt_data!$A$7:$S$173,14,0)</f>
        <v>0.27513227499999998</v>
      </c>
      <c r="H117">
        <f>VLOOKUP($A117,wt_data!$A$7:$S$173,16,0)</f>
        <v>13.793103439999999</v>
      </c>
      <c r="J117" t="s">
        <v>190</v>
      </c>
      <c r="K117" t="e">
        <f t="shared" si="15"/>
        <v>#N/A</v>
      </c>
      <c r="L117" t="e">
        <f t="shared" si="14"/>
        <v>#N/A</v>
      </c>
      <c r="M117">
        <f t="shared" si="14"/>
        <v>6.8965517199999997</v>
      </c>
      <c r="N117">
        <f t="shared" si="14"/>
        <v>13.793103439999999</v>
      </c>
      <c r="O117" t="e">
        <f t="shared" si="14"/>
        <v>#N/A</v>
      </c>
      <c r="P117" t="e">
        <f t="shared" si="14"/>
        <v>#N/A</v>
      </c>
      <c r="Q117" t="e">
        <f t="shared" si="14"/>
        <v>#N/A</v>
      </c>
      <c r="R117" t="e">
        <f t="shared" si="14"/>
        <v>#N/A</v>
      </c>
      <c r="S117" t="e">
        <f t="shared" si="14"/>
        <v>#N/A</v>
      </c>
      <c r="T117" s="2">
        <f t="array" ref="T117">AVERAGE(IF(NOT(ISNA(K117:S117)),K117:S117))</f>
        <v>10.34482758</v>
      </c>
    </row>
    <row r="118" spans="1:20" x14ac:dyDescent="0.25">
      <c r="A118" t="s">
        <v>145</v>
      </c>
      <c r="B118" t="str">
        <f>LEFT(A118,FIND("_",A118)-1)</f>
        <v>SIC1</v>
      </c>
      <c r="C118" t="str">
        <f t="shared" si="9"/>
        <v>1</v>
      </c>
      <c r="D118" t="str">
        <f t="shared" si="10"/>
        <v>2</v>
      </c>
      <c r="E118" t="str">
        <f t="shared" si="11"/>
        <v>SIC112</v>
      </c>
      <c r="F118">
        <f>VLOOKUP($A118,wt_data!$A$7:$S$173,15,0)</f>
        <v>8.8000000000000005E-3</v>
      </c>
      <c r="G118">
        <f>VLOOKUP($A118,wt_data!$A$7:$S$173,14,0)</f>
        <v>0.27513227499999998</v>
      </c>
      <c r="H118">
        <f>VLOOKUP($A118,wt_data!$A$7:$S$173,16,0)</f>
        <v>13.793103439999999</v>
      </c>
      <c r="J118" t="s">
        <v>221</v>
      </c>
      <c r="K118" t="e">
        <f t="shared" si="15"/>
        <v>#N/A</v>
      </c>
      <c r="L118" t="e">
        <f t="shared" si="14"/>
        <v>#N/A</v>
      </c>
      <c r="M118">
        <f t="shared" si="14"/>
        <v>13.793103439999999</v>
      </c>
      <c r="N118">
        <f t="shared" si="14"/>
        <v>6.8965517199999997</v>
      </c>
      <c r="O118" t="e">
        <f t="shared" si="14"/>
        <v>#N/A</v>
      </c>
      <c r="P118" t="e">
        <f t="shared" si="14"/>
        <v>#N/A</v>
      </c>
      <c r="Q118" t="e">
        <f t="shared" si="14"/>
        <v>#N/A</v>
      </c>
      <c r="R118" t="e">
        <f t="shared" si="14"/>
        <v>#N/A</v>
      </c>
      <c r="S118" t="e">
        <f t="shared" si="14"/>
        <v>#N/A</v>
      </c>
      <c r="T118" s="2">
        <f t="array" ref="T118">AVERAGE(IF(NOT(ISNA(K118:S118)),K118:S118))</f>
        <v>10.34482758</v>
      </c>
    </row>
    <row r="119" spans="1:20" x14ac:dyDescent="0.25">
      <c r="A119" t="s">
        <v>153</v>
      </c>
      <c r="B119" t="str">
        <f>LEFT(A119,FIND("_",A119)-1)</f>
        <v>SIC1</v>
      </c>
      <c r="C119" t="str">
        <f t="shared" si="9"/>
        <v>2</v>
      </c>
      <c r="D119" t="str">
        <f t="shared" si="10"/>
        <v>1</v>
      </c>
      <c r="E119" t="str">
        <f t="shared" si="11"/>
        <v>SIC121</v>
      </c>
      <c r="F119">
        <f>VLOOKUP($A119,wt_data!$A$7:$S$173,15,0)</f>
        <v>9.9099999999999994E-2</v>
      </c>
      <c r="G119">
        <f>VLOOKUP($A119,wt_data!$A$7:$S$173,14,0)</f>
        <v>0.33048432999999999</v>
      </c>
      <c r="H119">
        <f>VLOOKUP($A119,wt_data!$A$7:$S$173,16,0)</f>
        <v>20.689655160000001</v>
      </c>
      <c r="J119" t="s">
        <v>194</v>
      </c>
      <c r="K119">
        <f t="shared" si="15"/>
        <v>13.793103439999999</v>
      </c>
      <c r="L119">
        <f t="shared" si="14"/>
        <v>6.8965517199999997</v>
      </c>
      <c r="M119" t="e">
        <f t="shared" si="14"/>
        <v>#N/A</v>
      </c>
      <c r="N119" t="e">
        <f t="shared" si="14"/>
        <v>#N/A</v>
      </c>
      <c r="O119" t="e">
        <f t="shared" si="14"/>
        <v>#N/A</v>
      </c>
      <c r="P119" t="e">
        <f t="shared" si="14"/>
        <v>#N/A</v>
      </c>
      <c r="Q119" t="e">
        <f t="shared" si="14"/>
        <v>#N/A</v>
      </c>
      <c r="R119" t="e">
        <f t="shared" si="14"/>
        <v>#N/A</v>
      </c>
      <c r="S119" t="e">
        <f t="shared" si="14"/>
        <v>#N/A</v>
      </c>
      <c r="T119" s="2">
        <f t="array" ref="T119">AVERAGE(IF(NOT(ISNA(K119:S119)),K119:S119))</f>
        <v>10.34482758</v>
      </c>
    </row>
    <row r="120" spans="1:20" x14ac:dyDescent="0.25">
      <c r="A120" t="s">
        <v>152</v>
      </c>
      <c r="B120" t="str">
        <f>LEFT(A120,FIND("_",A120)-1)</f>
        <v>SIC1</v>
      </c>
      <c r="C120" t="str">
        <f t="shared" si="9"/>
        <v>2</v>
      </c>
      <c r="D120" t="str">
        <f t="shared" si="10"/>
        <v>2</v>
      </c>
      <c r="E120" t="str">
        <f t="shared" si="11"/>
        <v>SIC122</v>
      </c>
      <c r="F120">
        <f>VLOOKUP($A120,wt_data!$A$7:$S$173,15,0)</f>
        <v>2.41E-2</v>
      </c>
      <c r="G120">
        <f>VLOOKUP($A120,wt_data!$A$7:$S$173,14,0)</f>
        <v>0.41534391500000001</v>
      </c>
      <c r="H120">
        <f>VLOOKUP($A120,wt_data!$A$7:$S$173,16,0)</f>
        <v>13.793103439999999</v>
      </c>
      <c r="J120" t="s">
        <v>211</v>
      </c>
      <c r="K120">
        <f t="shared" si="15"/>
        <v>13.793103439999999</v>
      </c>
      <c r="L120">
        <f t="shared" si="14"/>
        <v>0</v>
      </c>
      <c r="M120">
        <f t="shared" si="14"/>
        <v>27.586206879999999</v>
      </c>
      <c r="N120" t="e">
        <f t="shared" si="14"/>
        <v>#N/A</v>
      </c>
      <c r="O120" t="e">
        <f t="shared" si="14"/>
        <v>#N/A</v>
      </c>
      <c r="P120">
        <f t="shared" si="14"/>
        <v>0</v>
      </c>
      <c r="Q120" t="e">
        <f t="shared" si="14"/>
        <v>#N/A</v>
      </c>
      <c r="R120" t="e">
        <f t="shared" si="14"/>
        <v>#N/A</v>
      </c>
      <c r="S120" t="e">
        <f t="shared" si="14"/>
        <v>#N/A</v>
      </c>
      <c r="T120" s="2">
        <f t="array" ref="T120">AVERAGE(IF(NOT(ISNA(K120:S120)),K120:S120))</f>
        <v>10.34482758</v>
      </c>
    </row>
    <row r="121" spans="1:20" x14ac:dyDescent="0.25">
      <c r="A121" t="s">
        <v>137</v>
      </c>
      <c r="B121" t="str">
        <f>LEFT(A121,FIND("_",A121)-1)</f>
        <v>STB1</v>
      </c>
      <c r="C121" t="str">
        <f t="shared" si="9"/>
        <v>1</v>
      </c>
      <c r="D121" t="str">
        <f t="shared" si="10"/>
        <v>1</v>
      </c>
      <c r="E121" t="str">
        <f t="shared" si="11"/>
        <v>STB111</v>
      </c>
      <c r="F121">
        <f>VLOOKUP($A121,wt_data!$A$7:$S$173,15,0)</f>
        <v>0.45090000000000002</v>
      </c>
      <c r="G121">
        <f>VLOOKUP($A121,wt_data!$A$7:$S$173,14,0)</f>
        <v>0.38177339900000001</v>
      </c>
      <c r="H121">
        <f>VLOOKUP($A121,wt_data!$A$7:$S$173,16,0)</f>
        <v>6.8965517199999997</v>
      </c>
      <c r="J121" t="s">
        <v>217</v>
      </c>
      <c r="K121" t="e">
        <f t="shared" si="15"/>
        <v>#N/A</v>
      </c>
      <c r="L121" t="e">
        <f t="shared" si="14"/>
        <v>#N/A</v>
      </c>
      <c r="M121">
        <f t="shared" si="14"/>
        <v>20.689655160000001</v>
      </c>
      <c r="N121">
        <f t="shared" si="14"/>
        <v>6.8965517199999997</v>
      </c>
      <c r="O121" t="e">
        <f t="shared" si="14"/>
        <v>#N/A</v>
      </c>
      <c r="P121">
        <f t="shared" si="14"/>
        <v>6.8965517199999997</v>
      </c>
      <c r="Q121" t="e">
        <f t="shared" si="14"/>
        <v>#N/A</v>
      </c>
      <c r="R121" t="e">
        <f t="shared" si="14"/>
        <v>#N/A</v>
      </c>
      <c r="S121" t="e">
        <f t="shared" si="14"/>
        <v>#N/A</v>
      </c>
      <c r="T121" s="2">
        <f t="array" ref="T121">AVERAGE(IF(NOT(ISNA(K121:S121)),K121:S121))</f>
        <v>11.494252866666665</v>
      </c>
    </row>
    <row r="122" spans="1:20" x14ac:dyDescent="0.25">
      <c r="A122" t="s">
        <v>138</v>
      </c>
      <c r="B122" t="str">
        <f>LEFT(A122,FIND("_",A122)-1)</f>
        <v>STB1</v>
      </c>
      <c r="C122" t="str">
        <f t="shared" si="9"/>
        <v>1</v>
      </c>
      <c r="D122" t="str">
        <f t="shared" si="10"/>
        <v>2</v>
      </c>
      <c r="E122" t="str">
        <f t="shared" si="11"/>
        <v>STB112</v>
      </c>
      <c r="F122">
        <f>VLOOKUP($A122,wt_data!$A$7:$S$173,15,0)</f>
        <v>0.1797</v>
      </c>
      <c r="G122">
        <f>VLOOKUP($A122,wt_data!$A$7:$S$173,14,0)</f>
        <v>0.34920634900000003</v>
      </c>
      <c r="H122">
        <f>VLOOKUP($A122,wt_data!$A$7:$S$173,16,0)</f>
        <v>13.793103439999999</v>
      </c>
      <c r="J122" t="s">
        <v>200</v>
      </c>
      <c r="K122">
        <f t="shared" si="15"/>
        <v>6.8965517199999997</v>
      </c>
      <c r="L122">
        <f t="shared" si="14"/>
        <v>13.793103439999999</v>
      </c>
      <c r="M122">
        <f t="shared" si="14"/>
        <v>6.8965517199999997</v>
      </c>
      <c r="N122">
        <f t="shared" si="14"/>
        <v>20.689655160000001</v>
      </c>
      <c r="O122" t="e">
        <f t="shared" si="14"/>
        <v>#N/A</v>
      </c>
      <c r="P122" t="e">
        <f t="shared" si="14"/>
        <v>#N/A</v>
      </c>
      <c r="Q122" t="e">
        <f t="shared" si="14"/>
        <v>#N/A</v>
      </c>
      <c r="R122" t="e">
        <f t="shared" si="14"/>
        <v>#N/A</v>
      </c>
      <c r="S122" t="e">
        <f t="shared" si="14"/>
        <v>#N/A</v>
      </c>
      <c r="T122" s="2">
        <f t="array" ref="T122">AVERAGE(IF(NOT(ISNA(K122:S122)),K122:S122))</f>
        <v>12.06896551</v>
      </c>
    </row>
    <row r="123" spans="1:20" x14ac:dyDescent="0.25">
      <c r="A123" t="s">
        <v>139</v>
      </c>
      <c r="B123" t="str">
        <f>LEFT(A123,FIND("_",A123)-1)</f>
        <v>STB1</v>
      </c>
      <c r="C123" t="str">
        <f t="shared" si="9"/>
        <v>2</v>
      </c>
      <c r="D123" t="str">
        <f t="shared" si="10"/>
        <v>1</v>
      </c>
      <c r="E123" t="str">
        <f t="shared" si="11"/>
        <v>STB121</v>
      </c>
      <c r="F123">
        <f>VLOOKUP($A123,wt_data!$A$7:$S$173,15,0)</f>
        <v>0.18890000000000001</v>
      </c>
      <c r="G123">
        <f>VLOOKUP($A123,wt_data!$A$7:$S$173,14,0)</f>
        <v>0.35144927500000001</v>
      </c>
      <c r="H123">
        <f>VLOOKUP($A123,wt_data!$A$7:$S$173,16,0)</f>
        <v>41.379310320000002</v>
      </c>
      <c r="J123" t="s">
        <v>239</v>
      </c>
      <c r="K123">
        <f t="shared" si="15"/>
        <v>6.8965517199999997</v>
      </c>
      <c r="L123">
        <f t="shared" si="14"/>
        <v>13.793103439999999</v>
      </c>
      <c r="M123">
        <f t="shared" si="14"/>
        <v>0</v>
      </c>
      <c r="N123">
        <f t="shared" si="14"/>
        <v>0</v>
      </c>
      <c r="O123" t="e">
        <f t="shared" si="14"/>
        <v>#N/A</v>
      </c>
      <c r="P123">
        <f t="shared" si="14"/>
        <v>41.379310320000002</v>
      </c>
      <c r="Q123" t="e">
        <f t="shared" si="14"/>
        <v>#N/A</v>
      </c>
      <c r="R123" t="e">
        <f t="shared" si="14"/>
        <v>#N/A</v>
      </c>
      <c r="S123" t="e">
        <f t="shared" si="14"/>
        <v>#N/A</v>
      </c>
      <c r="T123" s="2">
        <f t="array" ref="T123">AVERAGE(IF(NOT(ISNA(K123:S123)),K123:S123))</f>
        <v>12.413793096000001</v>
      </c>
    </row>
    <row r="124" spans="1:20" x14ac:dyDescent="0.25">
      <c r="A124" t="s">
        <v>140</v>
      </c>
      <c r="B124" t="str">
        <f>LEFT(A124,FIND("_",A124)-1)</f>
        <v>STB1</v>
      </c>
      <c r="C124" t="str">
        <f t="shared" si="9"/>
        <v>2</v>
      </c>
      <c r="D124" t="str">
        <f t="shared" si="10"/>
        <v>2</v>
      </c>
      <c r="E124" t="str">
        <f t="shared" si="11"/>
        <v>STB122</v>
      </c>
      <c r="F124">
        <f>VLOOKUP($A124,wt_data!$A$7:$S$173,15,0)</f>
        <v>0.96220000000000006</v>
      </c>
      <c r="G124">
        <f>VLOOKUP($A124,wt_data!$A$7:$S$173,14,0)</f>
        <v>0.45299145299999999</v>
      </c>
      <c r="H124">
        <f>VLOOKUP($A124,wt_data!$A$7:$S$173,16,0)</f>
        <v>20.689655160000001</v>
      </c>
      <c r="J124" t="s">
        <v>214</v>
      </c>
      <c r="K124">
        <f t="shared" si="15"/>
        <v>27.586206879999999</v>
      </c>
      <c r="L124">
        <f t="shared" si="14"/>
        <v>0</v>
      </c>
      <c r="M124" t="e">
        <f t="shared" si="14"/>
        <v>#N/A</v>
      </c>
      <c r="N124" t="e">
        <f t="shared" si="14"/>
        <v>#N/A</v>
      </c>
      <c r="O124" t="e">
        <f t="shared" si="14"/>
        <v>#N/A</v>
      </c>
      <c r="P124" t="e">
        <f t="shared" si="14"/>
        <v>#N/A</v>
      </c>
      <c r="Q124" t="e">
        <f t="shared" si="14"/>
        <v>#N/A</v>
      </c>
      <c r="R124" t="e">
        <f t="shared" si="14"/>
        <v>#N/A</v>
      </c>
      <c r="S124" t="e">
        <f t="shared" si="14"/>
        <v>#N/A</v>
      </c>
      <c r="T124" s="2">
        <f t="array" ref="T124">AVERAGE(IF(NOT(ISNA(K124:S124)),K124:S124))</f>
        <v>13.793103439999999</v>
      </c>
    </row>
    <row r="125" spans="1:20" x14ac:dyDescent="0.25">
      <c r="A125" t="s">
        <v>141</v>
      </c>
      <c r="B125" t="str">
        <f>LEFT(A125,FIND("_",A125)-1)</f>
        <v>STB1</v>
      </c>
      <c r="C125" t="str">
        <f t="shared" si="9"/>
        <v>3</v>
      </c>
      <c r="D125" t="str">
        <f t="shared" si="10"/>
        <v>1</v>
      </c>
      <c r="E125" t="str">
        <f t="shared" si="11"/>
        <v>STB131</v>
      </c>
      <c r="F125">
        <f>VLOOKUP($A125,wt_data!$A$7:$S$173,15,0)</f>
        <v>9.1999999999999998E-3</v>
      </c>
      <c r="G125">
        <f>VLOOKUP($A125,wt_data!$A$7:$S$173,14,0)</f>
        <v>0.28063241100000003</v>
      </c>
      <c r="H125">
        <f>VLOOKUP($A125,wt_data!$A$7:$S$173,16,0)</f>
        <v>48.27586204</v>
      </c>
      <c r="J125" t="s">
        <v>193</v>
      </c>
      <c r="K125">
        <f t="shared" si="15"/>
        <v>13.793103439999999</v>
      </c>
      <c r="L125">
        <f t="shared" si="15"/>
        <v>27.586206879999999</v>
      </c>
      <c r="M125">
        <f t="shared" si="15"/>
        <v>6.8965517199999997</v>
      </c>
      <c r="N125">
        <f t="shared" si="15"/>
        <v>6.8965517199999997</v>
      </c>
      <c r="O125" t="e">
        <f t="shared" si="15"/>
        <v>#N/A</v>
      </c>
      <c r="P125" t="e">
        <f t="shared" si="15"/>
        <v>#N/A</v>
      </c>
      <c r="Q125" t="e">
        <f t="shared" si="15"/>
        <v>#N/A</v>
      </c>
      <c r="R125" t="e">
        <f t="shared" si="15"/>
        <v>#N/A</v>
      </c>
      <c r="S125" t="e">
        <f t="shared" si="15"/>
        <v>#N/A</v>
      </c>
      <c r="T125" s="2">
        <f t="array" ref="T125">AVERAGE(IF(NOT(ISNA(K125:S125)),K125:S125))</f>
        <v>13.793103439999999</v>
      </c>
    </row>
    <row r="126" spans="1:20" x14ac:dyDescent="0.25">
      <c r="A126" t="s">
        <v>142</v>
      </c>
      <c r="B126" t="str">
        <f>LEFT(A126,FIND("_",A126)-1)</f>
        <v>STB1</v>
      </c>
      <c r="C126" t="str">
        <f t="shared" si="9"/>
        <v>3</v>
      </c>
      <c r="D126" t="str">
        <f t="shared" si="10"/>
        <v>2</v>
      </c>
      <c r="E126" t="str">
        <f t="shared" si="11"/>
        <v>STB132</v>
      </c>
      <c r="F126">
        <f>VLOOKUP($A126,wt_data!$A$7:$S$173,15,0)</f>
        <v>0.86450000000000005</v>
      </c>
      <c r="G126">
        <f>VLOOKUP($A126,wt_data!$A$7:$S$173,14,0)</f>
        <v>0.43083004000000003</v>
      </c>
      <c r="H126">
        <f>VLOOKUP($A126,wt_data!$A$7:$S$173,16,0)</f>
        <v>48.27586204</v>
      </c>
      <c r="J126" t="s">
        <v>219</v>
      </c>
      <c r="K126">
        <f t="shared" si="15"/>
        <v>13.793103439999999</v>
      </c>
      <c r="L126">
        <f t="shared" si="15"/>
        <v>20.689655160000001</v>
      </c>
      <c r="M126">
        <f t="shared" si="15"/>
        <v>13.793103439999999</v>
      </c>
      <c r="N126">
        <f t="shared" si="15"/>
        <v>13.793103439999999</v>
      </c>
      <c r="O126" t="e">
        <f t="shared" si="15"/>
        <v>#N/A</v>
      </c>
      <c r="P126" t="e">
        <f t="shared" si="15"/>
        <v>#N/A</v>
      </c>
      <c r="Q126" t="e">
        <f t="shared" si="15"/>
        <v>#N/A</v>
      </c>
      <c r="R126" t="e">
        <f t="shared" si="15"/>
        <v>#N/A</v>
      </c>
      <c r="S126" t="e">
        <f t="shared" si="15"/>
        <v>#N/A</v>
      </c>
      <c r="T126" s="2">
        <f t="array" ref="T126">AVERAGE(IF(NOT(ISNA(K126:S126)),K126:S126))</f>
        <v>15.517241369999997</v>
      </c>
    </row>
    <row r="127" spans="1:20" x14ac:dyDescent="0.25">
      <c r="A127" t="s">
        <v>143</v>
      </c>
      <c r="B127" t="str">
        <f>LEFT(A127,FIND("_",A127)-1)</f>
        <v>SWE1</v>
      </c>
      <c r="C127" t="str">
        <f t="shared" si="9"/>
        <v>1</v>
      </c>
      <c r="D127" t="str">
        <f t="shared" si="10"/>
        <v>2</v>
      </c>
      <c r="E127" t="str">
        <f t="shared" si="11"/>
        <v>SWE112</v>
      </c>
      <c r="F127">
        <f>VLOOKUP($A127,wt_data!$A$7:$S$173,15,0)</f>
        <v>0</v>
      </c>
      <c r="G127">
        <f>VLOOKUP($A127,wt_data!$A$7:$S$173,14,0)</f>
        <v>0.165242165</v>
      </c>
      <c r="H127">
        <f>VLOOKUP($A127,wt_data!$A$7:$S$173,16,0)</f>
        <v>20.689655160000001</v>
      </c>
      <c r="J127" t="s">
        <v>227</v>
      </c>
      <c r="K127">
        <f t="shared" si="15"/>
        <v>13.793103439999999</v>
      </c>
      <c r="L127">
        <f t="shared" si="15"/>
        <v>13.793103439999999</v>
      </c>
      <c r="M127">
        <f t="shared" si="15"/>
        <v>20.689655160000001</v>
      </c>
      <c r="N127">
        <f t="shared" si="15"/>
        <v>13.793103439999999</v>
      </c>
      <c r="O127" t="e">
        <f t="shared" si="15"/>
        <v>#N/A</v>
      </c>
      <c r="P127" t="e">
        <f t="shared" si="15"/>
        <v>#N/A</v>
      </c>
      <c r="Q127" t="e">
        <f t="shared" si="15"/>
        <v>#N/A</v>
      </c>
      <c r="R127" t="e">
        <f t="shared" si="15"/>
        <v>#N/A</v>
      </c>
      <c r="S127" t="e">
        <f t="shared" si="15"/>
        <v>#N/A</v>
      </c>
      <c r="T127" s="2">
        <f t="array" ref="T127">AVERAGE(IF(NOT(ISNA(K127:S127)),K127:S127))</f>
        <v>15.517241370000001</v>
      </c>
    </row>
    <row r="128" spans="1:20" x14ac:dyDescent="0.25">
      <c r="A128" t="s">
        <v>144</v>
      </c>
      <c r="B128" t="str">
        <f>LEFT(A128,FIND("_",A128)-1)</f>
        <v>SWE1</v>
      </c>
      <c r="C128" t="str">
        <f t="shared" si="9"/>
        <v>2</v>
      </c>
      <c r="D128" t="str">
        <f t="shared" si="10"/>
        <v>1</v>
      </c>
      <c r="E128" t="str">
        <f t="shared" si="11"/>
        <v>SWE121</v>
      </c>
      <c r="F128">
        <f>VLOOKUP($A128,wt_data!$A$7:$S$173,15,0)</f>
        <v>8.0000000000000004E-4</v>
      </c>
      <c r="G128">
        <f>VLOOKUP($A128,wt_data!$A$7:$S$173,14,0)</f>
        <v>0.23076923099999999</v>
      </c>
      <c r="H128">
        <f>VLOOKUP($A128,wt_data!$A$7:$S$173,16,0)</f>
        <v>20.689655160000001</v>
      </c>
      <c r="J128" t="s">
        <v>223</v>
      </c>
      <c r="K128">
        <f t="shared" si="15"/>
        <v>13.793103439999999</v>
      </c>
      <c r="L128">
        <f t="shared" si="15"/>
        <v>20.689655160000001</v>
      </c>
      <c r="M128" t="e">
        <f t="shared" si="15"/>
        <v>#N/A</v>
      </c>
      <c r="N128" t="e">
        <f t="shared" si="15"/>
        <v>#N/A</v>
      </c>
      <c r="O128" t="e">
        <f t="shared" si="15"/>
        <v>#N/A</v>
      </c>
      <c r="P128" t="e">
        <f t="shared" si="15"/>
        <v>#N/A</v>
      </c>
      <c r="Q128" t="e">
        <f t="shared" si="15"/>
        <v>#N/A</v>
      </c>
      <c r="R128" t="e">
        <f t="shared" si="15"/>
        <v>#N/A</v>
      </c>
      <c r="S128" t="e">
        <f t="shared" si="15"/>
        <v>#N/A</v>
      </c>
      <c r="T128" s="2">
        <f t="array" ref="T128">AVERAGE(IF(NOT(ISNA(K128:S128)),K128:S128))</f>
        <v>17.241379299999998</v>
      </c>
    </row>
    <row r="129" spans="1:20" x14ac:dyDescent="0.25">
      <c r="A129" t="s">
        <v>126</v>
      </c>
      <c r="B129" t="str">
        <f>LEFT(A129,FIND("_",A129)-1)</f>
        <v>SWI4</v>
      </c>
      <c r="C129" t="str">
        <f t="shared" si="9"/>
        <v>1</v>
      </c>
      <c r="D129" t="str">
        <f t="shared" si="10"/>
        <v>1</v>
      </c>
      <c r="E129" t="str">
        <f t="shared" si="11"/>
        <v>SWI411</v>
      </c>
      <c r="F129">
        <f>VLOOKUP($A129,wt_data!$A$7:$S$173,15,0)</f>
        <v>1.1000000000000001E-3</v>
      </c>
      <c r="G129">
        <f>VLOOKUP($A129,wt_data!$A$7:$S$173,14,0)</f>
        <v>0.23931623899999999</v>
      </c>
      <c r="H129">
        <f>VLOOKUP($A129,wt_data!$A$7:$S$173,16,0)</f>
        <v>20.689655160000001</v>
      </c>
      <c r="J129" t="s">
        <v>231</v>
      </c>
      <c r="K129">
        <f t="shared" si="15"/>
        <v>13.793103439999999</v>
      </c>
      <c r="L129">
        <f t="shared" si="15"/>
        <v>20.689655160000001</v>
      </c>
      <c r="M129" t="e">
        <f t="shared" si="15"/>
        <v>#N/A</v>
      </c>
      <c r="N129" t="e">
        <f t="shared" si="15"/>
        <v>#N/A</v>
      </c>
      <c r="O129">
        <f t="shared" si="15"/>
        <v>20.689655160000001</v>
      </c>
      <c r="P129">
        <f t="shared" si="15"/>
        <v>20.689655160000001</v>
      </c>
      <c r="Q129" t="e">
        <f t="shared" si="15"/>
        <v>#N/A</v>
      </c>
      <c r="R129" t="e">
        <f t="shared" si="15"/>
        <v>#N/A</v>
      </c>
      <c r="S129" t="e">
        <f t="shared" si="15"/>
        <v>#N/A</v>
      </c>
      <c r="T129" s="2">
        <f t="array" ref="T129">AVERAGE(IF(NOT(ISNA(K129:S129)),K129:S129))</f>
        <v>18.96551723</v>
      </c>
    </row>
    <row r="130" spans="1:20" x14ac:dyDescent="0.25">
      <c r="A130" t="s">
        <v>90</v>
      </c>
      <c r="B130" t="str">
        <f>LEFT(A130,FIND("_",A130)-1)</f>
        <v>SWI4</v>
      </c>
      <c r="C130" t="str">
        <f t="shared" si="9"/>
        <v>1</v>
      </c>
      <c r="D130" t="str">
        <f t="shared" si="10"/>
        <v>2</v>
      </c>
      <c r="E130" t="str">
        <f t="shared" si="11"/>
        <v>SWI412</v>
      </c>
      <c r="F130">
        <f>VLOOKUP($A130,wt_data!$A$7:$S$173,15,0)</f>
        <v>0</v>
      </c>
      <c r="G130">
        <f>VLOOKUP($A130,wt_data!$A$7:$S$173,14,0)</f>
        <v>0.12</v>
      </c>
      <c r="H130">
        <f>VLOOKUP($A130,wt_data!$A$7:$S$173,16,0)</f>
        <v>27.586206879999999</v>
      </c>
      <c r="J130" t="s">
        <v>195</v>
      </c>
      <c r="K130">
        <f t="shared" si="15"/>
        <v>0</v>
      </c>
      <c r="L130">
        <f t="shared" si="15"/>
        <v>20.689655160000001</v>
      </c>
      <c r="M130">
        <f t="shared" si="15"/>
        <v>34.482758599999997</v>
      </c>
      <c r="N130">
        <f t="shared" si="15"/>
        <v>20.689655160000001</v>
      </c>
      <c r="O130" t="e">
        <f t="shared" si="15"/>
        <v>#N/A</v>
      </c>
      <c r="P130" t="e">
        <f t="shared" si="15"/>
        <v>#N/A</v>
      </c>
      <c r="Q130" t="e">
        <f t="shared" si="15"/>
        <v>#N/A</v>
      </c>
      <c r="R130" t="e">
        <f t="shared" si="15"/>
        <v>#N/A</v>
      </c>
      <c r="S130" t="e">
        <f t="shared" si="15"/>
        <v>#N/A</v>
      </c>
      <c r="T130" s="2">
        <f t="array" ref="T130">AVERAGE(IF(NOT(ISNA(K130:S130)),K130:S130))</f>
        <v>18.96551723</v>
      </c>
    </row>
    <row r="131" spans="1:20" x14ac:dyDescent="0.25">
      <c r="A131" t="s">
        <v>119</v>
      </c>
      <c r="B131" t="str">
        <f>LEFT(A131,FIND("_",A131)-1)</f>
        <v>SWI4</v>
      </c>
      <c r="C131" t="str">
        <f t="shared" si="9"/>
        <v>2</v>
      </c>
      <c r="D131" t="str">
        <f t="shared" si="10"/>
        <v>1</v>
      </c>
      <c r="E131" t="str">
        <f t="shared" si="11"/>
        <v>SWI421</v>
      </c>
      <c r="F131">
        <f>VLOOKUP($A131,wt_data!$A$7:$S$173,15,0)</f>
        <v>2.9999999999999997E-4</v>
      </c>
      <c r="G131">
        <f>VLOOKUP($A131,wt_data!$A$7:$S$173,14,0)</f>
        <v>0.21846153800000001</v>
      </c>
      <c r="H131">
        <f>VLOOKUP($A131,wt_data!$A$7:$S$173,16,0)</f>
        <v>27.586206879999999</v>
      </c>
      <c r="J131" t="s">
        <v>218</v>
      </c>
      <c r="K131">
        <f t="shared" si="15"/>
        <v>20.689655160000001</v>
      </c>
      <c r="L131">
        <f t="shared" si="15"/>
        <v>20.689655160000001</v>
      </c>
      <c r="M131">
        <f t="shared" si="15"/>
        <v>20.689655160000001</v>
      </c>
      <c r="N131">
        <f t="shared" si="15"/>
        <v>20.689655160000001</v>
      </c>
      <c r="O131" t="e">
        <f t="shared" si="15"/>
        <v>#N/A</v>
      </c>
      <c r="P131" t="e">
        <f t="shared" si="15"/>
        <v>#N/A</v>
      </c>
      <c r="Q131" t="e">
        <f t="shared" si="15"/>
        <v>#N/A</v>
      </c>
      <c r="R131" t="e">
        <f t="shared" si="15"/>
        <v>#N/A</v>
      </c>
      <c r="S131" t="e">
        <f t="shared" si="15"/>
        <v>#N/A</v>
      </c>
      <c r="T131" s="2">
        <f t="array" ref="T131">AVERAGE(IF(NOT(ISNA(K131:S131)),K131:S131))</f>
        <v>20.689655160000001</v>
      </c>
    </row>
    <row r="132" spans="1:20" x14ac:dyDescent="0.25">
      <c r="A132" t="s">
        <v>91</v>
      </c>
      <c r="B132" t="str">
        <f>LEFT(A132,FIND("_",A132)-1)</f>
        <v>SWI4</v>
      </c>
      <c r="C132" t="str">
        <f t="shared" si="9"/>
        <v>2</v>
      </c>
      <c r="D132" t="str">
        <f t="shared" si="10"/>
        <v>2</v>
      </c>
      <c r="E132" t="str">
        <f t="shared" si="11"/>
        <v>SWI422</v>
      </c>
      <c r="F132">
        <f>VLOOKUP($A132,wt_data!$A$7:$S$173,15,0)</f>
        <v>0</v>
      </c>
      <c r="G132">
        <f>VLOOKUP($A132,wt_data!$A$7:$S$173,14,0)</f>
        <v>0.129230769</v>
      </c>
      <c r="H132">
        <f>VLOOKUP($A132,wt_data!$A$7:$S$173,16,0)</f>
        <v>27.586206879999999</v>
      </c>
      <c r="J132" t="s">
        <v>229</v>
      </c>
      <c r="K132" t="e">
        <f t="shared" si="15"/>
        <v>#N/A</v>
      </c>
      <c r="L132">
        <f t="shared" si="15"/>
        <v>20.689655160000001</v>
      </c>
      <c r="M132">
        <f t="shared" si="15"/>
        <v>20.689655160000001</v>
      </c>
      <c r="N132" t="e">
        <f t="shared" si="15"/>
        <v>#N/A</v>
      </c>
      <c r="O132" t="e">
        <f t="shared" si="15"/>
        <v>#N/A</v>
      </c>
      <c r="P132" t="e">
        <f t="shared" si="15"/>
        <v>#N/A</v>
      </c>
      <c r="Q132" t="e">
        <f t="shared" si="15"/>
        <v>#N/A</v>
      </c>
      <c r="R132" t="e">
        <f t="shared" si="15"/>
        <v>#N/A</v>
      </c>
      <c r="S132" t="e">
        <f t="shared" si="15"/>
        <v>#N/A</v>
      </c>
      <c r="T132" s="2">
        <f t="array" ref="T132">AVERAGE(IF(NOT(ISNA(K132:S132)),K132:S132))</f>
        <v>20.689655160000001</v>
      </c>
    </row>
    <row r="133" spans="1:20" x14ac:dyDescent="0.25">
      <c r="A133" t="s">
        <v>135</v>
      </c>
      <c r="B133" t="str">
        <f>LEFT(A133,FIND("_",A133)-1)</f>
        <v>SWI4</v>
      </c>
      <c r="C133" t="str">
        <f t="shared" si="9"/>
        <v>3</v>
      </c>
      <c r="D133" t="str">
        <f t="shared" si="10"/>
        <v>1</v>
      </c>
      <c r="E133" t="str">
        <f t="shared" si="11"/>
        <v>SWI431</v>
      </c>
      <c r="F133">
        <f>VLOOKUP($A133,wt_data!$A$7:$S$173,15,0)</f>
        <v>3.2000000000000002E-3</v>
      </c>
      <c r="G133">
        <f>VLOOKUP($A133,wt_data!$A$7:$S$173,14,0)</f>
        <v>0.25356125400000001</v>
      </c>
      <c r="H133">
        <f>VLOOKUP($A133,wt_data!$A$7:$S$173,16,0)</f>
        <v>20.689655160000001</v>
      </c>
      <c r="J133" t="s">
        <v>222</v>
      </c>
      <c r="K133" t="e">
        <f t="shared" si="15"/>
        <v>#N/A</v>
      </c>
      <c r="L133" t="e">
        <f t="shared" si="15"/>
        <v>#N/A</v>
      </c>
      <c r="M133">
        <f t="shared" si="15"/>
        <v>20.689655160000001</v>
      </c>
      <c r="N133">
        <f t="shared" si="15"/>
        <v>27.586206879999999</v>
      </c>
      <c r="O133" t="e">
        <f t="shared" si="15"/>
        <v>#N/A</v>
      </c>
      <c r="P133">
        <f t="shared" si="15"/>
        <v>20.689655160000001</v>
      </c>
      <c r="Q133" t="e">
        <f t="shared" si="15"/>
        <v>#N/A</v>
      </c>
      <c r="R133" t="e">
        <f t="shared" si="15"/>
        <v>#N/A</v>
      </c>
      <c r="S133" t="e">
        <f t="shared" si="15"/>
        <v>#N/A</v>
      </c>
      <c r="T133" s="2">
        <f t="array" ref="T133">AVERAGE(IF(NOT(ISNA(K133:S133)),K133:S133))</f>
        <v>22.98850573333333</v>
      </c>
    </row>
    <row r="134" spans="1:20" x14ac:dyDescent="0.25">
      <c r="A134" t="s">
        <v>157</v>
      </c>
      <c r="B134" t="str">
        <f>LEFT(A134,FIND("_",A134)-1)</f>
        <v>SWI4</v>
      </c>
      <c r="C134" t="str">
        <f t="shared" ref="C134:C171" si="16">MID(A134,FIND("|",SUBSTITUTE(A134, "_", "|", 1))+1, FIND("|",SUBSTITUTE(A134, "_", "|", 2))-FIND("|",SUBSTITUTE(A134, "_", "|", 1))-1)</f>
        <v>3</v>
      </c>
      <c r="D134" t="str">
        <f t="shared" ref="D134:D171" si="17">RIGHT(A134,1)</f>
        <v>2</v>
      </c>
      <c r="E134" t="str">
        <f t="shared" ref="E134:E171" si="18">B134&amp;C134&amp;D134</f>
        <v>SWI432</v>
      </c>
      <c r="F134">
        <f>VLOOKUP($A134,wt_data!$A$7:$S$173,15,0)</f>
        <v>0.24759999999999999</v>
      </c>
      <c r="G134">
        <f>VLOOKUP($A134,wt_data!$A$7:$S$173,14,0)</f>
        <v>0.36</v>
      </c>
      <c r="H134">
        <f>VLOOKUP($A134,wt_data!$A$7:$S$173,16,0)</f>
        <v>27.586206879999999</v>
      </c>
      <c r="J134" t="s">
        <v>238</v>
      </c>
      <c r="K134">
        <f t="shared" si="15"/>
        <v>68.965517199999994</v>
      </c>
      <c r="L134" t="e">
        <f t="shared" si="15"/>
        <v>#N/A</v>
      </c>
      <c r="M134">
        <f t="shared" si="15"/>
        <v>0</v>
      </c>
      <c r="N134">
        <f t="shared" si="15"/>
        <v>62.068965480000003</v>
      </c>
      <c r="O134" t="e">
        <f t="shared" si="15"/>
        <v>#N/A</v>
      </c>
      <c r="P134" t="e">
        <f t="shared" si="15"/>
        <v>#N/A</v>
      </c>
      <c r="Q134">
        <f t="shared" si="15"/>
        <v>0</v>
      </c>
      <c r="R134">
        <f t="shared" si="15"/>
        <v>0</v>
      </c>
      <c r="S134">
        <f t="shared" si="15"/>
        <v>6.8965517199999997</v>
      </c>
      <c r="T134" s="2">
        <f t="array" ref="T134">AVERAGE(IF(NOT(ISNA(K134:S134)),K134:S134))</f>
        <v>22.98850573333333</v>
      </c>
    </row>
    <row r="135" spans="1:20" x14ac:dyDescent="0.25">
      <c r="A135" t="s">
        <v>92</v>
      </c>
      <c r="B135" t="str">
        <f>LEFT(A135,FIND("_",A135)-1)</f>
        <v>SWI5</v>
      </c>
      <c r="C135" t="str">
        <f t="shared" si="16"/>
        <v>1</v>
      </c>
      <c r="D135" t="str">
        <f t="shared" si="17"/>
        <v>1</v>
      </c>
      <c r="E135" t="str">
        <f t="shared" si="18"/>
        <v>SWI511</v>
      </c>
      <c r="F135">
        <f>VLOOKUP($A135,wt_data!$A$7:$S$173,15,0)</f>
        <v>0</v>
      </c>
      <c r="G135">
        <f>VLOOKUP($A135,wt_data!$A$7:$S$173,14,0)</f>
        <v>6.0846561E-2</v>
      </c>
      <c r="H135">
        <f>VLOOKUP($A135,wt_data!$A$7:$S$173,16,0)</f>
        <v>13.793103439999999</v>
      </c>
      <c r="J135" t="s">
        <v>198</v>
      </c>
      <c r="K135">
        <f t="shared" si="15"/>
        <v>20.689655160000001</v>
      </c>
      <c r="L135">
        <f t="shared" si="15"/>
        <v>27.586206879999999</v>
      </c>
      <c r="M135" t="e">
        <f t="shared" si="15"/>
        <v>#N/A</v>
      </c>
      <c r="N135" t="e">
        <f t="shared" si="15"/>
        <v>#N/A</v>
      </c>
      <c r="O135" t="e">
        <f t="shared" si="15"/>
        <v>#N/A</v>
      </c>
      <c r="P135" t="e">
        <f t="shared" si="15"/>
        <v>#N/A</v>
      </c>
      <c r="Q135" t="e">
        <f t="shared" si="15"/>
        <v>#N/A</v>
      </c>
      <c r="R135" t="e">
        <f t="shared" si="15"/>
        <v>#N/A</v>
      </c>
      <c r="S135" t="e">
        <f t="shared" si="15"/>
        <v>#N/A</v>
      </c>
      <c r="T135" s="2">
        <f t="array" ref="T135">AVERAGE(IF(NOT(ISNA(K135:S135)),K135:S135))</f>
        <v>24.13793102</v>
      </c>
    </row>
    <row r="136" spans="1:20" x14ac:dyDescent="0.25">
      <c r="A136" t="s">
        <v>95</v>
      </c>
      <c r="B136" t="str">
        <f>LEFT(A136,FIND("_",A136)-1)</f>
        <v>SWI5</v>
      </c>
      <c r="C136" t="str">
        <f t="shared" si="16"/>
        <v>1</v>
      </c>
      <c r="D136" t="str">
        <f t="shared" si="17"/>
        <v>2</v>
      </c>
      <c r="E136" t="str">
        <f t="shared" si="18"/>
        <v>SWI512</v>
      </c>
      <c r="F136">
        <f>VLOOKUP($A136,wt_data!$A$7:$S$173,15,0)</f>
        <v>0</v>
      </c>
      <c r="G136">
        <f>VLOOKUP($A136,wt_data!$A$7:$S$173,14,0)</f>
        <v>7.9772079999999995E-2</v>
      </c>
      <c r="H136">
        <f>VLOOKUP($A136,wt_data!$A$7:$S$173,16,0)</f>
        <v>20.689655160000001</v>
      </c>
      <c r="J136" t="s">
        <v>230</v>
      </c>
      <c r="K136">
        <f t="shared" si="15"/>
        <v>20.689655160000001</v>
      </c>
      <c r="L136">
        <f t="shared" si="15"/>
        <v>27.586206879999999</v>
      </c>
      <c r="M136">
        <f t="shared" si="15"/>
        <v>27.586206879999999</v>
      </c>
      <c r="N136">
        <f t="shared" si="15"/>
        <v>27.586206879999999</v>
      </c>
      <c r="O136">
        <f t="shared" si="15"/>
        <v>20.689655160000001</v>
      </c>
      <c r="P136">
        <f t="shared" si="15"/>
        <v>27.586206879999999</v>
      </c>
      <c r="Q136" t="e">
        <f t="shared" si="15"/>
        <v>#N/A</v>
      </c>
      <c r="R136" t="e">
        <f t="shared" si="15"/>
        <v>#N/A</v>
      </c>
      <c r="S136" t="e">
        <f t="shared" si="15"/>
        <v>#N/A</v>
      </c>
      <c r="T136" s="2">
        <f t="array" ref="T136">AVERAGE(IF(NOT(ISNA(K136:S136)),K136:S136))</f>
        <v>25.287356306666666</v>
      </c>
    </row>
    <row r="137" spans="1:20" x14ac:dyDescent="0.25">
      <c r="A137" t="s">
        <v>96</v>
      </c>
      <c r="B137" t="str">
        <f>LEFT(A137,FIND("_",A137)-1)</f>
        <v>SWI5</v>
      </c>
      <c r="C137" t="str">
        <f t="shared" si="16"/>
        <v>3</v>
      </c>
      <c r="D137" t="str">
        <f t="shared" si="17"/>
        <v>1</v>
      </c>
      <c r="E137" t="str">
        <f t="shared" si="18"/>
        <v>SWI531</v>
      </c>
      <c r="F137">
        <f>VLOOKUP($A137,wt_data!$A$7:$S$173,15,0)</f>
        <v>0</v>
      </c>
      <c r="G137">
        <f>VLOOKUP($A137,wt_data!$A$7:$S$173,14,0)</f>
        <v>9.6866096999999998E-2</v>
      </c>
      <c r="H137">
        <f>VLOOKUP($A137,wt_data!$A$7:$S$173,16,0)</f>
        <v>20.689655160000001</v>
      </c>
      <c r="J137" t="s">
        <v>213</v>
      </c>
      <c r="K137">
        <f t="shared" si="15"/>
        <v>68.965517199999994</v>
      </c>
      <c r="L137">
        <f t="shared" si="15"/>
        <v>0</v>
      </c>
      <c r="M137">
        <f t="shared" si="15"/>
        <v>0</v>
      </c>
      <c r="N137">
        <f t="shared" si="15"/>
        <v>34.482758599999997</v>
      </c>
      <c r="O137" t="e">
        <f t="shared" si="15"/>
        <v>#N/A</v>
      </c>
      <c r="P137" t="e">
        <f t="shared" si="15"/>
        <v>#N/A</v>
      </c>
      <c r="Q137" t="e">
        <f t="shared" si="15"/>
        <v>#N/A</v>
      </c>
      <c r="R137" t="e">
        <f t="shared" si="15"/>
        <v>#N/A</v>
      </c>
      <c r="S137" t="e">
        <f t="shared" si="15"/>
        <v>#N/A</v>
      </c>
      <c r="T137" s="2">
        <f t="array" ref="T137">AVERAGE(IF(NOT(ISNA(K137:S137)),K137:S137))</f>
        <v>25.862068949999998</v>
      </c>
    </row>
    <row r="138" spans="1:20" x14ac:dyDescent="0.25">
      <c r="A138" t="s">
        <v>99</v>
      </c>
      <c r="B138" t="str">
        <f>LEFT(A138,FIND("_",A138)-1)</f>
        <v>SWI5</v>
      </c>
      <c r="C138" t="str">
        <f t="shared" si="16"/>
        <v>3</v>
      </c>
      <c r="D138" t="str">
        <f t="shared" si="17"/>
        <v>2</v>
      </c>
      <c r="E138" t="str">
        <f t="shared" si="18"/>
        <v>SWI532</v>
      </c>
      <c r="F138">
        <f>VLOOKUP($A138,wt_data!$A$7:$S$173,15,0)</f>
        <v>0</v>
      </c>
      <c r="G138">
        <f>VLOOKUP($A138,wt_data!$A$7:$S$173,14,0)</f>
        <v>0.111111111</v>
      </c>
      <c r="H138">
        <f>VLOOKUP($A138,wt_data!$A$7:$S$173,16,0)</f>
        <v>20.689655160000001</v>
      </c>
      <c r="J138" t="s">
        <v>189</v>
      </c>
      <c r="K138">
        <f t="shared" si="15"/>
        <v>27.586206879999999</v>
      </c>
      <c r="L138">
        <f t="shared" si="15"/>
        <v>27.586206879999999</v>
      </c>
      <c r="M138">
        <f t="shared" si="15"/>
        <v>34.482758599999997</v>
      </c>
      <c r="N138">
        <f t="shared" si="15"/>
        <v>20.689655160000001</v>
      </c>
      <c r="O138" t="e">
        <f t="shared" si="15"/>
        <v>#N/A</v>
      </c>
      <c r="P138" t="e">
        <f t="shared" si="15"/>
        <v>#N/A</v>
      </c>
      <c r="Q138" t="e">
        <f t="shared" si="15"/>
        <v>#N/A</v>
      </c>
      <c r="R138" t="e">
        <f t="shared" si="15"/>
        <v>#N/A</v>
      </c>
      <c r="S138" t="e">
        <f t="shared" si="15"/>
        <v>#N/A</v>
      </c>
      <c r="T138" s="2">
        <f t="array" ref="T138">AVERAGE(IF(NOT(ISNA(K138:S138)),K138:S138))</f>
        <v>27.586206879999999</v>
      </c>
    </row>
    <row r="139" spans="1:20" x14ac:dyDescent="0.25">
      <c r="A139" t="s">
        <v>155</v>
      </c>
      <c r="B139" t="str">
        <f>LEFT(A139,FIND("_",A139)-1)</f>
        <v>SWI6</v>
      </c>
      <c r="C139" t="str">
        <f t="shared" si="16"/>
        <v>1</v>
      </c>
      <c r="D139" t="str">
        <f t="shared" si="17"/>
        <v>1</v>
      </c>
      <c r="E139" t="str">
        <f t="shared" si="18"/>
        <v>SWI611</v>
      </c>
      <c r="F139">
        <f>VLOOKUP($A139,wt_data!$A$7:$S$173,15,0)</f>
        <v>0.51029999999999998</v>
      </c>
      <c r="G139">
        <f>VLOOKUP($A139,wt_data!$A$7:$S$173,14,0)</f>
        <v>0.38916256199999999</v>
      </c>
      <c r="H139">
        <f>VLOOKUP($A139,wt_data!$A$7:$S$173,16,0)</f>
        <v>6.8965517199999997</v>
      </c>
      <c r="J139" t="s">
        <v>196</v>
      </c>
      <c r="K139">
        <f t="shared" si="15"/>
        <v>27.586206879999999</v>
      </c>
      <c r="L139">
        <f t="shared" si="15"/>
        <v>27.586206879999999</v>
      </c>
      <c r="M139" t="e">
        <f t="shared" si="15"/>
        <v>#N/A</v>
      </c>
      <c r="N139" t="e">
        <f t="shared" si="15"/>
        <v>#N/A</v>
      </c>
      <c r="O139" t="e">
        <f t="shared" si="15"/>
        <v>#N/A</v>
      </c>
      <c r="P139" t="e">
        <f t="shared" si="15"/>
        <v>#N/A</v>
      </c>
      <c r="Q139" t="e">
        <f t="shared" si="15"/>
        <v>#N/A</v>
      </c>
      <c r="R139" t="e">
        <f t="shared" si="15"/>
        <v>#N/A</v>
      </c>
      <c r="S139" t="e">
        <f t="shared" si="15"/>
        <v>#N/A</v>
      </c>
      <c r="T139" s="2">
        <f t="array" ref="T139">AVERAGE(IF(NOT(ISNA(K139:S139)),K139:S139))</f>
        <v>27.586206879999999</v>
      </c>
    </row>
    <row r="140" spans="1:20" x14ac:dyDescent="0.25">
      <c r="A140" t="s">
        <v>156</v>
      </c>
      <c r="B140" t="str">
        <f>LEFT(A140,FIND("_",A140)-1)</f>
        <v>SWI6</v>
      </c>
      <c r="C140" t="str">
        <f t="shared" si="16"/>
        <v>1</v>
      </c>
      <c r="D140" t="str">
        <f t="shared" si="17"/>
        <v>2</v>
      </c>
      <c r="E140" t="str">
        <f t="shared" si="18"/>
        <v>SWI612</v>
      </c>
      <c r="F140">
        <f>VLOOKUP($A140,wt_data!$A$7:$S$173,15,0)</f>
        <v>0.72219999999999995</v>
      </c>
      <c r="G140">
        <f>VLOOKUP($A140,wt_data!$A$7:$S$173,14,0)</f>
        <v>0.41133004899999998</v>
      </c>
      <c r="H140">
        <f>VLOOKUP($A140,wt_data!$A$7:$S$173,16,0)</f>
        <v>6.8965517199999997</v>
      </c>
      <c r="J140" t="s">
        <v>236</v>
      </c>
      <c r="K140">
        <f t="shared" si="15"/>
        <v>27.586206879999999</v>
      </c>
      <c r="L140">
        <f t="shared" si="15"/>
        <v>27.586206879999999</v>
      </c>
      <c r="M140">
        <f t="shared" si="15"/>
        <v>34.482758599999997</v>
      </c>
      <c r="N140">
        <f t="shared" si="15"/>
        <v>20.689655160000001</v>
      </c>
      <c r="O140" t="e">
        <f t="shared" si="15"/>
        <v>#N/A</v>
      </c>
      <c r="P140" t="e">
        <f t="shared" si="15"/>
        <v>#N/A</v>
      </c>
      <c r="Q140" t="e">
        <f t="shared" si="15"/>
        <v>#N/A</v>
      </c>
      <c r="R140" t="e">
        <f t="shared" si="15"/>
        <v>#N/A</v>
      </c>
      <c r="S140" t="e">
        <f t="shared" si="15"/>
        <v>#N/A</v>
      </c>
      <c r="T140" s="2">
        <f t="array" ref="T140">AVERAGE(IF(NOT(ISNA(K140:S140)),K140:S140))</f>
        <v>27.586206879999999</v>
      </c>
    </row>
    <row r="141" spans="1:20" x14ac:dyDescent="0.25">
      <c r="A141" t="s">
        <v>123</v>
      </c>
      <c r="B141" t="str">
        <f>LEFT(A141,FIND("_",A141)-1)</f>
        <v>SWI6</v>
      </c>
      <c r="C141" t="str">
        <f t="shared" si="16"/>
        <v>2</v>
      </c>
      <c r="D141" t="str">
        <f t="shared" si="17"/>
        <v>1</v>
      </c>
      <c r="E141" t="str">
        <f t="shared" si="18"/>
        <v>SWI621</v>
      </c>
      <c r="F141">
        <f>VLOOKUP($A141,wt_data!$A$7:$S$173,15,0)</f>
        <v>8.0000000000000004E-4</v>
      </c>
      <c r="G141">
        <f>VLOOKUP($A141,wt_data!$A$7:$S$173,14,0)</f>
        <v>0.23157894700000001</v>
      </c>
      <c r="H141">
        <f>VLOOKUP($A141,wt_data!$A$7:$S$173,16,0)</f>
        <v>68.965517199999994</v>
      </c>
      <c r="J141" t="s">
        <v>228</v>
      </c>
      <c r="K141">
        <f t="shared" si="15"/>
        <v>6.8965517199999997</v>
      </c>
      <c r="L141">
        <f t="shared" si="15"/>
        <v>13.793103439999999</v>
      </c>
      <c r="M141">
        <f t="shared" si="15"/>
        <v>41.379310320000002</v>
      </c>
      <c r="N141">
        <f t="shared" si="15"/>
        <v>20.689655160000001</v>
      </c>
      <c r="O141">
        <f t="shared" si="15"/>
        <v>48.27586204</v>
      </c>
      <c r="P141">
        <f t="shared" si="15"/>
        <v>48.27586204</v>
      </c>
      <c r="Q141" t="e">
        <f t="shared" si="15"/>
        <v>#N/A</v>
      </c>
      <c r="R141" t="e">
        <f t="shared" si="15"/>
        <v>#N/A</v>
      </c>
      <c r="S141" t="e">
        <f t="shared" si="15"/>
        <v>#N/A</v>
      </c>
      <c r="T141" s="2">
        <f t="array" ref="T141">AVERAGE(IF(NOT(ISNA(K141:S141)),K141:S141))</f>
        <v>29.885057453333332</v>
      </c>
    </row>
    <row r="142" spans="1:20" x14ac:dyDescent="0.25">
      <c r="A142" t="s">
        <v>151</v>
      </c>
      <c r="B142" t="str">
        <f>LEFT(A142,FIND("_",A142)-1)</f>
        <v>SWI6</v>
      </c>
      <c r="C142" t="str">
        <f t="shared" si="16"/>
        <v>2</v>
      </c>
      <c r="D142" t="str">
        <f t="shared" si="17"/>
        <v>2</v>
      </c>
      <c r="E142" t="str">
        <f t="shared" si="18"/>
        <v>SWI622</v>
      </c>
      <c r="F142">
        <f>VLOOKUP($A142,wt_data!$A$7:$S$173,15,0)</f>
        <v>2.3E-2</v>
      </c>
      <c r="G142">
        <f>VLOOKUP($A142,wt_data!$A$7:$S$173,14,0)</f>
        <v>0.29523809499999998</v>
      </c>
      <c r="H142">
        <f>VLOOKUP($A142,wt_data!$A$7:$S$173,16,0)</f>
        <v>62.068965480000003</v>
      </c>
      <c r="J142" t="s">
        <v>199</v>
      </c>
      <c r="K142">
        <f t="shared" si="15"/>
        <v>6.8965517199999997</v>
      </c>
      <c r="L142">
        <f t="shared" si="15"/>
        <v>34.482758599999997</v>
      </c>
      <c r="M142" t="e">
        <f t="shared" si="15"/>
        <v>#N/A</v>
      </c>
      <c r="N142">
        <f t="shared" si="15"/>
        <v>48.27586204</v>
      </c>
      <c r="O142" t="e">
        <f t="shared" si="15"/>
        <v>#N/A</v>
      </c>
      <c r="P142" t="e">
        <f t="shared" si="15"/>
        <v>#N/A</v>
      </c>
      <c r="Q142" t="e">
        <f t="shared" si="15"/>
        <v>#N/A</v>
      </c>
      <c r="R142" t="e">
        <f t="shared" si="15"/>
        <v>#N/A</v>
      </c>
      <c r="S142" t="e">
        <f t="shared" si="15"/>
        <v>#N/A</v>
      </c>
      <c r="T142" s="2">
        <f t="array" ref="T142">AVERAGE(IF(NOT(ISNA(K142:S142)),K142:S142))</f>
        <v>29.885057453333332</v>
      </c>
    </row>
    <row r="143" spans="1:20" x14ac:dyDescent="0.25">
      <c r="A143" t="s">
        <v>159</v>
      </c>
      <c r="B143" t="str">
        <f>LEFT(A143,FIND("_",A143)-1)</f>
        <v>SWI6</v>
      </c>
      <c r="C143" t="str">
        <f t="shared" si="16"/>
        <v>3</v>
      </c>
      <c r="D143" t="str">
        <f t="shared" si="17"/>
        <v>2</v>
      </c>
      <c r="E143" t="str">
        <f t="shared" si="18"/>
        <v>SWI632</v>
      </c>
      <c r="F143">
        <f>VLOOKUP($A143,wt_data!$A$7:$S$173,15,0)</f>
        <v>2.9999999999999997E-4</v>
      </c>
      <c r="G143">
        <f>VLOOKUP($A143,wt_data!$A$7:$S$173,14,0)</f>
        <v>0.224615385</v>
      </c>
      <c r="H143">
        <f>VLOOKUP($A143,wt_data!$A$7:$S$173,16,0)</f>
        <v>27.586206879999999</v>
      </c>
      <c r="J143" t="s">
        <v>209</v>
      </c>
      <c r="K143">
        <f t="shared" si="15"/>
        <v>20.689655160000001</v>
      </c>
      <c r="L143">
        <f t="shared" si="15"/>
        <v>41.379310320000002</v>
      </c>
      <c r="M143">
        <f t="shared" si="15"/>
        <v>62.068965480000003</v>
      </c>
      <c r="N143">
        <f t="shared" si="15"/>
        <v>0</v>
      </c>
      <c r="O143" t="e">
        <f t="shared" si="15"/>
        <v>#N/A</v>
      </c>
      <c r="P143" t="e">
        <f t="shared" si="15"/>
        <v>#N/A</v>
      </c>
      <c r="Q143" t="e">
        <f t="shared" si="15"/>
        <v>#N/A</v>
      </c>
      <c r="R143" t="e">
        <f t="shared" si="15"/>
        <v>#N/A</v>
      </c>
      <c r="S143" t="e">
        <f t="shared" si="15"/>
        <v>#N/A</v>
      </c>
      <c r="T143" s="2">
        <f t="array" ref="T143">AVERAGE(IF(NOT(ISNA(K143:S143)),K143:S143))</f>
        <v>31.034482740000001</v>
      </c>
    </row>
    <row r="144" spans="1:20" x14ac:dyDescent="0.25">
      <c r="A144" t="s">
        <v>160</v>
      </c>
      <c r="B144" t="str">
        <f>LEFT(A144,FIND("_",A144)-1)</f>
        <v>TAF12</v>
      </c>
      <c r="C144" t="str">
        <f t="shared" si="16"/>
        <v>1</v>
      </c>
      <c r="D144" t="str">
        <f t="shared" si="17"/>
        <v>1</v>
      </c>
      <c r="E144" t="str">
        <f t="shared" si="18"/>
        <v>TAF1211</v>
      </c>
      <c r="F144">
        <f>VLOOKUP($A144,wt_data!$A$7:$S$173,15,0)</f>
        <v>7.2900000000000006E-2</v>
      </c>
      <c r="G144">
        <f>VLOOKUP($A144,wt_data!$A$7:$S$173,14,0)</f>
        <v>0.323333333</v>
      </c>
      <c r="H144">
        <f>VLOOKUP($A144,wt_data!$A$7:$S$173,16,0)</f>
        <v>34.482758599999997</v>
      </c>
      <c r="J144" t="s">
        <v>212</v>
      </c>
      <c r="K144" t="e">
        <f t="shared" si="15"/>
        <v>#N/A</v>
      </c>
      <c r="L144" t="e">
        <f t="shared" si="15"/>
        <v>#N/A</v>
      </c>
      <c r="M144">
        <f t="shared" si="15"/>
        <v>62.068965480000003</v>
      </c>
      <c r="N144">
        <f t="shared" si="15"/>
        <v>0</v>
      </c>
      <c r="O144" t="e">
        <f t="shared" si="15"/>
        <v>#N/A</v>
      </c>
      <c r="P144" t="e">
        <f t="shared" si="15"/>
        <v>#N/A</v>
      </c>
      <c r="Q144" t="e">
        <f t="shared" si="15"/>
        <v>#N/A</v>
      </c>
      <c r="R144" t="e">
        <f t="shared" si="15"/>
        <v>#N/A</v>
      </c>
      <c r="S144" t="e">
        <f t="shared" si="15"/>
        <v>#N/A</v>
      </c>
      <c r="T144" s="2">
        <f t="array" ref="T144">AVERAGE(IF(NOT(ISNA(K144:S144)),K144:S144))</f>
        <v>31.034482740000001</v>
      </c>
    </row>
    <row r="145" spans="1:20" x14ac:dyDescent="0.25">
      <c r="A145" t="s">
        <v>161</v>
      </c>
      <c r="B145" t="str">
        <f>LEFT(A145,FIND("_",A145)-1)</f>
        <v>TAF12</v>
      </c>
      <c r="C145" t="str">
        <f t="shared" si="16"/>
        <v>1</v>
      </c>
      <c r="D145" t="str">
        <f t="shared" si="17"/>
        <v>2</v>
      </c>
      <c r="E145" t="str">
        <f t="shared" si="18"/>
        <v>TAF1212</v>
      </c>
      <c r="F145">
        <f>VLOOKUP($A145,wt_data!$A$7:$S$173,15,0)</f>
        <v>0.47949999999999998</v>
      </c>
      <c r="G145">
        <f>VLOOKUP($A145,wt_data!$A$7:$S$173,14,0)</f>
        <v>0.38666666700000002</v>
      </c>
      <c r="H145">
        <f>VLOOKUP($A145,wt_data!$A$7:$S$173,16,0)</f>
        <v>34.482758599999997</v>
      </c>
      <c r="J145" t="s">
        <v>235</v>
      </c>
      <c r="K145">
        <f t="shared" si="15"/>
        <v>20.689655160000001</v>
      </c>
      <c r="L145">
        <f t="shared" si="15"/>
        <v>27.586206879999999</v>
      </c>
      <c r="M145">
        <f t="shared" si="15"/>
        <v>68.965517199999994</v>
      </c>
      <c r="N145">
        <f t="shared" si="15"/>
        <v>13.793103439999999</v>
      </c>
      <c r="O145" t="e">
        <f t="shared" si="15"/>
        <v>#N/A</v>
      </c>
      <c r="P145" t="e">
        <f t="shared" si="15"/>
        <v>#N/A</v>
      </c>
      <c r="Q145" t="e">
        <f t="shared" si="15"/>
        <v>#N/A</v>
      </c>
      <c r="R145" t="e">
        <f t="shared" si="15"/>
        <v>#N/A</v>
      </c>
      <c r="S145" t="e">
        <f t="shared" si="15"/>
        <v>#N/A</v>
      </c>
      <c r="T145" s="2">
        <f t="array" ref="T145">AVERAGE(IF(NOT(ISNA(K145:S145)),K145:S145))</f>
        <v>32.758620669999999</v>
      </c>
    </row>
    <row r="146" spans="1:20" x14ac:dyDescent="0.25">
      <c r="A146" t="s">
        <v>162</v>
      </c>
      <c r="B146" t="str">
        <f>LEFT(A146,FIND("_",A146)-1)</f>
        <v>TAF12</v>
      </c>
      <c r="C146" t="str">
        <f t="shared" si="16"/>
        <v>2</v>
      </c>
      <c r="D146" t="str">
        <f t="shared" si="17"/>
        <v>1</v>
      </c>
      <c r="E146" t="str">
        <f t="shared" si="18"/>
        <v>TAF1221</v>
      </c>
      <c r="F146">
        <f>VLOOKUP($A146,wt_data!$A$7:$S$173,15,0)</f>
        <v>6.1199999999999997E-2</v>
      </c>
      <c r="G146">
        <f>VLOOKUP($A146,wt_data!$A$7:$S$173,14,0)</f>
        <v>0.31884057999999998</v>
      </c>
      <c r="H146">
        <f>VLOOKUP($A146,wt_data!$A$7:$S$173,16,0)</f>
        <v>41.379310320000002</v>
      </c>
      <c r="J146" t="s">
        <v>232</v>
      </c>
      <c r="K146">
        <f t="shared" si="15"/>
        <v>6.8965517199999997</v>
      </c>
      <c r="L146">
        <f t="shared" si="15"/>
        <v>6.8965517199999997</v>
      </c>
      <c r="M146">
        <f t="shared" si="15"/>
        <v>68.965517199999994</v>
      </c>
      <c r="N146">
        <f t="shared" si="15"/>
        <v>62.068965480000003</v>
      </c>
      <c r="O146" t="e">
        <f t="shared" si="15"/>
        <v>#N/A</v>
      </c>
      <c r="P146">
        <f t="shared" si="15"/>
        <v>27.586206879999999</v>
      </c>
      <c r="Q146" t="e">
        <f t="shared" si="15"/>
        <v>#N/A</v>
      </c>
      <c r="R146" t="e">
        <f t="shared" si="15"/>
        <v>#N/A</v>
      </c>
      <c r="S146" t="e">
        <f t="shared" si="15"/>
        <v>#N/A</v>
      </c>
      <c r="T146" s="2">
        <f t="array" ref="T146">AVERAGE(IF(NOT(ISNA(K146:S146)),K146:S146))</f>
        <v>34.482758599999997</v>
      </c>
    </row>
    <row r="147" spans="1:20" x14ac:dyDescent="0.25">
      <c r="A147" t="s">
        <v>100</v>
      </c>
      <c r="B147" t="str">
        <f>LEFT(A147,FIND("_",A147)-1)</f>
        <v>TOS4</v>
      </c>
      <c r="C147" t="str">
        <f t="shared" si="16"/>
        <v>1</v>
      </c>
      <c r="D147" t="str">
        <f t="shared" si="17"/>
        <v>1</v>
      </c>
      <c r="E147" t="str">
        <f t="shared" si="18"/>
        <v>TOS411</v>
      </c>
      <c r="F147">
        <f>VLOOKUP($A147,wt_data!$A$7:$S$173,15,0)</f>
        <v>0</v>
      </c>
      <c r="G147">
        <f>VLOOKUP($A147,wt_data!$A$7:$S$173,14,0)</f>
        <v>0.11576354699999999</v>
      </c>
      <c r="H147">
        <f>VLOOKUP($A147,wt_data!$A$7:$S$173,16,0)</f>
        <v>6.8965517199999997</v>
      </c>
      <c r="J147" t="s">
        <v>215</v>
      </c>
      <c r="K147">
        <f t="shared" si="15"/>
        <v>68.965517199999994</v>
      </c>
      <c r="L147">
        <f t="shared" si="15"/>
        <v>0</v>
      </c>
      <c r="M147" t="e">
        <f t="shared" si="15"/>
        <v>#N/A</v>
      </c>
      <c r="N147" t="e">
        <f t="shared" si="15"/>
        <v>#N/A</v>
      </c>
      <c r="O147" t="e">
        <f t="shared" si="15"/>
        <v>#N/A</v>
      </c>
      <c r="P147" t="e">
        <f t="shared" si="15"/>
        <v>#N/A</v>
      </c>
      <c r="Q147" t="e">
        <f t="shared" si="15"/>
        <v>#N/A</v>
      </c>
      <c r="R147" t="e">
        <f t="shared" si="15"/>
        <v>#N/A</v>
      </c>
      <c r="S147" t="e">
        <f t="shared" si="15"/>
        <v>#N/A</v>
      </c>
      <c r="T147" s="2">
        <f t="array" ref="T147">AVERAGE(IF(NOT(ISNA(K147:S147)),K147:S147))</f>
        <v>34.482758599999997</v>
      </c>
    </row>
    <row r="148" spans="1:20" x14ac:dyDescent="0.25">
      <c r="A148" t="s">
        <v>103</v>
      </c>
      <c r="B148" t="str">
        <f>LEFT(A148,FIND("_",A148)-1)</f>
        <v>TOS4</v>
      </c>
      <c r="C148" t="str">
        <f t="shared" si="16"/>
        <v>1</v>
      </c>
      <c r="D148" t="str">
        <f t="shared" si="17"/>
        <v>2</v>
      </c>
      <c r="E148" t="str">
        <f t="shared" si="18"/>
        <v>TOS412</v>
      </c>
      <c r="F148">
        <f>VLOOKUP($A148,wt_data!$A$7:$S$173,15,0)</f>
        <v>0</v>
      </c>
      <c r="G148">
        <f>VLOOKUP($A148,wt_data!$A$7:$S$173,14,0)</f>
        <v>0.14532019700000001</v>
      </c>
      <c r="H148">
        <f>VLOOKUP($A148,wt_data!$A$7:$S$173,16,0)</f>
        <v>6.8965517199999997</v>
      </c>
      <c r="J148" t="s">
        <v>233</v>
      </c>
      <c r="K148">
        <f t="shared" si="15"/>
        <v>34.482758599999997</v>
      </c>
      <c r="L148">
        <f t="shared" si="15"/>
        <v>34.482758599999997</v>
      </c>
      <c r="M148">
        <f t="shared" si="15"/>
        <v>41.379310320000002</v>
      </c>
      <c r="N148" t="e">
        <f t="shared" si="15"/>
        <v>#N/A</v>
      </c>
      <c r="O148" t="e">
        <f t="shared" si="15"/>
        <v>#N/A</v>
      </c>
      <c r="P148" t="e">
        <f t="shared" si="15"/>
        <v>#N/A</v>
      </c>
      <c r="Q148" t="e">
        <f t="shared" si="15"/>
        <v>#N/A</v>
      </c>
      <c r="R148" t="e">
        <f t="shared" si="15"/>
        <v>#N/A</v>
      </c>
      <c r="S148" t="e">
        <f t="shared" si="15"/>
        <v>#N/A</v>
      </c>
      <c r="T148" s="2">
        <f t="array" ref="T148">AVERAGE(IF(NOT(ISNA(K148:S148)),K148:S148))</f>
        <v>36.781609173333329</v>
      </c>
    </row>
    <row r="149" spans="1:20" x14ac:dyDescent="0.25">
      <c r="A149" t="s">
        <v>104</v>
      </c>
      <c r="B149" t="str">
        <f>LEFT(A149,FIND("_",A149)-1)</f>
        <v>TOS4</v>
      </c>
      <c r="C149" t="str">
        <f t="shared" si="16"/>
        <v>2</v>
      </c>
      <c r="D149" t="str">
        <f t="shared" si="17"/>
        <v>1</v>
      </c>
      <c r="E149" t="str">
        <f t="shared" si="18"/>
        <v>TOS421</v>
      </c>
      <c r="F149">
        <f>VLOOKUP($A149,wt_data!$A$7:$S$173,15,0)</f>
        <v>0</v>
      </c>
      <c r="G149">
        <f>VLOOKUP($A149,wt_data!$A$7:$S$173,14,0)</f>
        <v>8.3743841999999999E-2</v>
      </c>
      <c r="H149">
        <f>VLOOKUP($A149,wt_data!$A$7:$S$173,16,0)</f>
        <v>6.8965517199999997</v>
      </c>
      <c r="J149" t="s">
        <v>207</v>
      </c>
      <c r="K149">
        <f t="shared" si="15"/>
        <v>68.965517199999994</v>
      </c>
      <c r="L149">
        <f t="shared" si="15"/>
        <v>13.793103439999999</v>
      </c>
      <c r="M149">
        <f t="shared" si="15"/>
        <v>48.27586204</v>
      </c>
      <c r="N149" t="e">
        <f t="shared" si="15"/>
        <v>#N/A</v>
      </c>
      <c r="O149" t="e">
        <f t="shared" si="15"/>
        <v>#N/A</v>
      </c>
      <c r="P149" t="e">
        <f t="shared" si="15"/>
        <v>#N/A</v>
      </c>
      <c r="Q149" t="e">
        <f t="shared" si="15"/>
        <v>#N/A</v>
      </c>
      <c r="R149" t="e">
        <f t="shared" si="15"/>
        <v>#N/A</v>
      </c>
      <c r="S149" t="e">
        <f t="shared" si="15"/>
        <v>#N/A</v>
      </c>
      <c r="T149" s="2">
        <f t="array" ref="T149">AVERAGE(IF(NOT(ISNA(K149:S149)),K149:S149))</f>
        <v>43.678160893333335</v>
      </c>
    </row>
    <row r="150" spans="1:20" x14ac:dyDescent="0.25">
      <c r="A150" t="s">
        <v>106</v>
      </c>
      <c r="B150" t="str">
        <f>LEFT(A150,FIND("_",A150)-1)</f>
        <v>TOS4</v>
      </c>
      <c r="C150" t="str">
        <f t="shared" si="16"/>
        <v>2</v>
      </c>
      <c r="D150" t="str">
        <f t="shared" si="17"/>
        <v>2</v>
      </c>
      <c r="E150" t="str">
        <f t="shared" si="18"/>
        <v>TOS422</v>
      </c>
      <c r="F150">
        <f>VLOOKUP($A150,wt_data!$A$7:$S$173,15,0)</f>
        <v>0</v>
      </c>
      <c r="G150">
        <f>VLOOKUP($A150,wt_data!$A$7:$S$173,14,0)</f>
        <v>0.133004926</v>
      </c>
      <c r="H150">
        <f>VLOOKUP($A150,wt_data!$A$7:$S$173,16,0)</f>
        <v>6.8965517199999997</v>
      </c>
      <c r="J150" t="s">
        <v>205</v>
      </c>
      <c r="K150">
        <f t="shared" si="15"/>
        <v>68.965517199999994</v>
      </c>
      <c r="L150">
        <f t="shared" si="15"/>
        <v>20.689655160000001</v>
      </c>
      <c r="M150">
        <f t="shared" si="15"/>
        <v>68.965517199999994</v>
      </c>
      <c r="N150">
        <f t="shared" si="15"/>
        <v>27.586206879999999</v>
      </c>
      <c r="O150" t="e">
        <f t="shared" si="15"/>
        <v>#N/A</v>
      </c>
      <c r="P150" t="e">
        <f t="shared" si="15"/>
        <v>#N/A</v>
      </c>
      <c r="Q150" t="e">
        <f t="shared" si="15"/>
        <v>#N/A</v>
      </c>
      <c r="R150" t="e">
        <f t="shared" si="15"/>
        <v>#N/A</v>
      </c>
      <c r="S150" t="e">
        <f t="shared" si="15"/>
        <v>#N/A</v>
      </c>
      <c r="T150" s="2">
        <f t="array" ref="T150">AVERAGE(IF(NOT(ISNA(K150:S150)),K150:S150))</f>
        <v>46.551724109999995</v>
      </c>
    </row>
    <row r="151" spans="1:20" x14ac:dyDescent="0.25">
      <c r="A151" t="s">
        <v>167</v>
      </c>
      <c r="B151" t="str">
        <f>LEFT(A151,FIND("_",A151)-1)</f>
        <v>UME6</v>
      </c>
      <c r="C151" t="str">
        <f t="shared" si="16"/>
        <v>1</v>
      </c>
      <c r="D151" t="str">
        <f t="shared" si="17"/>
        <v>1</v>
      </c>
      <c r="E151" t="str">
        <f t="shared" si="18"/>
        <v>UME611</v>
      </c>
      <c r="F151">
        <f>VLOOKUP($A151,wt_data!$A$7:$S$173,15,0)</f>
        <v>3.5000000000000001E-3</v>
      </c>
      <c r="G151">
        <f>VLOOKUP($A151,wt_data!$A$7:$S$173,14,0)</f>
        <v>0.26210826199999998</v>
      </c>
      <c r="H151">
        <f>VLOOKUP($A151,wt_data!$A$7:$S$173,16,0)</f>
        <v>20.689655160000001</v>
      </c>
      <c r="J151" t="s">
        <v>191</v>
      </c>
      <c r="K151" t="e">
        <f t="shared" si="15"/>
        <v>#N/A</v>
      </c>
      <c r="L151" t="e">
        <f t="shared" si="15"/>
        <v>#N/A</v>
      </c>
      <c r="M151">
        <f t="shared" si="15"/>
        <v>62.068965480000003</v>
      </c>
      <c r="N151">
        <f t="shared" si="15"/>
        <v>41.379310320000002</v>
      </c>
      <c r="O151" t="e">
        <f t="shared" si="15"/>
        <v>#N/A</v>
      </c>
      <c r="P151">
        <f t="shared" si="15"/>
        <v>41.379310320000002</v>
      </c>
      <c r="Q151" t="e">
        <f t="shared" ref="L151:S156" si="19">VLOOKUP($J151&amp;Q$108,$E$5:$H$171,4,0)</f>
        <v>#N/A</v>
      </c>
      <c r="R151" t="e">
        <f t="shared" si="19"/>
        <v>#N/A</v>
      </c>
      <c r="S151" t="e">
        <f t="shared" si="19"/>
        <v>#N/A</v>
      </c>
      <c r="T151" s="2">
        <f t="array" ref="T151">AVERAGE(IF(NOT(ISNA(K151:S151)),K151:S151))</f>
        <v>48.27586204</v>
      </c>
    </row>
    <row r="152" spans="1:20" x14ac:dyDescent="0.25">
      <c r="A152" t="s">
        <v>168</v>
      </c>
      <c r="B152" t="str">
        <f>LEFT(A152,FIND("_",A152)-1)</f>
        <v>UME6</v>
      </c>
      <c r="C152" t="str">
        <f t="shared" si="16"/>
        <v>1</v>
      </c>
      <c r="D152" t="str">
        <f t="shared" si="17"/>
        <v>2</v>
      </c>
      <c r="E152" t="str">
        <f t="shared" si="18"/>
        <v>UME612</v>
      </c>
      <c r="F152">
        <f>VLOOKUP($A152,wt_data!$A$7:$S$173,15,0)</f>
        <v>2.58E-2</v>
      </c>
      <c r="G152">
        <f>VLOOKUP($A152,wt_data!$A$7:$S$173,14,0)</f>
        <v>0.29538461500000002</v>
      </c>
      <c r="H152">
        <f>VLOOKUP($A152,wt_data!$A$7:$S$173,16,0)</f>
        <v>27.586206879999999</v>
      </c>
      <c r="J152" t="s">
        <v>216</v>
      </c>
      <c r="K152">
        <f t="shared" ref="K152:K156" si="20">VLOOKUP($J152&amp;K$108,$E$5:$H$171,4,0)</f>
        <v>68.965517199999994</v>
      </c>
      <c r="L152">
        <f t="shared" si="19"/>
        <v>20.689655160000001</v>
      </c>
      <c r="M152">
        <f t="shared" si="19"/>
        <v>68.965517199999994</v>
      </c>
      <c r="N152">
        <f t="shared" si="19"/>
        <v>48.27586204</v>
      </c>
      <c r="O152" t="e">
        <f t="shared" si="19"/>
        <v>#N/A</v>
      </c>
      <c r="P152" t="e">
        <f t="shared" si="19"/>
        <v>#N/A</v>
      </c>
      <c r="Q152" t="e">
        <f t="shared" si="19"/>
        <v>#N/A</v>
      </c>
      <c r="R152" t="e">
        <f t="shared" si="19"/>
        <v>#N/A</v>
      </c>
      <c r="S152" t="e">
        <f t="shared" si="19"/>
        <v>#N/A</v>
      </c>
      <c r="T152" s="2">
        <f t="array" ref="T152">AVERAGE(IF(NOT(ISNA(K152:S152)),K152:S152))</f>
        <v>51.724137899999995</v>
      </c>
    </row>
    <row r="153" spans="1:20" x14ac:dyDescent="0.25">
      <c r="A153" t="s">
        <v>169</v>
      </c>
      <c r="B153" t="str">
        <f>LEFT(A153,FIND("_",A153)-1)</f>
        <v>UME6</v>
      </c>
      <c r="C153" t="str">
        <f t="shared" si="16"/>
        <v>2</v>
      </c>
      <c r="D153" t="str">
        <f t="shared" si="17"/>
        <v>1</v>
      </c>
      <c r="E153" t="str">
        <f t="shared" si="18"/>
        <v>UME621</v>
      </c>
      <c r="F153">
        <f>VLOOKUP($A153,wt_data!$A$7:$S$173,15,0)</f>
        <v>2.5999999999999999E-2</v>
      </c>
      <c r="G153">
        <f>VLOOKUP($A153,wt_data!$A$7:$S$173,14,0)</f>
        <v>0.3</v>
      </c>
      <c r="H153">
        <f>VLOOKUP($A153,wt_data!$A$7:$S$173,16,0)</f>
        <v>68.965517199999994</v>
      </c>
      <c r="J153" t="s">
        <v>206</v>
      </c>
      <c r="K153">
        <f t="shared" si="20"/>
        <v>62.068965480000003</v>
      </c>
      <c r="L153">
        <f t="shared" si="19"/>
        <v>20.689655160000001</v>
      </c>
      <c r="M153">
        <f t="shared" si="19"/>
        <v>68.965517199999994</v>
      </c>
      <c r="N153">
        <f t="shared" si="19"/>
        <v>41.379310320000002</v>
      </c>
      <c r="O153" t="e">
        <f t="shared" si="19"/>
        <v>#N/A</v>
      </c>
      <c r="P153">
        <f t="shared" si="19"/>
        <v>68.965517199999994</v>
      </c>
      <c r="Q153" t="e">
        <f t="shared" si="19"/>
        <v>#N/A</v>
      </c>
      <c r="R153" t="e">
        <f t="shared" si="19"/>
        <v>#N/A</v>
      </c>
      <c r="S153" t="e">
        <f t="shared" si="19"/>
        <v>#N/A</v>
      </c>
      <c r="T153" s="2">
        <f t="array" ref="T153">AVERAGE(IF(NOT(ISNA(K153:S153)),K153:S153))</f>
        <v>52.413793071999997</v>
      </c>
    </row>
    <row r="154" spans="1:20" x14ac:dyDescent="0.25">
      <c r="A154" t="s">
        <v>170</v>
      </c>
      <c r="B154" t="str">
        <f>LEFT(A154,FIND("_",A154)-1)</f>
        <v>UME6</v>
      </c>
      <c r="C154" t="str">
        <f t="shared" si="16"/>
        <v>2</v>
      </c>
      <c r="D154" t="str">
        <f t="shared" si="17"/>
        <v>2</v>
      </c>
      <c r="E154" t="str">
        <f t="shared" si="18"/>
        <v>UME622</v>
      </c>
      <c r="F154">
        <f>VLOOKUP($A154,wt_data!$A$7:$S$173,15,0)</f>
        <v>0.55940000000000001</v>
      </c>
      <c r="G154">
        <f>VLOOKUP($A154,wt_data!$A$7:$S$173,14,0)</f>
        <v>0.39417989399999998</v>
      </c>
      <c r="H154">
        <f>VLOOKUP($A154,wt_data!$A$7:$S$173,16,0)</f>
        <v>13.793103439999999</v>
      </c>
      <c r="J154" t="s">
        <v>208</v>
      </c>
      <c r="K154">
        <f t="shared" si="20"/>
        <v>68.965517199999994</v>
      </c>
      <c r="L154">
        <f t="shared" si="19"/>
        <v>27.586206879999999</v>
      </c>
      <c r="M154">
        <f t="shared" si="19"/>
        <v>62.068965480000003</v>
      </c>
      <c r="N154">
        <f t="shared" si="19"/>
        <v>68.965517199999994</v>
      </c>
      <c r="O154" t="e">
        <f t="shared" si="19"/>
        <v>#N/A</v>
      </c>
      <c r="P154" t="e">
        <f t="shared" si="19"/>
        <v>#N/A</v>
      </c>
      <c r="Q154" t="e">
        <f t="shared" si="19"/>
        <v>#N/A</v>
      </c>
      <c r="R154" t="e">
        <f t="shared" si="19"/>
        <v>#N/A</v>
      </c>
      <c r="S154" t="e">
        <f t="shared" si="19"/>
        <v>#N/A</v>
      </c>
      <c r="T154" s="2">
        <f t="array" ref="T154">AVERAGE(IF(NOT(ISNA(K154:S154)),K154:S154))</f>
        <v>56.896551689999995</v>
      </c>
    </row>
    <row r="155" spans="1:20" x14ac:dyDescent="0.25">
      <c r="A155" t="s">
        <v>171</v>
      </c>
      <c r="B155" t="str">
        <f>LEFT(A155,FIND("_",A155)-1)</f>
        <v>VPS9</v>
      </c>
      <c r="C155" t="str">
        <f t="shared" si="16"/>
        <v>1</v>
      </c>
      <c r="D155" t="str">
        <f t="shared" si="17"/>
        <v>1</v>
      </c>
      <c r="E155" t="str">
        <f t="shared" si="18"/>
        <v>VPS911</v>
      </c>
      <c r="F155">
        <f>VLOOKUP($A155,wt_data!$A$7:$S$173,15,0)</f>
        <v>0.25080000000000002</v>
      </c>
      <c r="G155">
        <f>VLOOKUP($A155,wt_data!$A$7:$S$173,14,0)</f>
        <v>0.36</v>
      </c>
      <c r="H155">
        <f>VLOOKUP($A155,wt_data!$A$7:$S$173,16,0)</f>
        <v>27.586206879999999</v>
      </c>
      <c r="J155" t="s">
        <v>225</v>
      </c>
      <c r="K155" t="e">
        <f t="shared" si="20"/>
        <v>#N/A</v>
      </c>
      <c r="L155" t="e">
        <f t="shared" si="19"/>
        <v>#N/A</v>
      </c>
      <c r="M155">
        <f t="shared" si="19"/>
        <v>48.27586204</v>
      </c>
      <c r="N155">
        <f t="shared" si="19"/>
        <v>68.965517199999994</v>
      </c>
      <c r="O155" t="e">
        <f t="shared" si="19"/>
        <v>#N/A</v>
      </c>
      <c r="P155" t="e">
        <f t="shared" si="19"/>
        <v>#N/A</v>
      </c>
      <c r="Q155" t="e">
        <f t="shared" si="19"/>
        <v>#N/A</v>
      </c>
      <c r="R155" t="e">
        <f t="shared" si="19"/>
        <v>#N/A</v>
      </c>
      <c r="S155" t="e">
        <f t="shared" si="19"/>
        <v>#N/A</v>
      </c>
      <c r="T155" s="2">
        <f t="array" ref="T155">AVERAGE(IF(NOT(ISNA(K155:S155)),K155:S155))</f>
        <v>58.620689619999993</v>
      </c>
    </row>
    <row r="156" spans="1:20" x14ac:dyDescent="0.25">
      <c r="A156" t="s">
        <v>172</v>
      </c>
      <c r="B156" t="str">
        <f>LEFT(A156,FIND("_",A156)-1)</f>
        <v>VPS9</v>
      </c>
      <c r="C156" t="str">
        <f t="shared" si="16"/>
        <v>1</v>
      </c>
      <c r="D156" t="str">
        <f t="shared" si="17"/>
        <v>2</v>
      </c>
      <c r="E156" t="str">
        <f t="shared" si="18"/>
        <v>VPS912</v>
      </c>
      <c r="F156">
        <f>VLOOKUP($A156,wt_data!$A$7:$S$173,15,0)</f>
        <v>0.19550000000000001</v>
      </c>
      <c r="G156">
        <f>VLOOKUP($A156,wt_data!$A$7:$S$173,14,0)</f>
        <v>0.35076923100000001</v>
      </c>
      <c r="H156">
        <f>VLOOKUP($A156,wt_data!$A$7:$S$173,16,0)</f>
        <v>27.586206879999999</v>
      </c>
      <c r="J156" t="s">
        <v>237</v>
      </c>
      <c r="K156">
        <f t="shared" si="20"/>
        <v>55.172413759999998</v>
      </c>
      <c r="L156">
        <f t="shared" si="19"/>
        <v>68.965517199999994</v>
      </c>
      <c r="M156" t="e">
        <f t="shared" si="19"/>
        <v>#N/A</v>
      </c>
      <c r="N156" t="e">
        <f t="shared" si="19"/>
        <v>#N/A</v>
      </c>
      <c r="O156" t="e">
        <f t="shared" si="19"/>
        <v>#N/A</v>
      </c>
      <c r="P156" t="e">
        <f t="shared" si="19"/>
        <v>#N/A</v>
      </c>
      <c r="Q156" t="e">
        <f t="shared" si="19"/>
        <v>#N/A</v>
      </c>
      <c r="R156" t="e">
        <f t="shared" si="19"/>
        <v>#N/A</v>
      </c>
      <c r="S156" t="e">
        <f t="shared" si="19"/>
        <v>#N/A</v>
      </c>
      <c r="T156" s="2">
        <f t="array" ref="T156">AVERAGE(IF(NOT(ISNA(K156:S156)),K156:S156))</f>
        <v>62.068965479999996</v>
      </c>
    </row>
    <row r="157" spans="1:20" x14ac:dyDescent="0.25">
      <c r="A157" t="s">
        <v>173</v>
      </c>
      <c r="B157" t="str">
        <f>LEFT(A157,FIND("_",A157)-1)</f>
        <v>VPS9</v>
      </c>
      <c r="C157" t="str">
        <f t="shared" si="16"/>
        <v>2</v>
      </c>
      <c r="D157" t="str">
        <f t="shared" si="17"/>
        <v>1</v>
      </c>
      <c r="E157" t="str">
        <f t="shared" si="18"/>
        <v>VPS921</v>
      </c>
      <c r="F157">
        <f>VLOOKUP($A157,wt_data!$A$7:$S$173,15,0)</f>
        <v>0.5171</v>
      </c>
      <c r="G157">
        <f>VLOOKUP($A157,wt_data!$A$7:$S$173,14,0)</f>
        <v>0.39</v>
      </c>
      <c r="H157">
        <f>VLOOKUP($A157,wt_data!$A$7:$S$173,16,0)</f>
        <v>34.482758599999997</v>
      </c>
    </row>
    <row r="158" spans="1:20" x14ac:dyDescent="0.25">
      <c r="A158" t="s">
        <v>174</v>
      </c>
      <c r="B158" t="str">
        <f>LEFT(A158,FIND("_",A158)-1)</f>
        <v>VPS9</v>
      </c>
      <c r="C158" t="str">
        <f t="shared" si="16"/>
        <v>2</v>
      </c>
      <c r="D158" t="str">
        <f t="shared" si="17"/>
        <v>2</v>
      </c>
      <c r="E158" t="str">
        <f t="shared" si="18"/>
        <v>VPS922</v>
      </c>
      <c r="F158">
        <f>VLOOKUP($A158,wt_data!$A$7:$S$173,15,0)</f>
        <v>0.40360000000000001</v>
      </c>
      <c r="G158">
        <f>VLOOKUP($A158,wt_data!$A$7:$S$173,14,0)</f>
        <v>0.378917379</v>
      </c>
      <c r="H158">
        <f>VLOOKUP($A158,wt_data!$A$7:$S$173,16,0)</f>
        <v>20.689655160000001</v>
      </c>
    </row>
    <row r="159" spans="1:20" x14ac:dyDescent="0.25">
      <c r="A159" t="s">
        <v>175</v>
      </c>
      <c r="B159" t="str">
        <f>LEFT(A159,FIND("_",A159)-1)</f>
        <v>WHI5</v>
      </c>
      <c r="C159" t="str">
        <f t="shared" si="16"/>
        <v>1</v>
      </c>
      <c r="D159" t="str">
        <f t="shared" si="17"/>
        <v>1</v>
      </c>
      <c r="E159" t="str">
        <f t="shared" si="18"/>
        <v>WHI511</v>
      </c>
      <c r="F159">
        <f>VLOOKUP($A159,wt_data!$A$7:$S$173,15,0)</f>
        <v>0.499</v>
      </c>
      <c r="G159">
        <f>VLOOKUP($A159,wt_data!$A$7:$S$173,14,0)</f>
        <v>0.38961038999999997</v>
      </c>
      <c r="H159">
        <f>VLOOKUP($A159,wt_data!$A$7:$S$173,16,0)</f>
        <v>55.172413759999998</v>
      </c>
    </row>
    <row r="160" spans="1:20" x14ac:dyDescent="0.25">
      <c r="A160" t="s">
        <v>176</v>
      </c>
      <c r="B160" t="str">
        <f>LEFT(A160,FIND("_",A160)-1)</f>
        <v>WHI5</v>
      </c>
      <c r="C160" t="str">
        <f t="shared" si="16"/>
        <v>1</v>
      </c>
      <c r="D160" t="str">
        <f t="shared" si="17"/>
        <v>2</v>
      </c>
      <c r="E160" t="str">
        <f t="shared" si="18"/>
        <v>WHI512</v>
      </c>
      <c r="F160">
        <f>VLOOKUP($A160,wt_data!$A$7:$S$173,15,0)</f>
        <v>6.9999999999999999E-4</v>
      </c>
      <c r="G160">
        <f>VLOOKUP($A160,wt_data!$A$7:$S$173,14,0)</f>
        <v>0.23157894700000001</v>
      </c>
      <c r="H160">
        <f>VLOOKUP($A160,wt_data!$A$7:$S$173,16,0)</f>
        <v>68.965517199999994</v>
      </c>
    </row>
    <row r="161" spans="1:8" x14ac:dyDescent="0.25">
      <c r="A161" t="s">
        <v>177</v>
      </c>
      <c r="B161" t="str">
        <f>LEFT(A161,FIND("_",A161)-1)</f>
        <v>YHP1</v>
      </c>
      <c r="C161" t="str">
        <f t="shared" si="16"/>
        <v>1</v>
      </c>
      <c r="D161" t="str">
        <f t="shared" si="17"/>
        <v>1</v>
      </c>
      <c r="E161" t="str">
        <f t="shared" si="18"/>
        <v>YHP111</v>
      </c>
      <c r="F161">
        <f>VLOOKUP($A161,wt_data!$A$7:$S$173,15,0)</f>
        <v>0.94730000000000003</v>
      </c>
      <c r="G161">
        <f>VLOOKUP($A161,wt_data!$A$7:$S$173,14,0)</f>
        <v>0.44736842100000002</v>
      </c>
      <c r="H161">
        <f>VLOOKUP($A161,wt_data!$A$7:$S$173,16,0)</f>
        <v>68.965517199999994</v>
      </c>
    </row>
    <row r="162" spans="1:8" x14ac:dyDescent="0.25">
      <c r="A162" t="s">
        <v>178</v>
      </c>
      <c r="B162" t="str">
        <f>LEFT(A162,FIND("_",A162)-1)</f>
        <v>YHP1</v>
      </c>
      <c r="C162" t="str">
        <f t="shared" si="16"/>
        <v>2</v>
      </c>
      <c r="D162" t="str">
        <f t="shared" si="17"/>
        <v>1</v>
      </c>
      <c r="E162" t="str">
        <f t="shared" si="18"/>
        <v>YHP121</v>
      </c>
      <c r="F162">
        <f>VLOOKUP($A162,wt_data!$A$7:$S$173,15,0)</f>
        <v>0.2117</v>
      </c>
      <c r="G162">
        <f>VLOOKUP($A162,wt_data!$A$7:$S$173,14,0)</f>
        <v>0.37471264399999998</v>
      </c>
      <c r="H162">
        <f>VLOOKUP($A162,wt_data!$A$7:$S$173,16,0)</f>
        <v>0</v>
      </c>
    </row>
    <row r="163" spans="1:8" x14ac:dyDescent="0.25">
      <c r="A163" t="s">
        <v>179</v>
      </c>
      <c r="B163" t="str">
        <f>LEFT(A163,FIND("_",A163)-1)</f>
        <v>YHP1</v>
      </c>
      <c r="C163" t="str">
        <f t="shared" si="16"/>
        <v>2</v>
      </c>
      <c r="D163" t="str">
        <f t="shared" si="17"/>
        <v>2</v>
      </c>
      <c r="E163" t="str">
        <f t="shared" si="18"/>
        <v>YHP122</v>
      </c>
      <c r="F163">
        <f>VLOOKUP($A163,wt_data!$A$7:$S$173,15,0)</f>
        <v>0.9829</v>
      </c>
      <c r="G163">
        <f>VLOOKUP($A163,wt_data!$A$7:$S$173,14,0)</f>
        <v>0.49047618999999998</v>
      </c>
      <c r="H163">
        <f>VLOOKUP($A163,wt_data!$A$7:$S$173,16,0)</f>
        <v>62.068965480000003</v>
      </c>
    </row>
    <row r="164" spans="1:8" x14ac:dyDescent="0.25">
      <c r="A164" t="s">
        <v>111</v>
      </c>
      <c r="B164" t="str">
        <f>LEFT(A164,FIND("_",A164)-1)</f>
        <v>YHP1</v>
      </c>
      <c r="C164" t="str">
        <f t="shared" si="16"/>
        <v>wb</v>
      </c>
      <c r="D164" t="str">
        <f t="shared" si="17"/>
        <v>1</v>
      </c>
      <c r="E164" t="str">
        <f t="shared" si="18"/>
        <v>YHP1wb1</v>
      </c>
      <c r="F164">
        <f>VLOOKUP($A164,wt_data!$A$7:$S$173,15,0)</f>
        <v>1E-4</v>
      </c>
      <c r="G164">
        <f>VLOOKUP($A164,wt_data!$A$7:$S$173,14,0)</f>
        <v>0.19310344800000001</v>
      </c>
      <c r="H164">
        <f>VLOOKUP($A164,wt_data!$A$7:$S$173,16,0)</f>
        <v>0</v>
      </c>
    </row>
    <row r="165" spans="1:8" x14ac:dyDescent="0.25">
      <c r="A165" t="s">
        <v>107</v>
      </c>
      <c r="B165" t="str">
        <f>LEFT(A165,FIND("_",A165)-1)</f>
        <v>YHP1</v>
      </c>
      <c r="C165" t="str">
        <f t="shared" si="16"/>
        <v>wb</v>
      </c>
      <c r="D165" t="str">
        <f t="shared" si="17"/>
        <v>2</v>
      </c>
      <c r="E165" t="str">
        <f t="shared" si="18"/>
        <v>YHP1wb2</v>
      </c>
      <c r="F165">
        <f>VLOOKUP($A165,wt_data!$A$7:$S$173,15,0)</f>
        <v>0</v>
      </c>
      <c r="G165">
        <f>VLOOKUP($A165,wt_data!$A$7:$S$173,14,0)</f>
        <v>0.147126437</v>
      </c>
      <c r="H165">
        <f>VLOOKUP($A165,wt_data!$A$7:$S$173,16,0)</f>
        <v>0</v>
      </c>
    </row>
    <row r="166" spans="1:8" x14ac:dyDescent="0.25">
      <c r="A166" t="s">
        <v>163</v>
      </c>
      <c r="B166" t="str">
        <f>LEFT(A166,FIND("_",A166)-1)</f>
        <v>YHP1</v>
      </c>
      <c r="C166" t="str">
        <f t="shared" si="16"/>
        <v>wb</v>
      </c>
      <c r="D166" t="str">
        <f t="shared" si="17"/>
        <v>3</v>
      </c>
      <c r="E166" t="str">
        <f t="shared" si="18"/>
        <v>YHP1wb3</v>
      </c>
      <c r="F166">
        <f>VLOOKUP($A166,wt_data!$A$7:$S$173,15,0)</f>
        <v>0.27729999999999999</v>
      </c>
      <c r="G166">
        <f>VLOOKUP($A166,wt_data!$A$7:$S$173,14,0)</f>
        <v>0.369458128</v>
      </c>
      <c r="H166">
        <f>VLOOKUP($A166,wt_data!$A$7:$S$173,16,0)</f>
        <v>6.8965517199999997</v>
      </c>
    </row>
    <row r="167" spans="1:8" x14ac:dyDescent="0.25">
      <c r="A167" t="s">
        <v>108</v>
      </c>
      <c r="B167" t="str">
        <f>LEFT(A167,FIND("_",A167)-1)</f>
        <v>YOX1</v>
      </c>
      <c r="C167" t="str">
        <f t="shared" si="16"/>
        <v>1</v>
      </c>
      <c r="D167" t="str">
        <f t="shared" si="17"/>
        <v>1</v>
      </c>
      <c r="E167" t="str">
        <f t="shared" si="18"/>
        <v>YOX111</v>
      </c>
      <c r="F167">
        <f>VLOOKUP($A167,wt_data!$A$7:$S$173,15,0)</f>
        <v>0</v>
      </c>
      <c r="G167">
        <f>VLOOKUP($A167,wt_data!$A$7:$S$173,14,0)</f>
        <v>0.167487685</v>
      </c>
      <c r="H167">
        <f>VLOOKUP($A167,wt_data!$A$7:$S$173,16,0)</f>
        <v>6.8965517199999997</v>
      </c>
    </row>
    <row r="168" spans="1:8" x14ac:dyDescent="0.25">
      <c r="A168" t="s">
        <v>125</v>
      </c>
      <c r="B168" t="str">
        <f>LEFT(A168,FIND("_",A168)-1)</f>
        <v>YOX1</v>
      </c>
      <c r="C168" t="str">
        <f t="shared" si="16"/>
        <v>1</v>
      </c>
      <c r="D168" t="str">
        <f t="shared" si="17"/>
        <v>2</v>
      </c>
      <c r="E168" t="str">
        <f t="shared" si="18"/>
        <v>YOX112</v>
      </c>
      <c r="F168">
        <f>VLOOKUP($A168,wt_data!$A$7:$S$173,15,0)</f>
        <v>1E-3</v>
      </c>
      <c r="G168">
        <f>VLOOKUP($A168,wt_data!$A$7:$S$173,14,0)</f>
        <v>0.23544973499999999</v>
      </c>
      <c r="H168">
        <f>VLOOKUP($A168,wt_data!$A$7:$S$173,16,0)</f>
        <v>13.793103439999999</v>
      </c>
    </row>
    <row r="169" spans="1:8" x14ac:dyDescent="0.25">
      <c r="A169" t="s">
        <v>185</v>
      </c>
      <c r="B169" t="str">
        <f>LEFT(A169,FIND("_",A169)-1)</f>
        <v>YOX1</v>
      </c>
      <c r="C169" t="str">
        <f t="shared" si="16"/>
        <v>2</v>
      </c>
      <c r="D169" t="str">
        <f t="shared" si="17"/>
        <v>1</v>
      </c>
      <c r="E169" t="str">
        <f t="shared" si="18"/>
        <v>YOX121</v>
      </c>
      <c r="F169">
        <f>VLOOKUP($A169,wt_data!$A$7:$S$173,15,0)</f>
        <v>1.6000000000000001E-3</v>
      </c>
      <c r="G169">
        <f>VLOOKUP($A169,wt_data!$A$7:$S$173,14,0)</f>
        <v>0.40459770099999998</v>
      </c>
      <c r="H169">
        <f>VLOOKUP($A169,wt_data!$A$7:$S$173,16,0)</f>
        <v>0</v>
      </c>
    </row>
    <row r="170" spans="1:8" x14ac:dyDescent="0.25">
      <c r="A170" t="s">
        <v>186</v>
      </c>
      <c r="B170" t="str">
        <f>LEFT(A170,FIND("_",A170)-1)</f>
        <v>YOX1</v>
      </c>
      <c r="C170" t="str">
        <f t="shared" si="16"/>
        <v>2</v>
      </c>
      <c r="D170" t="str">
        <f t="shared" si="17"/>
        <v>2</v>
      </c>
      <c r="E170" t="str">
        <f t="shared" si="18"/>
        <v>YOX122</v>
      </c>
      <c r="F170">
        <f>VLOOKUP($A170,wt_data!$A$7:$S$173,15,0)</f>
        <v>0</v>
      </c>
      <c r="G170">
        <f>VLOOKUP($A170,wt_data!$A$7:$S$173,14,0)</f>
        <v>0.25287356300000002</v>
      </c>
      <c r="H170">
        <f>VLOOKUP($A170,wt_data!$A$7:$S$173,16,0)</f>
        <v>0</v>
      </c>
    </row>
    <row r="171" spans="1:8" x14ac:dyDescent="0.25">
      <c r="A171" t="s">
        <v>187</v>
      </c>
      <c r="B171" t="str">
        <f>LEFT(A171,FIND("_",A171)-1)</f>
        <v>YOX1</v>
      </c>
      <c r="C171" t="str">
        <f t="shared" si="16"/>
        <v>3</v>
      </c>
      <c r="D171" t="str">
        <f t="shared" si="17"/>
        <v>2</v>
      </c>
      <c r="E171" t="str">
        <f t="shared" si="18"/>
        <v>YOX132</v>
      </c>
      <c r="F171">
        <f>VLOOKUP($A171,wt_data!$A$7:$S$173,15,0)</f>
        <v>0.73399999999999999</v>
      </c>
      <c r="G171">
        <f>VLOOKUP($A171,wt_data!$A$7:$S$173,14,0)</f>
        <v>0.41304347800000002</v>
      </c>
      <c r="H171">
        <f>VLOOKUP($A171,wt_data!$A$7:$S$173,16,0)</f>
        <v>41.379310320000002</v>
      </c>
    </row>
  </sheetData>
  <mergeCells count="4">
    <mergeCell ref="J3:S3"/>
    <mergeCell ref="J55:S55"/>
    <mergeCell ref="J107:S107"/>
    <mergeCell ref="A1:H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DE50-1AF5-44D1-B071-2C61C2850273}">
  <dimension ref="A1:U280"/>
  <sheetViews>
    <sheetView topLeftCell="G1" zoomScale="55" zoomScaleNormal="55" workbookViewId="0">
      <selection activeCell="B5" sqref="B5:D96"/>
    </sheetView>
  </sheetViews>
  <sheetFormatPr defaultRowHeight="15" x14ac:dyDescent="0.25"/>
  <cols>
    <col min="1" max="1" width="14.28515625" bestFit="1" customWidth="1"/>
    <col min="2" max="2" width="6.5703125" bestFit="1" customWidth="1"/>
    <col min="3" max="3" width="4.42578125" bestFit="1" customWidth="1"/>
    <col min="4" max="4" width="4" bestFit="1" customWidth="1"/>
    <col min="5" max="5" width="9.28515625" bestFit="1" customWidth="1"/>
    <col min="6" max="6" width="11.85546875" bestFit="1" customWidth="1"/>
    <col min="7" max="8" width="12.28515625" bestFit="1" customWidth="1"/>
    <col min="9" max="9" width="20.140625" customWidth="1"/>
    <col min="10" max="10" width="17.85546875" bestFit="1" customWidth="1"/>
    <col min="11" max="19" width="14.85546875" bestFit="1" customWidth="1"/>
    <col min="20" max="20" width="25.28515625" bestFit="1" customWidth="1"/>
    <col min="21" max="21" width="18.7109375" bestFit="1" customWidth="1"/>
    <col min="22" max="22" width="13.140625" bestFit="1" customWidth="1"/>
    <col min="23" max="23" width="18.7109375" bestFit="1" customWidth="1"/>
    <col min="24" max="24" width="13.140625" bestFit="1" customWidth="1"/>
    <col min="25" max="25" width="22" bestFit="1" customWidth="1"/>
    <col min="26" max="26" width="16.28515625" bestFit="1" customWidth="1"/>
  </cols>
  <sheetData>
    <row r="1" spans="1:20" ht="21" x14ac:dyDescent="0.35">
      <c r="A1" s="6" t="s">
        <v>350</v>
      </c>
      <c r="B1" s="6"/>
      <c r="C1" s="6"/>
      <c r="D1" s="6"/>
      <c r="E1" s="6"/>
      <c r="F1" s="6"/>
      <c r="G1" s="6"/>
      <c r="H1" s="6"/>
      <c r="J1" s="3" t="s">
        <v>253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3" spans="1:20" ht="21" x14ac:dyDescent="0.35">
      <c r="A3" s="1"/>
      <c r="H3" s="1"/>
      <c r="I3" s="1"/>
      <c r="J3" s="7" t="s">
        <v>256</v>
      </c>
      <c r="K3" s="7"/>
      <c r="L3" s="7"/>
      <c r="M3" s="7"/>
      <c r="N3" s="7"/>
      <c r="O3" s="7"/>
      <c r="P3" s="7"/>
      <c r="Q3" s="7"/>
      <c r="R3" s="7"/>
      <c r="S3" s="7"/>
    </row>
    <row r="4" spans="1:20" x14ac:dyDescent="0.25">
      <c r="A4" s="5" t="s">
        <v>257</v>
      </c>
      <c r="B4" s="5" t="s">
        <v>188</v>
      </c>
      <c r="C4" s="5" t="s">
        <v>202</v>
      </c>
      <c r="D4" s="5" t="s">
        <v>203</v>
      </c>
      <c r="E4" s="5" t="s">
        <v>258</v>
      </c>
      <c r="F4" s="5" t="s">
        <v>16</v>
      </c>
      <c r="G4" s="5" t="s">
        <v>15</v>
      </c>
      <c r="H4" s="5" t="s">
        <v>17</v>
      </c>
      <c r="I4" s="1"/>
      <c r="J4" s="5" t="s">
        <v>252</v>
      </c>
      <c r="K4" s="5">
        <v>11</v>
      </c>
      <c r="L4" s="5">
        <v>12</v>
      </c>
      <c r="M4" s="5">
        <v>21</v>
      </c>
      <c r="N4" s="5">
        <v>22</v>
      </c>
      <c r="O4" s="5">
        <v>31</v>
      </c>
      <c r="P4" s="5">
        <v>32</v>
      </c>
      <c r="Q4" s="5" t="s">
        <v>240</v>
      </c>
      <c r="R4" s="5" t="s">
        <v>241</v>
      </c>
      <c r="S4" s="5" t="s">
        <v>242</v>
      </c>
      <c r="T4" s="8" t="s">
        <v>254</v>
      </c>
    </row>
    <row r="5" spans="1:20" x14ac:dyDescent="0.25">
      <c r="A5" t="s">
        <v>21</v>
      </c>
      <c r="B5" t="str">
        <f>LEFT(A5,FIND("|",SUBSTITUTE(A5, "_", "|", 1 ))-1)</f>
        <v>ACE2</v>
      </c>
      <c r="C5" t="str">
        <f>MID(A5,FIND("|",SUBSTITUTE(A5, "_", "|", 1))+1, FIND("|",SUBSTITUTE(A5, "_", "|", 2))-FIND("|",SUBSTITUTE(A5, "_", "|", 1))-1)</f>
        <v>1</v>
      </c>
      <c r="D5" t="str">
        <f>RIGHT(A5,1)</f>
        <v>1</v>
      </c>
      <c r="E5" t="str">
        <f>B5&amp;C5&amp;D5</f>
        <v>ACE211</v>
      </c>
      <c r="F5">
        <f>VLOOKUP($A5,wt_data!$A$7:$S$173,15,0)</f>
        <v>0</v>
      </c>
      <c r="G5">
        <f>VLOOKUP($A5,wt_data!$A$7:$S$173,14,0)</f>
        <v>0.141538462</v>
      </c>
      <c r="H5">
        <f>VLOOKUP($A5,wt_data!$A$7:$S$173,16,0)</f>
        <v>27.586206879999999</v>
      </c>
      <c r="I5" s="1"/>
      <c r="J5" t="s">
        <v>189</v>
      </c>
      <c r="K5">
        <f>VLOOKUP($J5&amp;K$4,$E$5:$H$171,2,0)</f>
        <v>0</v>
      </c>
      <c r="L5">
        <f>VLOOKUP($J5&amp;L$4,$E$5:$H$171,2,0)</f>
        <v>0</v>
      </c>
      <c r="M5">
        <f>VLOOKUP($J5&amp;M$4,$E$5:$H$171,2,0)</f>
        <v>0</v>
      </c>
      <c r="N5">
        <f>VLOOKUP($J5&amp;N$4,$E$5:$H$171,2,0)</f>
        <v>0</v>
      </c>
      <c r="O5" t="e">
        <f>VLOOKUP($J5&amp;O$4,$E$5:$H$171,2,0)</f>
        <v>#N/A</v>
      </c>
      <c r="P5" t="e">
        <f>VLOOKUP($J5&amp;P$4,$E$5:$H$171,2,0)</f>
        <v>#N/A</v>
      </c>
      <c r="Q5" t="e">
        <f>VLOOKUP($J5&amp;Q$4,$E$5:$H$171,2,0)</f>
        <v>#N/A</v>
      </c>
      <c r="R5" t="e">
        <f>VLOOKUP($J5&amp;R$4,$E$5:$H$171,2,0)</f>
        <v>#N/A</v>
      </c>
      <c r="S5" t="e">
        <f>VLOOKUP($J5&amp;S$4,$E$5:$H$171,2,0)</f>
        <v>#N/A</v>
      </c>
      <c r="T5" s="2">
        <f t="array" ref="T5">MIN(IF(NOT(ISNA(K5:S5)),K5:S5))</f>
        <v>0</v>
      </c>
    </row>
    <row r="6" spans="1:20" x14ac:dyDescent="0.25">
      <c r="A6" t="s">
        <v>22</v>
      </c>
      <c r="B6" t="str">
        <f t="shared" ref="B6:B69" si="0">LEFT(A6,FIND("|",SUBSTITUTE(A6, "_", "|", 1 ))-1)</f>
        <v>ACE2</v>
      </c>
      <c r="C6" t="str">
        <f>MID(A6,FIND("|",SUBSTITUTE(A6, "_", "|", 1))+1, FIND("|",SUBSTITUTE(A6, "_", "|", 2))-FIND("|",SUBSTITUTE(A6, "_", "|", 1))-1)</f>
        <v>1</v>
      </c>
      <c r="D6" t="str">
        <f t="shared" ref="D6:D69" si="1">RIGHT(A6,1)</f>
        <v>2</v>
      </c>
      <c r="E6" t="str">
        <f t="shared" ref="E6:E69" si="2">B6&amp;C6&amp;D6</f>
        <v>ACE212</v>
      </c>
      <c r="F6">
        <f>VLOOKUP($A6,wt_data!$A$7:$S$173,15,0)</f>
        <v>0</v>
      </c>
      <c r="G6">
        <f>VLOOKUP($A6,wt_data!$A$7:$S$173,14,0)</f>
        <v>0.08</v>
      </c>
      <c r="H6">
        <f>VLOOKUP($A6,wt_data!$A$7:$S$173,16,0)</f>
        <v>27.586206879999999</v>
      </c>
      <c r="J6" t="s">
        <v>190</v>
      </c>
      <c r="K6" t="e">
        <f>VLOOKUP($J6&amp;K$4,$E$5:$H$171,2,0)</f>
        <v>#N/A</v>
      </c>
      <c r="L6" t="e">
        <f>VLOOKUP($J6&amp;L$4,$E$5:$H$171,2,0)</f>
        <v>#N/A</v>
      </c>
      <c r="M6">
        <f>VLOOKUP($J6&amp;M$4,$E$5:$H$171,2,0)</f>
        <v>0</v>
      </c>
      <c r="N6">
        <f>VLOOKUP($J6&amp;N$4,$E$5:$H$171,2,0)</f>
        <v>0</v>
      </c>
      <c r="O6" t="e">
        <f>VLOOKUP($J6&amp;O$4,$E$5:$H$171,2,0)</f>
        <v>#N/A</v>
      </c>
      <c r="P6" t="e">
        <f>VLOOKUP($J6&amp;P$4,$E$5:$H$171,2,0)</f>
        <v>#N/A</v>
      </c>
      <c r="Q6" t="e">
        <f>VLOOKUP($J6&amp;Q$4,$E$5:$H$171,2,0)</f>
        <v>#N/A</v>
      </c>
      <c r="R6" t="e">
        <f>VLOOKUP($J6&amp;R$4,$E$5:$H$171,2,0)</f>
        <v>#N/A</v>
      </c>
      <c r="S6" t="e">
        <f>VLOOKUP($J6&amp;S$4,$E$5:$H$171,2,0)</f>
        <v>#N/A</v>
      </c>
      <c r="T6" s="2">
        <f t="array" ref="T6">MIN(IF(NOT(ISNA(K6:S6)),K6:S6))</f>
        <v>0</v>
      </c>
    </row>
    <row r="7" spans="1:20" x14ac:dyDescent="0.25">
      <c r="A7" t="s">
        <v>23</v>
      </c>
      <c r="B7" t="str">
        <f t="shared" si="0"/>
        <v>ACE2</v>
      </c>
      <c r="C7" t="str">
        <f>MID(A7,FIND("|",SUBSTITUTE(A7, "_", "|", 1))+1, FIND("|",SUBSTITUTE(A7, "_", "|", 2))-FIND("|",SUBSTITUTE(A7, "_", "|", 1))-1)</f>
        <v>2</v>
      </c>
      <c r="D7" t="str">
        <f t="shared" si="1"/>
        <v>1</v>
      </c>
      <c r="E7" t="str">
        <f t="shared" si="2"/>
        <v>ACE221</v>
      </c>
      <c r="F7">
        <f>VLOOKUP($A7,wt_data!$A$7:$S$173,15,0)</f>
        <v>0</v>
      </c>
      <c r="G7">
        <f>VLOOKUP($A7,wt_data!$A$7:$S$173,14,0)</f>
        <v>0.15</v>
      </c>
      <c r="H7">
        <f>VLOOKUP($A7,wt_data!$A$7:$S$173,16,0)</f>
        <v>34.482758599999997</v>
      </c>
      <c r="J7" t="s">
        <v>196</v>
      </c>
      <c r="K7">
        <f>VLOOKUP($J7&amp;K$4,$E$5:$H$171,2,0)</f>
        <v>1.1999999999999999E-3</v>
      </c>
      <c r="L7">
        <f>VLOOKUP($J7&amp;L$4,$E$5:$H$171,2,0)</f>
        <v>0</v>
      </c>
      <c r="M7" t="e">
        <f>VLOOKUP($J7&amp;M$4,$E$5:$H$171,2,0)</f>
        <v>#N/A</v>
      </c>
      <c r="N7" t="e">
        <f>VLOOKUP($J7&amp;N$4,$E$5:$H$171,2,0)</f>
        <v>#N/A</v>
      </c>
      <c r="O7" t="e">
        <f>VLOOKUP($J7&amp;O$4,$E$5:$H$171,2,0)</f>
        <v>#N/A</v>
      </c>
      <c r="P7" t="e">
        <f>VLOOKUP($J7&amp;P$4,$E$5:$H$171,2,0)</f>
        <v>#N/A</v>
      </c>
      <c r="Q7" t="e">
        <f>VLOOKUP($J7&amp;Q$4,$E$5:$H$171,2,0)</f>
        <v>#N/A</v>
      </c>
      <c r="R7" t="e">
        <f>VLOOKUP($J7&amp;R$4,$E$5:$H$171,2,0)</f>
        <v>#N/A</v>
      </c>
      <c r="S7" t="e">
        <f>VLOOKUP($J7&amp;S$4,$E$5:$H$171,2,0)</f>
        <v>#N/A</v>
      </c>
      <c r="T7" s="2">
        <f t="array" ref="T7">MIN(IF(NOT(ISNA(K7:S7)),K7:S7))</f>
        <v>0</v>
      </c>
    </row>
    <row r="8" spans="1:20" x14ac:dyDescent="0.25">
      <c r="A8" t="s">
        <v>24</v>
      </c>
      <c r="B8" t="str">
        <f t="shared" si="0"/>
        <v>ACE2</v>
      </c>
      <c r="C8" t="str">
        <f t="shared" ref="C8:C71" si="3">MID(A8,FIND("|",SUBSTITUTE(A8, "_", "|", 1))+1, FIND("|",SUBSTITUTE(A8, "_", "|", 2))-FIND("|",SUBSTITUTE(A8, "_", "|", 1))-1)</f>
        <v>2</v>
      </c>
      <c r="D8" t="str">
        <f t="shared" si="1"/>
        <v>2</v>
      </c>
      <c r="E8" t="str">
        <f t="shared" si="2"/>
        <v>ACE222</v>
      </c>
      <c r="F8">
        <f>VLOOKUP($A8,wt_data!$A$7:$S$173,15,0)</f>
        <v>0</v>
      </c>
      <c r="G8">
        <f>VLOOKUP($A8,wt_data!$A$7:$S$173,14,0)</f>
        <v>5.6980057000000001E-2</v>
      </c>
      <c r="H8">
        <f>VLOOKUP($A8,wt_data!$A$7:$S$173,16,0)</f>
        <v>20.689655160000001</v>
      </c>
      <c r="J8" t="s">
        <v>198</v>
      </c>
      <c r="K8">
        <f>VLOOKUP($J8&amp;K$4,$E$5:$H$171,2,0)</f>
        <v>0</v>
      </c>
      <c r="L8">
        <f>VLOOKUP($J8&amp;L$4,$E$5:$H$171,2,0)</f>
        <v>1E-4</v>
      </c>
      <c r="M8" t="e">
        <f>VLOOKUP($J8&amp;M$4,$E$5:$H$171,2,0)</f>
        <v>#N/A</v>
      </c>
      <c r="N8" t="e">
        <f>VLOOKUP($J8&amp;N$4,$E$5:$H$171,2,0)</f>
        <v>#N/A</v>
      </c>
      <c r="O8" t="e">
        <f>VLOOKUP($J8&amp;O$4,$E$5:$H$171,2,0)</f>
        <v>#N/A</v>
      </c>
      <c r="P8" t="e">
        <f>VLOOKUP($J8&amp;P$4,$E$5:$H$171,2,0)</f>
        <v>#N/A</v>
      </c>
      <c r="Q8" t="e">
        <f>VLOOKUP($J8&amp;Q$4,$E$5:$H$171,2,0)</f>
        <v>#N/A</v>
      </c>
      <c r="R8" t="e">
        <f>VLOOKUP($J8&amp;R$4,$E$5:$H$171,2,0)</f>
        <v>#N/A</v>
      </c>
      <c r="S8" t="e">
        <f>VLOOKUP($J8&amp;S$4,$E$5:$H$171,2,0)</f>
        <v>#N/A</v>
      </c>
      <c r="T8" s="2">
        <f t="array" ref="T8">MIN(IF(NOT(ISNA(K8:S8)),K8:S8))</f>
        <v>0</v>
      </c>
    </row>
    <row r="9" spans="1:20" x14ac:dyDescent="0.25">
      <c r="A9" t="s">
        <v>25</v>
      </c>
      <c r="B9" t="str">
        <f t="shared" si="0"/>
        <v>ASH1</v>
      </c>
      <c r="C9" t="str">
        <f t="shared" si="3"/>
        <v>2</v>
      </c>
      <c r="D9" t="str">
        <f t="shared" si="1"/>
        <v>1</v>
      </c>
      <c r="E9" t="str">
        <f t="shared" si="2"/>
        <v>ASH121</v>
      </c>
      <c r="F9">
        <f>VLOOKUP($A9,wt_data!$A$7:$S$173,15,0)</f>
        <v>0</v>
      </c>
      <c r="G9">
        <f>VLOOKUP($A9,wt_data!$A$7:$S$173,14,0)</f>
        <v>8.1280788000000007E-2</v>
      </c>
      <c r="H9">
        <f>VLOOKUP($A9,wt_data!$A$7:$S$173,16,0)</f>
        <v>6.8965517199999997</v>
      </c>
      <c r="J9" t="s">
        <v>200</v>
      </c>
      <c r="K9" t="e">
        <f>VLOOKUP($J9&amp;K$4,$E$5:$H$171,2,0)</f>
        <v>#N/A</v>
      </c>
      <c r="L9" t="e">
        <f>VLOOKUP($J9&amp;L$4,$E$5:$H$171,2,0)</f>
        <v>#N/A</v>
      </c>
      <c r="M9">
        <f>VLOOKUP($J9&amp;M$4,$E$5:$H$171,2,0)</f>
        <v>0</v>
      </c>
      <c r="N9">
        <f>VLOOKUP($J9&amp;N$4,$E$5:$H$171,2,0)</f>
        <v>0</v>
      </c>
      <c r="O9" t="e">
        <f>VLOOKUP($J9&amp;O$4,$E$5:$H$171,2,0)</f>
        <v>#N/A</v>
      </c>
      <c r="P9" t="e">
        <f>VLOOKUP($J9&amp;P$4,$E$5:$H$171,2,0)</f>
        <v>#N/A</v>
      </c>
      <c r="Q9" t="e">
        <f>VLOOKUP($J9&amp;Q$4,$E$5:$H$171,2,0)</f>
        <v>#N/A</v>
      </c>
      <c r="R9" t="e">
        <f>VLOOKUP($J9&amp;R$4,$E$5:$H$171,2,0)</f>
        <v>#N/A</v>
      </c>
      <c r="S9" t="e">
        <f>VLOOKUP($J9&amp;S$4,$E$5:$H$171,2,0)</f>
        <v>#N/A</v>
      </c>
      <c r="T9" s="2">
        <f t="array" ref="T9">MIN(IF(NOT(ISNA(K9:S9)),K9:S9))</f>
        <v>0</v>
      </c>
    </row>
    <row r="10" spans="1:20" x14ac:dyDescent="0.25">
      <c r="A10" t="s">
        <v>26</v>
      </c>
      <c r="B10" t="str">
        <f t="shared" si="0"/>
        <v>ASH1</v>
      </c>
      <c r="C10" t="str">
        <f t="shared" si="3"/>
        <v>2</v>
      </c>
      <c r="D10" t="str">
        <f t="shared" si="1"/>
        <v>2</v>
      </c>
      <c r="E10" t="str">
        <f t="shared" si="2"/>
        <v>ASH122</v>
      </c>
      <c r="F10">
        <f>VLOOKUP($A10,wt_data!$A$7:$S$173,15,0)</f>
        <v>0</v>
      </c>
      <c r="G10">
        <f>VLOOKUP($A10,wt_data!$A$7:$S$173,14,0)</f>
        <v>0.12962963</v>
      </c>
      <c r="H10">
        <f>VLOOKUP($A10,wt_data!$A$7:$S$173,16,0)</f>
        <v>13.793103439999999</v>
      </c>
      <c r="J10" t="s">
        <v>206</v>
      </c>
      <c r="K10">
        <f>VLOOKUP($J10&amp;K$4,$E$5:$H$171,2,0)</f>
        <v>1.1599999999999999E-2</v>
      </c>
      <c r="L10">
        <f>VLOOKUP($J10&amp;L$4,$E$5:$H$171,2,0)</f>
        <v>1.5E-3</v>
      </c>
      <c r="M10">
        <f>VLOOKUP($J10&amp;M$4,$E$5:$H$171,2,0)</f>
        <v>2.0000000000000001E-4</v>
      </c>
      <c r="N10">
        <f>VLOOKUP($J10&amp;N$4,$E$5:$H$171,2,0)</f>
        <v>0</v>
      </c>
      <c r="O10" t="e">
        <f>VLOOKUP($J10&amp;O$4,$E$5:$H$171,2,0)</f>
        <v>#N/A</v>
      </c>
      <c r="P10" t="e">
        <f>VLOOKUP($J10&amp;P$4,$E$5:$H$171,2,0)</f>
        <v>#N/A</v>
      </c>
      <c r="Q10" t="e">
        <f>VLOOKUP($J10&amp;Q$4,$E$5:$H$171,2,0)</f>
        <v>#N/A</v>
      </c>
      <c r="R10" t="e">
        <f>VLOOKUP($J10&amp;R$4,$E$5:$H$171,2,0)</f>
        <v>#N/A</v>
      </c>
      <c r="S10" t="e">
        <f>VLOOKUP($J10&amp;S$4,$E$5:$H$171,2,0)</f>
        <v>#N/A</v>
      </c>
      <c r="T10" s="2">
        <f t="array" ref="T10">MIN(IF(NOT(ISNA(K10:S10)),K10:S10))</f>
        <v>0</v>
      </c>
    </row>
    <row r="11" spans="1:20" x14ac:dyDescent="0.25">
      <c r="A11" t="s">
        <v>124</v>
      </c>
      <c r="B11" t="str">
        <f t="shared" si="0"/>
        <v>CDC20</v>
      </c>
      <c r="C11" t="str">
        <f t="shared" si="3"/>
        <v>1</v>
      </c>
      <c r="D11" t="str">
        <f t="shared" si="1"/>
        <v>1</v>
      </c>
      <c r="E11" t="str">
        <f t="shared" si="2"/>
        <v>CDC2011</v>
      </c>
      <c r="F11">
        <f>VLOOKUP($A11,wt_data!$A$7:$S$173,15,0)</f>
        <v>8.9999999999999998E-4</v>
      </c>
      <c r="G11">
        <f>VLOOKUP($A11,wt_data!$A$7:$S$173,14,0)</f>
        <v>0.23448275900000001</v>
      </c>
      <c r="H11">
        <f>VLOOKUP($A11,wt_data!$A$7:$S$173,16,0)</f>
        <v>0</v>
      </c>
      <c r="J11" t="s">
        <v>210</v>
      </c>
      <c r="K11">
        <f>VLOOKUP($J11&amp;K$4,$E$5:$H$171,2,0)</f>
        <v>0</v>
      </c>
      <c r="L11">
        <f>VLOOKUP($J11&amp;L$4,$E$5:$H$171,2,0)</f>
        <v>0</v>
      </c>
      <c r="M11">
        <f>VLOOKUP($J11&amp;M$4,$E$5:$H$171,2,0)</f>
        <v>0</v>
      </c>
      <c r="N11">
        <f>VLOOKUP($J11&amp;N$4,$E$5:$H$171,2,0)</f>
        <v>0</v>
      </c>
      <c r="O11" t="e">
        <f>VLOOKUP($J11&amp;O$4,$E$5:$H$171,2,0)</f>
        <v>#N/A</v>
      </c>
      <c r="P11" t="e">
        <f>VLOOKUP($J11&amp;P$4,$E$5:$H$171,2,0)</f>
        <v>#N/A</v>
      </c>
      <c r="Q11" t="e">
        <f>VLOOKUP($J11&amp;Q$4,$E$5:$H$171,2,0)</f>
        <v>#N/A</v>
      </c>
      <c r="R11" t="e">
        <f>VLOOKUP($J11&amp;R$4,$E$5:$H$171,2,0)</f>
        <v>#N/A</v>
      </c>
      <c r="S11" t="e">
        <f>VLOOKUP($J11&amp;S$4,$E$5:$H$171,2,0)</f>
        <v>#N/A</v>
      </c>
      <c r="T11" s="2">
        <f t="array" ref="T11">MIN(IF(NOT(ISNA(K11:S11)),K11:S11))</f>
        <v>0</v>
      </c>
    </row>
    <row r="12" spans="1:20" x14ac:dyDescent="0.25">
      <c r="A12" t="s">
        <v>133</v>
      </c>
      <c r="B12" t="str">
        <f t="shared" si="0"/>
        <v>CDC20</v>
      </c>
      <c r="C12" t="str">
        <f t="shared" si="3"/>
        <v>1</v>
      </c>
      <c r="D12" t="str">
        <f t="shared" si="1"/>
        <v>2</v>
      </c>
      <c r="E12" t="str">
        <f t="shared" si="2"/>
        <v>CDC2012</v>
      </c>
      <c r="F12">
        <f>VLOOKUP($A12,wt_data!$A$7:$S$173,15,0)</f>
        <v>2.5999999999999999E-3</v>
      </c>
      <c r="G12">
        <f>VLOOKUP($A12,wt_data!$A$7:$S$173,14,0)</f>
        <v>0.25287356300000002</v>
      </c>
      <c r="H12">
        <f>VLOOKUP($A12,wt_data!$A$7:$S$173,16,0)</f>
        <v>0</v>
      </c>
      <c r="J12" t="s">
        <v>214</v>
      </c>
      <c r="K12">
        <f>VLOOKUP($J12&amp;K$4,$E$5:$H$171,2,0)</f>
        <v>0</v>
      </c>
      <c r="L12">
        <f>VLOOKUP($J12&amp;L$4,$E$5:$H$171,2,0)</f>
        <v>1.8700000000000001E-2</v>
      </c>
      <c r="M12" t="e">
        <f>VLOOKUP($J12&amp;M$4,$E$5:$H$171,2,0)</f>
        <v>#N/A</v>
      </c>
      <c r="N12" t="e">
        <f>VLOOKUP($J12&amp;N$4,$E$5:$H$171,2,0)</f>
        <v>#N/A</v>
      </c>
      <c r="O12" t="e">
        <f>VLOOKUP($J12&amp;O$4,$E$5:$H$171,2,0)</f>
        <v>#N/A</v>
      </c>
      <c r="P12" t="e">
        <f>VLOOKUP($J12&amp;P$4,$E$5:$H$171,2,0)</f>
        <v>#N/A</v>
      </c>
      <c r="Q12" t="e">
        <f>VLOOKUP($J12&amp;Q$4,$E$5:$H$171,2,0)</f>
        <v>#N/A</v>
      </c>
      <c r="R12" t="e">
        <f>VLOOKUP($J12&amp;R$4,$E$5:$H$171,2,0)</f>
        <v>#N/A</v>
      </c>
      <c r="S12" t="e">
        <f>VLOOKUP($J12&amp;S$4,$E$5:$H$171,2,0)</f>
        <v>#N/A</v>
      </c>
      <c r="T12" s="2">
        <f t="array" ref="T12">MIN(IF(NOT(ISNA(K12:S12)),K12:S12))</f>
        <v>0</v>
      </c>
    </row>
    <row r="13" spans="1:20" x14ac:dyDescent="0.25">
      <c r="A13" t="s">
        <v>182</v>
      </c>
      <c r="B13" t="str">
        <f t="shared" si="0"/>
        <v>CDC28</v>
      </c>
      <c r="C13" t="str">
        <f t="shared" si="3"/>
        <v>1</v>
      </c>
      <c r="D13" t="str">
        <f t="shared" si="1"/>
        <v>1</v>
      </c>
      <c r="E13" t="str">
        <f t="shared" si="2"/>
        <v>CDC2811</v>
      </c>
      <c r="F13">
        <f>VLOOKUP($A13,wt_data!$A$7:$S$173,15,0)</f>
        <v>0.54400000000000004</v>
      </c>
      <c r="G13">
        <f>VLOOKUP($A13,wt_data!$A$7:$S$173,14,0)</f>
        <v>0.39153439200000001</v>
      </c>
      <c r="H13">
        <f>VLOOKUP($A13,wt_data!$A$7:$S$173,16,0)</f>
        <v>13.793103439999999</v>
      </c>
      <c r="J13" t="s">
        <v>217</v>
      </c>
      <c r="K13" t="e">
        <f>VLOOKUP($J13&amp;K$4,$E$5:$H$171,2,0)</f>
        <v>#N/A</v>
      </c>
      <c r="L13" t="e">
        <f>VLOOKUP($J13&amp;L$4,$E$5:$H$171,2,0)</f>
        <v>#N/A</v>
      </c>
      <c r="M13">
        <f>VLOOKUP($J13&amp;M$4,$E$5:$H$171,2,0)</f>
        <v>1E-4</v>
      </c>
      <c r="N13">
        <f>VLOOKUP($J13&amp;N$4,$E$5:$H$171,2,0)</f>
        <v>0</v>
      </c>
      <c r="O13" t="e">
        <f>VLOOKUP($J13&amp;O$4,$E$5:$H$171,2,0)</f>
        <v>#N/A</v>
      </c>
      <c r="P13" t="e">
        <f>VLOOKUP($J13&amp;P$4,$E$5:$H$171,2,0)</f>
        <v>#N/A</v>
      </c>
      <c r="Q13" t="e">
        <f>VLOOKUP($J13&amp;Q$4,$E$5:$H$171,2,0)</f>
        <v>#N/A</v>
      </c>
      <c r="R13" t="e">
        <f>VLOOKUP($J13&amp;R$4,$E$5:$H$171,2,0)</f>
        <v>#N/A</v>
      </c>
      <c r="S13" t="e">
        <f>VLOOKUP($J13&amp;S$4,$E$5:$H$171,2,0)</f>
        <v>#N/A</v>
      </c>
      <c r="T13" s="2">
        <f t="array" ref="T13">MIN(IF(NOT(ISNA(K13:S13)),K13:S13))</f>
        <v>0</v>
      </c>
    </row>
    <row r="14" spans="1:20" x14ac:dyDescent="0.25">
      <c r="A14" t="s">
        <v>158</v>
      </c>
      <c r="B14" t="str">
        <f t="shared" si="0"/>
        <v>CDC28</v>
      </c>
      <c r="C14" t="str">
        <f t="shared" si="3"/>
        <v>1</v>
      </c>
      <c r="D14" t="str">
        <f t="shared" si="1"/>
        <v>2</v>
      </c>
      <c r="E14" t="str">
        <f t="shared" si="2"/>
        <v>CDC2812</v>
      </c>
      <c r="F14">
        <f>VLOOKUP($A14,wt_data!$A$7:$S$173,15,0)</f>
        <v>0.25790000000000002</v>
      </c>
      <c r="G14">
        <f>VLOOKUP($A14,wt_data!$A$7:$S$173,14,0)</f>
        <v>0.36</v>
      </c>
      <c r="H14">
        <f>VLOOKUP($A14,wt_data!$A$7:$S$173,16,0)</f>
        <v>27.586206879999999</v>
      </c>
      <c r="J14" t="s">
        <v>218</v>
      </c>
      <c r="K14">
        <f>VLOOKUP($J14&amp;K$4,$E$5:$H$171,2,0)</f>
        <v>0</v>
      </c>
      <c r="L14">
        <f>VLOOKUP($J14&amp;L$4,$E$5:$H$171,2,0)</f>
        <v>0</v>
      </c>
      <c r="M14">
        <f>VLOOKUP($J14&amp;M$4,$E$5:$H$171,2,0)</f>
        <v>0</v>
      </c>
      <c r="N14">
        <f>VLOOKUP($J14&amp;N$4,$E$5:$H$171,2,0)</f>
        <v>0</v>
      </c>
      <c r="O14" t="e">
        <f>VLOOKUP($J14&amp;O$4,$E$5:$H$171,2,0)</f>
        <v>#N/A</v>
      </c>
      <c r="P14" t="e">
        <f>VLOOKUP($J14&amp;P$4,$E$5:$H$171,2,0)</f>
        <v>#N/A</v>
      </c>
      <c r="Q14" t="e">
        <f>VLOOKUP($J14&amp;Q$4,$E$5:$H$171,2,0)</f>
        <v>#N/A</v>
      </c>
      <c r="R14" t="e">
        <f>VLOOKUP($J14&amp;R$4,$E$5:$H$171,2,0)</f>
        <v>#N/A</v>
      </c>
      <c r="S14" t="e">
        <f>VLOOKUP($J14&amp;S$4,$E$5:$H$171,2,0)</f>
        <v>#N/A</v>
      </c>
      <c r="T14" s="2">
        <f t="array" ref="T14">MIN(IF(NOT(ISNA(K14:S14)),K14:S14))</f>
        <v>0</v>
      </c>
    </row>
    <row r="15" spans="1:20" x14ac:dyDescent="0.25">
      <c r="A15" t="s">
        <v>183</v>
      </c>
      <c r="B15" t="str">
        <f t="shared" si="0"/>
        <v>CDC28</v>
      </c>
      <c r="C15" t="str">
        <f t="shared" si="3"/>
        <v>2</v>
      </c>
      <c r="D15" t="str">
        <f t="shared" si="1"/>
        <v>1</v>
      </c>
      <c r="E15" t="str">
        <f t="shared" si="2"/>
        <v>CDC2821</v>
      </c>
      <c r="F15">
        <f>VLOOKUP($A15,wt_data!$A$7:$S$173,15,0)</f>
        <v>0.62180000000000002</v>
      </c>
      <c r="G15">
        <f>VLOOKUP($A15,wt_data!$A$7:$S$173,14,0)</f>
        <v>0.40147783300000001</v>
      </c>
      <c r="H15">
        <f>VLOOKUP($A15,wt_data!$A$7:$S$173,16,0)</f>
        <v>6.8965517199999997</v>
      </c>
      <c r="J15" t="s">
        <v>219</v>
      </c>
      <c r="K15">
        <f>VLOOKUP($J15&amp;K$4,$E$5:$H$171,2,0)</f>
        <v>0</v>
      </c>
      <c r="L15">
        <f>VLOOKUP($J15&amp;L$4,$E$5:$H$171,2,0)</f>
        <v>0</v>
      </c>
      <c r="M15">
        <f>VLOOKUP($J15&amp;M$4,$E$5:$H$171,2,0)</f>
        <v>0</v>
      </c>
      <c r="N15">
        <f>VLOOKUP($J15&amp;N$4,$E$5:$H$171,2,0)</f>
        <v>0</v>
      </c>
      <c r="O15" t="e">
        <f>VLOOKUP($J15&amp;O$4,$E$5:$H$171,2,0)</f>
        <v>#N/A</v>
      </c>
      <c r="P15" t="e">
        <f>VLOOKUP($J15&amp;P$4,$E$5:$H$171,2,0)</f>
        <v>#N/A</v>
      </c>
      <c r="Q15" t="e">
        <f>VLOOKUP($J15&amp;Q$4,$E$5:$H$171,2,0)</f>
        <v>#N/A</v>
      </c>
      <c r="R15" t="e">
        <f>VLOOKUP($J15&amp;R$4,$E$5:$H$171,2,0)</f>
        <v>#N/A</v>
      </c>
      <c r="S15" t="e">
        <f>VLOOKUP($J15&amp;S$4,$E$5:$H$171,2,0)</f>
        <v>#N/A</v>
      </c>
      <c r="T15" s="2">
        <f t="array" ref="T15">MIN(IF(NOT(ISNA(K15:S15)),K15:S15))</f>
        <v>0</v>
      </c>
    </row>
    <row r="16" spans="1:20" x14ac:dyDescent="0.25">
      <c r="A16" t="s">
        <v>181</v>
      </c>
      <c r="B16" t="str">
        <f t="shared" si="0"/>
        <v>CDC28</v>
      </c>
      <c r="C16" t="str">
        <f t="shared" si="3"/>
        <v>2</v>
      </c>
      <c r="D16" t="str">
        <f t="shared" si="1"/>
        <v>2</v>
      </c>
      <c r="E16" t="str">
        <f t="shared" si="2"/>
        <v>CDC2822</v>
      </c>
      <c r="F16">
        <f>VLOOKUP($A16,wt_data!$A$7:$S$173,15,0)</f>
        <v>0.46450000000000002</v>
      </c>
      <c r="G16">
        <f>VLOOKUP($A16,wt_data!$A$7:$S$173,14,0)</f>
        <v>0.38423645299999998</v>
      </c>
      <c r="H16">
        <f>VLOOKUP($A16,wt_data!$A$7:$S$173,16,0)</f>
        <v>6.8965517199999997</v>
      </c>
      <c r="J16" t="s">
        <v>220</v>
      </c>
      <c r="K16">
        <f>VLOOKUP($J16&amp;K$4,$E$5:$H$171,2,0)</f>
        <v>0</v>
      </c>
      <c r="L16">
        <f>VLOOKUP($J16&amp;L$4,$E$5:$H$171,2,0)</f>
        <v>0</v>
      </c>
      <c r="M16" t="e">
        <f>VLOOKUP($J16&amp;M$4,$E$5:$H$171,2,0)</f>
        <v>#N/A</v>
      </c>
      <c r="N16" t="e">
        <f>VLOOKUP($J16&amp;N$4,$E$5:$H$171,2,0)</f>
        <v>#N/A</v>
      </c>
      <c r="O16" t="e">
        <f>VLOOKUP($J16&amp;O$4,$E$5:$H$171,2,0)</f>
        <v>#N/A</v>
      </c>
      <c r="P16" t="e">
        <f>VLOOKUP($J16&amp;P$4,$E$5:$H$171,2,0)</f>
        <v>#N/A</v>
      </c>
      <c r="Q16" t="e">
        <f>VLOOKUP($J16&amp;Q$4,$E$5:$H$171,2,0)</f>
        <v>#N/A</v>
      </c>
      <c r="R16" t="e">
        <f>VLOOKUP($J16&amp;R$4,$E$5:$H$171,2,0)</f>
        <v>#N/A</v>
      </c>
      <c r="S16" t="e">
        <f>VLOOKUP($J16&amp;S$4,$E$5:$H$171,2,0)</f>
        <v>#N/A</v>
      </c>
      <c r="T16" s="2">
        <f t="array" ref="T16">MIN(IF(NOT(ISNA(K16:S16)),K16:S16))</f>
        <v>0</v>
      </c>
    </row>
    <row r="17" spans="1:20" x14ac:dyDescent="0.25">
      <c r="A17" t="s">
        <v>127</v>
      </c>
      <c r="B17" t="str">
        <f t="shared" si="0"/>
        <v>CIN8</v>
      </c>
      <c r="C17" t="str">
        <f t="shared" si="3"/>
        <v>1</v>
      </c>
      <c r="D17" t="str">
        <f t="shared" si="1"/>
        <v>1</v>
      </c>
      <c r="E17" t="str">
        <f t="shared" si="2"/>
        <v>CIN811</v>
      </c>
      <c r="F17">
        <f>VLOOKUP($A17,wt_data!$A$7:$S$173,15,0)</f>
        <v>1.1999999999999999E-3</v>
      </c>
      <c r="G17">
        <f>VLOOKUP($A17,wt_data!$A$7:$S$173,14,0)</f>
        <v>0.243076923</v>
      </c>
      <c r="H17">
        <f>VLOOKUP($A17,wt_data!$A$7:$S$173,16,0)</f>
        <v>27.586206879999999</v>
      </c>
      <c r="J17" t="s">
        <v>222</v>
      </c>
      <c r="K17" t="e">
        <f>VLOOKUP($J17&amp;K$4,$E$5:$H$171,2,0)</f>
        <v>#N/A</v>
      </c>
      <c r="L17" t="e">
        <f>VLOOKUP($J17&amp;L$4,$E$5:$H$171,2,0)</f>
        <v>#N/A</v>
      </c>
      <c r="M17">
        <f>VLOOKUP($J17&amp;M$4,$E$5:$H$171,2,0)</f>
        <v>0</v>
      </c>
      <c r="N17">
        <f>VLOOKUP($J17&amp;N$4,$E$5:$H$171,2,0)</f>
        <v>0</v>
      </c>
      <c r="O17" t="e">
        <f>VLOOKUP($J17&amp;O$4,$E$5:$H$171,2,0)</f>
        <v>#N/A</v>
      </c>
      <c r="P17" t="e">
        <f>VLOOKUP($J17&amp;P$4,$E$5:$H$171,2,0)</f>
        <v>#N/A</v>
      </c>
      <c r="Q17" t="e">
        <f>VLOOKUP($J17&amp;Q$4,$E$5:$H$171,2,0)</f>
        <v>#N/A</v>
      </c>
      <c r="R17" t="e">
        <f>VLOOKUP($J17&amp;R$4,$E$5:$H$171,2,0)</f>
        <v>#N/A</v>
      </c>
      <c r="S17" t="e">
        <f>VLOOKUP($J17&amp;S$4,$E$5:$H$171,2,0)</f>
        <v>#N/A</v>
      </c>
      <c r="T17" s="2">
        <f t="array" ref="T17">MIN(IF(NOT(ISNA(K17:S17)),K17:S17))</f>
        <v>0</v>
      </c>
    </row>
    <row r="18" spans="1:20" x14ac:dyDescent="0.25">
      <c r="A18" t="s">
        <v>30</v>
      </c>
      <c r="B18" t="str">
        <f t="shared" si="0"/>
        <v>CIN8</v>
      </c>
      <c r="C18" t="str">
        <f t="shared" si="3"/>
        <v>1</v>
      </c>
      <c r="D18" t="str">
        <f t="shared" si="1"/>
        <v>2</v>
      </c>
      <c r="E18" t="str">
        <f t="shared" si="2"/>
        <v>CIN812</v>
      </c>
      <c r="F18">
        <f>VLOOKUP($A18,wt_data!$A$7:$S$173,15,0)</f>
        <v>0</v>
      </c>
      <c r="G18">
        <f>VLOOKUP($A18,wt_data!$A$7:$S$173,14,0)</f>
        <v>8.3076922999999997E-2</v>
      </c>
      <c r="H18">
        <f>VLOOKUP($A18,wt_data!$A$7:$S$173,16,0)</f>
        <v>27.586206879999999</v>
      </c>
      <c r="J18" t="s">
        <v>223</v>
      </c>
      <c r="K18">
        <f>VLOOKUP($J18&amp;K$4,$E$5:$H$171,2,0)</f>
        <v>0</v>
      </c>
      <c r="L18">
        <f>VLOOKUP($J18&amp;L$4,$E$5:$H$171,2,0)</f>
        <v>2.0000000000000001E-4</v>
      </c>
      <c r="M18" t="e">
        <f>VLOOKUP($J18&amp;M$4,$E$5:$H$171,2,0)</f>
        <v>#N/A</v>
      </c>
      <c r="N18" t="e">
        <f>VLOOKUP($J18&amp;N$4,$E$5:$H$171,2,0)</f>
        <v>#N/A</v>
      </c>
      <c r="O18" t="e">
        <f>VLOOKUP($J18&amp;O$4,$E$5:$H$171,2,0)</f>
        <v>#N/A</v>
      </c>
      <c r="P18" t="e">
        <f>VLOOKUP($J18&amp;P$4,$E$5:$H$171,2,0)</f>
        <v>#N/A</v>
      </c>
      <c r="Q18" t="e">
        <f>VLOOKUP($J18&amp;Q$4,$E$5:$H$171,2,0)</f>
        <v>#N/A</v>
      </c>
      <c r="R18" t="e">
        <f>VLOOKUP($J18&amp;R$4,$E$5:$H$171,2,0)</f>
        <v>#N/A</v>
      </c>
      <c r="S18" t="e">
        <f>VLOOKUP($J18&amp;S$4,$E$5:$H$171,2,0)</f>
        <v>#N/A</v>
      </c>
      <c r="T18" s="2">
        <f t="array" ref="T18">MIN(IF(NOT(ISNA(K18:S18)),K18:S18))</f>
        <v>0</v>
      </c>
    </row>
    <row r="19" spans="1:20" x14ac:dyDescent="0.25">
      <c r="A19" t="s">
        <v>112</v>
      </c>
      <c r="B19" t="str">
        <f t="shared" si="0"/>
        <v>CLB2</v>
      </c>
      <c r="C19" t="str">
        <f t="shared" si="3"/>
        <v>wb</v>
      </c>
      <c r="D19" t="str">
        <f t="shared" si="1"/>
        <v>1</v>
      </c>
      <c r="E19" t="str">
        <f t="shared" si="2"/>
        <v>CLB2wb1</v>
      </c>
      <c r="F19">
        <f>VLOOKUP($A19,wt_data!$A$7:$S$173,15,0)</f>
        <v>2.0000000000000001E-4</v>
      </c>
      <c r="G19">
        <f>VLOOKUP($A19,wt_data!$A$7:$S$173,14,0)</f>
        <v>0.270935961</v>
      </c>
      <c r="H19">
        <f>VLOOKUP($A19,wt_data!$A$7:$S$173,16,0)</f>
        <v>6.8965517199999997</v>
      </c>
      <c r="J19" t="s">
        <v>224</v>
      </c>
      <c r="K19">
        <f>VLOOKUP($J19&amp;K$4,$E$5:$H$171,2,0)</f>
        <v>0</v>
      </c>
      <c r="L19">
        <f>VLOOKUP($J19&amp;L$4,$E$5:$H$171,2,0)</f>
        <v>0</v>
      </c>
      <c r="M19">
        <f>VLOOKUP($J19&amp;M$4,$E$5:$H$171,2,0)</f>
        <v>0</v>
      </c>
      <c r="N19">
        <f>VLOOKUP($J19&amp;N$4,$E$5:$H$171,2,0)</f>
        <v>0</v>
      </c>
      <c r="O19" t="e">
        <f>VLOOKUP($J19&amp;O$4,$E$5:$H$171,2,0)</f>
        <v>#N/A</v>
      </c>
      <c r="P19" t="e">
        <f>VLOOKUP($J19&amp;P$4,$E$5:$H$171,2,0)</f>
        <v>#N/A</v>
      </c>
      <c r="Q19" t="e">
        <f>VLOOKUP($J19&amp;Q$4,$E$5:$H$171,2,0)</f>
        <v>#N/A</v>
      </c>
      <c r="R19" t="e">
        <f>VLOOKUP($J19&amp;R$4,$E$5:$H$171,2,0)</f>
        <v>#N/A</v>
      </c>
      <c r="S19" t="e">
        <f>VLOOKUP($J19&amp;S$4,$E$5:$H$171,2,0)</f>
        <v>#N/A</v>
      </c>
      <c r="T19" s="2">
        <f t="array" ref="T19">MIN(IF(NOT(ISNA(K19:S19)),K19:S19))</f>
        <v>0</v>
      </c>
    </row>
    <row r="20" spans="1:20" x14ac:dyDescent="0.25">
      <c r="A20" t="s">
        <v>120</v>
      </c>
      <c r="B20" t="str">
        <f t="shared" si="0"/>
        <v>CLB2</v>
      </c>
      <c r="C20" t="str">
        <f t="shared" si="3"/>
        <v>wb</v>
      </c>
      <c r="D20" t="str">
        <f t="shared" si="1"/>
        <v>2</v>
      </c>
      <c r="E20" t="str">
        <f t="shared" si="2"/>
        <v>CLB2wb2</v>
      </c>
      <c r="F20">
        <f>VLOOKUP($A20,wt_data!$A$7:$S$173,15,0)</f>
        <v>4.0000000000000002E-4</v>
      </c>
      <c r="G20">
        <f>VLOOKUP($A20,wt_data!$A$7:$S$173,14,0)</f>
        <v>0.24827586200000001</v>
      </c>
      <c r="H20">
        <f>VLOOKUP($A20,wt_data!$A$7:$S$173,16,0)</f>
        <v>0</v>
      </c>
      <c r="J20" t="s">
        <v>226</v>
      </c>
      <c r="K20" t="e">
        <f>VLOOKUP($J20&amp;K$4,$E$5:$H$171,2,0)</f>
        <v>#N/A</v>
      </c>
      <c r="L20" t="e">
        <f>VLOOKUP($J20&amp;L$4,$E$5:$H$171,2,0)</f>
        <v>#N/A</v>
      </c>
      <c r="M20">
        <f>VLOOKUP($J20&amp;M$4,$E$5:$H$171,2,0)</f>
        <v>0</v>
      </c>
      <c r="N20">
        <f>VLOOKUP($J20&amp;N$4,$E$5:$H$171,2,0)</f>
        <v>0</v>
      </c>
      <c r="O20" t="e">
        <f>VLOOKUP($J20&amp;O$4,$E$5:$H$171,2,0)</f>
        <v>#N/A</v>
      </c>
      <c r="P20" t="e">
        <f>VLOOKUP($J20&amp;P$4,$E$5:$H$171,2,0)</f>
        <v>#N/A</v>
      </c>
      <c r="Q20" t="e">
        <f>VLOOKUP($J20&amp;Q$4,$E$5:$H$171,2,0)</f>
        <v>#N/A</v>
      </c>
      <c r="R20" t="e">
        <f>VLOOKUP($J20&amp;R$4,$E$5:$H$171,2,0)</f>
        <v>#N/A</v>
      </c>
      <c r="S20" t="e">
        <f>VLOOKUP($J20&amp;S$4,$E$5:$H$171,2,0)</f>
        <v>#N/A</v>
      </c>
      <c r="T20" s="2">
        <f t="array" ref="T20">MIN(IF(NOT(ISNA(K20:S20)),K20:S20))</f>
        <v>0</v>
      </c>
    </row>
    <row r="21" spans="1:20" x14ac:dyDescent="0.25">
      <c r="A21" t="s">
        <v>122</v>
      </c>
      <c r="B21" t="str">
        <f t="shared" si="0"/>
        <v>CLB2</v>
      </c>
      <c r="C21" t="str">
        <f t="shared" si="3"/>
        <v>wb</v>
      </c>
      <c r="D21" t="str">
        <f t="shared" si="1"/>
        <v>3</v>
      </c>
      <c r="E21" t="str">
        <f t="shared" si="2"/>
        <v>CLB2wb3</v>
      </c>
      <c r="F21">
        <f>VLOOKUP($A21,wt_data!$A$7:$S$173,15,0)</f>
        <v>5.9999999999999995E-4</v>
      </c>
      <c r="G21">
        <f>VLOOKUP($A21,wt_data!$A$7:$S$173,14,0)</f>
        <v>0.31216931199999998</v>
      </c>
      <c r="H21">
        <f>VLOOKUP($A21,wt_data!$A$7:$S$173,16,0)</f>
        <v>13.793103439999999</v>
      </c>
      <c r="J21" t="s">
        <v>230</v>
      </c>
      <c r="K21">
        <f>VLOOKUP($J21&amp;K$4,$E$5:$H$171,2,0)</f>
        <v>1.1000000000000001E-3</v>
      </c>
      <c r="L21">
        <f>VLOOKUP($J21&amp;L$4,$E$5:$H$171,2,0)</f>
        <v>0</v>
      </c>
      <c r="M21">
        <f>VLOOKUP($J21&amp;M$4,$E$5:$H$171,2,0)</f>
        <v>2.9999999999999997E-4</v>
      </c>
      <c r="N21">
        <f>VLOOKUP($J21&amp;N$4,$E$5:$H$171,2,0)</f>
        <v>0</v>
      </c>
      <c r="O21">
        <f>VLOOKUP($J21&amp;O$4,$E$5:$H$171,2,0)</f>
        <v>3.2000000000000002E-3</v>
      </c>
      <c r="P21">
        <f>VLOOKUP($J21&amp;P$4,$E$5:$H$171,2,0)</f>
        <v>0.24759999999999999</v>
      </c>
      <c r="Q21" t="e">
        <f>VLOOKUP($J21&amp;Q$4,$E$5:$H$171,2,0)</f>
        <v>#N/A</v>
      </c>
      <c r="R21" t="e">
        <f>VLOOKUP($J21&amp;R$4,$E$5:$H$171,2,0)</f>
        <v>#N/A</v>
      </c>
      <c r="S21" t="e">
        <f>VLOOKUP($J21&amp;S$4,$E$5:$H$171,2,0)</f>
        <v>#N/A</v>
      </c>
      <c r="T21" s="2">
        <f t="array" ref="T21">MIN(IF(NOT(ISNA(K21:S21)),K21:S21))</f>
        <v>0</v>
      </c>
    </row>
    <row r="22" spans="1:20" x14ac:dyDescent="0.25">
      <c r="A22" t="s">
        <v>31</v>
      </c>
      <c r="B22" t="str">
        <f t="shared" si="0"/>
        <v>CLB5</v>
      </c>
      <c r="C22" t="str">
        <f t="shared" si="3"/>
        <v>1</v>
      </c>
      <c r="D22" t="str">
        <f t="shared" si="1"/>
        <v>1</v>
      </c>
      <c r="E22" t="str">
        <f t="shared" si="2"/>
        <v>CLB511</v>
      </c>
      <c r="F22">
        <f>VLOOKUP($A22,wt_data!$A$7:$S$173,15,0)</f>
        <v>0</v>
      </c>
      <c r="G22">
        <f>VLOOKUP($A22,wt_data!$A$7:$S$173,14,0)</f>
        <v>0.16809116800000001</v>
      </c>
      <c r="H22">
        <f>VLOOKUP($A22,wt_data!$A$7:$S$173,16,0)</f>
        <v>20.689655160000001</v>
      </c>
      <c r="J22" t="s">
        <v>231</v>
      </c>
      <c r="K22">
        <f>VLOOKUP($J22&amp;K$4,$E$5:$H$171,2,0)</f>
        <v>0</v>
      </c>
      <c r="L22">
        <f>VLOOKUP($J22&amp;L$4,$E$5:$H$171,2,0)</f>
        <v>0</v>
      </c>
      <c r="M22" t="e">
        <f>VLOOKUP($J22&amp;M$4,$E$5:$H$171,2,0)</f>
        <v>#N/A</v>
      </c>
      <c r="N22" t="e">
        <f>VLOOKUP($J22&amp;N$4,$E$5:$H$171,2,0)</f>
        <v>#N/A</v>
      </c>
      <c r="O22">
        <f>VLOOKUP($J22&amp;O$4,$E$5:$H$171,2,0)</f>
        <v>0</v>
      </c>
      <c r="P22">
        <f>VLOOKUP($J22&amp;P$4,$E$5:$H$171,2,0)</f>
        <v>0</v>
      </c>
      <c r="Q22" t="e">
        <f>VLOOKUP($J22&amp;Q$4,$E$5:$H$171,2,0)</f>
        <v>#N/A</v>
      </c>
      <c r="R22" t="e">
        <f>VLOOKUP($J22&amp;R$4,$E$5:$H$171,2,0)</f>
        <v>#N/A</v>
      </c>
      <c r="S22" t="e">
        <f>VLOOKUP($J22&amp;S$4,$E$5:$H$171,2,0)</f>
        <v>#N/A</v>
      </c>
      <c r="T22" s="2">
        <f t="array" ref="T22">MIN(IF(NOT(ISNA(K22:S22)),K22:S22))</f>
        <v>0</v>
      </c>
    </row>
    <row r="23" spans="1:20" x14ac:dyDescent="0.25">
      <c r="A23" t="s">
        <v>109</v>
      </c>
      <c r="B23" t="str">
        <f t="shared" si="0"/>
        <v>CLB5</v>
      </c>
      <c r="C23" t="str">
        <f t="shared" si="3"/>
        <v>1</v>
      </c>
      <c r="D23" t="str">
        <f t="shared" si="1"/>
        <v>2</v>
      </c>
      <c r="E23" t="str">
        <f t="shared" si="2"/>
        <v>CLB512</v>
      </c>
      <c r="F23">
        <f>VLOOKUP($A23,wt_data!$A$7:$S$173,15,0)</f>
        <v>1E-4</v>
      </c>
      <c r="G23">
        <f>VLOOKUP($A23,wt_data!$A$7:$S$173,14,0)</f>
        <v>0.169230769</v>
      </c>
      <c r="H23">
        <f>VLOOKUP($A23,wt_data!$A$7:$S$173,16,0)</f>
        <v>27.586206879999999</v>
      </c>
      <c r="J23" t="s">
        <v>234</v>
      </c>
      <c r="K23">
        <f>VLOOKUP($J23&amp;K$4,$E$5:$H$171,2,0)</f>
        <v>0</v>
      </c>
      <c r="L23">
        <f>VLOOKUP($J23&amp;L$4,$E$5:$H$171,2,0)</f>
        <v>0</v>
      </c>
      <c r="M23">
        <f>VLOOKUP($J23&amp;M$4,$E$5:$H$171,2,0)</f>
        <v>0</v>
      </c>
      <c r="N23">
        <f>VLOOKUP($J23&amp;N$4,$E$5:$H$171,2,0)</f>
        <v>0</v>
      </c>
      <c r="O23" t="e">
        <f>VLOOKUP($J23&amp;O$4,$E$5:$H$171,2,0)</f>
        <v>#N/A</v>
      </c>
      <c r="P23" t="e">
        <f>VLOOKUP($J23&amp;P$4,$E$5:$H$171,2,0)</f>
        <v>#N/A</v>
      </c>
      <c r="Q23" t="e">
        <f>VLOOKUP($J23&amp;Q$4,$E$5:$H$171,2,0)</f>
        <v>#N/A</v>
      </c>
      <c r="R23" t="e">
        <f>VLOOKUP($J23&amp;R$4,$E$5:$H$171,2,0)</f>
        <v>#N/A</v>
      </c>
      <c r="S23" t="e">
        <f>VLOOKUP($J23&amp;S$4,$E$5:$H$171,2,0)</f>
        <v>#N/A</v>
      </c>
      <c r="T23" s="2">
        <f t="array" ref="T23">MIN(IF(NOT(ISNA(K23:S23)),K23:S23))</f>
        <v>0</v>
      </c>
    </row>
    <row r="24" spans="1:20" x14ac:dyDescent="0.25">
      <c r="A24" t="s">
        <v>32</v>
      </c>
      <c r="B24" t="str">
        <f t="shared" si="0"/>
        <v>CLN2</v>
      </c>
      <c r="C24" t="str">
        <f t="shared" si="3"/>
        <v>2</v>
      </c>
      <c r="D24" t="str">
        <f t="shared" si="1"/>
        <v>1</v>
      </c>
      <c r="E24" t="str">
        <f t="shared" si="2"/>
        <v>CLN221</v>
      </c>
      <c r="F24">
        <f>VLOOKUP($A24,wt_data!$A$7:$S$173,15,0)</f>
        <v>0</v>
      </c>
      <c r="G24">
        <f>VLOOKUP($A24,wt_data!$A$7:$S$173,14,0)</f>
        <v>0.17241379300000001</v>
      </c>
      <c r="H24">
        <f>VLOOKUP($A24,wt_data!$A$7:$S$173,16,0)</f>
        <v>6.8965517199999997</v>
      </c>
      <c r="J24" t="s">
        <v>238</v>
      </c>
      <c r="K24" t="e">
        <f>VLOOKUP($J24&amp;K$4,$E$5:$H$171,2,0)</f>
        <v>#N/A</v>
      </c>
      <c r="L24" t="e">
        <f>VLOOKUP($J24&amp;L$4,$E$5:$H$171,2,0)</f>
        <v>#N/A</v>
      </c>
      <c r="M24" t="e">
        <f>VLOOKUP($J24&amp;M$4,$E$5:$H$171,2,0)</f>
        <v>#N/A</v>
      </c>
      <c r="N24" t="e">
        <f>VLOOKUP($J24&amp;N$4,$E$5:$H$171,2,0)</f>
        <v>#N/A</v>
      </c>
      <c r="O24" t="e">
        <f>VLOOKUP($J24&amp;O$4,$E$5:$H$171,2,0)</f>
        <v>#N/A</v>
      </c>
      <c r="P24" t="e">
        <f>VLOOKUP($J24&amp;P$4,$E$5:$H$171,2,0)</f>
        <v>#N/A</v>
      </c>
      <c r="Q24">
        <f>VLOOKUP($J24&amp;Q$4,$E$5:$H$171,2,0)</f>
        <v>1E-4</v>
      </c>
      <c r="R24">
        <f>VLOOKUP($J24&amp;R$4,$E$5:$H$171,2,0)</f>
        <v>0</v>
      </c>
      <c r="S24">
        <f>VLOOKUP($J24&amp;S$4,$E$5:$H$171,2,0)</f>
        <v>0.27729999999999999</v>
      </c>
      <c r="T24" s="2">
        <f t="array" ref="T24">MIN(IF(NOT(ISNA(K24:S24)),K24:S24))</f>
        <v>0</v>
      </c>
    </row>
    <row r="25" spans="1:20" x14ac:dyDescent="0.25">
      <c r="A25" t="s">
        <v>33</v>
      </c>
      <c r="B25" t="str">
        <f t="shared" si="0"/>
        <v>CLN2</v>
      </c>
      <c r="C25" t="str">
        <f t="shared" si="3"/>
        <v>2</v>
      </c>
      <c r="D25" t="str">
        <f t="shared" si="1"/>
        <v>2</v>
      </c>
      <c r="E25" t="str">
        <f t="shared" si="2"/>
        <v>CLN222</v>
      </c>
      <c r="F25">
        <f>VLOOKUP($A25,wt_data!$A$7:$S$173,15,0)</f>
        <v>0</v>
      </c>
      <c r="G25">
        <f>VLOOKUP($A25,wt_data!$A$7:$S$173,14,0)</f>
        <v>0.165242165</v>
      </c>
      <c r="H25">
        <f>VLOOKUP($A25,wt_data!$A$7:$S$173,16,0)</f>
        <v>20.689655160000001</v>
      </c>
      <c r="J25" t="s">
        <v>239</v>
      </c>
      <c r="K25">
        <f>VLOOKUP($J25&amp;K$4,$E$5:$H$171,2,0)</f>
        <v>0</v>
      </c>
      <c r="L25">
        <f>VLOOKUP($J25&amp;L$4,$E$5:$H$171,2,0)</f>
        <v>1E-3</v>
      </c>
      <c r="M25" t="e">
        <f>VLOOKUP($J25&amp;M$4,$E$5:$H$171,2,0)</f>
        <v>#N/A</v>
      </c>
      <c r="N25" t="e">
        <f>VLOOKUP($J25&amp;N$4,$E$5:$H$171,2,0)</f>
        <v>#N/A</v>
      </c>
      <c r="O25" t="e">
        <f>VLOOKUP($J25&amp;O$4,$E$5:$H$171,2,0)</f>
        <v>#N/A</v>
      </c>
      <c r="P25" t="e">
        <f>VLOOKUP($J25&amp;P$4,$E$5:$H$171,2,0)</f>
        <v>#N/A</v>
      </c>
      <c r="Q25" t="e">
        <f>VLOOKUP($J25&amp;Q$4,$E$5:$H$171,2,0)</f>
        <v>#N/A</v>
      </c>
      <c r="R25" t="e">
        <f>VLOOKUP($J25&amp;R$4,$E$5:$H$171,2,0)</f>
        <v>#N/A</v>
      </c>
      <c r="S25" t="e">
        <f>VLOOKUP($J25&amp;S$4,$E$5:$H$171,2,0)</f>
        <v>#N/A</v>
      </c>
      <c r="T25" s="2">
        <f t="array" ref="T25">MIN(IF(NOT(ISNA(K25:S25)),K25:S25))</f>
        <v>0</v>
      </c>
    </row>
    <row r="26" spans="1:20" x14ac:dyDescent="0.25">
      <c r="A26" t="s">
        <v>148</v>
      </c>
      <c r="B26" t="str">
        <f t="shared" si="0"/>
        <v>FHL1</v>
      </c>
      <c r="C26" t="str">
        <f t="shared" si="3"/>
        <v>1</v>
      </c>
      <c r="D26" t="str">
        <f t="shared" si="1"/>
        <v>1</v>
      </c>
      <c r="E26" t="str">
        <f t="shared" si="2"/>
        <v>FHL111</v>
      </c>
      <c r="F26">
        <f>VLOOKUP($A26,wt_data!$A$7:$S$173,15,0)</f>
        <v>1.1599999999999999E-2</v>
      </c>
      <c r="G26">
        <f>VLOOKUP($A26,wt_data!$A$7:$S$173,14,0)</f>
        <v>0.28095238099999997</v>
      </c>
      <c r="H26">
        <f>VLOOKUP($A26,wt_data!$A$7:$S$173,16,0)</f>
        <v>62.068965480000003</v>
      </c>
      <c r="J26" t="s">
        <v>197</v>
      </c>
      <c r="K26" t="e">
        <f>VLOOKUP($J26&amp;K$4,$E$5:$H$171,2,0)</f>
        <v>#N/A</v>
      </c>
      <c r="L26" t="e">
        <f>VLOOKUP($J26&amp;L$4,$E$5:$H$171,2,0)</f>
        <v>#N/A</v>
      </c>
      <c r="M26" t="e">
        <f>VLOOKUP($J26&amp;M$4,$E$5:$H$171,2,0)</f>
        <v>#N/A</v>
      </c>
      <c r="N26" t="e">
        <f>VLOOKUP($J26&amp;N$4,$E$5:$H$171,2,0)</f>
        <v>#N/A</v>
      </c>
      <c r="O26" t="e">
        <f>VLOOKUP($J26&amp;O$4,$E$5:$H$171,2,0)</f>
        <v>#N/A</v>
      </c>
      <c r="P26" t="e">
        <f>VLOOKUP($J26&amp;P$4,$E$5:$H$171,2,0)</f>
        <v>#N/A</v>
      </c>
      <c r="Q26">
        <f>VLOOKUP($J26&amp;Q$4,$E$5:$H$171,2,0)</f>
        <v>2.0000000000000001E-4</v>
      </c>
      <c r="R26">
        <f>VLOOKUP($J26&amp;R$4,$E$5:$H$171,2,0)</f>
        <v>4.0000000000000002E-4</v>
      </c>
      <c r="S26">
        <f>VLOOKUP($J26&amp;S$4,$E$5:$H$171,2,0)</f>
        <v>5.9999999999999995E-4</v>
      </c>
      <c r="T26" s="2">
        <f t="array" ref="T26">MIN(IF(NOT(ISNA(K26:S26)),K26:S26))</f>
        <v>2.0000000000000001E-4</v>
      </c>
    </row>
    <row r="27" spans="1:20" x14ac:dyDescent="0.25">
      <c r="A27" t="s">
        <v>132</v>
      </c>
      <c r="B27" t="str">
        <f t="shared" si="0"/>
        <v>FHL1</v>
      </c>
      <c r="C27" t="str">
        <f t="shared" si="3"/>
        <v>1</v>
      </c>
      <c r="D27" t="str">
        <f t="shared" si="1"/>
        <v>2</v>
      </c>
      <c r="E27" t="str">
        <f t="shared" si="2"/>
        <v>FHL112</v>
      </c>
      <c r="F27">
        <f>VLOOKUP($A27,wt_data!$A$7:$S$173,15,0)</f>
        <v>1.5E-3</v>
      </c>
      <c r="G27">
        <f>VLOOKUP($A27,wt_data!$A$7:$S$173,14,0)</f>
        <v>0.24501424499999999</v>
      </c>
      <c r="H27">
        <f>VLOOKUP($A27,wt_data!$A$7:$S$173,16,0)</f>
        <v>20.689655160000001</v>
      </c>
      <c r="J27" t="s">
        <v>209</v>
      </c>
      <c r="K27">
        <f>VLOOKUP($J27&amp;K$4,$E$5:$H$171,2,0)</f>
        <v>2.0000000000000001E-4</v>
      </c>
      <c r="L27">
        <f>VLOOKUP($J27&amp;L$4,$E$5:$H$171,2,0)</f>
        <v>0.86539999999999995</v>
      </c>
      <c r="M27" t="e">
        <f>VLOOKUP($J27&amp;M$4,$E$5:$H$171,2,0)</f>
        <v>#N/A</v>
      </c>
      <c r="N27" t="e">
        <f>VLOOKUP($J27&amp;N$4,$E$5:$H$171,2,0)</f>
        <v>#N/A</v>
      </c>
      <c r="O27" t="e">
        <f>VLOOKUP($J27&amp;O$4,$E$5:$H$171,2,0)</f>
        <v>#N/A</v>
      </c>
      <c r="P27" t="e">
        <f>VLOOKUP($J27&amp;P$4,$E$5:$H$171,2,0)</f>
        <v>#N/A</v>
      </c>
      <c r="Q27" t="e">
        <f>VLOOKUP($J27&amp;Q$4,$E$5:$H$171,2,0)</f>
        <v>#N/A</v>
      </c>
      <c r="R27" t="e">
        <f>VLOOKUP($J27&amp;R$4,$E$5:$H$171,2,0)</f>
        <v>#N/A</v>
      </c>
      <c r="S27" t="e">
        <f>VLOOKUP($J27&amp;S$4,$E$5:$H$171,2,0)</f>
        <v>#N/A</v>
      </c>
      <c r="T27" s="2">
        <f t="array" ref="T27">MIN(IF(NOT(ISNA(K27:S27)),K27:S27))</f>
        <v>2.0000000000000001E-4</v>
      </c>
    </row>
    <row r="28" spans="1:20" x14ac:dyDescent="0.25">
      <c r="A28" t="s">
        <v>113</v>
      </c>
      <c r="B28" t="str">
        <f t="shared" si="0"/>
        <v>FHL1</v>
      </c>
      <c r="C28" t="str">
        <f t="shared" si="3"/>
        <v>2</v>
      </c>
      <c r="D28" t="str">
        <f t="shared" si="1"/>
        <v>1</v>
      </c>
      <c r="E28" t="str">
        <f t="shared" si="2"/>
        <v>FHL121</v>
      </c>
      <c r="F28">
        <f>VLOOKUP($A28,wt_data!$A$7:$S$173,15,0)</f>
        <v>2.0000000000000001E-4</v>
      </c>
      <c r="G28">
        <f>VLOOKUP($A28,wt_data!$A$7:$S$173,14,0)</f>
        <v>0.205263158</v>
      </c>
      <c r="H28">
        <f>VLOOKUP($A28,wt_data!$A$7:$S$173,16,0)</f>
        <v>68.965517199999994</v>
      </c>
      <c r="J28" t="s">
        <v>207</v>
      </c>
      <c r="K28">
        <f>VLOOKUP($J28&amp;K$4,$E$5:$H$171,2,0)</f>
        <v>0.14099999999999999</v>
      </c>
      <c r="L28">
        <f>VLOOKUP($J28&amp;L$4,$E$5:$H$171,2,0)</f>
        <v>2.9999999999999997E-4</v>
      </c>
      <c r="M28" t="e">
        <f>VLOOKUP($J28&amp;M$4,$E$5:$H$171,2,0)</f>
        <v>#N/A</v>
      </c>
      <c r="N28" t="e">
        <f>VLOOKUP($J28&amp;N$4,$E$5:$H$171,2,0)</f>
        <v>#N/A</v>
      </c>
      <c r="O28" t="e">
        <f>VLOOKUP($J28&amp;O$4,$E$5:$H$171,2,0)</f>
        <v>#N/A</v>
      </c>
      <c r="P28" t="e">
        <f>VLOOKUP($J28&amp;P$4,$E$5:$H$171,2,0)</f>
        <v>#N/A</v>
      </c>
      <c r="Q28" t="e">
        <f>VLOOKUP($J28&amp;Q$4,$E$5:$H$171,2,0)</f>
        <v>#N/A</v>
      </c>
      <c r="R28" t="e">
        <f>VLOOKUP($J28&amp;R$4,$E$5:$H$171,2,0)</f>
        <v>#N/A</v>
      </c>
      <c r="S28" t="e">
        <f>VLOOKUP($J28&amp;S$4,$E$5:$H$171,2,0)</f>
        <v>#N/A</v>
      </c>
      <c r="T28" s="2">
        <f t="array" ref="T28">MIN(IF(NOT(ISNA(K28:S28)),K28:S28))</f>
        <v>2.9999999999999997E-4</v>
      </c>
    </row>
    <row r="29" spans="1:20" x14ac:dyDescent="0.25">
      <c r="A29" t="s">
        <v>34</v>
      </c>
      <c r="B29" t="str">
        <f t="shared" si="0"/>
        <v>FHL1</v>
      </c>
      <c r="C29" t="str">
        <f t="shared" si="3"/>
        <v>2</v>
      </c>
      <c r="D29" t="str">
        <f t="shared" si="1"/>
        <v>2</v>
      </c>
      <c r="E29" t="str">
        <f t="shared" si="2"/>
        <v>FHL122</v>
      </c>
      <c r="F29">
        <f>VLOOKUP($A29,wt_data!$A$7:$S$173,15,0)</f>
        <v>0</v>
      </c>
      <c r="G29">
        <f>VLOOKUP($A29,wt_data!$A$7:$S$173,14,0)</f>
        <v>0.18478260899999999</v>
      </c>
      <c r="H29">
        <f>VLOOKUP($A29,wt_data!$A$7:$S$173,16,0)</f>
        <v>41.379310320000002</v>
      </c>
      <c r="J29" t="s">
        <v>232</v>
      </c>
      <c r="K29" t="e">
        <f>VLOOKUP($J29&amp;K$4,$E$5:$H$171,2,0)</f>
        <v>#N/A</v>
      </c>
      <c r="L29" t="e">
        <f>VLOOKUP($J29&amp;L$4,$E$5:$H$171,2,0)</f>
        <v>#N/A</v>
      </c>
      <c r="M29">
        <f>VLOOKUP($J29&amp;M$4,$E$5:$H$171,2,0)</f>
        <v>8.0000000000000004E-4</v>
      </c>
      <c r="N29">
        <f>VLOOKUP($J29&amp;N$4,$E$5:$H$171,2,0)</f>
        <v>2.3E-2</v>
      </c>
      <c r="O29" t="e">
        <f>VLOOKUP($J29&amp;O$4,$E$5:$H$171,2,0)</f>
        <v>#N/A</v>
      </c>
      <c r="P29" t="e">
        <f>VLOOKUP($J29&amp;P$4,$E$5:$H$171,2,0)</f>
        <v>#N/A</v>
      </c>
      <c r="Q29" t="e">
        <f>VLOOKUP($J29&amp;Q$4,$E$5:$H$171,2,0)</f>
        <v>#N/A</v>
      </c>
      <c r="R29" t="e">
        <f>VLOOKUP($J29&amp;R$4,$E$5:$H$171,2,0)</f>
        <v>#N/A</v>
      </c>
      <c r="S29" t="e">
        <f>VLOOKUP($J29&amp;S$4,$E$5:$H$171,2,0)</f>
        <v>#N/A</v>
      </c>
      <c r="T29" s="2">
        <f t="array" ref="T29">MIN(IF(NOT(ISNA(K29:S29)),K29:S29))</f>
        <v>8.0000000000000004E-4</v>
      </c>
    </row>
    <row r="30" spans="1:20" x14ac:dyDescent="0.25">
      <c r="A30" t="s">
        <v>154</v>
      </c>
      <c r="B30" t="str">
        <f t="shared" si="0"/>
        <v>FKH1</v>
      </c>
      <c r="C30" t="str">
        <f t="shared" si="3"/>
        <v>1</v>
      </c>
      <c r="D30" t="str">
        <f t="shared" si="1"/>
        <v>1</v>
      </c>
      <c r="E30" t="str">
        <f t="shared" si="2"/>
        <v>FKH111</v>
      </c>
      <c r="F30">
        <f>VLOOKUP($A30,wt_data!$A$7:$S$173,15,0)</f>
        <v>0.14099999999999999</v>
      </c>
      <c r="G30">
        <f>VLOOKUP($A30,wt_data!$A$7:$S$173,14,0)</f>
        <v>0.34210526299999999</v>
      </c>
      <c r="H30">
        <f>VLOOKUP($A30,wt_data!$A$7:$S$173,16,0)</f>
        <v>68.965517199999994</v>
      </c>
      <c r="J30" t="s">
        <v>192</v>
      </c>
      <c r="K30">
        <f>VLOOKUP($J30&amp;K$4,$E$5:$H$171,2,0)</f>
        <v>8.9999999999999998E-4</v>
      </c>
      <c r="L30">
        <f>VLOOKUP($J30&amp;L$4,$E$5:$H$171,2,0)</f>
        <v>2.5999999999999999E-3</v>
      </c>
      <c r="M30" t="e">
        <f>VLOOKUP($J30&amp;M$4,$E$5:$H$171,2,0)</f>
        <v>#N/A</v>
      </c>
      <c r="N30" t="e">
        <f>VLOOKUP($J30&amp;N$4,$E$5:$H$171,2,0)</f>
        <v>#N/A</v>
      </c>
      <c r="O30" t="e">
        <f>VLOOKUP($J30&amp;O$4,$E$5:$H$171,2,0)</f>
        <v>#N/A</v>
      </c>
      <c r="P30" t="e">
        <f>VLOOKUP($J30&amp;P$4,$E$5:$H$171,2,0)</f>
        <v>#N/A</v>
      </c>
      <c r="Q30" t="e">
        <f>VLOOKUP($J30&amp;Q$4,$E$5:$H$171,2,0)</f>
        <v>#N/A</v>
      </c>
      <c r="R30" t="e">
        <f>VLOOKUP($J30&amp;R$4,$E$5:$H$171,2,0)</f>
        <v>#N/A</v>
      </c>
      <c r="S30" t="e">
        <f>VLOOKUP($J30&amp;S$4,$E$5:$H$171,2,0)</f>
        <v>#N/A</v>
      </c>
      <c r="T30" s="2">
        <f t="array" ref="T30">MIN(IF(NOT(ISNA(K30:S30)),K30:S30))</f>
        <v>8.9999999999999998E-4</v>
      </c>
    </row>
    <row r="31" spans="1:20" x14ac:dyDescent="0.25">
      <c r="A31" t="s">
        <v>118</v>
      </c>
      <c r="B31" t="str">
        <f t="shared" si="0"/>
        <v>FKH1</v>
      </c>
      <c r="C31" t="str">
        <f t="shared" si="3"/>
        <v>1</v>
      </c>
      <c r="D31" t="str">
        <f t="shared" si="1"/>
        <v>2</v>
      </c>
      <c r="E31" t="str">
        <f t="shared" si="2"/>
        <v>FKH112</v>
      </c>
      <c r="F31">
        <f>VLOOKUP($A31,wt_data!$A$7:$S$173,15,0)</f>
        <v>2.9999999999999997E-4</v>
      </c>
      <c r="G31">
        <f>VLOOKUP($A31,wt_data!$A$7:$S$173,14,0)</f>
        <v>0.20370370400000001</v>
      </c>
      <c r="H31">
        <f>VLOOKUP($A31,wt_data!$A$7:$S$173,16,0)</f>
        <v>13.793103439999999</v>
      </c>
      <c r="J31" t="s">
        <v>221</v>
      </c>
      <c r="K31" t="e">
        <f>VLOOKUP($J31&amp;K$4,$E$5:$H$171,2,0)</f>
        <v>#N/A</v>
      </c>
      <c r="L31" t="e">
        <f>VLOOKUP($J31&amp;L$4,$E$5:$H$171,2,0)</f>
        <v>#N/A</v>
      </c>
      <c r="M31">
        <f>VLOOKUP($J31&amp;M$4,$E$5:$H$171,2,0)</f>
        <v>2.5999999999999999E-3</v>
      </c>
      <c r="N31">
        <f>VLOOKUP($J31&amp;N$4,$E$5:$H$171,2,0)</f>
        <v>1.2999999999999999E-3</v>
      </c>
      <c r="O31" t="e">
        <f>VLOOKUP($J31&amp;O$4,$E$5:$H$171,2,0)</f>
        <v>#N/A</v>
      </c>
      <c r="P31" t="e">
        <f>VLOOKUP($J31&amp;P$4,$E$5:$H$171,2,0)</f>
        <v>#N/A</v>
      </c>
      <c r="Q31" t="e">
        <f>VLOOKUP($J31&amp;Q$4,$E$5:$H$171,2,0)</f>
        <v>#N/A</v>
      </c>
      <c r="R31" t="e">
        <f>VLOOKUP($J31&amp;R$4,$E$5:$H$171,2,0)</f>
        <v>#N/A</v>
      </c>
      <c r="S31" t="e">
        <f>VLOOKUP($J31&amp;S$4,$E$5:$H$171,2,0)</f>
        <v>#N/A</v>
      </c>
      <c r="T31" s="2">
        <f t="array" ref="T31">MIN(IF(NOT(ISNA(K31:S31)),K31:S31))</f>
        <v>1.2999999999999999E-3</v>
      </c>
    </row>
    <row r="32" spans="1:20" x14ac:dyDescent="0.25">
      <c r="A32" t="s">
        <v>134</v>
      </c>
      <c r="B32" t="str">
        <f t="shared" si="0"/>
        <v>FKH2</v>
      </c>
      <c r="C32" t="str">
        <f t="shared" si="3"/>
        <v>1</v>
      </c>
      <c r="D32" t="str">
        <f t="shared" si="1"/>
        <v>1</v>
      </c>
      <c r="E32" t="str">
        <f t="shared" si="2"/>
        <v>FKH211</v>
      </c>
      <c r="F32">
        <f>VLOOKUP($A32,wt_data!$A$7:$S$173,15,0)</f>
        <v>2.8999999999999998E-3</v>
      </c>
      <c r="G32">
        <f>VLOOKUP($A32,wt_data!$A$7:$S$173,14,0)</f>
        <v>0.252631579</v>
      </c>
      <c r="H32">
        <f>VLOOKUP($A32,wt_data!$A$7:$S$173,16,0)</f>
        <v>68.965517199999994</v>
      </c>
      <c r="J32" t="s">
        <v>208</v>
      </c>
      <c r="K32">
        <f>VLOOKUP($J32&amp;K$4,$E$5:$H$171,2,0)</f>
        <v>2.8999999999999998E-3</v>
      </c>
      <c r="L32">
        <f>VLOOKUP($J32&amp;L$4,$E$5:$H$171,2,0)</f>
        <v>1.0999999999999999E-2</v>
      </c>
      <c r="M32" t="e">
        <f>VLOOKUP($J32&amp;M$4,$E$5:$H$171,2,0)</f>
        <v>#N/A</v>
      </c>
      <c r="N32" t="e">
        <f>VLOOKUP($J32&amp;N$4,$E$5:$H$171,2,0)</f>
        <v>#N/A</v>
      </c>
      <c r="O32" t="e">
        <f>VLOOKUP($J32&amp;O$4,$E$5:$H$171,2,0)</f>
        <v>#N/A</v>
      </c>
      <c r="P32" t="e">
        <f>VLOOKUP($J32&amp;P$4,$E$5:$H$171,2,0)</f>
        <v>#N/A</v>
      </c>
      <c r="Q32" t="e">
        <f>VLOOKUP($J32&amp;Q$4,$E$5:$H$171,2,0)</f>
        <v>#N/A</v>
      </c>
      <c r="R32" t="e">
        <f>VLOOKUP($J32&amp;R$4,$E$5:$H$171,2,0)</f>
        <v>#N/A</v>
      </c>
      <c r="S32" t="e">
        <f>VLOOKUP($J32&amp;S$4,$E$5:$H$171,2,0)</f>
        <v>#N/A</v>
      </c>
      <c r="T32" s="2">
        <f t="array" ref="T32">MIN(IF(NOT(ISNA(K32:S32)),K32:S32))</f>
        <v>2.8999999999999998E-3</v>
      </c>
    </row>
    <row r="33" spans="1:20" x14ac:dyDescent="0.25">
      <c r="A33" t="s">
        <v>147</v>
      </c>
      <c r="B33" t="str">
        <f t="shared" si="0"/>
        <v>FKH2</v>
      </c>
      <c r="C33" t="str">
        <f t="shared" si="3"/>
        <v>1</v>
      </c>
      <c r="D33" t="str">
        <f t="shared" si="1"/>
        <v>2</v>
      </c>
      <c r="E33" t="str">
        <f t="shared" si="2"/>
        <v>FKH212</v>
      </c>
      <c r="F33">
        <f>VLOOKUP($A33,wt_data!$A$7:$S$173,15,0)</f>
        <v>1.0999999999999999E-2</v>
      </c>
      <c r="G33">
        <f>VLOOKUP($A33,wt_data!$A$7:$S$173,14,0)</f>
        <v>0.27384615400000001</v>
      </c>
      <c r="H33">
        <f>VLOOKUP($A33,wt_data!$A$7:$S$173,16,0)</f>
        <v>27.586206879999999</v>
      </c>
      <c r="J33" t="s">
        <v>212</v>
      </c>
      <c r="K33" t="e">
        <f>VLOOKUP($J33&amp;K$4,$E$5:$H$171,2,0)</f>
        <v>#N/A</v>
      </c>
      <c r="L33" t="e">
        <f>VLOOKUP($J33&amp;L$4,$E$5:$H$171,2,0)</f>
        <v>#N/A</v>
      </c>
      <c r="M33">
        <f>VLOOKUP($J33&amp;M$4,$E$5:$H$171,2,0)</f>
        <v>4.3E-3</v>
      </c>
      <c r="N33">
        <f>VLOOKUP($J33&amp;N$4,$E$5:$H$171,2,0)</f>
        <v>0.33079999999999998</v>
      </c>
      <c r="O33" t="e">
        <f>VLOOKUP($J33&amp;O$4,$E$5:$H$171,2,0)</f>
        <v>#N/A</v>
      </c>
      <c r="P33" t="e">
        <f>VLOOKUP($J33&amp;P$4,$E$5:$H$171,2,0)</f>
        <v>#N/A</v>
      </c>
      <c r="Q33" t="e">
        <f>VLOOKUP($J33&amp;Q$4,$E$5:$H$171,2,0)</f>
        <v>#N/A</v>
      </c>
      <c r="R33" t="e">
        <f>VLOOKUP($J33&amp;R$4,$E$5:$H$171,2,0)</f>
        <v>#N/A</v>
      </c>
      <c r="S33" t="e">
        <f>VLOOKUP($J33&amp;S$4,$E$5:$H$171,2,0)</f>
        <v>#N/A</v>
      </c>
      <c r="T33" s="2">
        <f t="array" ref="T33">MIN(IF(NOT(ISNA(K33:S33)),K33:S33))</f>
        <v>4.3E-3</v>
      </c>
    </row>
    <row r="34" spans="1:20" x14ac:dyDescent="0.25">
      <c r="A34" t="s">
        <v>114</v>
      </c>
      <c r="B34" t="str">
        <f t="shared" si="0"/>
        <v>GAT1</v>
      </c>
      <c r="C34" t="str">
        <f t="shared" si="3"/>
        <v>1</v>
      </c>
      <c r="D34" t="str">
        <f t="shared" si="1"/>
        <v>1</v>
      </c>
      <c r="E34" t="str">
        <f t="shared" si="2"/>
        <v>GAT111</v>
      </c>
      <c r="F34">
        <f>VLOOKUP($A34,wt_data!$A$7:$S$173,15,0)</f>
        <v>2.0000000000000001E-4</v>
      </c>
      <c r="G34">
        <f>VLOOKUP($A34,wt_data!$A$7:$S$173,14,0)</f>
        <v>0.213675214</v>
      </c>
      <c r="H34">
        <f>VLOOKUP($A34,wt_data!$A$7:$S$173,16,0)</f>
        <v>20.689655160000001</v>
      </c>
      <c r="J34" t="s">
        <v>227</v>
      </c>
      <c r="K34">
        <f>VLOOKUP($J34&amp;K$4,$E$5:$H$171,2,0)</f>
        <v>9.7999999999999997E-3</v>
      </c>
      <c r="L34">
        <f>VLOOKUP($J34&amp;L$4,$E$5:$H$171,2,0)</f>
        <v>8.8000000000000005E-3</v>
      </c>
      <c r="M34">
        <f>VLOOKUP($J34&amp;M$4,$E$5:$H$171,2,0)</f>
        <v>9.9099999999999994E-2</v>
      </c>
      <c r="N34">
        <f>VLOOKUP($J34&amp;N$4,$E$5:$H$171,2,0)</f>
        <v>2.41E-2</v>
      </c>
      <c r="O34" t="e">
        <f>VLOOKUP($J34&amp;O$4,$E$5:$H$171,2,0)</f>
        <v>#N/A</v>
      </c>
      <c r="P34" t="e">
        <f>VLOOKUP($J34&amp;P$4,$E$5:$H$171,2,0)</f>
        <v>#N/A</v>
      </c>
      <c r="Q34" t="e">
        <f>VLOOKUP($J34&amp;Q$4,$E$5:$H$171,2,0)</f>
        <v>#N/A</v>
      </c>
      <c r="R34" t="e">
        <f>VLOOKUP($J34&amp;R$4,$E$5:$H$171,2,0)</f>
        <v>#N/A</v>
      </c>
      <c r="S34" t="e">
        <f>VLOOKUP($J34&amp;S$4,$E$5:$H$171,2,0)</f>
        <v>#N/A</v>
      </c>
      <c r="T34" s="2">
        <f t="array" ref="T34">MIN(IF(NOT(ISNA(K34:S34)),K34:S34))</f>
        <v>8.8000000000000005E-3</v>
      </c>
    </row>
    <row r="35" spans="1:20" x14ac:dyDescent="0.25">
      <c r="A35" t="s">
        <v>184</v>
      </c>
      <c r="B35" t="str">
        <f t="shared" si="0"/>
        <v>GAT1</v>
      </c>
      <c r="C35" t="str">
        <f t="shared" si="3"/>
        <v>1</v>
      </c>
      <c r="D35" t="str">
        <f t="shared" si="1"/>
        <v>2</v>
      </c>
      <c r="E35" t="str">
        <f t="shared" si="2"/>
        <v>GAT112</v>
      </c>
      <c r="F35">
        <f>VLOOKUP($A35,wt_data!$A$7:$S$173,15,0)</f>
        <v>0.86539999999999995</v>
      </c>
      <c r="G35">
        <f>VLOOKUP($A35,wt_data!$A$7:$S$173,14,0)</f>
        <v>0.43115942000000002</v>
      </c>
      <c r="H35">
        <f>VLOOKUP($A35,wt_data!$A$7:$S$173,16,0)</f>
        <v>41.379310320000002</v>
      </c>
      <c r="J35" t="s">
        <v>213</v>
      </c>
      <c r="K35">
        <f>VLOOKUP($J35&amp;K$4,$E$5:$H$171,2,0)</f>
        <v>1.3899999999999999E-2</v>
      </c>
      <c r="L35">
        <f>VLOOKUP($J35&amp;L$4,$E$5:$H$171,2,0)</f>
        <v>0.36420000000000002</v>
      </c>
      <c r="M35" t="e">
        <f>VLOOKUP($J35&amp;M$4,$E$5:$H$171,2,0)</f>
        <v>#N/A</v>
      </c>
      <c r="N35" t="e">
        <f>VLOOKUP($J35&amp;N$4,$E$5:$H$171,2,0)</f>
        <v>#N/A</v>
      </c>
      <c r="O35" t="e">
        <f>VLOOKUP($J35&amp;O$4,$E$5:$H$171,2,0)</f>
        <v>#N/A</v>
      </c>
      <c r="P35" t="e">
        <f>VLOOKUP($J35&amp;P$4,$E$5:$H$171,2,0)</f>
        <v>#N/A</v>
      </c>
      <c r="Q35" t="e">
        <f>VLOOKUP($J35&amp;Q$4,$E$5:$H$171,2,0)</f>
        <v>#N/A</v>
      </c>
      <c r="R35" t="e">
        <f>VLOOKUP($J35&amp;R$4,$E$5:$H$171,2,0)</f>
        <v>#N/A</v>
      </c>
      <c r="S35" t="e">
        <f>VLOOKUP($J35&amp;S$4,$E$5:$H$171,2,0)</f>
        <v>#N/A</v>
      </c>
      <c r="T35" s="2">
        <f t="array" ref="T35">MIN(IF(NOT(ISNA(K35:S35)),K35:S35))</f>
        <v>1.3899999999999999E-2</v>
      </c>
    </row>
    <row r="36" spans="1:20" x14ac:dyDescent="0.25">
      <c r="A36" t="s">
        <v>35</v>
      </c>
      <c r="B36" t="str">
        <f t="shared" si="0"/>
        <v>HCM1</v>
      </c>
      <c r="C36" t="str">
        <f t="shared" si="3"/>
        <v>1</v>
      </c>
      <c r="D36" t="str">
        <f t="shared" si="1"/>
        <v>1</v>
      </c>
      <c r="E36" t="str">
        <f t="shared" si="2"/>
        <v>HCM111</v>
      </c>
      <c r="F36">
        <f>VLOOKUP($A36,wt_data!$A$7:$S$173,15,0)</f>
        <v>0</v>
      </c>
      <c r="G36">
        <f>VLOOKUP($A36,wt_data!$A$7:$S$173,14,0)</f>
        <v>0.174712644</v>
      </c>
      <c r="H36">
        <f>VLOOKUP($A36,wt_data!$A$7:$S$173,16,0)</f>
        <v>0</v>
      </c>
      <c r="J36" t="s">
        <v>193</v>
      </c>
      <c r="K36">
        <f>VLOOKUP($J36&amp;K$4,$E$5:$H$171,2,0)</f>
        <v>0.54400000000000004</v>
      </c>
      <c r="L36">
        <f>VLOOKUP($J36&amp;L$4,$E$5:$H$171,2,0)</f>
        <v>0.25790000000000002</v>
      </c>
      <c r="M36">
        <f>VLOOKUP($J36&amp;M$4,$E$5:$H$171,2,0)</f>
        <v>0.62180000000000002</v>
      </c>
      <c r="N36">
        <f>VLOOKUP($J36&amp;N$4,$E$5:$H$171,2,0)</f>
        <v>0.46450000000000002</v>
      </c>
      <c r="O36" t="e">
        <f>VLOOKUP($J36&amp;O$4,$E$5:$H$171,2,0)</f>
        <v>#N/A</v>
      </c>
      <c r="P36" t="e">
        <f>VLOOKUP($J36&amp;P$4,$E$5:$H$171,2,0)</f>
        <v>#N/A</v>
      </c>
      <c r="Q36" t="e">
        <f>VLOOKUP($J36&amp;Q$4,$E$5:$H$171,2,0)</f>
        <v>#N/A</v>
      </c>
      <c r="R36" t="e">
        <f>VLOOKUP($J36&amp;R$4,$E$5:$H$171,2,0)</f>
        <v>#N/A</v>
      </c>
      <c r="S36" t="e">
        <f>VLOOKUP($J36&amp;S$4,$E$5:$H$171,2,0)</f>
        <v>#N/A</v>
      </c>
      <c r="T36" s="2">
        <f t="array" ref="T36">MIN(IF(NOT(ISNA(K36:S36)),K36:S36))</f>
        <v>0.25790000000000002</v>
      </c>
    </row>
    <row r="37" spans="1:20" x14ac:dyDescent="0.25">
      <c r="A37" t="s">
        <v>42</v>
      </c>
      <c r="B37" t="str">
        <f t="shared" si="0"/>
        <v>HCM1</v>
      </c>
      <c r="C37" t="str">
        <f t="shared" si="3"/>
        <v>1</v>
      </c>
      <c r="D37" t="str">
        <f t="shared" si="1"/>
        <v>2</v>
      </c>
      <c r="E37" t="str">
        <f t="shared" si="2"/>
        <v>HCM112</v>
      </c>
      <c r="F37">
        <f>VLOOKUP($A37,wt_data!$A$7:$S$173,15,0)</f>
        <v>0</v>
      </c>
      <c r="G37">
        <f>VLOOKUP($A37,wt_data!$A$7:$S$173,14,0)</f>
        <v>0.174876847</v>
      </c>
      <c r="H37">
        <f>VLOOKUP($A37,wt_data!$A$7:$S$173,16,0)</f>
        <v>6.8965517199999997</v>
      </c>
      <c r="J37" t="s">
        <v>216</v>
      </c>
      <c r="K37">
        <f>VLOOKUP($J37&amp;K$4,$E$5:$H$171,2,0)</f>
        <v>0.31430000000000002</v>
      </c>
      <c r="L37">
        <f>VLOOKUP($J37&amp;L$4,$E$5:$H$171,2,0)</f>
        <v>0.28339999999999999</v>
      </c>
      <c r="M37" t="e">
        <f>VLOOKUP($J37&amp;M$4,$E$5:$H$171,2,0)</f>
        <v>#N/A</v>
      </c>
      <c r="N37" t="e">
        <f>VLOOKUP($J37&amp;N$4,$E$5:$H$171,2,0)</f>
        <v>#N/A</v>
      </c>
      <c r="O37" t="e">
        <f>VLOOKUP($J37&amp;O$4,$E$5:$H$171,2,0)</f>
        <v>#N/A</v>
      </c>
      <c r="P37" t="e">
        <f>VLOOKUP($J37&amp;P$4,$E$5:$H$171,2,0)</f>
        <v>#N/A</v>
      </c>
      <c r="Q37" t="e">
        <f>VLOOKUP($J37&amp;Q$4,$E$5:$H$171,2,0)</f>
        <v>#N/A</v>
      </c>
      <c r="R37" t="e">
        <f>VLOOKUP($J37&amp;R$4,$E$5:$H$171,2,0)</f>
        <v>#N/A</v>
      </c>
      <c r="S37" t="e">
        <f>VLOOKUP($J37&amp;S$4,$E$5:$H$171,2,0)</f>
        <v>#N/A</v>
      </c>
      <c r="T37" s="2">
        <f t="array" ref="T37">MIN(IF(NOT(ISNA(K37:S37)),K37:S37))</f>
        <v>0.28339999999999999</v>
      </c>
    </row>
    <row r="38" spans="1:20" x14ac:dyDescent="0.25">
      <c r="A38" t="s">
        <v>43</v>
      </c>
      <c r="B38" t="str">
        <f t="shared" si="0"/>
        <v>HCM1</v>
      </c>
      <c r="C38" t="str">
        <f t="shared" si="3"/>
        <v>2</v>
      </c>
      <c r="D38" t="str">
        <f t="shared" si="1"/>
        <v>1</v>
      </c>
      <c r="E38" t="str">
        <f t="shared" si="2"/>
        <v>HCM121</v>
      </c>
      <c r="F38">
        <f>VLOOKUP($A38,wt_data!$A$7:$S$173,15,0)</f>
        <v>0</v>
      </c>
      <c r="G38">
        <f>VLOOKUP($A38,wt_data!$A$7:$S$173,14,0)</f>
        <v>0.14532019700000001</v>
      </c>
      <c r="H38">
        <f>VLOOKUP($A38,wt_data!$A$7:$S$173,16,0)</f>
        <v>6.8965517199999997</v>
      </c>
      <c r="T38" s="2"/>
    </row>
    <row r="39" spans="1:20" x14ac:dyDescent="0.25">
      <c r="A39" t="s">
        <v>46</v>
      </c>
      <c r="B39" t="str">
        <f t="shared" si="0"/>
        <v>HCM1</v>
      </c>
      <c r="C39" t="str">
        <f t="shared" si="3"/>
        <v>2</v>
      </c>
      <c r="D39" t="str">
        <f t="shared" si="1"/>
        <v>2</v>
      </c>
      <c r="E39" t="str">
        <f t="shared" si="2"/>
        <v>HCM122</v>
      </c>
      <c r="F39">
        <f>VLOOKUP($A39,wt_data!$A$7:$S$173,15,0)</f>
        <v>0</v>
      </c>
      <c r="G39">
        <f>VLOOKUP($A39,wt_data!$A$7:$S$173,14,0)</f>
        <v>0.11904761899999999</v>
      </c>
      <c r="H39">
        <f>VLOOKUP($A39,wt_data!$A$7:$S$173,16,0)</f>
        <v>13.793103439999999</v>
      </c>
      <c r="K39" s="1"/>
      <c r="L39" s="1"/>
      <c r="M39" s="1"/>
      <c r="N39" s="1"/>
      <c r="O39" s="1"/>
      <c r="P39" s="1"/>
      <c r="Q39" s="1"/>
      <c r="R39" s="1"/>
      <c r="S39" s="1"/>
      <c r="T39" s="2"/>
    </row>
    <row r="40" spans="1:20" ht="21" x14ac:dyDescent="0.35">
      <c r="A40" t="s">
        <v>136</v>
      </c>
      <c r="B40" t="str">
        <f t="shared" si="0"/>
        <v>IXR1</v>
      </c>
      <c r="C40" t="str">
        <f t="shared" si="3"/>
        <v>2</v>
      </c>
      <c r="D40" t="str">
        <f t="shared" si="1"/>
        <v>1</v>
      </c>
      <c r="E40" t="str">
        <f t="shared" si="2"/>
        <v>IXR121</v>
      </c>
      <c r="F40">
        <f>VLOOKUP($A40,wt_data!$A$7:$S$173,15,0)</f>
        <v>4.3E-3</v>
      </c>
      <c r="G40">
        <f>VLOOKUP($A40,wt_data!$A$7:$S$173,14,0)</f>
        <v>0.26190476200000001</v>
      </c>
      <c r="H40">
        <f>VLOOKUP($A40,wt_data!$A$7:$S$173,16,0)</f>
        <v>62.068965480000003</v>
      </c>
      <c r="J40" s="7" t="s">
        <v>264</v>
      </c>
      <c r="K40" s="7"/>
      <c r="L40" s="7"/>
      <c r="M40" s="7"/>
      <c r="N40" s="7"/>
      <c r="O40" s="7"/>
      <c r="P40" s="7"/>
      <c r="Q40" s="7"/>
      <c r="R40" s="7"/>
      <c r="S40" s="7"/>
      <c r="T40" s="2"/>
    </row>
    <row r="41" spans="1:20" x14ac:dyDescent="0.25">
      <c r="A41" t="s">
        <v>166</v>
      </c>
      <c r="B41" t="str">
        <f t="shared" si="0"/>
        <v>IXR1</v>
      </c>
      <c r="C41" t="str">
        <f t="shared" si="3"/>
        <v>2</v>
      </c>
      <c r="D41" t="str">
        <f t="shared" si="1"/>
        <v>2</v>
      </c>
      <c r="E41" t="str">
        <f t="shared" si="2"/>
        <v>IXR122</v>
      </c>
      <c r="F41">
        <f>VLOOKUP($A41,wt_data!$A$7:$S$173,15,0)</f>
        <v>0.33079999999999998</v>
      </c>
      <c r="G41">
        <f>VLOOKUP($A41,wt_data!$A$7:$S$173,14,0)</f>
        <v>0.37011494299999997</v>
      </c>
      <c r="H41">
        <f>VLOOKUP($A41,wt_data!$A$7:$S$173,16,0)</f>
        <v>0</v>
      </c>
      <c r="J41" s="5" t="s">
        <v>252</v>
      </c>
      <c r="K41" s="5">
        <v>11</v>
      </c>
      <c r="L41" s="5">
        <v>12</v>
      </c>
      <c r="M41" s="5">
        <v>21</v>
      </c>
      <c r="N41" s="5">
        <v>22</v>
      </c>
      <c r="O41" s="5">
        <v>31</v>
      </c>
      <c r="P41" s="5">
        <v>32</v>
      </c>
      <c r="Q41" s="5" t="s">
        <v>240</v>
      </c>
      <c r="R41" s="5" t="s">
        <v>241</v>
      </c>
      <c r="S41" s="5" t="s">
        <v>242</v>
      </c>
      <c r="T41" s="1"/>
    </row>
    <row r="42" spans="1:20" x14ac:dyDescent="0.25">
      <c r="A42" t="s">
        <v>149</v>
      </c>
      <c r="B42" t="str">
        <f t="shared" si="0"/>
        <v>MBP1</v>
      </c>
      <c r="C42" t="str">
        <f t="shared" si="3"/>
        <v>1</v>
      </c>
      <c r="D42" t="str">
        <f t="shared" si="1"/>
        <v>1</v>
      </c>
      <c r="E42" t="str">
        <f t="shared" si="2"/>
        <v>MBP111</v>
      </c>
      <c r="F42">
        <f>VLOOKUP($A42,wt_data!$A$7:$S$173,15,0)</f>
        <v>1.3899999999999999E-2</v>
      </c>
      <c r="G42">
        <f>VLOOKUP($A42,wt_data!$A$7:$S$173,14,0)</f>
        <v>0.28421052600000002</v>
      </c>
      <c r="H42">
        <f>VLOOKUP($A42,wt_data!$A$7:$S$173,16,0)</f>
        <v>68.965517199999994</v>
      </c>
      <c r="J42" t="s">
        <v>189</v>
      </c>
      <c r="K42">
        <f>VLOOKUP($J42&amp;K$41,$E$5:$H$171,3,0)</f>
        <v>0.141538462</v>
      </c>
      <c r="L42">
        <f>VLOOKUP($J42&amp;L$41,$E$5:$H$171,3,0)</f>
        <v>0.08</v>
      </c>
      <c r="M42">
        <f t="shared" ref="M42:S57" si="4">VLOOKUP($J42&amp;M$41,$E$5:$H$171,3,0)</f>
        <v>0.15</v>
      </c>
      <c r="N42">
        <f t="shared" si="4"/>
        <v>5.6980057000000001E-2</v>
      </c>
      <c r="O42" t="e">
        <f t="shared" si="4"/>
        <v>#N/A</v>
      </c>
      <c r="P42" t="e">
        <f t="shared" si="4"/>
        <v>#N/A</v>
      </c>
      <c r="Q42" t="e">
        <f t="shared" si="4"/>
        <v>#N/A</v>
      </c>
      <c r="R42" t="e">
        <f t="shared" si="4"/>
        <v>#N/A</v>
      </c>
      <c r="S42" t="e">
        <f t="shared" si="4"/>
        <v>#N/A</v>
      </c>
      <c r="T42" s="2"/>
    </row>
    <row r="43" spans="1:20" x14ac:dyDescent="0.25">
      <c r="A43" t="s">
        <v>180</v>
      </c>
      <c r="B43" t="str">
        <f t="shared" si="0"/>
        <v>MBP1</v>
      </c>
      <c r="C43" t="str">
        <f t="shared" si="3"/>
        <v>1</v>
      </c>
      <c r="D43" t="str">
        <f t="shared" si="1"/>
        <v>2</v>
      </c>
      <c r="E43" t="str">
        <f t="shared" si="2"/>
        <v>MBP112</v>
      </c>
      <c r="F43">
        <f>VLOOKUP($A43,wt_data!$A$7:$S$173,15,0)</f>
        <v>0.36420000000000002</v>
      </c>
      <c r="G43">
        <f>VLOOKUP($A43,wt_data!$A$7:$S$173,14,0)</f>
        <v>0.37471264399999998</v>
      </c>
      <c r="H43">
        <f>VLOOKUP($A43,wt_data!$A$7:$S$173,16,0)</f>
        <v>0</v>
      </c>
      <c r="J43" t="s">
        <v>190</v>
      </c>
      <c r="K43" t="e">
        <f t="shared" ref="K43:S74" si="5">VLOOKUP($J43&amp;K$41,$E$5:$H$171,3,0)</f>
        <v>#N/A</v>
      </c>
      <c r="L43" t="e">
        <f t="shared" si="5"/>
        <v>#N/A</v>
      </c>
      <c r="M43">
        <f t="shared" si="4"/>
        <v>8.1280788000000007E-2</v>
      </c>
      <c r="N43">
        <f t="shared" si="4"/>
        <v>0.12962963</v>
      </c>
      <c r="O43" t="e">
        <f t="shared" si="4"/>
        <v>#N/A</v>
      </c>
      <c r="P43" t="e">
        <f t="shared" si="4"/>
        <v>#N/A</v>
      </c>
      <c r="Q43" t="e">
        <f t="shared" si="4"/>
        <v>#N/A</v>
      </c>
      <c r="R43" t="e">
        <f t="shared" si="4"/>
        <v>#N/A</v>
      </c>
      <c r="S43" t="e">
        <f t="shared" si="4"/>
        <v>#N/A</v>
      </c>
      <c r="T43" s="2"/>
    </row>
    <row r="44" spans="1:20" x14ac:dyDescent="0.25">
      <c r="A44" t="s">
        <v>47</v>
      </c>
      <c r="B44" t="str">
        <f t="shared" si="0"/>
        <v>MCM1</v>
      </c>
      <c r="C44" t="str">
        <f t="shared" si="3"/>
        <v>1</v>
      </c>
      <c r="D44" t="str">
        <f t="shared" si="1"/>
        <v>1</v>
      </c>
      <c r="E44" t="str">
        <f t="shared" si="2"/>
        <v>MCM111</v>
      </c>
      <c r="F44">
        <f>VLOOKUP($A44,wt_data!$A$7:$S$173,15,0)</f>
        <v>0</v>
      </c>
      <c r="G44">
        <f>VLOOKUP($A44,wt_data!$A$7:$S$173,14,0)</f>
        <v>0.17230769200000001</v>
      </c>
      <c r="H44">
        <f>VLOOKUP($A44,wt_data!$A$7:$S$173,16,0)</f>
        <v>27.586206879999999</v>
      </c>
      <c r="J44" t="s">
        <v>196</v>
      </c>
      <c r="K44">
        <f t="shared" si="5"/>
        <v>0.243076923</v>
      </c>
      <c r="L44">
        <f t="shared" si="5"/>
        <v>8.3076922999999997E-2</v>
      </c>
      <c r="M44" t="e">
        <f t="shared" si="4"/>
        <v>#N/A</v>
      </c>
      <c r="N44" t="e">
        <f t="shared" si="4"/>
        <v>#N/A</v>
      </c>
      <c r="O44" t="e">
        <f t="shared" si="4"/>
        <v>#N/A</v>
      </c>
      <c r="P44" t="e">
        <f t="shared" si="4"/>
        <v>#N/A</v>
      </c>
      <c r="Q44" t="e">
        <f t="shared" si="4"/>
        <v>#N/A</v>
      </c>
      <c r="R44" t="e">
        <f t="shared" si="4"/>
        <v>#N/A</v>
      </c>
      <c r="S44" t="e">
        <f t="shared" si="4"/>
        <v>#N/A</v>
      </c>
      <c r="T44" s="2"/>
    </row>
    <row r="45" spans="1:20" x14ac:dyDescent="0.25">
      <c r="A45" t="s">
        <v>150</v>
      </c>
      <c r="B45" t="str">
        <f t="shared" si="0"/>
        <v>MCM1</v>
      </c>
      <c r="C45" t="str">
        <f t="shared" si="3"/>
        <v>1</v>
      </c>
      <c r="D45" t="str">
        <f t="shared" si="1"/>
        <v>2</v>
      </c>
      <c r="E45" t="str">
        <f t="shared" si="2"/>
        <v>MCM112</v>
      </c>
      <c r="F45">
        <f>VLOOKUP($A45,wt_data!$A$7:$S$173,15,0)</f>
        <v>1.8700000000000001E-2</v>
      </c>
      <c r="G45">
        <f>VLOOKUP($A45,wt_data!$A$7:$S$173,14,0)</f>
        <v>0.29195402300000001</v>
      </c>
      <c r="H45">
        <f>VLOOKUP($A45,wt_data!$A$7:$S$173,16,0)</f>
        <v>0</v>
      </c>
      <c r="J45" t="s">
        <v>198</v>
      </c>
      <c r="K45">
        <f t="shared" si="5"/>
        <v>0.16809116800000001</v>
      </c>
      <c r="L45">
        <f t="shared" si="5"/>
        <v>0.169230769</v>
      </c>
      <c r="M45" t="e">
        <f t="shared" si="4"/>
        <v>#N/A</v>
      </c>
      <c r="N45" t="e">
        <f t="shared" si="4"/>
        <v>#N/A</v>
      </c>
      <c r="O45" t="e">
        <f t="shared" si="4"/>
        <v>#N/A</v>
      </c>
      <c r="P45" t="e">
        <f t="shared" si="4"/>
        <v>#N/A</v>
      </c>
      <c r="Q45" t="e">
        <f t="shared" si="4"/>
        <v>#N/A</v>
      </c>
      <c r="R45" t="e">
        <f t="shared" si="4"/>
        <v>#N/A</v>
      </c>
      <c r="S45" t="e">
        <f t="shared" si="4"/>
        <v>#N/A</v>
      </c>
      <c r="T45" s="2"/>
    </row>
    <row r="46" spans="1:20" x14ac:dyDescent="0.25">
      <c r="A46" t="s">
        <v>165</v>
      </c>
      <c r="B46" t="str">
        <f t="shared" si="0"/>
        <v>MSN2</v>
      </c>
      <c r="C46" t="str">
        <f t="shared" si="3"/>
        <v>1</v>
      </c>
      <c r="D46" t="str">
        <f t="shared" si="1"/>
        <v>1</v>
      </c>
      <c r="E46" t="str">
        <f t="shared" si="2"/>
        <v>MSN211</v>
      </c>
      <c r="F46">
        <f>VLOOKUP($A46,wt_data!$A$7:$S$173,15,0)</f>
        <v>0.31430000000000002</v>
      </c>
      <c r="G46">
        <f>VLOOKUP($A46,wt_data!$A$7:$S$173,14,0)</f>
        <v>0.368421053</v>
      </c>
      <c r="H46">
        <f>VLOOKUP($A46,wt_data!$A$7:$S$173,16,0)</f>
        <v>68.965517199999994</v>
      </c>
      <c r="J46" t="s">
        <v>200</v>
      </c>
      <c r="K46" t="e">
        <f t="shared" si="5"/>
        <v>#N/A</v>
      </c>
      <c r="L46" t="e">
        <f t="shared" si="5"/>
        <v>#N/A</v>
      </c>
      <c r="M46">
        <f t="shared" si="4"/>
        <v>0.17241379300000001</v>
      </c>
      <c r="N46">
        <f t="shared" si="4"/>
        <v>0.165242165</v>
      </c>
      <c r="O46" t="e">
        <f t="shared" si="4"/>
        <v>#N/A</v>
      </c>
      <c r="P46" t="e">
        <f t="shared" si="4"/>
        <v>#N/A</v>
      </c>
      <c r="Q46" t="e">
        <f t="shared" si="4"/>
        <v>#N/A</v>
      </c>
      <c r="R46" t="e">
        <f t="shared" si="4"/>
        <v>#N/A</v>
      </c>
      <c r="S46" t="e">
        <f t="shared" si="4"/>
        <v>#N/A</v>
      </c>
      <c r="T46" s="2"/>
    </row>
    <row r="47" spans="1:20" x14ac:dyDescent="0.25">
      <c r="A47" t="s">
        <v>164</v>
      </c>
      <c r="B47" t="str">
        <f t="shared" si="0"/>
        <v>MSN2</v>
      </c>
      <c r="C47" t="str">
        <f t="shared" si="3"/>
        <v>1</v>
      </c>
      <c r="D47" t="str">
        <f t="shared" si="1"/>
        <v>2</v>
      </c>
      <c r="E47" t="str">
        <f t="shared" si="2"/>
        <v>MSN212</v>
      </c>
      <c r="F47">
        <f>VLOOKUP($A47,wt_data!$A$7:$S$173,15,0)</f>
        <v>0.28339999999999999</v>
      </c>
      <c r="G47">
        <f>VLOOKUP($A47,wt_data!$A$7:$S$173,14,0)</f>
        <v>0.364672365</v>
      </c>
      <c r="H47">
        <f>VLOOKUP($A47,wt_data!$A$7:$S$173,16,0)</f>
        <v>20.689655160000001</v>
      </c>
      <c r="J47" t="s">
        <v>206</v>
      </c>
      <c r="K47">
        <f t="shared" si="5"/>
        <v>0.28095238099999997</v>
      </c>
      <c r="L47">
        <f t="shared" si="5"/>
        <v>0.24501424499999999</v>
      </c>
      <c r="M47">
        <f t="shared" si="4"/>
        <v>0.205263158</v>
      </c>
      <c r="N47">
        <f t="shared" si="4"/>
        <v>0.18478260899999999</v>
      </c>
      <c r="O47" t="e">
        <f t="shared" si="4"/>
        <v>#N/A</v>
      </c>
      <c r="P47" t="e">
        <f t="shared" si="4"/>
        <v>#N/A</v>
      </c>
      <c r="Q47" t="e">
        <f t="shared" si="4"/>
        <v>#N/A</v>
      </c>
      <c r="R47" t="e">
        <f t="shared" si="4"/>
        <v>#N/A</v>
      </c>
      <c r="S47" t="e">
        <f t="shared" si="4"/>
        <v>#N/A</v>
      </c>
      <c r="T47" s="2"/>
    </row>
    <row r="48" spans="1:20" x14ac:dyDescent="0.25">
      <c r="A48" t="s">
        <v>110</v>
      </c>
      <c r="B48" t="str">
        <f t="shared" si="0"/>
        <v>MSN4</v>
      </c>
      <c r="C48" t="str">
        <f t="shared" si="3"/>
        <v>2</v>
      </c>
      <c r="D48" t="str">
        <f t="shared" si="1"/>
        <v>1</v>
      </c>
      <c r="E48" t="str">
        <f t="shared" si="2"/>
        <v>MSN421</v>
      </c>
      <c r="F48">
        <f>VLOOKUP($A48,wt_data!$A$7:$S$173,15,0)</f>
        <v>1E-4</v>
      </c>
      <c r="G48">
        <f>VLOOKUP($A48,wt_data!$A$7:$S$173,14,0)</f>
        <v>0.199430199</v>
      </c>
      <c r="H48">
        <f>VLOOKUP($A48,wt_data!$A$7:$S$173,16,0)</f>
        <v>20.689655160000001</v>
      </c>
      <c r="J48" t="s">
        <v>210</v>
      </c>
      <c r="K48">
        <f t="shared" si="5"/>
        <v>0.174712644</v>
      </c>
      <c r="L48">
        <f t="shared" si="5"/>
        <v>0.174876847</v>
      </c>
      <c r="M48">
        <f t="shared" si="4"/>
        <v>0.14532019700000001</v>
      </c>
      <c r="N48">
        <f t="shared" si="4"/>
        <v>0.11904761899999999</v>
      </c>
      <c r="O48" t="e">
        <f t="shared" si="4"/>
        <v>#N/A</v>
      </c>
      <c r="P48" t="e">
        <f t="shared" si="4"/>
        <v>#N/A</v>
      </c>
      <c r="Q48" t="e">
        <f t="shared" si="4"/>
        <v>#N/A</v>
      </c>
      <c r="R48" t="e">
        <f t="shared" si="4"/>
        <v>#N/A</v>
      </c>
      <c r="S48" t="e">
        <f t="shared" si="4"/>
        <v>#N/A</v>
      </c>
      <c r="T48" s="2"/>
    </row>
    <row r="49" spans="1:20" x14ac:dyDescent="0.25">
      <c r="A49" t="s">
        <v>48</v>
      </c>
      <c r="B49" t="str">
        <f t="shared" si="0"/>
        <v>MSN4</v>
      </c>
      <c r="C49" t="str">
        <f t="shared" si="3"/>
        <v>2</v>
      </c>
      <c r="D49" t="str">
        <f t="shared" si="1"/>
        <v>2</v>
      </c>
      <c r="E49" t="str">
        <f t="shared" si="2"/>
        <v>MSN422</v>
      </c>
      <c r="F49">
        <f>VLOOKUP($A49,wt_data!$A$7:$S$173,15,0)</f>
        <v>0</v>
      </c>
      <c r="G49">
        <f>VLOOKUP($A49,wt_data!$A$7:$S$173,14,0)</f>
        <v>0.192118227</v>
      </c>
      <c r="H49">
        <f>VLOOKUP($A49,wt_data!$A$7:$S$173,16,0)</f>
        <v>6.8965517199999997</v>
      </c>
      <c r="J49" t="s">
        <v>214</v>
      </c>
      <c r="K49">
        <f t="shared" si="5"/>
        <v>0.17230769200000001</v>
      </c>
      <c r="L49">
        <f t="shared" si="5"/>
        <v>0.29195402300000001</v>
      </c>
      <c r="M49" t="e">
        <f t="shared" si="4"/>
        <v>#N/A</v>
      </c>
      <c r="N49" t="e">
        <f t="shared" si="4"/>
        <v>#N/A</v>
      </c>
      <c r="O49" t="e">
        <f t="shared" si="4"/>
        <v>#N/A</v>
      </c>
      <c r="P49" t="e">
        <f t="shared" si="4"/>
        <v>#N/A</v>
      </c>
      <c r="Q49" t="e">
        <f t="shared" si="4"/>
        <v>#N/A</v>
      </c>
      <c r="R49" t="e">
        <f t="shared" si="4"/>
        <v>#N/A</v>
      </c>
      <c r="S49" t="e">
        <f t="shared" si="4"/>
        <v>#N/A</v>
      </c>
      <c r="T49" s="2"/>
    </row>
    <row r="50" spans="1:20" x14ac:dyDescent="0.25">
      <c r="A50" t="s">
        <v>49</v>
      </c>
      <c r="B50" t="str">
        <f t="shared" si="0"/>
        <v>NDD1</v>
      </c>
      <c r="C50" t="str">
        <f t="shared" si="3"/>
        <v>1</v>
      </c>
      <c r="D50" t="str">
        <f t="shared" si="1"/>
        <v>1</v>
      </c>
      <c r="E50" t="str">
        <f t="shared" si="2"/>
        <v>NDD111</v>
      </c>
      <c r="F50">
        <f>VLOOKUP($A50,wt_data!$A$7:$S$173,15,0)</f>
        <v>0</v>
      </c>
      <c r="G50">
        <f>VLOOKUP($A50,wt_data!$A$7:$S$173,14,0)</f>
        <v>0.142450142</v>
      </c>
      <c r="H50">
        <f>VLOOKUP($A50,wt_data!$A$7:$S$173,16,0)</f>
        <v>20.689655160000001</v>
      </c>
      <c r="J50" t="s">
        <v>217</v>
      </c>
      <c r="K50" t="e">
        <f t="shared" si="5"/>
        <v>#N/A</v>
      </c>
      <c r="L50" t="e">
        <f t="shared" si="5"/>
        <v>#N/A</v>
      </c>
      <c r="M50">
        <f t="shared" si="4"/>
        <v>0.199430199</v>
      </c>
      <c r="N50">
        <f t="shared" si="4"/>
        <v>0.192118227</v>
      </c>
      <c r="O50" t="e">
        <f t="shared" si="4"/>
        <v>#N/A</v>
      </c>
      <c r="P50" t="e">
        <f t="shared" si="4"/>
        <v>#N/A</v>
      </c>
      <c r="Q50" t="e">
        <f t="shared" si="4"/>
        <v>#N/A</v>
      </c>
      <c r="R50" t="e">
        <f t="shared" si="4"/>
        <v>#N/A</v>
      </c>
      <c r="S50" t="e">
        <f t="shared" si="4"/>
        <v>#N/A</v>
      </c>
      <c r="T50" s="2"/>
    </row>
    <row r="51" spans="1:20" x14ac:dyDescent="0.25">
      <c r="A51" t="s">
        <v>50</v>
      </c>
      <c r="B51" t="str">
        <f t="shared" si="0"/>
        <v>NDD1</v>
      </c>
      <c r="C51" t="str">
        <f t="shared" si="3"/>
        <v>1</v>
      </c>
      <c r="D51" t="str">
        <f t="shared" si="1"/>
        <v>2</v>
      </c>
      <c r="E51" t="str">
        <f t="shared" si="2"/>
        <v>NDD112</v>
      </c>
      <c r="F51">
        <f>VLOOKUP($A51,wt_data!$A$7:$S$173,15,0)</f>
        <v>0</v>
      </c>
      <c r="G51">
        <f>VLOOKUP($A51,wt_data!$A$7:$S$173,14,0)</f>
        <v>0.11965812000000001</v>
      </c>
      <c r="H51">
        <f>VLOOKUP($A51,wt_data!$A$7:$S$173,16,0)</f>
        <v>20.689655160000001</v>
      </c>
      <c r="J51" t="s">
        <v>218</v>
      </c>
      <c r="K51">
        <f t="shared" si="5"/>
        <v>0.142450142</v>
      </c>
      <c r="L51">
        <f t="shared" si="5"/>
        <v>0.11965812000000001</v>
      </c>
      <c r="M51">
        <f t="shared" si="4"/>
        <v>0.10541310500000001</v>
      </c>
      <c r="N51">
        <f t="shared" si="4"/>
        <v>0.170940171</v>
      </c>
      <c r="O51" t="e">
        <f t="shared" si="4"/>
        <v>#N/A</v>
      </c>
      <c r="P51" t="e">
        <f t="shared" si="4"/>
        <v>#N/A</v>
      </c>
      <c r="Q51" t="e">
        <f t="shared" si="4"/>
        <v>#N/A</v>
      </c>
      <c r="R51" t="e">
        <f t="shared" si="4"/>
        <v>#N/A</v>
      </c>
      <c r="S51" t="e">
        <f t="shared" si="4"/>
        <v>#N/A</v>
      </c>
      <c r="T51" s="2"/>
    </row>
    <row r="52" spans="1:20" x14ac:dyDescent="0.25">
      <c r="A52" t="s">
        <v>56</v>
      </c>
      <c r="B52" t="str">
        <f t="shared" si="0"/>
        <v>NDD1</v>
      </c>
      <c r="C52" t="str">
        <f t="shared" si="3"/>
        <v>2</v>
      </c>
      <c r="D52" t="str">
        <f t="shared" si="1"/>
        <v>1</v>
      </c>
      <c r="E52" t="str">
        <f t="shared" si="2"/>
        <v>NDD121</v>
      </c>
      <c r="F52">
        <f>VLOOKUP($A52,wt_data!$A$7:$S$173,15,0)</f>
        <v>0</v>
      </c>
      <c r="G52">
        <f>VLOOKUP($A52,wt_data!$A$7:$S$173,14,0)</f>
        <v>0.10541310500000001</v>
      </c>
      <c r="H52">
        <f>VLOOKUP($A52,wt_data!$A$7:$S$173,16,0)</f>
        <v>20.689655160000001</v>
      </c>
      <c r="J52" t="s">
        <v>219</v>
      </c>
      <c r="K52">
        <f t="shared" si="5"/>
        <v>0.12962963</v>
      </c>
      <c r="L52">
        <f t="shared" si="5"/>
        <v>0.102564103</v>
      </c>
      <c r="M52">
        <f t="shared" si="4"/>
        <v>0.164021164</v>
      </c>
      <c r="N52">
        <f t="shared" si="4"/>
        <v>8.4656085000000006E-2</v>
      </c>
      <c r="O52" t="e">
        <f t="shared" si="4"/>
        <v>#N/A</v>
      </c>
      <c r="P52" t="e">
        <f t="shared" si="4"/>
        <v>#N/A</v>
      </c>
      <c r="Q52" t="e">
        <f t="shared" si="4"/>
        <v>#N/A</v>
      </c>
      <c r="R52" t="e">
        <f t="shared" si="4"/>
        <v>#N/A</v>
      </c>
      <c r="S52" t="e">
        <f t="shared" si="4"/>
        <v>#N/A</v>
      </c>
      <c r="T52" s="2"/>
    </row>
    <row r="53" spans="1:20" x14ac:dyDescent="0.25">
      <c r="A53" t="s">
        <v>57</v>
      </c>
      <c r="B53" t="str">
        <f t="shared" si="0"/>
        <v>NDD1</v>
      </c>
      <c r="C53" t="str">
        <f t="shared" si="3"/>
        <v>2</v>
      </c>
      <c r="D53" t="str">
        <f t="shared" si="1"/>
        <v>2</v>
      </c>
      <c r="E53" t="str">
        <f t="shared" si="2"/>
        <v>NDD122</v>
      </c>
      <c r="F53">
        <f>VLOOKUP($A53,wt_data!$A$7:$S$173,15,0)</f>
        <v>0</v>
      </c>
      <c r="G53">
        <f>VLOOKUP($A53,wt_data!$A$7:$S$173,14,0)</f>
        <v>0.170940171</v>
      </c>
      <c r="H53">
        <f>VLOOKUP($A53,wt_data!$A$7:$S$173,16,0)</f>
        <v>20.689655160000001</v>
      </c>
      <c r="J53" t="s">
        <v>220</v>
      </c>
      <c r="K53">
        <f t="shared" si="5"/>
        <v>0.11724137900000001</v>
      </c>
      <c r="L53">
        <f t="shared" si="5"/>
        <v>0.17241379300000001</v>
      </c>
      <c r="M53" t="e">
        <f t="shared" si="4"/>
        <v>#N/A</v>
      </c>
      <c r="N53" t="e">
        <f t="shared" si="4"/>
        <v>#N/A</v>
      </c>
      <c r="O53" t="e">
        <f t="shared" si="4"/>
        <v>#N/A</v>
      </c>
      <c r="P53" t="e">
        <f t="shared" si="4"/>
        <v>#N/A</v>
      </c>
      <c r="Q53" t="e">
        <f t="shared" si="4"/>
        <v>#N/A</v>
      </c>
      <c r="R53" t="e">
        <f t="shared" si="4"/>
        <v>#N/A</v>
      </c>
      <c r="S53" t="e">
        <f t="shared" si="4"/>
        <v>#N/A</v>
      </c>
      <c r="T53" s="2"/>
    </row>
    <row r="54" spans="1:20" x14ac:dyDescent="0.25">
      <c r="A54" t="s">
        <v>65</v>
      </c>
      <c r="B54" t="str">
        <f t="shared" si="0"/>
        <v>NRM1</v>
      </c>
      <c r="C54" t="str">
        <f t="shared" si="3"/>
        <v>1</v>
      </c>
      <c r="D54" t="str">
        <f t="shared" si="1"/>
        <v>1</v>
      </c>
      <c r="E54" t="str">
        <f t="shared" si="2"/>
        <v>NRM111</v>
      </c>
      <c r="F54">
        <f>VLOOKUP($A54,wt_data!$A$7:$S$173,15,0)</f>
        <v>0</v>
      </c>
      <c r="G54">
        <f>VLOOKUP($A54,wt_data!$A$7:$S$173,14,0)</f>
        <v>0.12962963</v>
      </c>
      <c r="H54">
        <f>VLOOKUP($A54,wt_data!$A$7:$S$173,16,0)</f>
        <v>13.793103439999999</v>
      </c>
      <c r="J54" t="s">
        <v>222</v>
      </c>
      <c r="K54" t="e">
        <f t="shared" si="5"/>
        <v>#N/A</v>
      </c>
      <c r="L54" t="e">
        <f t="shared" si="5"/>
        <v>#N/A</v>
      </c>
      <c r="M54">
        <f t="shared" si="4"/>
        <v>0.113960114</v>
      </c>
      <c r="N54">
        <f t="shared" si="4"/>
        <v>9.2307691999999997E-2</v>
      </c>
      <c r="O54" t="e">
        <f t="shared" si="4"/>
        <v>#N/A</v>
      </c>
      <c r="P54" t="e">
        <f t="shared" si="4"/>
        <v>#N/A</v>
      </c>
      <c r="Q54" t="e">
        <f t="shared" si="4"/>
        <v>#N/A</v>
      </c>
      <c r="R54" t="e">
        <f t="shared" si="4"/>
        <v>#N/A</v>
      </c>
      <c r="S54" t="e">
        <f t="shared" si="4"/>
        <v>#N/A</v>
      </c>
      <c r="T54" s="2"/>
    </row>
    <row r="55" spans="1:20" x14ac:dyDescent="0.25">
      <c r="A55" t="s">
        <v>66</v>
      </c>
      <c r="B55" t="str">
        <f t="shared" si="0"/>
        <v>NRM1</v>
      </c>
      <c r="C55" t="str">
        <f t="shared" si="3"/>
        <v>1</v>
      </c>
      <c r="D55" t="str">
        <f t="shared" si="1"/>
        <v>2</v>
      </c>
      <c r="E55" t="str">
        <f t="shared" si="2"/>
        <v>NRM112</v>
      </c>
      <c r="F55">
        <f>VLOOKUP($A55,wt_data!$A$7:$S$173,15,0)</f>
        <v>0</v>
      </c>
      <c r="G55">
        <f>VLOOKUP($A55,wt_data!$A$7:$S$173,14,0)</f>
        <v>0.102564103</v>
      </c>
      <c r="H55">
        <f>VLOOKUP($A55,wt_data!$A$7:$S$173,16,0)</f>
        <v>20.689655160000001</v>
      </c>
      <c r="J55" t="s">
        <v>223</v>
      </c>
      <c r="K55">
        <f t="shared" si="5"/>
        <v>0.17195767200000001</v>
      </c>
      <c r="L55">
        <f t="shared" si="5"/>
        <v>0.19658119700000001</v>
      </c>
      <c r="M55" t="e">
        <f t="shared" si="4"/>
        <v>#N/A</v>
      </c>
      <c r="N55" t="e">
        <f t="shared" si="4"/>
        <v>#N/A</v>
      </c>
      <c r="O55" t="e">
        <f t="shared" si="4"/>
        <v>#N/A</v>
      </c>
      <c r="P55" t="e">
        <f t="shared" si="4"/>
        <v>#N/A</v>
      </c>
      <c r="Q55" t="e">
        <f t="shared" si="4"/>
        <v>#N/A</v>
      </c>
      <c r="R55" t="e">
        <f t="shared" si="4"/>
        <v>#N/A</v>
      </c>
      <c r="S55" t="e">
        <f t="shared" si="4"/>
        <v>#N/A</v>
      </c>
      <c r="T55" s="2"/>
    </row>
    <row r="56" spans="1:20" x14ac:dyDescent="0.25">
      <c r="A56" t="s">
        <v>67</v>
      </c>
      <c r="B56" t="str">
        <f t="shared" si="0"/>
        <v>NRM1</v>
      </c>
      <c r="C56" t="str">
        <f t="shared" si="3"/>
        <v>2</v>
      </c>
      <c r="D56" t="str">
        <f t="shared" si="1"/>
        <v>1</v>
      </c>
      <c r="E56" t="str">
        <f t="shared" si="2"/>
        <v>NRM121</v>
      </c>
      <c r="F56">
        <f>VLOOKUP($A56,wt_data!$A$7:$S$173,15,0)</f>
        <v>0</v>
      </c>
      <c r="G56">
        <f>VLOOKUP($A56,wt_data!$A$7:$S$173,14,0)</f>
        <v>0.164021164</v>
      </c>
      <c r="H56">
        <f>VLOOKUP($A56,wt_data!$A$7:$S$173,16,0)</f>
        <v>13.793103439999999</v>
      </c>
      <c r="J56" t="s">
        <v>224</v>
      </c>
      <c r="K56">
        <f t="shared" si="5"/>
        <v>0.14942528699999999</v>
      </c>
      <c r="L56">
        <f t="shared" si="5"/>
        <v>9.1133005000000003E-2</v>
      </c>
      <c r="M56">
        <f t="shared" si="4"/>
        <v>0.188505747</v>
      </c>
      <c r="N56">
        <f t="shared" si="4"/>
        <v>0.17241379300000001</v>
      </c>
      <c r="O56" t="e">
        <f t="shared" si="4"/>
        <v>#N/A</v>
      </c>
      <c r="P56" t="e">
        <f t="shared" si="4"/>
        <v>#N/A</v>
      </c>
      <c r="Q56" t="e">
        <f t="shared" si="4"/>
        <v>#N/A</v>
      </c>
      <c r="R56" t="e">
        <f t="shared" si="4"/>
        <v>#N/A</v>
      </c>
      <c r="S56" t="e">
        <f t="shared" si="4"/>
        <v>#N/A</v>
      </c>
      <c r="T56" s="2"/>
    </row>
    <row r="57" spans="1:20" x14ac:dyDescent="0.25">
      <c r="A57" t="s">
        <v>68</v>
      </c>
      <c r="B57" t="str">
        <f t="shared" si="0"/>
        <v>NRM1</v>
      </c>
      <c r="C57" t="str">
        <f t="shared" si="3"/>
        <v>2</v>
      </c>
      <c r="D57" t="str">
        <f t="shared" si="1"/>
        <v>2</v>
      </c>
      <c r="E57" t="str">
        <f t="shared" si="2"/>
        <v>NRM122</v>
      </c>
      <c r="F57">
        <f>VLOOKUP($A57,wt_data!$A$7:$S$173,15,0)</f>
        <v>0</v>
      </c>
      <c r="G57">
        <f>VLOOKUP($A57,wt_data!$A$7:$S$173,14,0)</f>
        <v>8.4656085000000006E-2</v>
      </c>
      <c r="H57">
        <f>VLOOKUP($A57,wt_data!$A$7:$S$173,16,0)</f>
        <v>13.793103439999999</v>
      </c>
      <c r="J57" t="s">
        <v>226</v>
      </c>
      <c r="K57" t="e">
        <f t="shared" si="5"/>
        <v>#N/A</v>
      </c>
      <c r="L57" t="e">
        <f t="shared" si="5"/>
        <v>#N/A</v>
      </c>
      <c r="M57">
        <f t="shared" si="4"/>
        <v>0.11954023</v>
      </c>
      <c r="N57">
        <f t="shared" si="4"/>
        <v>0.14252873599999999</v>
      </c>
      <c r="O57" t="e">
        <f t="shared" si="4"/>
        <v>#N/A</v>
      </c>
      <c r="P57" t="e">
        <f t="shared" si="4"/>
        <v>#N/A</v>
      </c>
      <c r="Q57" t="e">
        <f t="shared" si="4"/>
        <v>#N/A</v>
      </c>
      <c r="R57" t="e">
        <f t="shared" si="4"/>
        <v>#N/A</v>
      </c>
      <c r="S57" t="e">
        <f t="shared" si="4"/>
        <v>#N/A</v>
      </c>
      <c r="T57" s="2"/>
    </row>
    <row r="58" spans="1:20" x14ac:dyDescent="0.25">
      <c r="A58" t="s">
        <v>70</v>
      </c>
      <c r="B58" t="str">
        <f t="shared" si="0"/>
        <v>PCL1</v>
      </c>
      <c r="C58" t="str">
        <f t="shared" si="3"/>
        <v>1</v>
      </c>
      <c r="D58" t="str">
        <f t="shared" si="1"/>
        <v>1</v>
      </c>
      <c r="E58" t="str">
        <f t="shared" si="2"/>
        <v>PCL111</v>
      </c>
      <c r="F58">
        <f>VLOOKUP($A58,wt_data!$A$7:$S$173,15,0)</f>
        <v>0</v>
      </c>
      <c r="G58">
        <f>VLOOKUP($A58,wt_data!$A$7:$S$173,14,0)</f>
        <v>0.11724137900000001</v>
      </c>
      <c r="H58">
        <f>VLOOKUP($A58,wt_data!$A$7:$S$173,16,0)</f>
        <v>0</v>
      </c>
      <c r="J58" t="s">
        <v>230</v>
      </c>
      <c r="K58">
        <f t="shared" si="5"/>
        <v>0.23931623899999999</v>
      </c>
      <c r="L58">
        <f t="shared" si="5"/>
        <v>0.12</v>
      </c>
      <c r="M58">
        <f t="shared" si="5"/>
        <v>0.21846153800000001</v>
      </c>
      <c r="N58">
        <f t="shared" si="5"/>
        <v>0.129230769</v>
      </c>
      <c r="O58">
        <f t="shared" si="5"/>
        <v>0.25356125400000001</v>
      </c>
      <c r="P58">
        <f t="shared" si="5"/>
        <v>0.36</v>
      </c>
      <c r="Q58" t="e">
        <f t="shared" si="5"/>
        <v>#N/A</v>
      </c>
      <c r="R58" t="e">
        <f t="shared" si="5"/>
        <v>#N/A</v>
      </c>
      <c r="S58" t="e">
        <f t="shared" si="5"/>
        <v>#N/A</v>
      </c>
      <c r="T58" s="2"/>
    </row>
    <row r="59" spans="1:20" x14ac:dyDescent="0.25">
      <c r="A59" t="s">
        <v>71</v>
      </c>
      <c r="B59" t="str">
        <f t="shared" si="0"/>
        <v>PCL1</v>
      </c>
      <c r="C59" t="str">
        <f t="shared" si="3"/>
        <v>1</v>
      </c>
      <c r="D59" t="str">
        <f t="shared" si="1"/>
        <v>2</v>
      </c>
      <c r="E59" t="str">
        <f t="shared" si="2"/>
        <v>PCL112</v>
      </c>
      <c r="F59">
        <f>VLOOKUP($A59,wt_data!$A$7:$S$173,15,0)</f>
        <v>0</v>
      </c>
      <c r="G59">
        <f>VLOOKUP($A59,wt_data!$A$7:$S$173,14,0)</f>
        <v>0.17241379300000001</v>
      </c>
      <c r="H59">
        <f>VLOOKUP($A59,wt_data!$A$7:$S$173,16,0)</f>
        <v>0</v>
      </c>
      <c r="J59" t="s">
        <v>231</v>
      </c>
      <c r="K59">
        <f t="shared" si="5"/>
        <v>6.0846561E-2</v>
      </c>
      <c r="L59">
        <f t="shared" si="5"/>
        <v>7.9772079999999995E-2</v>
      </c>
      <c r="M59" t="e">
        <f t="shared" si="5"/>
        <v>#N/A</v>
      </c>
      <c r="N59" t="e">
        <f t="shared" si="5"/>
        <v>#N/A</v>
      </c>
      <c r="O59">
        <f t="shared" si="5"/>
        <v>9.6866096999999998E-2</v>
      </c>
      <c r="P59">
        <f t="shared" si="5"/>
        <v>0.111111111</v>
      </c>
      <c r="Q59" t="e">
        <f t="shared" si="5"/>
        <v>#N/A</v>
      </c>
      <c r="R59" t="e">
        <f t="shared" si="5"/>
        <v>#N/A</v>
      </c>
      <c r="S59" t="e">
        <f t="shared" si="5"/>
        <v>#N/A</v>
      </c>
      <c r="T59" s="2"/>
    </row>
    <row r="60" spans="1:20" x14ac:dyDescent="0.25">
      <c r="A60" t="s">
        <v>117</v>
      </c>
      <c r="B60" t="str">
        <f t="shared" si="0"/>
        <v>PCL2</v>
      </c>
      <c r="C60" t="str">
        <f t="shared" si="3"/>
        <v>2</v>
      </c>
      <c r="D60" t="str">
        <f t="shared" si="1"/>
        <v>1</v>
      </c>
      <c r="E60" t="str">
        <f t="shared" si="2"/>
        <v>PCL221</v>
      </c>
      <c r="F60">
        <f>VLOOKUP($A60,wt_data!$A$7:$S$173,15,0)</f>
        <v>2.5999999999999999E-3</v>
      </c>
      <c r="G60">
        <f>VLOOKUP($A60,wt_data!$A$7:$S$173,14,0)</f>
        <v>0.25132275100000001</v>
      </c>
      <c r="H60">
        <f>VLOOKUP($A60,wt_data!$A$7:$S$173,16,0)</f>
        <v>13.793103439999999</v>
      </c>
      <c r="J60" t="s">
        <v>234</v>
      </c>
      <c r="K60">
        <f t="shared" si="5"/>
        <v>0.11576354699999999</v>
      </c>
      <c r="L60">
        <f t="shared" si="5"/>
        <v>0.14532019700000001</v>
      </c>
      <c r="M60">
        <f t="shared" si="5"/>
        <v>8.3743841999999999E-2</v>
      </c>
      <c r="N60">
        <f t="shared" si="5"/>
        <v>0.133004926</v>
      </c>
      <c r="O60" t="e">
        <f t="shared" si="5"/>
        <v>#N/A</v>
      </c>
      <c r="P60" t="e">
        <f t="shared" si="5"/>
        <v>#N/A</v>
      </c>
      <c r="Q60" t="e">
        <f t="shared" si="5"/>
        <v>#N/A</v>
      </c>
      <c r="R60" t="e">
        <f t="shared" si="5"/>
        <v>#N/A</v>
      </c>
      <c r="S60" t="e">
        <f t="shared" si="5"/>
        <v>#N/A</v>
      </c>
      <c r="T60" s="2"/>
    </row>
    <row r="61" spans="1:20" x14ac:dyDescent="0.25">
      <c r="A61" t="s">
        <v>131</v>
      </c>
      <c r="B61" t="str">
        <f t="shared" si="0"/>
        <v>PCL2</v>
      </c>
      <c r="C61" t="str">
        <f t="shared" si="3"/>
        <v>2</v>
      </c>
      <c r="D61" t="str">
        <f t="shared" si="1"/>
        <v>2</v>
      </c>
      <c r="E61" t="str">
        <f t="shared" si="2"/>
        <v>PCL222</v>
      </c>
      <c r="F61">
        <f>VLOOKUP($A61,wt_data!$A$7:$S$173,15,0)</f>
        <v>1.2999999999999999E-3</v>
      </c>
      <c r="G61">
        <f>VLOOKUP($A61,wt_data!$A$7:$S$173,14,0)</f>
        <v>0.23891625599999999</v>
      </c>
      <c r="H61">
        <f>VLOOKUP($A61,wt_data!$A$7:$S$173,16,0)</f>
        <v>6.8965517199999997</v>
      </c>
      <c r="J61" t="s">
        <v>238</v>
      </c>
      <c r="K61" t="e">
        <f t="shared" si="5"/>
        <v>#N/A</v>
      </c>
      <c r="L61" t="e">
        <f t="shared" si="5"/>
        <v>#N/A</v>
      </c>
      <c r="M61" t="e">
        <f t="shared" si="5"/>
        <v>#N/A</v>
      </c>
      <c r="N61" t="e">
        <f t="shared" si="5"/>
        <v>#N/A</v>
      </c>
      <c r="O61" t="e">
        <f t="shared" si="5"/>
        <v>#N/A</v>
      </c>
      <c r="P61" t="e">
        <f t="shared" si="5"/>
        <v>#N/A</v>
      </c>
      <c r="Q61">
        <f t="shared" si="5"/>
        <v>0.19310344800000001</v>
      </c>
      <c r="R61">
        <f t="shared" si="5"/>
        <v>0.147126437</v>
      </c>
      <c r="S61">
        <f t="shared" si="5"/>
        <v>0.369458128</v>
      </c>
      <c r="T61" s="2"/>
    </row>
    <row r="62" spans="1:20" x14ac:dyDescent="0.25">
      <c r="A62" t="s">
        <v>73</v>
      </c>
      <c r="B62" t="str">
        <f t="shared" si="0"/>
        <v>PDS1</v>
      </c>
      <c r="C62" t="str">
        <f t="shared" si="3"/>
        <v>2</v>
      </c>
      <c r="D62" t="str">
        <f t="shared" si="1"/>
        <v>1</v>
      </c>
      <c r="E62" t="str">
        <f t="shared" si="2"/>
        <v>PDS121</v>
      </c>
      <c r="F62">
        <f>VLOOKUP($A62,wt_data!$A$7:$S$173,15,0)</f>
        <v>0</v>
      </c>
      <c r="G62">
        <f>VLOOKUP($A62,wt_data!$A$7:$S$173,14,0)</f>
        <v>0.113960114</v>
      </c>
      <c r="H62">
        <f>VLOOKUP($A62,wt_data!$A$7:$S$173,16,0)</f>
        <v>20.689655160000001</v>
      </c>
      <c r="J62" t="s">
        <v>239</v>
      </c>
      <c r="K62">
        <f t="shared" si="5"/>
        <v>0.167487685</v>
      </c>
      <c r="L62">
        <f t="shared" si="5"/>
        <v>0.23544973499999999</v>
      </c>
      <c r="M62" t="e">
        <f t="shared" si="5"/>
        <v>#N/A</v>
      </c>
      <c r="N62" t="e">
        <f t="shared" si="5"/>
        <v>#N/A</v>
      </c>
      <c r="O62" t="e">
        <f t="shared" si="5"/>
        <v>#N/A</v>
      </c>
      <c r="P62" t="e">
        <f t="shared" si="5"/>
        <v>#N/A</v>
      </c>
      <c r="Q62" t="e">
        <f t="shared" si="5"/>
        <v>#N/A</v>
      </c>
      <c r="R62" t="e">
        <f t="shared" si="5"/>
        <v>#N/A</v>
      </c>
      <c r="S62" t="e">
        <f t="shared" si="5"/>
        <v>#N/A</v>
      </c>
      <c r="T62" s="2"/>
    </row>
    <row r="63" spans="1:20" x14ac:dyDescent="0.25">
      <c r="A63" t="s">
        <v>74</v>
      </c>
      <c r="B63" t="str">
        <f t="shared" si="0"/>
        <v>PDS1</v>
      </c>
      <c r="C63" t="str">
        <f t="shared" si="3"/>
        <v>2</v>
      </c>
      <c r="D63" t="str">
        <f t="shared" si="1"/>
        <v>2</v>
      </c>
      <c r="E63" t="str">
        <f t="shared" si="2"/>
        <v>PDS122</v>
      </c>
      <c r="F63">
        <f>VLOOKUP($A63,wt_data!$A$7:$S$173,15,0)</f>
        <v>0</v>
      </c>
      <c r="G63">
        <f>VLOOKUP($A63,wt_data!$A$7:$S$173,14,0)</f>
        <v>9.2307691999999997E-2</v>
      </c>
      <c r="H63">
        <f>VLOOKUP($A63,wt_data!$A$7:$S$173,16,0)</f>
        <v>27.586206879999999</v>
      </c>
      <c r="J63" t="s">
        <v>197</v>
      </c>
      <c r="K63" t="e">
        <f t="shared" si="5"/>
        <v>#N/A</v>
      </c>
      <c r="L63" t="e">
        <f t="shared" si="5"/>
        <v>#N/A</v>
      </c>
      <c r="M63" t="e">
        <f t="shared" si="5"/>
        <v>#N/A</v>
      </c>
      <c r="N63" t="e">
        <f t="shared" si="5"/>
        <v>#N/A</v>
      </c>
      <c r="O63" t="e">
        <f t="shared" si="5"/>
        <v>#N/A</v>
      </c>
      <c r="P63" t="e">
        <f t="shared" si="5"/>
        <v>#N/A</v>
      </c>
      <c r="Q63">
        <f t="shared" si="5"/>
        <v>0.270935961</v>
      </c>
      <c r="R63">
        <f t="shared" si="5"/>
        <v>0.24827586200000001</v>
      </c>
      <c r="S63">
        <f t="shared" si="5"/>
        <v>0.31216931199999998</v>
      </c>
      <c r="T63" s="2"/>
    </row>
    <row r="64" spans="1:20" x14ac:dyDescent="0.25">
      <c r="A64" t="s">
        <v>77</v>
      </c>
      <c r="B64" t="str">
        <f t="shared" si="0"/>
        <v>PHD1</v>
      </c>
      <c r="C64" t="str">
        <f t="shared" si="3"/>
        <v>1</v>
      </c>
      <c r="D64" t="str">
        <f t="shared" si="1"/>
        <v>1</v>
      </c>
      <c r="E64" t="str">
        <f t="shared" si="2"/>
        <v>PHD111</v>
      </c>
      <c r="F64">
        <f>VLOOKUP($A64,wt_data!$A$7:$S$173,15,0)</f>
        <v>0</v>
      </c>
      <c r="G64">
        <f>VLOOKUP($A64,wt_data!$A$7:$S$173,14,0)</f>
        <v>0.17195767200000001</v>
      </c>
      <c r="H64">
        <f>VLOOKUP($A64,wt_data!$A$7:$S$173,16,0)</f>
        <v>13.793103439999999</v>
      </c>
      <c r="J64" t="s">
        <v>209</v>
      </c>
      <c r="K64">
        <f t="shared" si="5"/>
        <v>0.213675214</v>
      </c>
      <c r="L64">
        <f t="shared" si="5"/>
        <v>0.43115942000000002</v>
      </c>
      <c r="M64" t="e">
        <f t="shared" si="5"/>
        <v>#N/A</v>
      </c>
      <c r="N64" t="e">
        <f t="shared" si="5"/>
        <v>#N/A</v>
      </c>
      <c r="O64" t="e">
        <f t="shared" si="5"/>
        <v>#N/A</v>
      </c>
      <c r="P64" t="e">
        <f t="shared" si="5"/>
        <v>#N/A</v>
      </c>
      <c r="Q64" t="e">
        <f t="shared" si="5"/>
        <v>#N/A</v>
      </c>
      <c r="R64" t="e">
        <f t="shared" si="5"/>
        <v>#N/A</v>
      </c>
      <c r="S64" t="e">
        <f t="shared" si="5"/>
        <v>#N/A</v>
      </c>
      <c r="T64" s="2"/>
    </row>
    <row r="65" spans="1:20" x14ac:dyDescent="0.25">
      <c r="A65" t="s">
        <v>115</v>
      </c>
      <c r="B65" t="str">
        <f t="shared" si="0"/>
        <v>PHD1</v>
      </c>
      <c r="C65" t="str">
        <f t="shared" si="3"/>
        <v>1</v>
      </c>
      <c r="D65" t="str">
        <f t="shared" si="1"/>
        <v>2</v>
      </c>
      <c r="E65" t="str">
        <f t="shared" si="2"/>
        <v>PHD112</v>
      </c>
      <c r="F65">
        <f>VLOOKUP($A65,wt_data!$A$7:$S$173,15,0)</f>
        <v>2.0000000000000001E-4</v>
      </c>
      <c r="G65">
        <f>VLOOKUP($A65,wt_data!$A$7:$S$173,14,0)</f>
        <v>0.19658119700000001</v>
      </c>
      <c r="H65">
        <f>VLOOKUP($A65,wt_data!$A$7:$S$173,16,0)</f>
        <v>20.689655160000001</v>
      </c>
      <c r="J65" t="s">
        <v>207</v>
      </c>
      <c r="K65">
        <f t="shared" si="5"/>
        <v>0.34210526299999999</v>
      </c>
      <c r="L65">
        <f t="shared" si="5"/>
        <v>0.20370370400000001</v>
      </c>
      <c r="M65" t="e">
        <f t="shared" si="5"/>
        <v>#N/A</v>
      </c>
      <c r="N65" t="e">
        <f t="shared" si="5"/>
        <v>#N/A</v>
      </c>
      <c r="O65" t="e">
        <f t="shared" si="5"/>
        <v>#N/A</v>
      </c>
      <c r="P65" t="e">
        <f t="shared" si="5"/>
        <v>#N/A</v>
      </c>
      <c r="Q65" t="e">
        <f t="shared" si="5"/>
        <v>#N/A</v>
      </c>
      <c r="R65" t="e">
        <f t="shared" si="5"/>
        <v>#N/A</v>
      </c>
      <c r="S65" t="e">
        <f t="shared" si="5"/>
        <v>#N/A</v>
      </c>
      <c r="T65" s="2"/>
    </row>
    <row r="66" spans="1:20" x14ac:dyDescent="0.25">
      <c r="A66" t="s">
        <v>78</v>
      </c>
      <c r="B66" t="str">
        <f t="shared" si="0"/>
        <v>PLM2</v>
      </c>
      <c r="C66" t="str">
        <f t="shared" si="3"/>
        <v>1</v>
      </c>
      <c r="D66" t="str">
        <f t="shared" si="1"/>
        <v>1</v>
      </c>
      <c r="E66" t="str">
        <f t="shared" si="2"/>
        <v>PLM211</v>
      </c>
      <c r="F66">
        <f>VLOOKUP($A66,wt_data!$A$7:$S$173,15,0)</f>
        <v>0</v>
      </c>
      <c r="G66">
        <f>VLOOKUP($A66,wt_data!$A$7:$S$173,14,0)</f>
        <v>0.14942528699999999</v>
      </c>
      <c r="H66">
        <f>VLOOKUP($A66,wt_data!$A$7:$S$173,16,0)</f>
        <v>0</v>
      </c>
      <c r="J66" t="s">
        <v>232</v>
      </c>
      <c r="K66" t="e">
        <f t="shared" si="5"/>
        <v>#N/A</v>
      </c>
      <c r="L66" t="e">
        <f t="shared" si="5"/>
        <v>#N/A</v>
      </c>
      <c r="M66">
        <f t="shared" si="5"/>
        <v>0.23157894700000001</v>
      </c>
      <c r="N66">
        <f t="shared" si="5"/>
        <v>0.29523809499999998</v>
      </c>
      <c r="O66" t="e">
        <f t="shared" si="5"/>
        <v>#N/A</v>
      </c>
      <c r="P66" t="e">
        <f t="shared" si="5"/>
        <v>#N/A</v>
      </c>
      <c r="Q66" t="e">
        <f t="shared" si="5"/>
        <v>#N/A</v>
      </c>
      <c r="R66" t="e">
        <f t="shared" si="5"/>
        <v>#N/A</v>
      </c>
      <c r="S66" t="e">
        <f t="shared" si="5"/>
        <v>#N/A</v>
      </c>
      <c r="T66" s="2"/>
    </row>
    <row r="67" spans="1:20" x14ac:dyDescent="0.25">
      <c r="A67" t="s">
        <v>81</v>
      </c>
      <c r="B67" t="str">
        <f t="shared" si="0"/>
        <v>PLM2</v>
      </c>
      <c r="C67" t="str">
        <f t="shared" si="3"/>
        <v>1</v>
      </c>
      <c r="D67" t="str">
        <f t="shared" si="1"/>
        <v>2</v>
      </c>
      <c r="E67" t="str">
        <f t="shared" si="2"/>
        <v>PLM212</v>
      </c>
      <c r="F67">
        <f>VLOOKUP($A67,wt_data!$A$7:$S$173,15,0)</f>
        <v>0</v>
      </c>
      <c r="G67">
        <f>VLOOKUP($A67,wt_data!$A$7:$S$173,14,0)</f>
        <v>9.1133005000000003E-2</v>
      </c>
      <c r="H67">
        <f>VLOOKUP($A67,wt_data!$A$7:$S$173,16,0)</f>
        <v>6.8965517199999997</v>
      </c>
      <c r="J67" t="s">
        <v>192</v>
      </c>
      <c r="K67">
        <f t="shared" si="5"/>
        <v>0.23448275900000001</v>
      </c>
      <c r="L67">
        <f t="shared" si="5"/>
        <v>0.25287356300000002</v>
      </c>
      <c r="M67" t="e">
        <f t="shared" si="5"/>
        <v>#N/A</v>
      </c>
      <c r="N67" t="e">
        <f t="shared" si="5"/>
        <v>#N/A</v>
      </c>
      <c r="O67" t="e">
        <f t="shared" si="5"/>
        <v>#N/A</v>
      </c>
      <c r="P67" t="e">
        <f t="shared" si="5"/>
        <v>#N/A</v>
      </c>
      <c r="Q67" t="e">
        <f t="shared" si="5"/>
        <v>#N/A</v>
      </c>
      <c r="R67" t="e">
        <f t="shared" si="5"/>
        <v>#N/A</v>
      </c>
      <c r="S67" t="e">
        <f t="shared" si="5"/>
        <v>#N/A</v>
      </c>
      <c r="T67" s="2"/>
    </row>
    <row r="68" spans="1:20" x14ac:dyDescent="0.25">
      <c r="A68" t="s">
        <v>82</v>
      </c>
      <c r="B68" t="str">
        <f t="shared" si="0"/>
        <v>PLM2</v>
      </c>
      <c r="C68" t="str">
        <f t="shared" si="3"/>
        <v>2</v>
      </c>
      <c r="D68" t="str">
        <f t="shared" si="1"/>
        <v>1</v>
      </c>
      <c r="E68" t="str">
        <f t="shared" si="2"/>
        <v>PLM221</v>
      </c>
      <c r="F68">
        <f>VLOOKUP($A68,wt_data!$A$7:$S$173,15,0)</f>
        <v>0</v>
      </c>
      <c r="G68">
        <f>VLOOKUP($A68,wt_data!$A$7:$S$173,14,0)</f>
        <v>0.188505747</v>
      </c>
      <c r="H68">
        <f>VLOOKUP($A68,wt_data!$A$7:$S$173,16,0)</f>
        <v>0</v>
      </c>
      <c r="J68" t="s">
        <v>221</v>
      </c>
      <c r="K68" t="e">
        <f t="shared" si="5"/>
        <v>#N/A</v>
      </c>
      <c r="L68" t="e">
        <f t="shared" si="5"/>
        <v>#N/A</v>
      </c>
      <c r="M68">
        <f t="shared" si="5"/>
        <v>0.25132275100000001</v>
      </c>
      <c r="N68">
        <f t="shared" si="5"/>
        <v>0.23891625599999999</v>
      </c>
      <c r="O68" t="e">
        <f t="shared" si="5"/>
        <v>#N/A</v>
      </c>
      <c r="P68" t="e">
        <f t="shared" si="5"/>
        <v>#N/A</v>
      </c>
      <c r="Q68" t="e">
        <f t="shared" si="5"/>
        <v>#N/A</v>
      </c>
      <c r="R68" t="e">
        <f t="shared" si="5"/>
        <v>#N/A</v>
      </c>
      <c r="S68" t="e">
        <f t="shared" si="5"/>
        <v>#N/A</v>
      </c>
      <c r="T68" s="2"/>
    </row>
    <row r="69" spans="1:20" x14ac:dyDescent="0.25">
      <c r="A69" t="s">
        <v>83</v>
      </c>
      <c r="B69" t="str">
        <f t="shared" si="0"/>
        <v>PLM2</v>
      </c>
      <c r="C69" t="str">
        <f t="shared" si="3"/>
        <v>2</v>
      </c>
      <c r="D69" t="str">
        <f t="shared" si="1"/>
        <v>2</v>
      </c>
      <c r="E69" t="str">
        <f t="shared" si="2"/>
        <v>PLM222</v>
      </c>
      <c r="F69">
        <f>VLOOKUP($A69,wt_data!$A$7:$S$173,15,0)</f>
        <v>0</v>
      </c>
      <c r="G69">
        <f>VLOOKUP($A69,wt_data!$A$7:$S$173,14,0)</f>
        <v>0.17241379300000001</v>
      </c>
      <c r="H69">
        <f>VLOOKUP($A69,wt_data!$A$7:$S$173,16,0)</f>
        <v>6.8965517199999997</v>
      </c>
      <c r="J69" t="s">
        <v>208</v>
      </c>
      <c r="K69">
        <f t="shared" si="5"/>
        <v>0.252631579</v>
      </c>
      <c r="L69">
        <f t="shared" si="5"/>
        <v>0.27384615400000001</v>
      </c>
      <c r="M69" t="e">
        <f t="shared" si="5"/>
        <v>#N/A</v>
      </c>
      <c r="N69" t="e">
        <f t="shared" si="5"/>
        <v>#N/A</v>
      </c>
      <c r="O69" t="e">
        <f t="shared" si="5"/>
        <v>#N/A</v>
      </c>
      <c r="P69" t="e">
        <f t="shared" si="5"/>
        <v>#N/A</v>
      </c>
      <c r="Q69" t="e">
        <f t="shared" si="5"/>
        <v>#N/A</v>
      </c>
      <c r="R69" t="e">
        <f t="shared" si="5"/>
        <v>#N/A</v>
      </c>
      <c r="S69" t="e">
        <f t="shared" si="5"/>
        <v>#N/A</v>
      </c>
      <c r="T69" s="2"/>
    </row>
    <row r="70" spans="1:20" x14ac:dyDescent="0.25">
      <c r="A70" t="s">
        <v>84</v>
      </c>
      <c r="B70" t="str">
        <f t="shared" ref="B70:B96" si="6">LEFT(A70,FIND("|",SUBSTITUTE(A70, "_", "|", 1 ))-1)</f>
        <v>SFG1</v>
      </c>
      <c r="C70" t="str">
        <f t="shared" si="3"/>
        <v>2</v>
      </c>
      <c r="D70" t="str">
        <f t="shared" ref="D70:D96" si="7">RIGHT(A70,1)</f>
        <v>1</v>
      </c>
      <c r="E70" t="str">
        <f t="shared" ref="E70:E95" si="8">B70&amp;C70&amp;D70</f>
        <v>SFG121</v>
      </c>
      <c r="F70">
        <f>VLOOKUP($A70,wt_data!$A$7:$S$173,15,0)</f>
        <v>0</v>
      </c>
      <c r="G70">
        <f>VLOOKUP($A70,wt_data!$A$7:$S$173,14,0)</f>
        <v>0.11954023</v>
      </c>
      <c r="H70">
        <f>VLOOKUP($A70,wt_data!$A$7:$S$173,16,0)</f>
        <v>0</v>
      </c>
      <c r="J70" t="s">
        <v>212</v>
      </c>
      <c r="K70" t="e">
        <f t="shared" si="5"/>
        <v>#N/A</v>
      </c>
      <c r="L70" t="e">
        <f t="shared" si="5"/>
        <v>#N/A</v>
      </c>
      <c r="M70">
        <f t="shared" si="5"/>
        <v>0.26190476200000001</v>
      </c>
      <c r="N70">
        <f t="shared" si="5"/>
        <v>0.37011494299999997</v>
      </c>
      <c r="O70" t="e">
        <f t="shared" si="5"/>
        <v>#N/A</v>
      </c>
      <c r="P70" t="e">
        <f t="shared" si="5"/>
        <v>#N/A</v>
      </c>
      <c r="Q70" t="e">
        <f t="shared" si="5"/>
        <v>#N/A</v>
      </c>
      <c r="R70" t="e">
        <f t="shared" si="5"/>
        <v>#N/A</v>
      </c>
      <c r="S70" t="e">
        <f t="shared" si="5"/>
        <v>#N/A</v>
      </c>
      <c r="T70" s="2"/>
    </row>
    <row r="71" spans="1:20" x14ac:dyDescent="0.25">
      <c r="A71" t="s">
        <v>89</v>
      </c>
      <c r="B71" t="str">
        <f t="shared" si="6"/>
        <v>SFG1</v>
      </c>
      <c r="C71" t="str">
        <f t="shared" si="3"/>
        <v>2</v>
      </c>
      <c r="D71" t="str">
        <f t="shared" si="7"/>
        <v>2</v>
      </c>
      <c r="E71" t="str">
        <f t="shared" si="8"/>
        <v>SFG122</v>
      </c>
      <c r="F71">
        <f>VLOOKUP($A71,wt_data!$A$7:$S$173,15,0)</f>
        <v>0</v>
      </c>
      <c r="G71">
        <f>VLOOKUP($A71,wt_data!$A$7:$S$173,14,0)</f>
        <v>0.14252873599999999</v>
      </c>
      <c r="H71">
        <f>VLOOKUP($A71,wt_data!$A$7:$S$173,16,0)</f>
        <v>0</v>
      </c>
      <c r="J71" t="s">
        <v>227</v>
      </c>
      <c r="K71">
        <f t="shared" si="5"/>
        <v>0.27513227499999998</v>
      </c>
      <c r="L71">
        <f t="shared" si="5"/>
        <v>0.27513227499999998</v>
      </c>
      <c r="M71">
        <f t="shared" si="5"/>
        <v>0.33048432999999999</v>
      </c>
      <c r="N71">
        <f t="shared" si="5"/>
        <v>0.41534391500000001</v>
      </c>
      <c r="O71" t="e">
        <f t="shared" si="5"/>
        <v>#N/A</v>
      </c>
      <c r="P71" t="e">
        <f t="shared" si="5"/>
        <v>#N/A</v>
      </c>
      <c r="Q71" t="e">
        <f t="shared" si="5"/>
        <v>#N/A</v>
      </c>
      <c r="R71" t="e">
        <f t="shared" si="5"/>
        <v>#N/A</v>
      </c>
      <c r="S71" t="e">
        <f t="shared" si="5"/>
        <v>#N/A</v>
      </c>
      <c r="T71" s="2"/>
    </row>
    <row r="72" spans="1:20" x14ac:dyDescent="0.25">
      <c r="A72" t="s">
        <v>146</v>
      </c>
      <c r="B72" t="str">
        <f t="shared" si="6"/>
        <v>SIC1</v>
      </c>
      <c r="C72" t="str">
        <f t="shared" ref="C72:C96" si="9">MID(A72,FIND("|",SUBSTITUTE(A72, "_", "|", 1))+1, FIND("|",SUBSTITUTE(A72, "_", "|", 2))-FIND("|",SUBSTITUTE(A72, "_", "|", 1))-1)</f>
        <v>1</v>
      </c>
      <c r="D72" t="str">
        <f t="shared" si="7"/>
        <v>1</v>
      </c>
      <c r="E72" t="str">
        <f t="shared" si="8"/>
        <v>SIC111</v>
      </c>
      <c r="F72">
        <f>VLOOKUP($A72,wt_data!$A$7:$S$173,15,0)</f>
        <v>9.7999999999999997E-3</v>
      </c>
      <c r="G72">
        <f>VLOOKUP($A72,wt_data!$A$7:$S$173,14,0)</f>
        <v>0.27513227499999998</v>
      </c>
      <c r="H72">
        <f>VLOOKUP($A72,wt_data!$A$7:$S$173,16,0)</f>
        <v>13.793103439999999</v>
      </c>
      <c r="J72" t="s">
        <v>213</v>
      </c>
      <c r="K72">
        <f t="shared" si="5"/>
        <v>0.28421052600000002</v>
      </c>
      <c r="L72">
        <f t="shared" si="5"/>
        <v>0.37471264399999998</v>
      </c>
      <c r="M72" t="e">
        <f t="shared" si="5"/>
        <v>#N/A</v>
      </c>
      <c r="N72" t="e">
        <f t="shared" si="5"/>
        <v>#N/A</v>
      </c>
      <c r="O72" t="e">
        <f t="shared" si="5"/>
        <v>#N/A</v>
      </c>
      <c r="P72" t="e">
        <f t="shared" si="5"/>
        <v>#N/A</v>
      </c>
      <c r="Q72" t="e">
        <f t="shared" si="5"/>
        <v>#N/A</v>
      </c>
      <c r="R72" t="e">
        <f t="shared" si="5"/>
        <v>#N/A</v>
      </c>
      <c r="S72" t="e">
        <f t="shared" si="5"/>
        <v>#N/A</v>
      </c>
      <c r="T72" s="2"/>
    </row>
    <row r="73" spans="1:20" x14ac:dyDescent="0.25">
      <c r="A73" t="s">
        <v>145</v>
      </c>
      <c r="B73" t="str">
        <f t="shared" si="6"/>
        <v>SIC1</v>
      </c>
      <c r="C73" t="str">
        <f t="shared" si="9"/>
        <v>1</v>
      </c>
      <c r="D73" t="str">
        <f t="shared" si="7"/>
        <v>2</v>
      </c>
      <c r="E73" t="str">
        <f t="shared" si="8"/>
        <v>SIC112</v>
      </c>
      <c r="F73">
        <f>VLOOKUP($A73,wt_data!$A$7:$S$173,15,0)</f>
        <v>8.8000000000000005E-3</v>
      </c>
      <c r="G73">
        <f>VLOOKUP($A73,wt_data!$A$7:$S$173,14,0)</f>
        <v>0.27513227499999998</v>
      </c>
      <c r="H73">
        <f>VLOOKUP($A73,wt_data!$A$7:$S$173,16,0)</f>
        <v>13.793103439999999</v>
      </c>
      <c r="J73" t="s">
        <v>193</v>
      </c>
      <c r="K73">
        <f t="shared" si="5"/>
        <v>0.39153439200000001</v>
      </c>
      <c r="L73">
        <f t="shared" si="5"/>
        <v>0.36</v>
      </c>
      <c r="M73">
        <f t="shared" si="5"/>
        <v>0.40147783300000001</v>
      </c>
      <c r="N73">
        <f t="shared" si="5"/>
        <v>0.38423645299999998</v>
      </c>
      <c r="O73" t="e">
        <f t="shared" si="5"/>
        <v>#N/A</v>
      </c>
      <c r="P73" t="e">
        <f t="shared" si="5"/>
        <v>#N/A</v>
      </c>
      <c r="Q73" t="e">
        <f t="shared" si="5"/>
        <v>#N/A</v>
      </c>
      <c r="R73" t="e">
        <f t="shared" si="5"/>
        <v>#N/A</v>
      </c>
      <c r="S73" t="e">
        <f t="shared" si="5"/>
        <v>#N/A</v>
      </c>
      <c r="T73" s="2"/>
    </row>
    <row r="74" spans="1:20" x14ac:dyDescent="0.25">
      <c r="A74" t="s">
        <v>153</v>
      </c>
      <c r="B74" t="str">
        <f t="shared" si="6"/>
        <v>SIC1</v>
      </c>
      <c r="C74" t="str">
        <f t="shared" si="9"/>
        <v>2</v>
      </c>
      <c r="D74" t="str">
        <f t="shared" si="7"/>
        <v>1</v>
      </c>
      <c r="E74" t="str">
        <f t="shared" si="8"/>
        <v>SIC121</v>
      </c>
      <c r="F74">
        <f>VLOOKUP($A74,wt_data!$A$7:$S$173,15,0)</f>
        <v>9.9099999999999994E-2</v>
      </c>
      <c r="G74">
        <f>VLOOKUP($A74,wt_data!$A$7:$S$173,14,0)</f>
        <v>0.33048432999999999</v>
      </c>
      <c r="H74">
        <f>VLOOKUP($A74,wt_data!$A$7:$S$173,16,0)</f>
        <v>20.689655160000001</v>
      </c>
      <c r="J74" t="s">
        <v>216</v>
      </c>
      <c r="K74">
        <f t="shared" si="5"/>
        <v>0.368421053</v>
      </c>
      <c r="L74">
        <f t="shared" si="5"/>
        <v>0.364672365</v>
      </c>
      <c r="M74" t="e">
        <f t="shared" si="5"/>
        <v>#N/A</v>
      </c>
      <c r="N74" t="e">
        <f t="shared" si="5"/>
        <v>#N/A</v>
      </c>
      <c r="O74" t="e">
        <f t="shared" si="5"/>
        <v>#N/A</v>
      </c>
      <c r="P74" t="e">
        <f t="shared" si="5"/>
        <v>#N/A</v>
      </c>
      <c r="Q74" t="e">
        <f t="shared" si="5"/>
        <v>#N/A</v>
      </c>
      <c r="R74" t="e">
        <f t="shared" si="5"/>
        <v>#N/A</v>
      </c>
      <c r="S74" t="e">
        <f t="shared" si="5"/>
        <v>#N/A</v>
      </c>
      <c r="T74" s="2"/>
    </row>
    <row r="75" spans="1:20" x14ac:dyDescent="0.25">
      <c r="A75" t="s">
        <v>152</v>
      </c>
      <c r="B75" t="str">
        <f t="shared" si="6"/>
        <v>SIC1</v>
      </c>
      <c r="C75" t="str">
        <f t="shared" si="9"/>
        <v>2</v>
      </c>
      <c r="D75" t="str">
        <f t="shared" si="7"/>
        <v>2</v>
      </c>
      <c r="E75" t="str">
        <f t="shared" si="8"/>
        <v>SIC122</v>
      </c>
      <c r="F75">
        <f>VLOOKUP($A75,wt_data!$A$7:$S$173,15,0)</f>
        <v>2.41E-2</v>
      </c>
      <c r="G75">
        <f>VLOOKUP($A75,wt_data!$A$7:$S$173,14,0)</f>
        <v>0.41534391500000001</v>
      </c>
      <c r="H75">
        <f>VLOOKUP($A75,wt_data!$A$7:$S$173,16,0)</f>
        <v>13.793103439999999</v>
      </c>
    </row>
    <row r="76" spans="1:20" x14ac:dyDescent="0.25">
      <c r="A76" t="s">
        <v>126</v>
      </c>
      <c r="B76" t="str">
        <f t="shared" si="6"/>
        <v>SWI4</v>
      </c>
      <c r="C76" t="str">
        <f t="shared" si="9"/>
        <v>1</v>
      </c>
      <c r="D76" t="str">
        <f t="shared" si="7"/>
        <v>1</v>
      </c>
      <c r="E76" t="str">
        <f t="shared" si="8"/>
        <v>SWI411</v>
      </c>
      <c r="F76">
        <f>VLOOKUP($A76,wt_data!$A$7:$S$173,15,0)</f>
        <v>1.1000000000000001E-3</v>
      </c>
      <c r="G76">
        <f>VLOOKUP($A76,wt_data!$A$7:$S$173,14,0)</f>
        <v>0.23931623899999999</v>
      </c>
      <c r="H76">
        <f>VLOOKUP($A76,wt_data!$A$7:$S$173,16,0)</f>
        <v>20.689655160000001</v>
      </c>
    </row>
    <row r="77" spans="1:20" ht="21" x14ac:dyDescent="0.35">
      <c r="A77" t="s">
        <v>90</v>
      </c>
      <c r="B77" t="str">
        <f t="shared" si="6"/>
        <v>SWI4</v>
      </c>
      <c r="C77" t="str">
        <f t="shared" si="9"/>
        <v>1</v>
      </c>
      <c r="D77" t="str">
        <f t="shared" si="7"/>
        <v>2</v>
      </c>
      <c r="E77" t="str">
        <f t="shared" si="8"/>
        <v>SWI412</v>
      </c>
      <c r="F77">
        <f>VLOOKUP($A77,wt_data!$A$7:$S$173,15,0)</f>
        <v>0</v>
      </c>
      <c r="G77">
        <f>VLOOKUP($A77,wt_data!$A$7:$S$173,14,0)</f>
        <v>0.12</v>
      </c>
      <c r="H77">
        <f>VLOOKUP($A77,wt_data!$A$7:$S$173,16,0)</f>
        <v>27.586206879999999</v>
      </c>
      <c r="J77" s="7" t="s">
        <v>259</v>
      </c>
      <c r="K77" s="7"/>
      <c r="L77" s="7"/>
      <c r="M77" s="7"/>
      <c r="N77" s="7"/>
      <c r="O77" s="7"/>
      <c r="P77" s="7"/>
      <c r="Q77" s="7"/>
      <c r="R77" s="7"/>
      <c r="S77" s="7"/>
    </row>
    <row r="78" spans="1:20" x14ac:dyDescent="0.25">
      <c r="A78" t="s">
        <v>119</v>
      </c>
      <c r="B78" t="str">
        <f t="shared" si="6"/>
        <v>SWI4</v>
      </c>
      <c r="C78" t="str">
        <f t="shared" si="9"/>
        <v>2</v>
      </c>
      <c r="D78" t="str">
        <f t="shared" si="7"/>
        <v>1</v>
      </c>
      <c r="E78" t="str">
        <f t="shared" si="8"/>
        <v>SWI421</v>
      </c>
      <c r="F78">
        <f>VLOOKUP($A78,wt_data!$A$7:$S$173,15,0)</f>
        <v>2.9999999999999997E-4</v>
      </c>
      <c r="G78">
        <f>VLOOKUP($A78,wt_data!$A$7:$S$173,14,0)</f>
        <v>0.21846153800000001</v>
      </c>
      <c r="H78">
        <f>VLOOKUP($A78,wt_data!$A$7:$S$173,16,0)</f>
        <v>27.586206879999999</v>
      </c>
      <c r="J78" s="5" t="s">
        <v>252</v>
      </c>
      <c r="K78" s="5">
        <v>11</v>
      </c>
      <c r="L78" s="5">
        <v>12</v>
      </c>
      <c r="M78" s="5">
        <v>21</v>
      </c>
      <c r="N78" s="5">
        <v>22</v>
      </c>
      <c r="O78" s="5">
        <v>31</v>
      </c>
      <c r="P78" s="5">
        <v>32</v>
      </c>
      <c r="Q78" s="5" t="s">
        <v>240</v>
      </c>
      <c r="R78" s="5" t="s">
        <v>241</v>
      </c>
      <c r="S78" s="5" t="s">
        <v>242</v>
      </c>
      <c r="T78" s="8" t="s">
        <v>255</v>
      </c>
    </row>
    <row r="79" spans="1:20" x14ac:dyDescent="0.25">
      <c r="A79" t="s">
        <v>91</v>
      </c>
      <c r="B79" t="str">
        <f t="shared" si="6"/>
        <v>SWI4</v>
      </c>
      <c r="C79" t="str">
        <f t="shared" si="9"/>
        <v>2</v>
      </c>
      <c r="D79" t="str">
        <f t="shared" si="7"/>
        <v>2</v>
      </c>
      <c r="E79" t="str">
        <f t="shared" si="8"/>
        <v>SWI422</v>
      </c>
      <c r="F79">
        <f>VLOOKUP($A79,wt_data!$A$7:$S$173,15,0)</f>
        <v>0</v>
      </c>
      <c r="G79">
        <f>VLOOKUP($A79,wt_data!$A$7:$S$173,14,0)</f>
        <v>0.129230769</v>
      </c>
      <c r="H79">
        <f>VLOOKUP($A79,wt_data!$A$7:$S$173,16,0)</f>
        <v>27.586206879999999</v>
      </c>
      <c r="J79" t="s">
        <v>220</v>
      </c>
      <c r="K79">
        <f>VLOOKUP($J79&amp;K$78,$E$5:$H$171,4,0)</f>
        <v>0</v>
      </c>
      <c r="L79">
        <f t="shared" ref="L79:S79" si="10">VLOOKUP($J79&amp;L$78,$E$5:$H$171,4,0)</f>
        <v>0</v>
      </c>
      <c r="M79" t="e">
        <f t="shared" si="10"/>
        <v>#N/A</v>
      </c>
      <c r="N79" t="e">
        <f t="shared" si="10"/>
        <v>#N/A</v>
      </c>
      <c r="O79" t="e">
        <f t="shared" si="10"/>
        <v>#N/A</v>
      </c>
      <c r="P79" t="e">
        <f t="shared" si="10"/>
        <v>#N/A</v>
      </c>
      <c r="Q79" t="e">
        <f t="shared" si="10"/>
        <v>#N/A</v>
      </c>
      <c r="R79" t="e">
        <f t="shared" si="10"/>
        <v>#N/A</v>
      </c>
      <c r="S79" t="e">
        <f t="shared" si="10"/>
        <v>#N/A</v>
      </c>
      <c r="T79" s="2">
        <f t="array" ref="T79">AVERAGE(IF(NOT(ISNA(K79:S79)),K79:S79))</f>
        <v>0</v>
      </c>
    </row>
    <row r="80" spans="1:20" x14ac:dyDescent="0.25">
      <c r="A80" t="s">
        <v>135</v>
      </c>
      <c r="B80" t="str">
        <f t="shared" si="6"/>
        <v>SWI4</v>
      </c>
      <c r="C80" t="str">
        <f t="shared" si="9"/>
        <v>3</v>
      </c>
      <c r="D80" t="str">
        <f t="shared" si="7"/>
        <v>1</v>
      </c>
      <c r="E80" t="str">
        <f t="shared" si="8"/>
        <v>SWI431</v>
      </c>
      <c r="F80">
        <f>VLOOKUP($A80,wt_data!$A$7:$S$173,15,0)</f>
        <v>3.2000000000000002E-3</v>
      </c>
      <c r="G80">
        <f>VLOOKUP($A80,wt_data!$A$7:$S$173,14,0)</f>
        <v>0.25356125400000001</v>
      </c>
      <c r="H80">
        <f>VLOOKUP($A80,wt_data!$A$7:$S$173,16,0)</f>
        <v>20.689655160000001</v>
      </c>
      <c r="J80" t="s">
        <v>226</v>
      </c>
      <c r="K80" t="e">
        <f t="shared" ref="K80:S111" si="11">VLOOKUP($J80&amp;K$78,$E$5:$H$171,4,0)</f>
        <v>#N/A</v>
      </c>
      <c r="L80" t="e">
        <f t="shared" si="11"/>
        <v>#N/A</v>
      </c>
      <c r="M80">
        <f t="shared" si="11"/>
        <v>0</v>
      </c>
      <c r="N80">
        <f t="shared" si="11"/>
        <v>0</v>
      </c>
      <c r="O80" t="e">
        <f t="shared" si="11"/>
        <v>#N/A</v>
      </c>
      <c r="P80" t="e">
        <f t="shared" si="11"/>
        <v>#N/A</v>
      </c>
      <c r="Q80" t="e">
        <f t="shared" si="11"/>
        <v>#N/A</v>
      </c>
      <c r="R80" t="e">
        <f t="shared" si="11"/>
        <v>#N/A</v>
      </c>
      <c r="S80" t="e">
        <f t="shared" si="11"/>
        <v>#N/A</v>
      </c>
      <c r="T80" s="2">
        <f t="array" ref="T80">AVERAGE(IF(NOT(ISNA(K80:S80)),K80:S80))</f>
        <v>0</v>
      </c>
    </row>
    <row r="81" spans="1:21" x14ac:dyDescent="0.25">
      <c r="A81" t="s">
        <v>157</v>
      </c>
      <c r="B81" t="str">
        <f t="shared" si="6"/>
        <v>SWI4</v>
      </c>
      <c r="C81" t="str">
        <f t="shared" si="9"/>
        <v>3</v>
      </c>
      <c r="D81" t="str">
        <f t="shared" si="7"/>
        <v>2</v>
      </c>
      <c r="E81" t="str">
        <f t="shared" si="8"/>
        <v>SWI432</v>
      </c>
      <c r="F81">
        <f>VLOOKUP($A81,wt_data!$A$7:$S$173,15,0)</f>
        <v>0.24759999999999999</v>
      </c>
      <c r="G81">
        <f>VLOOKUP($A81,wt_data!$A$7:$S$173,14,0)</f>
        <v>0.36</v>
      </c>
      <c r="H81">
        <f>VLOOKUP($A81,wt_data!$A$7:$S$173,16,0)</f>
        <v>27.586206879999999</v>
      </c>
      <c r="J81" t="s">
        <v>192</v>
      </c>
      <c r="K81">
        <f t="shared" si="11"/>
        <v>0</v>
      </c>
      <c r="L81">
        <f t="shared" si="11"/>
        <v>0</v>
      </c>
      <c r="M81" t="e">
        <f t="shared" si="11"/>
        <v>#N/A</v>
      </c>
      <c r="N81" t="e">
        <f t="shared" si="11"/>
        <v>#N/A</v>
      </c>
      <c r="O81" t="e">
        <f t="shared" si="11"/>
        <v>#N/A</v>
      </c>
      <c r="P81" t="e">
        <f t="shared" si="11"/>
        <v>#N/A</v>
      </c>
      <c r="Q81" t="e">
        <f t="shared" si="11"/>
        <v>#N/A</v>
      </c>
      <c r="R81" t="e">
        <f t="shared" si="11"/>
        <v>#N/A</v>
      </c>
      <c r="S81" t="e">
        <f t="shared" si="11"/>
        <v>#N/A</v>
      </c>
      <c r="T81" s="2">
        <f t="array" ref="T81">AVERAGE(IF(NOT(ISNA(K81:S81)),K81:S81))</f>
        <v>0</v>
      </c>
    </row>
    <row r="82" spans="1:21" x14ac:dyDescent="0.25">
      <c r="A82" t="s">
        <v>92</v>
      </c>
      <c r="B82" t="str">
        <f t="shared" si="6"/>
        <v>SWI5</v>
      </c>
      <c r="C82" t="str">
        <f t="shared" si="9"/>
        <v>1</v>
      </c>
      <c r="D82" t="str">
        <f t="shared" si="7"/>
        <v>1</v>
      </c>
      <c r="E82" t="str">
        <f t="shared" si="8"/>
        <v>SWI511</v>
      </c>
      <c r="F82">
        <f>VLOOKUP($A82,wt_data!$A$7:$S$173,15,0)</f>
        <v>0</v>
      </c>
      <c r="G82">
        <f>VLOOKUP($A82,wt_data!$A$7:$S$173,14,0)</f>
        <v>6.0846561E-2</v>
      </c>
      <c r="H82">
        <f>VLOOKUP($A82,wt_data!$A$7:$S$173,16,0)</f>
        <v>13.793103439999999</v>
      </c>
      <c r="J82" t="s">
        <v>238</v>
      </c>
      <c r="K82" t="e">
        <f t="shared" si="11"/>
        <v>#N/A</v>
      </c>
      <c r="L82" t="e">
        <f t="shared" si="11"/>
        <v>#N/A</v>
      </c>
      <c r="M82" t="e">
        <f t="shared" si="11"/>
        <v>#N/A</v>
      </c>
      <c r="N82" t="e">
        <f t="shared" si="11"/>
        <v>#N/A</v>
      </c>
      <c r="O82" t="e">
        <f t="shared" si="11"/>
        <v>#N/A</v>
      </c>
      <c r="P82" t="e">
        <f t="shared" si="11"/>
        <v>#N/A</v>
      </c>
      <c r="Q82">
        <f t="shared" si="11"/>
        <v>0</v>
      </c>
      <c r="R82">
        <f t="shared" si="11"/>
        <v>0</v>
      </c>
      <c r="S82">
        <f t="shared" si="11"/>
        <v>6.8965517199999997</v>
      </c>
      <c r="T82" s="2">
        <f t="array" ref="T82">AVERAGE(IF(NOT(ISNA(K82:S82)),K82:S82))</f>
        <v>2.2988505733333331</v>
      </c>
    </row>
    <row r="83" spans="1:21" x14ac:dyDescent="0.25">
      <c r="A83" t="s">
        <v>95</v>
      </c>
      <c r="B83" t="str">
        <f t="shared" si="6"/>
        <v>SWI5</v>
      </c>
      <c r="C83" t="str">
        <f t="shared" si="9"/>
        <v>1</v>
      </c>
      <c r="D83" t="str">
        <f t="shared" si="7"/>
        <v>2</v>
      </c>
      <c r="E83" t="str">
        <f t="shared" si="8"/>
        <v>SWI512</v>
      </c>
      <c r="F83">
        <f>VLOOKUP($A83,wt_data!$A$7:$S$173,15,0)</f>
        <v>0</v>
      </c>
      <c r="G83">
        <f>VLOOKUP($A83,wt_data!$A$7:$S$173,14,0)</f>
        <v>7.9772079999999995E-2</v>
      </c>
      <c r="H83">
        <f>VLOOKUP($A83,wt_data!$A$7:$S$173,16,0)</f>
        <v>20.689655160000001</v>
      </c>
      <c r="J83" t="s">
        <v>224</v>
      </c>
      <c r="K83">
        <f t="shared" si="11"/>
        <v>0</v>
      </c>
      <c r="L83">
        <f t="shared" si="11"/>
        <v>6.8965517199999997</v>
      </c>
      <c r="M83">
        <f t="shared" si="11"/>
        <v>0</v>
      </c>
      <c r="N83">
        <f t="shared" si="11"/>
        <v>6.8965517199999997</v>
      </c>
      <c r="O83" t="e">
        <f t="shared" si="11"/>
        <v>#N/A</v>
      </c>
      <c r="P83" t="e">
        <f t="shared" si="11"/>
        <v>#N/A</v>
      </c>
      <c r="Q83" t="e">
        <f t="shared" si="11"/>
        <v>#N/A</v>
      </c>
      <c r="R83" t="e">
        <f t="shared" si="11"/>
        <v>#N/A</v>
      </c>
      <c r="S83" t="e">
        <f t="shared" si="11"/>
        <v>#N/A</v>
      </c>
      <c r="T83" s="2">
        <f t="array" ref="T83">AVERAGE(IF(NOT(ISNA(K83:S83)),K83:S83))</f>
        <v>3.4482758599999999</v>
      </c>
    </row>
    <row r="84" spans="1:21" x14ac:dyDescent="0.25">
      <c r="A84" t="s">
        <v>96</v>
      </c>
      <c r="B84" t="str">
        <f t="shared" si="6"/>
        <v>SWI5</v>
      </c>
      <c r="C84" t="str">
        <f t="shared" si="9"/>
        <v>3</v>
      </c>
      <c r="D84" t="str">
        <f t="shared" si="7"/>
        <v>1</v>
      </c>
      <c r="E84" t="str">
        <f t="shared" si="8"/>
        <v>SWI531</v>
      </c>
      <c r="F84">
        <f>VLOOKUP($A84,wt_data!$A$7:$S$173,15,0)</f>
        <v>0</v>
      </c>
      <c r="G84">
        <f>VLOOKUP($A84,wt_data!$A$7:$S$173,14,0)</f>
        <v>9.6866096999999998E-2</v>
      </c>
      <c r="H84">
        <f>VLOOKUP($A84,wt_data!$A$7:$S$173,16,0)</f>
        <v>20.689655160000001</v>
      </c>
      <c r="J84" t="s">
        <v>210</v>
      </c>
      <c r="K84">
        <f t="shared" si="11"/>
        <v>0</v>
      </c>
      <c r="L84">
        <f t="shared" si="11"/>
        <v>6.8965517199999997</v>
      </c>
      <c r="M84">
        <f t="shared" si="11"/>
        <v>6.8965517199999997</v>
      </c>
      <c r="N84">
        <f t="shared" si="11"/>
        <v>13.793103439999999</v>
      </c>
      <c r="O84" t="e">
        <f t="shared" si="11"/>
        <v>#N/A</v>
      </c>
      <c r="P84" t="e">
        <f t="shared" si="11"/>
        <v>#N/A</v>
      </c>
      <c r="Q84" t="e">
        <f t="shared" si="11"/>
        <v>#N/A</v>
      </c>
      <c r="R84" t="e">
        <f t="shared" si="11"/>
        <v>#N/A</v>
      </c>
      <c r="S84" t="e">
        <f t="shared" si="11"/>
        <v>#N/A</v>
      </c>
      <c r="T84" s="2">
        <f t="array" ref="T84">AVERAGE(IF(NOT(ISNA(K84:S84)),K84:S84))</f>
        <v>6.8965517199999997</v>
      </c>
    </row>
    <row r="85" spans="1:21" x14ac:dyDescent="0.25">
      <c r="A85" t="s">
        <v>99</v>
      </c>
      <c r="B85" t="str">
        <f t="shared" si="6"/>
        <v>SWI5</v>
      </c>
      <c r="C85" t="str">
        <f t="shared" si="9"/>
        <v>3</v>
      </c>
      <c r="D85" t="str">
        <f t="shared" si="7"/>
        <v>2</v>
      </c>
      <c r="E85" t="str">
        <f t="shared" si="8"/>
        <v>SWI532</v>
      </c>
      <c r="F85">
        <f>VLOOKUP($A85,wt_data!$A$7:$S$173,15,0)</f>
        <v>0</v>
      </c>
      <c r="G85">
        <f>VLOOKUP($A85,wt_data!$A$7:$S$173,14,0)</f>
        <v>0.111111111</v>
      </c>
      <c r="H85">
        <f>VLOOKUP($A85,wt_data!$A$7:$S$173,16,0)</f>
        <v>20.689655160000001</v>
      </c>
      <c r="J85" t="s">
        <v>234</v>
      </c>
      <c r="K85">
        <f t="shared" si="11"/>
        <v>6.8965517199999997</v>
      </c>
      <c r="L85">
        <f t="shared" si="11"/>
        <v>6.8965517199999997</v>
      </c>
      <c r="M85">
        <f t="shared" si="11"/>
        <v>6.8965517199999997</v>
      </c>
      <c r="N85">
        <f t="shared" si="11"/>
        <v>6.8965517199999997</v>
      </c>
      <c r="O85" t="e">
        <f t="shared" si="11"/>
        <v>#N/A</v>
      </c>
      <c r="P85" t="e">
        <f t="shared" si="11"/>
        <v>#N/A</v>
      </c>
      <c r="Q85" t="e">
        <f t="shared" si="11"/>
        <v>#N/A</v>
      </c>
      <c r="R85" t="e">
        <f t="shared" si="11"/>
        <v>#N/A</v>
      </c>
      <c r="S85" t="e">
        <f t="shared" si="11"/>
        <v>#N/A</v>
      </c>
      <c r="T85" s="2">
        <f t="array" ref="T85">AVERAGE(IF(NOT(ISNA(K85:S85)),K85:S85))</f>
        <v>6.8965517199999997</v>
      </c>
    </row>
    <row r="86" spans="1:21" x14ac:dyDescent="0.25">
      <c r="A86" t="s">
        <v>123</v>
      </c>
      <c r="B86" t="str">
        <f t="shared" si="6"/>
        <v>SWI6</v>
      </c>
      <c r="C86" t="str">
        <f t="shared" si="9"/>
        <v>2</v>
      </c>
      <c r="D86" t="str">
        <f t="shared" si="7"/>
        <v>1</v>
      </c>
      <c r="E86" t="str">
        <f t="shared" si="8"/>
        <v>SWI621</v>
      </c>
      <c r="F86">
        <f>VLOOKUP($A86,wt_data!$A$7:$S$173,15,0)</f>
        <v>8.0000000000000004E-4</v>
      </c>
      <c r="G86">
        <f>VLOOKUP($A86,wt_data!$A$7:$S$173,14,0)</f>
        <v>0.23157894700000001</v>
      </c>
      <c r="H86">
        <f>VLOOKUP($A86,wt_data!$A$7:$S$173,16,0)</f>
        <v>68.965517199999994</v>
      </c>
      <c r="J86" t="s">
        <v>221</v>
      </c>
      <c r="K86" t="e">
        <f t="shared" si="11"/>
        <v>#N/A</v>
      </c>
      <c r="L86" t="e">
        <f t="shared" si="11"/>
        <v>#N/A</v>
      </c>
      <c r="M86">
        <f t="shared" si="11"/>
        <v>13.793103439999999</v>
      </c>
      <c r="N86">
        <f t="shared" si="11"/>
        <v>6.8965517199999997</v>
      </c>
      <c r="O86" t="e">
        <f t="shared" si="11"/>
        <v>#N/A</v>
      </c>
      <c r="P86" t="e">
        <f t="shared" si="11"/>
        <v>#N/A</v>
      </c>
      <c r="Q86" t="e">
        <f t="shared" si="11"/>
        <v>#N/A</v>
      </c>
      <c r="R86" t="e">
        <f t="shared" si="11"/>
        <v>#N/A</v>
      </c>
      <c r="S86" t="e">
        <f t="shared" si="11"/>
        <v>#N/A</v>
      </c>
      <c r="T86" s="2">
        <f t="array" ref="T86">AVERAGE(IF(NOT(ISNA(K86:S86)),K86:S86))</f>
        <v>10.34482758</v>
      </c>
      <c r="U86" s="2"/>
    </row>
    <row r="87" spans="1:21" x14ac:dyDescent="0.25">
      <c r="A87" t="s">
        <v>151</v>
      </c>
      <c r="B87" t="str">
        <f t="shared" si="6"/>
        <v>SWI6</v>
      </c>
      <c r="C87" t="str">
        <f t="shared" si="9"/>
        <v>2</v>
      </c>
      <c r="D87" t="str">
        <f t="shared" si="7"/>
        <v>2</v>
      </c>
      <c r="E87" t="str">
        <f t="shared" si="8"/>
        <v>SWI622</v>
      </c>
      <c r="F87">
        <f>VLOOKUP($A87,wt_data!$A$7:$S$173,15,0)</f>
        <v>2.3E-2</v>
      </c>
      <c r="G87">
        <f>VLOOKUP($A87,wt_data!$A$7:$S$173,14,0)</f>
        <v>0.29523809499999998</v>
      </c>
      <c r="H87">
        <f>VLOOKUP($A87,wt_data!$A$7:$S$173,16,0)</f>
        <v>62.068965480000003</v>
      </c>
      <c r="J87" t="s">
        <v>197</v>
      </c>
      <c r="K87" t="e">
        <f t="shared" si="11"/>
        <v>#N/A</v>
      </c>
      <c r="L87" t="e">
        <f t="shared" si="11"/>
        <v>#N/A</v>
      </c>
      <c r="M87" t="e">
        <f t="shared" si="11"/>
        <v>#N/A</v>
      </c>
      <c r="N87" t="e">
        <f t="shared" si="11"/>
        <v>#N/A</v>
      </c>
      <c r="O87" t="e">
        <f t="shared" si="11"/>
        <v>#N/A</v>
      </c>
      <c r="P87" t="e">
        <f t="shared" si="11"/>
        <v>#N/A</v>
      </c>
      <c r="Q87">
        <f t="shared" si="11"/>
        <v>6.8965517199999997</v>
      </c>
      <c r="R87">
        <f t="shared" si="11"/>
        <v>0</v>
      </c>
      <c r="S87">
        <f t="shared" si="11"/>
        <v>13.793103439999999</v>
      </c>
      <c r="T87" s="2">
        <f t="array" ref="T87">AVERAGE(IF(NOT(ISNA(K87:S87)),K87:S87))</f>
        <v>6.8965517200000006</v>
      </c>
      <c r="U87" s="2"/>
    </row>
    <row r="88" spans="1:21" x14ac:dyDescent="0.25">
      <c r="A88" t="s">
        <v>100</v>
      </c>
      <c r="B88" t="str">
        <f t="shared" si="6"/>
        <v>TOS4</v>
      </c>
      <c r="C88" t="str">
        <f t="shared" si="9"/>
        <v>1</v>
      </c>
      <c r="D88" t="str">
        <f t="shared" si="7"/>
        <v>1</v>
      </c>
      <c r="E88" t="str">
        <f t="shared" si="8"/>
        <v>TOS411</v>
      </c>
      <c r="F88">
        <f>VLOOKUP($A88,wt_data!$A$7:$S$173,15,0)</f>
        <v>0</v>
      </c>
      <c r="G88">
        <f>VLOOKUP($A88,wt_data!$A$7:$S$173,14,0)</f>
        <v>0.11576354699999999</v>
      </c>
      <c r="H88">
        <f>VLOOKUP($A88,wt_data!$A$7:$S$173,16,0)</f>
        <v>6.8965517199999997</v>
      </c>
      <c r="J88" t="s">
        <v>190</v>
      </c>
      <c r="K88" t="e">
        <f t="shared" si="11"/>
        <v>#N/A</v>
      </c>
      <c r="L88" t="e">
        <f t="shared" si="11"/>
        <v>#N/A</v>
      </c>
      <c r="M88">
        <f t="shared" si="11"/>
        <v>6.8965517199999997</v>
      </c>
      <c r="N88">
        <f t="shared" si="11"/>
        <v>13.793103439999999</v>
      </c>
      <c r="O88" t="e">
        <f t="shared" si="11"/>
        <v>#N/A</v>
      </c>
      <c r="P88" t="e">
        <f t="shared" si="11"/>
        <v>#N/A</v>
      </c>
      <c r="Q88" t="e">
        <f t="shared" si="11"/>
        <v>#N/A</v>
      </c>
      <c r="R88" t="e">
        <f t="shared" si="11"/>
        <v>#N/A</v>
      </c>
      <c r="S88" t="e">
        <f t="shared" si="11"/>
        <v>#N/A</v>
      </c>
      <c r="T88" s="2">
        <f t="array" ref="T88">AVERAGE(IF(NOT(ISNA(K88:S88)),K88:S88))</f>
        <v>10.34482758</v>
      </c>
      <c r="U88" s="2"/>
    </row>
    <row r="89" spans="1:21" x14ac:dyDescent="0.25">
      <c r="A89" t="s">
        <v>103</v>
      </c>
      <c r="B89" t="str">
        <f t="shared" si="6"/>
        <v>TOS4</v>
      </c>
      <c r="C89" t="str">
        <f t="shared" si="9"/>
        <v>1</v>
      </c>
      <c r="D89" t="str">
        <f t="shared" si="7"/>
        <v>2</v>
      </c>
      <c r="E89" t="str">
        <f t="shared" si="8"/>
        <v>TOS412</v>
      </c>
      <c r="F89">
        <f>VLOOKUP($A89,wt_data!$A$7:$S$173,15,0)</f>
        <v>0</v>
      </c>
      <c r="G89">
        <f>VLOOKUP($A89,wt_data!$A$7:$S$173,14,0)</f>
        <v>0.14532019700000001</v>
      </c>
      <c r="H89">
        <f>VLOOKUP($A89,wt_data!$A$7:$S$173,16,0)</f>
        <v>6.8965517199999997</v>
      </c>
      <c r="J89" t="s">
        <v>239</v>
      </c>
      <c r="K89">
        <f t="shared" si="11"/>
        <v>6.8965517199999997</v>
      </c>
      <c r="L89">
        <f t="shared" si="11"/>
        <v>13.793103439999999</v>
      </c>
      <c r="M89" t="e">
        <f t="shared" si="11"/>
        <v>#N/A</v>
      </c>
      <c r="N89" t="e">
        <f t="shared" si="11"/>
        <v>#N/A</v>
      </c>
      <c r="O89" t="e">
        <f t="shared" si="11"/>
        <v>#N/A</v>
      </c>
      <c r="P89" t="e">
        <f t="shared" si="11"/>
        <v>#N/A</v>
      </c>
      <c r="Q89" t="e">
        <f t="shared" si="11"/>
        <v>#N/A</v>
      </c>
      <c r="R89" t="e">
        <f t="shared" si="11"/>
        <v>#N/A</v>
      </c>
      <c r="S89" t="e">
        <f t="shared" si="11"/>
        <v>#N/A</v>
      </c>
      <c r="T89" s="2">
        <f t="array" ref="T89">AVERAGE(IF(NOT(ISNA(K89:S89)),K89:S89))</f>
        <v>10.34482758</v>
      </c>
      <c r="U89" s="2"/>
    </row>
    <row r="90" spans="1:21" x14ac:dyDescent="0.25">
      <c r="A90" t="s">
        <v>104</v>
      </c>
      <c r="B90" t="str">
        <f t="shared" si="6"/>
        <v>TOS4</v>
      </c>
      <c r="C90" t="str">
        <f t="shared" si="9"/>
        <v>2</v>
      </c>
      <c r="D90" t="str">
        <f t="shared" si="7"/>
        <v>1</v>
      </c>
      <c r="E90" t="str">
        <f t="shared" si="8"/>
        <v>TOS421</v>
      </c>
      <c r="F90">
        <f>VLOOKUP($A90,wt_data!$A$7:$S$173,15,0)</f>
        <v>0</v>
      </c>
      <c r="G90">
        <f>VLOOKUP($A90,wt_data!$A$7:$S$173,14,0)</f>
        <v>8.3743841999999999E-2</v>
      </c>
      <c r="H90">
        <f>VLOOKUP($A90,wt_data!$A$7:$S$173,16,0)</f>
        <v>6.8965517199999997</v>
      </c>
      <c r="J90" t="s">
        <v>214</v>
      </c>
      <c r="K90">
        <f t="shared" si="11"/>
        <v>27.586206879999999</v>
      </c>
      <c r="L90">
        <f t="shared" si="11"/>
        <v>0</v>
      </c>
      <c r="M90" t="e">
        <f t="shared" si="11"/>
        <v>#N/A</v>
      </c>
      <c r="N90" t="e">
        <f t="shared" si="11"/>
        <v>#N/A</v>
      </c>
      <c r="O90" t="e">
        <f t="shared" si="11"/>
        <v>#N/A</v>
      </c>
      <c r="P90" t="e">
        <f t="shared" si="11"/>
        <v>#N/A</v>
      </c>
      <c r="Q90" t="e">
        <f t="shared" si="11"/>
        <v>#N/A</v>
      </c>
      <c r="R90" t="e">
        <f t="shared" si="11"/>
        <v>#N/A</v>
      </c>
      <c r="S90" t="e">
        <f t="shared" si="11"/>
        <v>#N/A</v>
      </c>
      <c r="T90" s="2">
        <f t="array" ref="T90">AVERAGE(IF(NOT(ISNA(K90:S90)),K90:S90))</f>
        <v>13.793103439999999</v>
      </c>
      <c r="U90" s="2"/>
    </row>
    <row r="91" spans="1:21" x14ac:dyDescent="0.25">
      <c r="A91" t="s">
        <v>106</v>
      </c>
      <c r="B91" t="str">
        <f t="shared" si="6"/>
        <v>TOS4</v>
      </c>
      <c r="C91" t="str">
        <f t="shared" si="9"/>
        <v>2</v>
      </c>
      <c r="D91" t="str">
        <f t="shared" si="7"/>
        <v>2</v>
      </c>
      <c r="E91" t="str">
        <f t="shared" si="8"/>
        <v>TOS422</v>
      </c>
      <c r="F91">
        <f>VLOOKUP($A91,wt_data!$A$7:$S$173,15,0)</f>
        <v>0</v>
      </c>
      <c r="G91">
        <f>VLOOKUP($A91,wt_data!$A$7:$S$173,14,0)</f>
        <v>0.133004926</v>
      </c>
      <c r="H91">
        <f>VLOOKUP($A91,wt_data!$A$7:$S$173,16,0)</f>
        <v>6.8965517199999997</v>
      </c>
      <c r="J91" t="s">
        <v>200</v>
      </c>
      <c r="K91" t="e">
        <f t="shared" si="11"/>
        <v>#N/A</v>
      </c>
      <c r="L91" t="e">
        <f t="shared" si="11"/>
        <v>#N/A</v>
      </c>
      <c r="M91">
        <f t="shared" si="11"/>
        <v>6.8965517199999997</v>
      </c>
      <c r="N91">
        <f t="shared" si="11"/>
        <v>20.689655160000001</v>
      </c>
      <c r="O91" t="e">
        <f t="shared" si="11"/>
        <v>#N/A</v>
      </c>
      <c r="P91" t="e">
        <f t="shared" si="11"/>
        <v>#N/A</v>
      </c>
      <c r="Q91" t="e">
        <f t="shared" si="11"/>
        <v>#N/A</v>
      </c>
      <c r="R91" t="e">
        <f t="shared" si="11"/>
        <v>#N/A</v>
      </c>
      <c r="S91" t="e">
        <f t="shared" si="11"/>
        <v>#N/A</v>
      </c>
      <c r="T91" s="2">
        <f t="array" ref="T91">AVERAGE(IF(NOT(ISNA(K91:S91)),K91:S91))</f>
        <v>13.793103439999999</v>
      </c>
      <c r="U91" s="2"/>
    </row>
    <row r="92" spans="1:21" x14ac:dyDescent="0.25">
      <c r="A92" t="s">
        <v>111</v>
      </c>
      <c r="B92" t="str">
        <f t="shared" si="6"/>
        <v>YHP1</v>
      </c>
      <c r="C92" t="str">
        <f t="shared" si="9"/>
        <v>wb</v>
      </c>
      <c r="D92" t="str">
        <f t="shared" si="7"/>
        <v>1</v>
      </c>
      <c r="E92" t="str">
        <f t="shared" si="8"/>
        <v>YHP1wb1</v>
      </c>
      <c r="F92">
        <f>VLOOKUP($A92,wt_data!$A$7:$S$173,15,0)</f>
        <v>1E-4</v>
      </c>
      <c r="G92">
        <f>VLOOKUP($A92,wt_data!$A$7:$S$173,14,0)</f>
        <v>0.19310344800000001</v>
      </c>
      <c r="H92">
        <f>VLOOKUP($A92,wt_data!$A$7:$S$173,16,0)</f>
        <v>0</v>
      </c>
      <c r="J92" t="s">
        <v>217</v>
      </c>
      <c r="K92" t="e">
        <f t="shared" si="11"/>
        <v>#N/A</v>
      </c>
      <c r="L92" t="e">
        <f t="shared" si="11"/>
        <v>#N/A</v>
      </c>
      <c r="M92">
        <f t="shared" si="11"/>
        <v>20.689655160000001</v>
      </c>
      <c r="N92">
        <f t="shared" si="11"/>
        <v>6.8965517199999997</v>
      </c>
      <c r="O92" t="e">
        <f t="shared" si="11"/>
        <v>#N/A</v>
      </c>
      <c r="P92" t="e">
        <f t="shared" si="11"/>
        <v>#N/A</v>
      </c>
      <c r="Q92" t="e">
        <f t="shared" si="11"/>
        <v>#N/A</v>
      </c>
      <c r="R92" t="e">
        <f t="shared" si="11"/>
        <v>#N/A</v>
      </c>
      <c r="S92" t="e">
        <f t="shared" si="11"/>
        <v>#N/A</v>
      </c>
      <c r="T92" s="2">
        <f t="array" ref="T92">AVERAGE(IF(NOT(ISNA(K92:S92)),K92:S92))</f>
        <v>13.793103439999999</v>
      </c>
      <c r="U92" s="2"/>
    </row>
    <row r="93" spans="1:21" x14ac:dyDescent="0.25">
      <c r="A93" t="s">
        <v>107</v>
      </c>
      <c r="B93" t="str">
        <f t="shared" si="6"/>
        <v>YHP1</v>
      </c>
      <c r="C93" t="str">
        <f t="shared" si="9"/>
        <v>wb</v>
      </c>
      <c r="D93" t="str">
        <f t="shared" si="7"/>
        <v>2</v>
      </c>
      <c r="E93" t="str">
        <f t="shared" si="8"/>
        <v>YHP1wb2</v>
      </c>
      <c r="F93">
        <f>VLOOKUP($A93,wt_data!$A$7:$S$173,15,0)</f>
        <v>0</v>
      </c>
      <c r="G93">
        <f>VLOOKUP($A93,wt_data!$A$7:$S$173,14,0)</f>
        <v>0.147126437</v>
      </c>
      <c r="H93">
        <f>VLOOKUP($A93,wt_data!$A$7:$S$173,16,0)</f>
        <v>0</v>
      </c>
      <c r="J93" t="s">
        <v>193</v>
      </c>
      <c r="K93">
        <f t="shared" si="11"/>
        <v>13.793103439999999</v>
      </c>
      <c r="L93">
        <f t="shared" si="11"/>
        <v>27.586206879999999</v>
      </c>
      <c r="M93">
        <f t="shared" si="11"/>
        <v>6.8965517199999997</v>
      </c>
      <c r="N93">
        <f t="shared" si="11"/>
        <v>6.8965517199999997</v>
      </c>
      <c r="O93" t="e">
        <f t="shared" si="11"/>
        <v>#N/A</v>
      </c>
      <c r="P93" t="e">
        <f t="shared" si="11"/>
        <v>#N/A</v>
      </c>
      <c r="Q93" t="e">
        <f t="shared" si="11"/>
        <v>#N/A</v>
      </c>
      <c r="R93" t="e">
        <f t="shared" si="11"/>
        <v>#N/A</v>
      </c>
      <c r="S93" t="e">
        <f t="shared" si="11"/>
        <v>#N/A</v>
      </c>
      <c r="T93" s="2">
        <f t="array" ref="T93">AVERAGE(IF(NOT(ISNA(K93:S93)),K93:S93))</f>
        <v>13.793103439999999</v>
      </c>
      <c r="U93" s="2"/>
    </row>
    <row r="94" spans="1:21" x14ac:dyDescent="0.25">
      <c r="A94" t="s">
        <v>163</v>
      </c>
      <c r="B94" t="str">
        <f t="shared" si="6"/>
        <v>YHP1</v>
      </c>
      <c r="C94" t="str">
        <f t="shared" si="9"/>
        <v>wb</v>
      </c>
      <c r="D94" t="str">
        <f t="shared" si="7"/>
        <v>3</v>
      </c>
      <c r="E94" t="str">
        <f t="shared" si="8"/>
        <v>YHP1wb3</v>
      </c>
      <c r="F94">
        <f>VLOOKUP($A94,wt_data!$A$7:$S$173,15,0)</f>
        <v>0.27729999999999999</v>
      </c>
      <c r="G94">
        <f>VLOOKUP($A94,wt_data!$A$7:$S$173,14,0)</f>
        <v>0.369458128</v>
      </c>
      <c r="H94">
        <f>VLOOKUP($A94,wt_data!$A$7:$S$173,16,0)</f>
        <v>6.8965517199999997</v>
      </c>
      <c r="J94" t="s">
        <v>219</v>
      </c>
      <c r="K94">
        <f t="shared" si="11"/>
        <v>13.793103439999999</v>
      </c>
      <c r="L94">
        <f t="shared" si="11"/>
        <v>20.689655160000001</v>
      </c>
      <c r="M94">
        <f t="shared" si="11"/>
        <v>13.793103439999999</v>
      </c>
      <c r="N94">
        <f t="shared" si="11"/>
        <v>13.793103439999999</v>
      </c>
      <c r="O94" t="e">
        <f t="shared" si="11"/>
        <v>#N/A</v>
      </c>
      <c r="P94" t="e">
        <f t="shared" si="11"/>
        <v>#N/A</v>
      </c>
      <c r="Q94" t="e">
        <f t="shared" si="11"/>
        <v>#N/A</v>
      </c>
      <c r="R94" t="e">
        <f t="shared" si="11"/>
        <v>#N/A</v>
      </c>
      <c r="S94" t="e">
        <f t="shared" si="11"/>
        <v>#N/A</v>
      </c>
      <c r="T94" s="2">
        <f t="array" ref="T94">AVERAGE(IF(NOT(ISNA(K94:S94)),K94:S94))</f>
        <v>15.517241369999997</v>
      </c>
      <c r="U94" s="2"/>
    </row>
    <row r="95" spans="1:21" x14ac:dyDescent="0.25">
      <c r="A95" t="s">
        <v>108</v>
      </c>
      <c r="B95" t="str">
        <f t="shared" si="6"/>
        <v>YOX1</v>
      </c>
      <c r="C95" t="str">
        <f t="shared" si="9"/>
        <v>1</v>
      </c>
      <c r="D95" t="str">
        <f t="shared" si="7"/>
        <v>1</v>
      </c>
      <c r="E95" t="str">
        <f>B95&amp;C95&amp;D95</f>
        <v>YOX111</v>
      </c>
      <c r="F95">
        <f>VLOOKUP($A95,wt_data!$A$7:$S$173,15,0)</f>
        <v>0</v>
      </c>
      <c r="G95">
        <f>VLOOKUP($A95,wt_data!$A$7:$S$173,14,0)</f>
        <v>0.167487685</v>
      </c>
      <c r="H95">
        <f>VLOOKUP($A95,wt_data!$A$7:$S$173,16,0)</f>
        <v>6.8965517199999997</v>
      </c>
      <c r="J95" t="s">
        <v>227</v>
      </c>
      <c r="K95">
        <f t="shared" si="11"/>
        <v>13.793103439999999</v>
      </c>
      <c r="L95">
        <f t="shared" si="11"/>
        <v>13.793103439999999</v>
      </c>
      <c r="M95">
        <f t="shared" si="11"/>
        <v>20.689655160000001</v>
      </c>
      <c r="N95">
        <f t="shared" si="11"/>
        <v>13.793103439999999</v>
      </c>
      <c r="O95" t="e">
        <f t="shared" si="11"/>
        <v>#N/A</v>
      </c>
      <c r="P95" t="e">
        <f t="shared" si="11"/>
        <v>#N/A</v>
      </c>
      <c r="Q95" t="e">
        <f t="shared" si="11"/>
        <v>#N/A</v>
      </c>
      <c r="R95" t="e">
        <f t="shared" si="11"/>
        <v>#N/A</v>
      </c>
      <c r="S95" t="e">
        <f t="shared" si="11"/>
        <v>#N/A</v>
      </c>
      <c r="T95" s="2">
        <f t="array" ref="T95">AVERAGE(IF(NOT(ISNA(K95:S95)),K95:S95))</f>
        <v>15.517241370000001</v>
      </c>
      <c r="U95" s="2"/>
    </row>
    <row r="96" spans="1:21" x14ac:dyDescent="0.25">
      <c r="A96" t="s">
        <v>125</v>
      </c>
      <c r="B96" t="str">
        <f t="shared" si="6"/>
        <v>YOX1</v>
      </c>
      <c r="C96" t="str">
        <f t="shared" si="9"/>
        <v>1</v>
      </c>
      <c r="D96" t="str">
        <f t="shared" si="7"/>
        <v>2</v>
      </c>
      <c r="E96" t="str">
        <f>B96&amp;C96&amp;D96</f>
        <v>YOX112</v>
      </c>
      <c r="F96">
        <f>VLOOKUP($A96,wt_data!$A$7:$S$173,15,0)</f>
        <v>1E-3</v>
      </c>
      <c r="G96">
        <f>VLOOKUP($A96,wt_data!$A$7:$S$173,14,0)</f>
        <v>0.23544973499999999</v>
      </c>
      <c r="H96">
        <f>VLOOKUP($A96,wt_data!$A$7:$S$173,16,0)</f>
        <v>13.793103439999999</v>
      </c>
      <c r="J96" t="s">
        <v>223</v>
      </c>
      <c r="K96">
        <f t="shared" si="11"/>
        <v>13.793103439999999</v>
      </c>
      <c r="L96">
        <f t="shared" si="11"/>
        <v>20.689655160000001</v>
      </c>
      <c r="M96" t="e">
        <f t="shared" si="11"/>
        <v>#N/A</v>
      </c>
      <c r="N96" t="e">
        <f t="shared" si="11"/>
        <v>#N/A</v>
      </c>
      <c r="O96" t="e">
        <f t="shared" si="11"/>
        <v>#N/A</v>
      </c>
      <c r="P96" t="e">
        <f t="shared" si="11"/>
        <v>#N/A</v>
      </c>
      <c r="Q96" t="e">
        <f t="shared" si="11"/>
        <v>#N/A</v>
      </c>
      <c r="R96" t="e">
        <f t="shared" si="11"/>
        <v>#N/A</v>
      </c>
      <c r="S96" t="e">
        <f t="shared" si="11"/>
        <v>#N/A</v>
      </c>
      <c r="T96" s="2">
        <f t="array" ref="T96">AVERAGE(IF(NOT(ISNA(K96:S96)),K96:S96))</f>
        <v>17.241379299999998</v>
      </c>
      <c r="U96" s="2"/>
    </row>
    <row r="97" spans="10:21" x14ac:dyDescent="0.25">
      <c r="J97" t="s">
        <v>231</v>
      </c>
      <c r="K97">
        <f t="shared" si="11"/>
        <v>13.793103439999999</v>
      </c>
      <c r="L97">
        <f t="shared" si="11"/>
        <v>20.689655160000001</v>
      </c>
      <c r="M97" t="e">
        <f t="shared" si="11"/>
        <v>#N/A</v>
      </c>
      <c r="N97" t="e">
        <f t="shared" si="11"/>
        <v>#N/A</v>
      </c>
      <c r="O97">
        <f t="shared" si="11"/>
        <v>20.689655160000001</v>
      </c>
      <c r="P97">
        <f t="shared" si="11"/>
        <v>20.689655160000001</v>
      </c>
      <c r="Q97" t="e">
        <f t="shared" si="11"/>
        <v>#N/A</v>
      </c>
      <c r="R97" t="e">
        <f t="shared" si="11"/>
        <v>#N/A</v>
      </c>
      <c r="S97" t="e">
        <f t="shared" si="11"/>
        <v>#N/A</v>
      </c>
      <c r="T97" s="2">
        <f t="array" ref="T97">AVERAGE(IF(NOT(ISNA(K97:S97)),K97:S97))</f>
        <v>18.96551723</v>
      </c>
      <c r="U97" s="2"/>
    </row>
    <row r="98" spans="10:21" x14ac:dyDescent="0.25">
      <c r="J98" t="s">
        <v>218</v>
      </c>
      <c r="K98">
        <f t="shared" si="11"/>
        <v>20.689655160000001</v>
      </c>
      <c r="L98">
        <f t="shared" si="11"/>
        <v>20.689655160000001</v>
      </c>
      <c r="M98">
        <f t="shared" si="11"/>
        <v>20.689655160000001</v>
      </c>
      <c r="N98">
        <f t="shared" si="11"/>
        <v>20.689655160000001</v>
      </c>
      <c r="O98" t="e">
        <f t="shared" si="11"/>
        <v>#N/A</v>
      </c>
      <c r="P98" t="e">
        <f t="shared" si="11"/>
        <v>#N/A</v>
      </c>
      <c r="Q98" t="e">
        <f t="shared" si="11"/>
        <v>#N/A</v>
      </c>
      <c r="R98" t="e">
        <f t="shared" si="11"/>
        <v>#N/A</v>
      </c>
      <c r="S98" t="e">
        <f t="shared" si="11"/>
        <v>#N/A</v>
      </c>
      <c r="T98" s="2">
        <f t="array" ref="T98">AVERAGE(IF(NOT(ISNA(K98:S98)),K98:S98))</f>
        <v>20.689655160000001</v>
      </c>
      <c r="U98" s="2"/>
    </row>
    <row r="99" spans="10:21" x14ac:dyDescent="0.25">
      <c r="J99" t="s">
        <v>198</v>
      </c>
      <c r="K99">
        <f t="shared" si="11"/>
        <v>20.689655160000001</v>
      </c>
      <c r="L99">
        <f t="shared" si="11"/>
        <v>27.586206879999999</v>
      </c>
      <c r="M99" t="e">
        <f t="shared" si="11"/>
        <v>#N/A</v>
      </c>
      <c r="N99" t="e">
        <f t="shared" si="11"/>
        <v>#N/A</v>
      </c>
      <c r="O99" t="e">
        <f t="shared" si="11"/>
        <v>#N/A</v>
      </c>
      <c r="P99" t="e">
        <f t="shared" si="11"/>
        <v>#N/A</v>
      </c>
      <c r="Q99" t="e">
        <f t="shared" si="11"/>
        <v>#N/A</v>
      </c>
      <c r="R99" t="e">
        <f t="shared" si="11"/>
        <v>#N/A</v>
      </c>
      <c r="S99" t="e">
        <f t="shared" si="11"/>
        <v>#N/A</v>
      </c>
      <c r="T99" s="2">
        <f t="array" ref="T99">AVERAGE(IF(NOT(ISNA(K99:S99)),K99:S99))</f>
        <v>24.13793102</v>
      </c>
      <c r="U99" s="2"/>
    </row>
    <row r="100" spans="10:21" x14ac:dyDescent="0.25">
      <c r="J100" t="s">
        <v>222</v>
      </c>
      <c r="K100" t="e">
        <f t="shared" si="11"/>
        <v>#N/A</v>
      </c>
      <c r="L100" t="e">
        <f t="shared" si="11"/>
        <v>#N/A</v>
      </c>
      <c r="M100">
        <f t="shared" si="11"/>
        <v>20.689655160000001</v>
      </c>
      <c r="N100">
        <f t="shared" si="11"/>
        <v>27.586206879999999</v>
      </c>
      <c r="O100" t="e">
        <f t="shared" si="11"/>
        <v>#N/A</v>
      </c>
      <c r="P100" t="e">
        <f t="shared" si="11"/>
        <v>#N/A</v>
      </c>
      <c r="Q100" t="e">
        <f t="shared" si="11"/>
        <v>#N/A</v>
      </c>
      <c r="R100" t="e">
        <f t="shared" si="11"/>
        <v>#N/A</v>
      </c>
      <c r="S100" t="e">
        <f t="shared" si="11"/>
        <v>#N/A</v>
      </c>
      <c r="T100" s="2">
        <f t="array" ref="T100">AVERAGE(IF(NOT(ISNA(K100:S100)),K100:S100))</f>
        <v>24.13793102</v>
      </c>
      <c r="U100" s="2"/>
    </row>
    <row r="101" spans="10:21" x14ac:dyDescent="0.25">
      <c r="J101" t="s">
        <v>230</v>
      </c>
      <c r="K101">
        <f t="shared" si="11"/>
        <v>20.689655160000001</v>
      </c>
      <c r="L101">
        <f t="shared" si="11"/>
        <v>27.586206879999999</v>
      </c>
      <c r="M101">
        <f t="shared" si="11"/>
        <v>27.586206879999999</v>
      </c>
      <c r="N101">
        <f t="shared" si="11"/>
        <v>27.586206879999999</v>
      </c>
      <c r="O101">
        <f t="shared" si="11"/>
        <v>20.689655160000001</v>
      </c>
      <c r="P101">
        <f t="shared" si="11"/>
        <v>27.586206879999999</v>
      </c>
      <c r="Q101" t="e">
        <f t="shared" si="11"/>
        <v>#N/A</v>
      </c>
      <c r="R101" t="e">
        <f t="shared" si="11"/>
        <v>#N/A</v>
      </c>
      <c r="S101" t="e">
        <f t="shared" si="11"/>
        <v>#N/A</v>
      </c>
      <c r="T101" s="2">
        <f t="array" ref="T101">AVERAGE(IF(NOT(ISNA(K101:S101)),K101:S101))</f>
        <v>25.287356306666666</v>
      </c>
      <c r="U101" s="2"/>
    </row>
    <row r="102" spans="10:21" x14ac:dyDescent="0.25">
      <c r="J102" t="s">
        <v>189</v>
      </c>
      <c r="K102">
        <f t="shared" si="11"/>
        <v>27.586206879999999</v>
      </c>
      <c r="L102">
        <f t="shared" si="11"/>
        <v>27.586206879999999</v>
      </c>
      <c r="M102">
        <f t="shared" si="11"/>
        <v>34.482758599999997</v>
      </c>
      <c r="N102">
        <f t="shared" si="11"/>
        <v>20.689655160000001</v>
      </c>
      <c r="O102" t="e">
        <f t="shared" si="11"/>
        <v>#N/A</v>
      </c>
      <c r="P102" t="e">
        <f t="shared" si="11"/>
        <v>#N/A</v>
      </c>
      <c r="Q102" t="e">
        <f t="shared" si="11"/>
        <v>#N/A</v>
      </c>
      <c r="R102" t="e">
        <f t="shared" si="11"/>
        <v>#N/A</v>
      </c>
      <c r="S102" t="e">
        <f t="shared" si="11"/>
        <v>#N/A</v>
      </c>
      <c r="T102" s="2">
        <f t="array" ref="T102">AVERAGE(IF(NOT(ISNA(K102:S102)),K102:S102))</f>
        <v>27.586206879999999</v>
      </c>
      <c r="U102" s="2"/>
    </row>
    <row r="103" spans="10:21" x14ac:dyDescent="0.25">
      <c r="J103" t="s">
        <v>196</v>
      </c>
      <c r="K103">
        <f t="shared" si="11"/>
        <v>27.586206879999999</v>
      </c>
      <c r="L103">
        <f t="shared" si="11"/>
        <v>27.586206879999999</v>
      </c>
      <c r="M103" t="e">
        <f t="shared" si="11"/>
        <v>#N/A</v>
      </c>
      <c r="N103" t="e">
        <f t="shared" si="11"/>
        <v>#N/A</v>
      </c>
      <c r="O103" t="e">
        <f t="shared" si="11"/>
        <v>#N/A</v>
      </c>
      <c r="P103" t="e">
        <f t="shared" si="11"/>
        <v>#N/A</v>
      </c>
      <c r="Q103" t="e">
        <f t="shared" si="11"/>
        <v>#N/A</v>
      </c>
      <c r="R103" t="e">
        <f t="shared" si="11"/>
        <v>#N/A</v>
      </c>
      <c r="S103" t="e">
        <f t="shared" si="11"/>
        <v>#N/A</v>
      </c>
      <c r="T103" s="2">
        <f t="array" ref="T103">AVERAGE(IF(NOT(ISNA(K103:S103)),K103:S103))</f>
        <v>27.586206879999999</v>
      </c>
      <c r="U103" s="2"/>
    </row>
    <row r="104" spans="10:21" x14ac:dyDescent="0.25">
      <c r="J104" t="s">
        <v>212</v>
      </c>
      <c r="K104" t="e">
        <f t="shared" si="11"/>
        <v>#N/A</v>
      </c>
      <c r="L104" t="e">
        <f t="shared" si="11"/>
        <v>#N/A</v>
      </c>
      <c r="M104">
        <f t="shared" si="11"/>
        <v>62.068965480000003</v>
      </c>
      <c r="N104">
        <f t="shared" si="11"/>
        <v>0</v>
      </c>
      <c r="O104" t="e">
        <f t="shared" si="11"/>
        <v>#N/A</v>
      </c>
      <c r="P104" t="e">
        <f t="shared" si="11"/>
        <v>#N/A</v>
      </c>
      <c r="Q104" t="e">
        <f t="shared" si="11"/>
        <v>#N/A</v>
      </c>
      <c r="R104" t="e">
        <f t="shared" si="11"/>
        <v>#N/A</v>
      </c>
      <c r="S104" t="e">
        <f t="shared" si="11"/>
        <v>#N/A</v>
      </c>
      <c r="T104" s="2">
        <f t="array" ref="T104">AVERAGE(IF(NOT(ISNA(K104:S104)),K104:S104))</f>
        <v>31.034482740000001</v>
      </c>
      <c r="U104" s="2"/>
    </row>
    <row r="105" spans="10:21" x14ac:dyDescent="0.25">
      <c r="J105" t="s">
        <v>209</v>
      </c>
      <c r="K105">
        <f t="shared" si="11"/>
        <v>20.689655160000001</v>
      </c>
      <c r="L105">
        <f t="shared" si="11"/>
        <v>41.379310320000002</v>
      </c>
      <c r="M105" t="e">
        <f t="shared" si="11"/>
        <v>#N/A</v>
      </c>
      <c r="N105" t="e">
        <f t="shared" si="11"/>
        <v>#N/A</v>
      </c>
      <c r="O105" t="e">
        <f t="shared" si="11"/>
        <v>#N/A</v>
      </c>
      <c r="P105" t="e">
        <f t="shared" si="11"/>
        <v>#N/A</v>
      </c>
      <c r="Q105" t="e">
        <f t="shared" si="11"/>
        <v>#N/A</v>
      </c>
      <c r="R105" t="e">
        <f t="shared" si="11"/>
        <v>#N/A</v>
      </c>
      <c r="S105" t="e">
        <f t="shared" si="11"/>
        <v>#N/A</v>
      </c>
      <c r="T105" s="2">
        <f t="array" ref="T105">AVERAGE(IF(NOT(ISNA(K105:S105)),K105:S105))</f>
        <v>31.034482740000001</v>
      </c>
      <c r="U105" s="2"/>
    </row>
    <row r="106" spans="10:21" x14ac:dyDescent="0.25">
      <c r="J106" t="s">
        <v>213</v>
      </c>
      <c r="K106">
        <f t="shared" si="11"/>
        <v>68.965517199999994</v>
      </c>
      <c r="L106">
        <f t="shared" si="11"/>
        <v>0</v>
      </c>
      <c r="M106" t="e">
        <f t="shared" si="11"/>
        <v>#N/A</v>
      </c>
      <c r="N106" t="e">
        <f t="shared" si="11"/>
        <v>#N/A</v>
      </c>
      <c r="O106" t="e">
        <f t="shared" si="11"/>
        <v>#N/A</v>
      </c>
      <c r="P106" t="e">
        <f t="shared" si="11"/>
        <v>#N/A</v>
      </c>
      <c r="Q106" t="e">
        <f t="shared" si="11"/>
        <v>#N/A</v>
      </c>
      <c r="R106" t="e">
        <f t="shared" si="11"/>
        <v>#N/A</v>
      </c>
      <c r="S106" t="e">
        <f t="shared" si="11"/>
        <v>#N/A</v>
      </c>
      <c r="T106" s="2">
        <f t="array" ref="T106">AVERAGE(IF(NOT(ISNA(K106:S106)),K106:S106))</f>
        <v>34.482758599999997</v>
      </c>
      <c r="U106" s="2"/>
    </row>
    <row r="107" spans="10:21" x14ac:dyDescent="0.25">
      <c r="J107" t="s">
        <v>207</v>
      </c>
      <c r="K107">
        <f t="shared" si="11"/>
        <v>68.965517199999994</v>
      </c>
      <c r="L107">
        <f t="shared" si="11"/>
        <v>13.793103439999999</v>
      </c>
      <c r="M107" t="e">
        <f t="shared" si="11"/>
        <v>#N/A</v>
      </c>
      <c r="N107" t="e">
        <f t="shared" si="11"/>
        <v>#N/A</v>
      </c>
      <c r="O107" t="e">
        <f t="shared" si="11"/>
        <v>#N/A</v>
      </c>
      <c r="P107" t="e">
        <f t="shared" si="11"/>
        <v>#N/A</v>
      </c>
      <c r="Q107" t="e">
        <f t="shared" si="11"/>
        <v>#N/A</v>
      </c>
      <c r="R107" t="e">
        <f t="shared" si="11"/>
        <v>#N/A</v>
      </c>
      <c r="S107" t="e">
        <f t="shared" ref="L107:S111" si="12">VLOOKUP($J107&amp;S$78,$E$5:$H$171,4,0)</f>
        <v>#N/A</v>
      </c>
      <c r="T107" s="2">
        <f t="array" ref="T107">AVERAGE(IF(NOT(ISNA(K107:S107)),K107:S107))</f>
        <v>41.379310319999995</v>
      </c>
      <c r="U107" s="2"/>
    </row>
    <row r="108" spans="10:21" x14ac:dyDescent="0.25">
      <c r="J108" t="s">
        <v>216</v>
      </c>
      <c r="K108">
        <f t="shared" si="11"/>
        <v>68.965517199999994</v>
      </c>
      <c r="L108">
        <f t="shared" si="12"/>
        <v>20.689655160000001</v>
      </c>
      <c r="M108" t="e">
        <f t="shared" si="12"/>
        <v>#N/A</v>
      </c>
      <c r="N108" t="e">
        <f t="shared" si="12"/>
        <v>#N/A</v>
      </c>
      <c r="O108" t="e">
        <f t="shared" si="12"/>
        <v>#N/A</v>
      </c>
      <c r="P108" t="e">
        <f t="shared" si="12"/>
        <v>#N/A</v>
      </c>
      <c r="Q108" t="e">
        <f t="shared" si="12"/>
        <v>#N/A</v>
      </c>
      <c r="R108" t="e">
        <f t="shared" si="12"/>
        <v>#N/A</v>
      </c>
      <c r="S108" t="e">
        <f t="shared" si="12"/>
        <v>#N/A</v>
      </c>
      <c r="T108" s="2">
        <f t="array" ref="T108">AVERAGE(IF(NOT(ISNA(K108:S108)),K108:S108))</f>
        <v>44.827586179999997</v>
      </c>
      <c r="U108" s="2"/>
    </row>
    <row r="109" spans="10:21" x14ac:dyDescent="0.25">
      <c r="J109" t="s">
        <v>208</v>
      </c>
      <c r="K109">
        <f t="shared" si="11"/>
        <v>68.965517199999994</v>
      </c>
      <c r="L109">
        <f t="shared" si="12"/>
        <v>27.586206879999999</v>
      </c>
      <c r="M109" t="e">
        <f t="shared" si="12"/>
        <v>#N/A</v>
      </c>
      <c r="N109" t="e">
        <f t="shared" si="12"/>
        <v>#N/A</v>
      </c>
      <c r="O109" t="e">
        <f t="shared" si="12"/>
        <v>#N/A</v>
      </c>
      <c r="P109" t="e">
        <f t="shared" si="12"/>
        <v>#N/A</v>
      </c>
      <c r="Q109" t="e">
        <f t="shared" si="12"/>
        <v>#N/A</v>
      </c>
      <c r="R109" t="e">
        <f t="shared" si="12"/>
        <v>#N/A</v>
      </c>
      <c r="S109" t="e">
        <f t="shared" si="12"/>
        <v>#N/A</v>
      </c>
      <c r="T109" s="2">
        <f t="array" ref="T109">AVERAGE(IF(NOT(ISNA(K109:S109)),K109:S109))</f>
        <v>48.275862039999993</v>
      </c>
      <c r="U109" s="2"/>
    </row>
    <row r="110" spans="10:21" x14ac:dyDescent="0.25">
      <c r="J110" t="s">
        <v>206</v>
      </c>
      <c r="K110">
        <f t="shared" si="11"/>
        <v>62.068965480000003</v>
      </c>
      <c r="L110">
        <f t="shared" si="12"/>
        <v>20.689655160000001</v>
      </c>
      <c r="M110">
        <f t="shared" si="12"/>
        <v>68.965517199999994</v>
      </c>
      <c r="N110">
        <f t="shared" si="12"/>
        <v>41.379310320000002</v>
      </c>
      <c r="O110" t="e">
        <f t="shared" si="12"/>
        <v>#N/A</v>
      </c>
      <c r="P110" t="e">
        <f t="shared" si="12"/>
        <v>#N/A</v>
      </c>
      <c r="Q110" t="e">
        <f t="shared" si="12"/>
        <v>#N/A</v>
      </c>
      <c r="R110" t="e">
        <f t="shared" si="12"/>
        <v>#N/A</v>
      </c>
      <c r="S110" t="e">
        <f t="shared" si="12"/>
        <v>#N/A</v>
      </c>
      <c r="T110" s="2">
        <f t="array" ref="T110">AVERAGE(IF(NOT(ISNA(K110:S110)),K110:S110))</f>
        <v>48.27586204</v>
      </c>
      <c r="U110" s="2"/>
    </row>
    <row r="111" spans="10:21" x14ac:dyDescent="0.25">
      <c r="J111" t="s">
        <v>232</v>
      </c>
      <c r="K111" t="e">
        <f t="shared" si="11"/>
        <v>#N/A</v>
      </c>
      <c r="L111" t="e">
        <f t="shared" si="12"/>
        <v>#N/A</v>
      </c>
      <c r="M111">
        <f t="shared" si="12"/>
        <v>68.965517199999994</v>
      </c>
      <c r="N111">
        <f t="shared" si="12"/>
        <v>62.068965480000003</v>
      </c>
      <c r="O111" t="e">
        <f t="shared" si="12"/>
        <v>#N/A</v>
      </c>
      <c r="P111" t="e">
        <f t="shared" si="12"/>
        <v>#N/A</v>
      </c>
      <c r="Q111" t="e">
        <f t="shared" si="12"/>
        <v>#N/A</v>
      </c>
      <c r="R111" t="e">
        <f t="shared" si="12"/>
        <v>#N/A</v>
      </c>
      <c r="S111" t="e">
        <f t="shared" si="12"/>
        <v>#N/A</v>
      </c>
      <c r="T111" s="2">
        <f t="array" ref="T111">AVERAGE(IF(NOT(ISNA(K111:S111)),K111:S111))</f>
        <v>65.517241339999998</v>
      </c>
      <c r="U111" s="2"/>
    </row>
    <row r="112" spans="10:21" x14ac:dyDescent="0.25">
      <c r="U112" s="2"/>
    </row>
    <row r="113" spans="21:21" x14ac:dyDescent="0.25">
      <c r="U113" s="2"/>
    </row>
    <row r="114" spans="21:21" x14ac:dyDescent="0.25">
      <c r="U114" s="2"/>
    </row>
    <row r="115" spans="21:21" x14ac:dyDescent="0.25">
      <c r="U115" s="2"/>
    </row>
    <row r="116" spans="21:21" x14ac:dyDescent="0.25">
      <c r="U116" s="2"/>
    </row>
    <row r="117" spans="21:21" x14ac:dyDescent="0.25">
      <c r="U117" s="2"/>
    </row>
    <row r="118" spans="21:21" x14ac:dyDescent="0.25">
      <c r="U118" s="2"/>
    </row>
    <row r="188" spans="2:2" x14ac:dyDescent="0.25">
      <c r="B188" t="str">
        <f>B96&amp;C96</f>
        <v>YOX11</v>
      </c>
    </row>
    <row r="280" spans="2:2" x14ac:dyDescent="0.25">
      <c r="B280" t="str">
        <f>B188&amp;C188</f>
        <v>YOX11</v>
      </c>
    </row>
  </sheetData>
  <mergeCells count="4">
    <mergeCell ref="J3:S3"/>
    <mergeCell ref="J40:S40"/>
    <mergeCell ref="J77:S77"/>
    <mergeCell ref="A1:H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2BD9-C667-4801-85BF-D728176A92A1}">
  <dimension ref="A1:V157"/>
  <sheetViews>
    <sheetView topLeftCell="B61" zoomScale="55" zoomScaleNormal="55" workbookViewId="0">
      <selection activeCell="F53" sqref="F53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6" bestFit="1" customWidth="1"/>
    <col min="4" max="4" width="5.42578125" bestFit="1" customWidth="1"/>
    <col min="5" max="5" width="9.140625" bestFit="1" customWidth="1"/>
    <col min="6" max="6" width="11.85546875" bestFit="1" customWidth="1"/>
    <col min="7" max="8" width="12" bestFit="1" customWidth="1"/>
    <col min="12" max="12" width="17.85546875" bestFit="1" customWidth="1"/>
    <col min="13" max="18" width="14.85546875" bestFit="1" customWidth="1"/>
    <col min="19" max="19" width="10.5703125" bestFit="1" customWidth="1"/>
    <col min="20" max="20" width="14.85546875" bestFit="1" customWidth="1"/>
    <col min="21" max="21" width="11" bestFit="1" customWidth="1"/>
    <col min="22" max="22" width="15" bestFit="1" customWidth="1"/>
  </cols>
  <sheetData>
    <row r="1" spans="1:22" ht="21" x14ac:dyDescent="0.35">
      <c r="A1" s="6" t="s">
        <v>351</v>
      </c>
      <c r="B1" s="6"/>
      <c r="C1" s="6"/>
      <c r="D1" s="6"/>
      <c r="E1" s="6"/>
      <c r="F1" s="6"/>
      <c r="G1" s="6"/>
      <c r="H1" s="6"/>
      <c r="L1" s="3" t="s">
        <v>253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4" spans="1:22" ht="21" x14ac:dyDescent="0.35">
      <c r="A4" s="5" t="s">
        <v>257</v>
      </c>
      <c r="B4" s="5" t="s">
        <v>188</v>
      </c>
      <c r="C4" s="5" t="s">
        <v>202</v>
      </c>
      <c r="D4" s="5" t="s">
        <v>203</v>
      </c>
      <c r="E4" s="5" t="s">
        <v>258</v>
      </c>
      <c r="F4" s="5" t="s">
        <v>16</v>
      </c>
      <c r="G4" s="5" t="s">
        <v>15</v>
      </c>
      <c r="H4" s="5" t="s">
        <v>17</v>
      </c>
      <c r="L4" s="7" t="s">
        <v>262</v>
      </c>
      <c r="M4" s="7"/>
      <c r="N4" s="7"/>
      <c r="O4" s="7"/>
      <c r="P4" s="7"/>
      <c r="Q4" s="7"/>
      <c r="R4" s="7"/>
      <c r="S4" s="7"/>
      <c r="T4" s="7"/>
      <c r="U4" s="7"/>
    </row>
    <row r="5" spans="1:22" x14ac:dyDescent="0.25">
      <c r="A5" t="s">
        <v>24</v>
      </c>
      <c r="B5" t="str">
        <f>LEFT(A5,FIND("|",SUBSTITUTE( A5, "_", "|", 1 ))-1)</f>
        <v>ACE2</v>
      </c>
      <c r="C5" t="str">
        <f>MID(A5,FIND("|",SUBSTITUTE(A5, "_", "|", 1))+1, FIND("|",SUBSTITUTE(A5, "_", "|", 2))-FIND("|",SUBSTITUTE(A5, "_", "|", 1))-1)</f>
        <v>2</v>
      </c>
      <c r="D5" t="str">
        <f>RIGHT(A5,1)</f>
        <v>2</v>
      </c>
      <c r="E5" t="str">
        <f>B5&amp;C5&amp;D5</f>
        <v>ACE222</v>
      </c>
      <c r="F5">
        <f>VLOOKUP($A5,wt_data!$A$7:$S$173,15,0)</f>
        <v>0</v>
      </c>
      <c r="G5">
        <f>VLOOKUP($A5,wt_data!$A$7:$S$173,14,0)</f>
        <v>5.6980057000000001E-2</v>
      </c>
      <c r="H5">
        <f>VLOOKUP($A5,wt_data!$A$7:$S$173,16,0)</f>
        <v>20.689655160000001</v>
      </c>
      <c r="L5" s="5" t="s">
        <v>252</v>
      </c>
      <c r="M5" s="5">
        <v>11</v>
      </c>
      <c r="N5" s="5">
        <v>12</v>
      </c>
      <c r="O5" s="5">
        <v>21</v>
      </c>
      <c r="P5" s="5">
        <v>22</v>
      </c>
      <c r="Q5" s="5">
        <v>31</v>
      </c>
      <c r="R5" s="5">
        <v>32</v>
      </c>
      <c r="S5" s="5" t="s">
        <v>240</v>
      </c>
      <c r="T5" s="5" t="s">
        <v>241</v>
      </c>
      <c r="U5" s="5" t="s">
        <v>242</v>
      </c>
      <c r="V5" s="8" t="s">
        <v>261</v>
      </c>
    </row>
    <row r="6" spans="1:22" x14ac:dyDescent="0.25">
      <c r="A6" t="s">
        <v>25</v>
      </c>
      <c r="B6" t="str">
        <f t="shared" ref="B6:B52" si="0">LEFT(A6,FIND("|",SUBSTITUTE( A6, "_", "|", 1 ))-1)</f>
        <v>ASH1</v>
      </c>
      <c r="C6" t="str">
        <f>MID(A6,FIND("|",SUBSTITUTE(A6, "_", "|", 1))+1, FIND("|",SUBSTITUTE(A6, "_", "|", 2))-FIND("|",SUBSTITUTE(A6, "_", "|", 1))-1)</f>
        <v>2</v>
      </c>
      <c r="D6" t="str">
        <f t="shared" ref="D6:D52" si="1">RIGHT(A6,1)</f>
        <v>1</v>
      </c>
      <c r="E6" t="str">
        <f t="shared" ref="E6:E52" si="2">B6&amp;C6&amp;D6</f>
        <v>ASH121</v>
      </c>
      <c r="F6">
        <f>VLOOKUP($A6,wt_data!$A$7:$S$173,15,0)</f>
        <v>0</v>
      </c>
      <c r="G6">
        <f>VLOOKUP($A6,wt_data!$A$7:$S$173,14,0)</f>
        <v>8.1280788000000007E-2</v>
      </c>
      <c r="H6">
        <f>VLOOKUP($A6,wt_data!$A$7:$S$173,16,0)</f>
        <v>6.8965517199999997</v>
      </c>
      <c r="L6" t="s">
        <v>189</v>
      </c>
      <c r="M6" t="e">
        <f>VLOOKUP($L6&amp;M$5,$E$5:$H$52,2,0)</f>
        <v>#N/A</v>
      </c>
      <c r="N6" t="e">
        <f t="shared" ref="N6:U21" si="3">VLOOKUP($L6&amp;N$5,$E$5:$H$52,2,0)</f>
        <v>#N/A</v>
      </c>
      <c r="O6" t="e">
        <f t="shared" si="3"/>
        <v>#N/A</v>
      </c>
      <c r="P6">
        <f t="shared" si="3"/>
        <v>0</v>
      </c>
      <c r="Q6" t="e">
        <f t="shared" si="3"/>
        <v>#N/A</v>
      </c>
      <c r="R6" t="e">
        <f t="shared" si="3"/>
        <v>#N/A</v>
      </c>
      <c r="S6" t="e">
        <f t="shared" si="3"/>
        <v>#N/A</v>
      </c>
      <c r="T6" t="e">
        <f t="shared" si="3"/>
        <v>#N/A</v>
      </c>
      <c r="U6" t="e">
        <f t="shared" si="3"/>
        <v>#N/A</v>
      </c>
      <c r="V6" s="2">
        <f t="array" ref="V6">MIN(IF(NOT(ISNA(M6:U6)),M6:U6))</f>
        <v>0</v>
      </c>
    </row>
    <row r="7" spans="1:22" x14ac:dyDescent="0.25">
      <c r="A7" t="s">
        <v>27</v>
      </c>
      <c r="B7" t="str">
        <f t="shared" si="0"/>
        <v>BCK2</v>
      </c>
      <c r="C7" t="str">
        <f t="shared" ref="C7:C52" si="4">MID(A7,FIND("|",SUBSTITUTE(A7, "_", "|", 1))+1, FIND("|",SUBSTITUTE(A7, "_", "|", 2))-FIND("|",SUBSTITUTE(A7, "_", "|", 1))-1)</f>
        <v>2</v>
      </c>
      <c r="D7" t="str">
        <f t="shared" si="1"/>
        <v>1</v>
      </c>
      <c r="E7" t="str">
        <f t="shared" si="2"/>
        <v>BCK221</v>
      </c>
      <c r="F7">
        <f>VLOOKUP($A7,wt_data!$A$7:$S$173,15,0)</f>
        <v>0.29870000000000002</v>
      </c>
      <c r="G7">
        <f>VLOOKUP($A7,wt_data!$A$7:$S$173,14,0)</f>
        <v>0.366666667</v>
      </c>
      <c r="H7">
        <f>VLOOKUP($A7,wt_data!$A$7:$S$173,16,0)</f>
        <v>62.068965480000003</v>
      </c>
      <c r="L7" t="s">
        <v>190</v>
      </c>
      <c r="M7" t="e">
        <f t="shared" ref="M7:U53" si="5">VLOOKUP($L7&amp;M$5,$E$5:$H$52,2,0)</f>
        <v>#N/A</v>
      </c>
      <c r="N7" t="e">
        <f t="shared" si="3"/>
        <v>#N/A</v>
      </c>
      <c r="O7">
        <f t="shared" si="3"/>
        <v>0</v>
      </c>
      <c r="P7" t="e">
        <f t="shared" si="3"/>
        <v>#N/A</v>
      </c>
      <c r="Q7" t="e">
        <f t="shared" si="3"/>
        <v>#N/A</v>
      </c>
      <c r="R7" t="e">
        <f t="shared" si="3"/>
        <v>#N/A</v>
      </c>
      <c r="S7" t="e">
        <f t="shared" si="3"/>
        <v>#N/A</v>
      </c>
      <c r="T7" t="e">
        <f t="shared" si="3"/>
        <v>#N/A</v>
      </c>
      <c r="U7" t="e">
        <f t="shared" si="3"/>
        <v>#N/A</v>
      </c>
      <c r="V7" s="2">
        <f t="array" ref="V7">MIN(IF(NOT(ISNA(M7:U7)),M7:U7))</f>
        <v>0</v>
      </c>
    </row>
    <row r="8" spans="1:22" x14ac:dyDescent="0.25">
      <c r="A8" t="s">
        <v>124</v>
      </c>
      <c r="B8" t="str">
        <f t="shared" si="0"/>
        <v>CDC20</v>
      </c>
      <c r="C8" t="str">
        <f t="shared" si="4"/>
        <v>1</v>
      </c>
      <c r="D8" t="str">
        <f t="shared" si="1"/>
        <v>1</v>
      </c>
      <c r="E8" t="str">
        <f t="shared" si="2"/>
        <v>CDC2011</v>
      </c>
      <c r="F8">
        <f>VLOOKUP($A8,wt_data!$A$7:$S$173,15,0)</f>
        <v>8.9999999999999998E-4</v>
      </c>
      <c r="G8">
        <f>VLOOKUP($A8,wt_data!$A$7:$S$173,14,0)</f>
        <v>0.23448275900000001</v>
      </c>
      <c r="H8">
        <f>VLOOKUP($A8,wt_data!$A$7:$S$173,16,0)</f>
        <v>0</v>
      </c>
      <c r="L8" t="s">
        <v>196</v>
      </c>
      <c r="M8" t="e">
        <f t="shared" si="5"/>
        <v>#N/A</v>
      </c>
      <c r="N8">
        <f t="shared" si="3"/>
        <v>0</v>
      </c>
      <c r="O8" t="e">
        <f t="shared" si="3"/>
        <v>#N/A</v>
      </c>
      <c r="P8" t="e">
        <f t="shared" si="3"/>
        <v>#N/A</v>
      </c>
      <c r="Q8" t="e">
        <f t="shared" si="3"/>
        <v>#N/A</v>
      </c>
      <c r="R8" t="e">
        <f t="shared" si="3"/>
        <v>#N/A</v>
      </c>
      <c r="S8" t="e">
        <f t="shared" si="3"/>
        <v>#N/A</v>
      </c>
      <c r="T8" t="e">
        <f t="shared" si="3"/>
        <v>#N/A</v>
      </c>
      <c r="U8" t="e">
        <f t="shared" si="3"/>
        <v>#N/A</v>
      </c>
      <c r="V8" s="2">
        <f t="array" ref="V8">MIN(IF(NOT(ISNA(M8:U8)),M8:U8))</f>
        <v>0</v>
      </c>
    </row>
    <row r="9" spans="1:22" x14ac:dyDescent="0.25">
      <c r="A9" t="s">
        <v>158</v>
      </c>
      <c r="B9" t="str">
        <f t="shared" si="0"/>
        <v>CDC28</v>
      </c>
      <c r="C9" t="str">
        <f t="shared" si="4"/>
        <v>1</v>
      </c>
      <c r="D9" t="str">
        <f t="shared" si="1"/>
        <v>2</v>
      </c>
      <c r="E9" t="str">
        <f t="shared" si="2"/>
        <v>CDC2812</v>
      </c>
      <c r="F9">
        <f>VLOOKUP($A9,wt_data!$A$7:$S$173,15,0)</f>
        <v>0.25790000000000002</v>
      </c>
      <c r="G9">
        <f>VLOOKUP($A9,wt_data!$A$7:$S$173,14,0)</f>
        <v>0.36</v>
      </c>
      <c r="H9">
        <f>VLOOKUP($A9,wt_data!$A$7:$S$173,16,0)</f>
        <v>27.586206879999999</v>
      </c>
      <c r="L9" t="s">
        <v>197</v>
      </c>
      <c r="M9" t="e">
        <f t="shared" si="5"/>
        <v>#N/A</v>
      </c>
      <c r="N9" t="e">
        <f t="shared" si="3"/>
        <v>#N/A</v>
      </c>
      <c r="O9">
        <f t="shared" si="3"/>
        <v>0</v>
      </c>
      <c r="P9" t="e">
        <f t="shared" si="3"/>
        <v>#N/A</v>
      </c>
      <c r="Q9" t="e">
        <f t="shared" si="3"/>
        <v>#N/A</v>
      </c>
      <c r="R9" t="e">
        <f t="shared" si="3"/>
        <v>#N/A</v>
      </c>
      <c r="S9" t="e">
        <f t="shared" si="3"/>
        <v>#N/A</v>
      </c>
      <c r="T9" t="e">
        <f t="shared" si="3"/>
        <v>#N/A</v>
      </c>
      <c r="U9" t="e">
        <f t="shared" si="3"/>
        <v>#N/A</v>
      </c>
      <c r="V9" s="2">
        <f t="array" ref="V9">MIN(IF(NOT(ISNA(M9:U9)),M9:U9))</f>
        <v>0</v>
      </c>
    </row>
    <row r="10" spans="1:22" x14ac:dyDescent="0.25">
      <c r="A10" t="s">
        <v>36</v>
      </c>
      <c r="B10" t="str">
        <f t="shared" si="0"/>
        <v>CDH1</v>
      </c>
      <c r="C10" t="str">
        <f t="shared" si="4"/>
        <v>1</v>
      </c>
      <c r="D10" t="str">
        <f t="shared" si="1"/>
        <v>1</v>
      </c>
      <c r="E10" t="str">
        <f t="shared" si="2"/>
        <v>CDH111</v>
      </c>
      <c r="F10">
        <f>VLOOKUP($A10,wt_data!$A$7:$S$173,15,0)</f>
        <v>0.1016</v>
      </c>
      <c r="G10">
        <f>VLOOKUP($A10,wt_data!$A$7:$S$173,14,0)</f>
        <v>0.33333333300000001</v>
      </c>
      <c r="H10">
        <f>VLOOKUP($A10,wt_data!$A$7:$S$173,16,0)</f>
        <v>13.793103439999999</v>
      </c>
      <c r="L10" t="s">
        <v>198</v>
      </c>
      <c r="M10">
        <f t="shared" si="5"/>
        <v>0</v>
      </c>
      <c r="N10" t="e">
        <f t="shared" si="3"/>
        <v>#N/A</v>
      </c>
      <c r="O10" t="e">
        <f t="shared" si="3"/>
        <v>#N/A</v>
      </c>
      <c r="P10" t="e">
        <f t="shared" si="3"/>
        <v>#N/A</v>
      </c>
      <c r="Q10" t="e">
        <f t="shared" si="3"/>
        <v>#N/A</v>
      </c>
      <c r="R10" t="e">
        <f t="shared" si="3"/>
        <v>#N/A</v>
      </c>
      <c r="S10" t="e">
        <f t="shared" si="3"/>
        <v>#N/A</v>
      </c>
      <c r="T10" t="e">
        <f t="shared" si="3"/>
        <v>#N/A</v>
      </c>
      <c r="U10" t="e">
        <f t="shared" si="3"/>
        <v>#N/A</v>
      </c>
      <c r="V10" s="2">
        <f t="array" ref="V10">MIN(IF(NOT(ISNA(M10:U10)),M10:U10))</f>
        <v>0</v>
      </c>
    </row>
    <row r="11" spans="1:22" x14ac:dyDescent="0.25">
      <c r="A11" t="s">
        <v>39</v>
      </c>
      <c r="B11" t="str">
        <f t="shared" si="0"/>
        <v>CIC1</v>
      </c>
      <c r="C11" t="str">
        <f t="shared" si="4"/>
        <v>1</v>
      </c>
      <c r="D11" t="str">
        <f t="shared" si="1"/>
        <v>2</v>
      </c>
      <c r="E11" t="str">
        <f t="shared" si="2"/>
        <v>CIC112</v>
      </c>
      <c r="F11">
        <f>VLOOKUP($A11,wt_data!$A$7:$S$173,15,0)</f>
        <v>9.7999999999999997E-3</v>
      </c>
      <c r="G11">
        <f>VLOOKUP($A11,wt_data!$A$7:$S$173,14,0)</f>
        <v>0.279202279</v>
      </c>
      <c r="H11">
        <f>VLOOKUP($A11,wt_data!$A$7:$S$173,16,0)</f>
        <v>20.689655160000001</v>
      </c>
      <c r="L11" t="s">
        <v>200</v>
      </c>
      <c r="M11" t="e">
        <f t="shared" si="5"/>
        <v>#N/A</v>
      </c>
      <c r="N11">
        <f t="shared" si="3"/>
        <v>0</v>
      </c>
      <c r="O11" t="e">
        <f t="shared" si="3"/>
        <v>#N/A</v>
      </c>
      <c r="P11" t="e">
        <f t="shared" si="3"/>
        <v>#N/A</v>
      </c>
      <c r="Q11" t="e">
        <f t="shared" si="3"/>
        <v>#N/A</v>
      </c>
      <c r="R11" t="e">
        <f t="shared" si="3"/>
        <v>#N/A</v>
      </c>
      <c r="S11" t="e">
        <f t="shared" si="3"/>
        <v>#N/A</v>
      </c>
      <c r="T11" t="e">
        <f t="shared" si="3"/>
        <v>#N/A</v>
      </c>
      <c r="U11" t="e">
        <f t="shared" si="3"/>
        <v>#N/A</v>
      </c>
      <c r="V11" s="2">
        <f t="array" ref="V11">MIN(IF(NOT(ISNA(M11:U11)),M11:U11))</f>
        <v>0</v>
      </c>
    </row>
    <row r="12" spans="1:22" x14ac:dyDescent="0.25">
      <c r="A12" t="s">
        <v>30</v>
      </c>
      <c r="B12" t="str">
        <f t="shared" si="0"/>
        <v>CIN8</v>
      </c>
      <c r="C12" t="str">
        <f t="shared" si="4"/>
        <v>1</v>
      </c>
      <c r="D12" t="str">
        <f t="shared" si="1"/>
        <v>2</v>
      </c>
      <c r="E12" t="str">
        <f t="shared" si="2"/>
        <v>CIN812</v>
      </c>
      <c r="F12">
        <f>VLOOKUP($A12,wt_data!$A$7:$S$173,15,0)</f>
        <v>0</v>
      </c>
      <c r="G12">
        <f>VLOOKUP($A12,wt_data!$A$7:$S$173,14,0)</f>
        <v>8.3076922999999997E-2</v>
      </c>
      <c r="H12">
        <f>VLOOKUP($A12,wt_data!$A$7:$S$173,16,0)</f>
        <v>27.586206879999999</v>
      </c>
      <c r="L12" t="s">
        <v>206</v>
      </c>
      <c r="M12" t="e">
        <f t="shared" si="5"/>
        <v>#N/A</v>
      </c>
      <c r="N12" t="e">
        <f t="shared" si="3"/>
        <v>#N/A</v>
      </c>
      <c r="O12" t="e">
        <f t="shared" si="3"/>
        <v>#N/A</v>
      </c>
      <c r="P12">
        <f t="shared" si="3"/>
        <v>0</v>
      </c>
      <c r="Q12" t="e">
        <f t="shared" si="3"/>
        <v>#N/A</v>
      </c>
      <c r="R12" t="e">
        <f t="shared" si="3"/>
        <v>#N/A</v>
      </c>
      <c r="S12" t="e">
        <f t="shared" si="3"/>
        <v>#N/A</v>
      </c>
      <c r="T12" t="e">
        <f t="shared" si="3"/>
        <v>#N/A</v>
      </c>
      <c r="U12" t="e">
        <f t="shared" si="3"/>
        <v>#N/A</v>
      </c>
      <c r="V12" s="2">
        <f t="array" ref="V12">MIN(IF(NOT(ISNA(M12:U12)),M12:U12))</f>
        <v>0</v>
      </c>
    </row>
    <row r="13" spans="1:22" x14ac:dyDescent="0.25">
      <c r="A13" t="s">
        <v>44</v>
      </c>
      <c r="B13" t="str">
        <f t="shared" si="0"/>
        <v>CLB2</v>
      </c>
      <c r="C13" t="str">
        <f t="shared" si="4"/>
        <v>2</v>
      </c>
      <c r="D13" t="str">
        <f t="shared" si="1"/>
        <v>1</v>
      </c>
      <c r="E13" t="str">
        <f t="shared" si="2"/>
        <v>CLB221</v>
      </c>
      <c r="F13">
        <f>VLOOKUP($A13,wt_data!$A$7:$S$173,15,0)</f>
        <v>0</v>
      </c>
      <c r="G13">
        <f>VLOOKUP($A13,wt_data!$A$7:$S$173,14,0)</f>
        <v>0.17195767200000001</v>
      </c>
      <c r="H13">
        <f>VLOOKUP($A13,wt_data!$A$7:$S$173,16,0)</f>
        <v>13.793103439999999</v>
      </c>
      <c r="L13" t="s">
        <v>210</v>
      </c>
      <c r="M13" t="e">
        <f t="shared" si="5"/>
        <v>#N/A</v>
      </c>
      <c r="N13" t="e">
        <f t="shared" si="3"/>
        <v>#N/A</v>
      </c>
      <c r="O13" t="e">
        <f t="shared" si="3"/>
        <v>#N/A</v>
      </c>
      <c r="P13">
        <f t="shared" si="3"/>
        <v>0</v>
      </c>
      <c r="Q13" t="e">
        <f t="shared" si="3"/>
        <v>#N/A</v>
      </c>
      <c r="R13" t="e">
        <f t="shared" si="3"/>
        <v>#N/A</v>
      </c>
      <c r="S13" t="e">
        <f t="shared" si="3"/>
        <v>#N/A</v>
      </c>
      <c r="T13" t="e">
        <f t="shared" si="3"/>
        <v>#N/A</v>
      </c>
      <c r="U13" t="e">
        <f t="shared" si="3"/>
        <v>#N/A</v>
      </c>
      <c r="V13" s="2">
        <f t="array" ref="V13">MIN(IF(NOT(ISNA(M13:U13)),M13:U13))</f>
        <v>0</v>
      </c>
    </row>
    <row r="14" spans="1:22" x14ac:dyDescent="0.25">
      <c r="A14" t="s">
        <v>31</v>
      </c>
      <c r="B14" t="str">
        <f t="shared" si="0"/>
        <v>CLB5</v>
      </c>
      <c r="C14" t="str">
        <f t="shared" si="4"/>
        <v>1</v>
      </c>
      <c r="D14" t="str">
        <f t="shared" si="1"/>
        <v>1</v>
      </c>
      <c r="E14" t="str">
        <f t="shared" si="2"/>
        <v>CLB511</v>
      </c>
      <c r="F14">
        <f>VLOOKUP($A14,wt_data!$A$7:$S$173,15,0)</f>
        <v>0</v>
      </c>
      <c r="G14">
        <f>VLOOKUP($A14,wt_data!$A$7:$S$173,14,0)</f>
        <v>0.16809116800000001</v>
      </c>
      <c r="H14">
        <f>VLOOKUP($A14,wt_data!$A$7:$S$173,16,0)</f>
        <v>20.689655160000001</v>
      </c>
      <c r="L14" t="s">
        <v>214</v>
      </c>
      <c r="M14">
        <f t="shared" si="5"/>
        <v>0</v>
      </c>
      <c r="N14" t="e">
        <f t="shared" si="3"/>
        <v>#N/A</v>
      </c>
      <c r="O14" t="e">
        <f t="shared" si="3"/>
        <v>#N/A</v>
      </c>
      <c r="P14" t="e">
        <f t="shared" si="3"/>
        <v>#N/A</v>
      </c>
      <c r="Q14" t="e">
        <f t="shared" si="3"/>
        <v>#N/A</v>
      </c>
      <c r="R14" t="e">
        <f t="shared" si="3"/>
        <v>#N/A</v>
      </c>
      <c r="S14" t="e">
        <f t="shared" si="3"/>
        <v>#N/A</v>
      </c>
      <c r="T14" t="e">
        <f t="shared" si="3"/>
        <v>#N/A</v>
      </c>
      <c r="U14" t="e">
        <f t="shared" si="3"/>
        <v>#N/A</v>
      </c>
      <c r="V14" s="2">
        <f t="array" ref="V14">MIN(IF(NOT(ISNA(M14:U14)),M14:U14))</f>
        <v>0</v>
      </c>
    </row>
    <row r="15" spans="1:22" x14ac:dyDescent="0.25">
      <c r="A15" t="s">
        <v>51</v>
      </c>
      <c r="B15" t="str">
        <f t="shared" si="0"/>
        <v>CLB6</v>
      </c>
      <c r="C15" t="str">
        <f t="shared" si="4"/>
        <v>1</v>
      </c>
      <c r="D15" t="str">
        <f t="shared" si="1"/>
        <v>1</v>
      </c>
      <c r="E15" t="str">
        <f t="shared" si="2"/>
        <v>CLB611</v>
      </c>
      <c r="F15">
        <f>VLOOKUP($A15,wt_data!$A$7:$S$173,15,0)</f>
        <v>0.11310000000000001</v>
      </c>
      <c r="G15">
        <f>VLOOKUP($A15,wt_data!$A$7:$S$173,14,0)</f>
        <v>0.33497536900000002</v>
      </c>
      <c r="H15">
        <f>VLOOKUP($A15,wt_data!$A$7:$S$173,16,0)</f>
        <v>6.8965517199999997</v>
      </c>
      <c r="L15" t="s">
        <v>216</v>
      </c>
      <c r="M15" t="e">
        <f t="shared" si="5"/>
        <v>#N/A</v>
      </c>
      <c r="N15" t="e">
        <f t="shared" si="3"/>
        <v>#N/A</v>
      </c>
      <c r="O15">
        <f t="shared" si="3"/>
        <v>0</v>
      </c>
      <c r="P15" t="e">
        <f t="shared" si="3"/>
        <v>#N/A</v>
      </c>
      <c r="Q15" t="e">
        <f t="shared" si="3"/>
        <v>#N/A</v>
      </c>
      <c r="R15" t="e">
        <f t="shared" si="3"/>
        <v>#N/A</v>
      </c>
      <c r="S15" t="e">
        <f t="shared" si="3"/>
        <v>#N/A</v>
      </c>
      <c r="T15" t="e">
        <f t="shared" si="3"/>
        <v>#N/A</v>
      </c>
      <c r="U15" t="e">
        <f t="shared" si="3"/>
        <v>#N/A</v>
      </c>
      <c r="V15" s="2">
        <f t="array" ref="V15">MIN(IF(NOT(ISNA(M15:U15)),M15:U15))</f>
        <v>0</v>
      </c>
    </row>
    <row r="16" spans="1:22" x14ac:dyDescent="0.25">
      <c r="A16" t="s">
        <v>55</v>
      </c>
      <c r="B16" t="str">
        <f t="shared" si="0"/>
        <v>CLN2</v>
      </c>
      <c r="C16" t="str">
        <f t="shared" si="4"/>
        <v>1</v>
      </c>
      <c r="D16" t="str">
        <f t="shared" si="1"/>
        <v>2</v>
      </c>
      <c r="E16" t="str">
        <f t="shared" si="2"/>
        <v>CLN212</v>
      </c>
      <c r="F16">
        <f>VLOOKUP($A16,wt_data!$A$7:$S$173,15,0)</f>
        <v>0</v>
      </c>
      <c r="G16">
        <f>VLOOKUP($A16,wt_data!$A$7:$S$173,14,0)</f>
        <v>9.2592593000000001E-2</v>
      </c>
      <c r="H16">
        <f>VLOOKUP($A16,wt_data!$A$7:$S$173,16,0)</f>
        <v>13.793103439999999</v>
      </c>
      <c r="L16" t="s">
        <v>217</v>
      </c>
      <c r="M16" t="e">
        <f t="shared" si="5"/>
        <v>#N/A</v>
      </c>
      <c r="N16" t="e">
        <f t="shared" si="3"/>
        <v>#N/A</v>
      </c>
      <c r="O16" t="e">
        <f t="shared" si="3"/>
        <v>#N/A</v>
      </c>
      <c r="P16">
        <f t="shared" si="3"/>
        <v>0</v>
      </c>
      <c r="Q16" t="e">
        <f t="shared" si="3"/>
        <v>#N/A</v>
      </c>
      <c r="R16" t="e">
        <f t="shared" si="3"/>
        <v>#N/A</v>
      </c>
      <c r="S16" t="e">
        <f t="shared" si="3"/>
        <v>#N/A</v>
      </c>
      <c r="T16" t="e">
        <f t="shared" si="3"/>
        <v>#N/A</v>
      </c>
      <c r="U16" t="e">
        <f t="shared" si="3"/>
        <v>#N/A</v>
      </c>
      <c r="V16" s="2">
        <f t="array" ref="V16">MIN(IF(NOT(ISNA(M16:U16)),M16:U16))</f>
        <v>0</v>
      </c>
    </row>
    <row r="17" spans="1:22" x14ac:dyDescent="0.25">
      <c r="A17" t="s">
        <v>60</v>
      </c>
      <c r="B17" t="str">
        <f t="shared" si="0"/>
        <v>CLN3</v>
      </c>
      <c r="C17" t="str">
        <f t="shared" si="4"/>
        <v>3</v>
      </c>
      <c r="D17" t="str">
        <f t="shared" si="1"/>
        <v>2</v>
      </c>
      <c r="E17" t="str">
        <f t="shared" si="2"/>
        <v>CLN332</v>
      </c>
      <c r="F17">
        <f>VLOOKUP($A17,wt_data!$A$7:$S$173,15,0)</f>
        <v>2.3199999999999998E-2</v>
      </c>
      <c r="G17">
        <f>VLOOKUP($A17,wt_data!$A$7:$S$173,14,0)</f>
        <v>0.29629629600000001</v>
      </c>
      <c r="H17">
        <f>VLOOKUP($A17,wt_data!$A$7:$S$173,16,0)</f>
        <v>13.793103439999999</v>
      </c>
      <c r="L17" t="s">
        <v>218</v>
      </c>
      <c r="M17" t="e">
        <f t="shared" si="5"/>
        <v>#N/A</v>
      </c>
      <c r="N17" t="e">
        <f t="shared" si="3"/>
        <v>#N/A</v>
      </c>
      <c r="O17">
        <f t="shared" si="3"/>
        <v>0</v>
      </c>
      <c r="P17" t="e">
        <f t="shared" si="3"/>
        <v>#N/A</v>
      </c>
      <c r="Q17" t="e">
        <f t="shared" si="3"/>
        <v>#N/A</v>
      </c>
      <c r="R17" t="e">
        <f t="shared" si="3"/>
        <v>#N/A</v>
      </c>
      <c r="S17" t="e">
        <f t="shared" si="3"/>
        <v>#N/A</v>
      </c>
      <c r="T17" t="e">
        <f t="shared" si="3"/>
        <v>#N/A</v>
      </c>
      <c r="U17" t="e">
        <f t="shared" si="3"/>
        <v>#N/A</v>
      </c>
      <c r="V17" s="2">
        <f t="array" ref="V17">MIN(IF(NOT(ISNA(M17:U17)),M17:U17))</f>
        <v>0</v>
      </c>
    </row>
    <row r="18" spans="1:22" x14ac:dyDescent="0.25">
      <c r="A18" t="s">
        <v>63</v>
      </c>
      <c r="B18" t="str">
        <f t="shared" si="0"/>
        <v>ELM1</v>
      </c>
      <c r="C18" t="str">
        <f t="shared" si="4"/>
        <v>2</v>
      </c>
      <c r="D18" t="str">
        <f t="shared" si="1"/>
        <v>1</v>
      </c>
      <c r="E18" t="str">
        <f t="shared" si="2"/>
        <v>ELM121</v>
      </c>
      <c r="F18">
        <f>VLOOKUP($A18,wt_data!$A$7:$S$173,15,0)</f>
        <v>1.04E-2</v>
      </c>
      <c r="G18">
        <f>VLOOKUP($A18,wt_data!$A$7:$S$173,14,0)</f>
        <v>0.27894736799999997</v>
      </c>
      <c r="H18">
        <f>VLOOKUP($A18,wt_data!$A$7:$S$173,16,0)</f>
        <v>68.965517199999994</v>
      </c>
      <c r="L18" t="s">
        <v>219</v>
      </c>
      <c r="M18" t="e">
        <f t="shared" si="5"/>
        <v>#N/A</v>
      </c>
      <c r="N18" t="e">
        <f t="shared" si="3"/>
        <v>#N/A</v>
      </c>
      <c r="O18" t="e">
        <f t="shared" si="3"/>
        <v>#N/A</v>
      </c>
      <c r="P18">
        <f t="shared" si="3"/>
        <v>0</v>
      </c>
      <c r="Q18" t="e">
        <f t="shared" si="3"/>
        <v>#N/A</v>
      </c>
      <c r="R18" t="e">
        <f t="shared" si="3"/>
        <v>#N/A</v>
      </c>
      <c r="S18" t="e">
        <f t="shared" si="3"/>
        <v>#N/A</v>
      </c>
      <c r="T18" t="e">
        <f t="shared" si="3"/>
        <v>#N/A</v>
      </c>
      <c r="U18" t="e">
        <f t="shared" si="3"/>
        <v>#N/A</v>
      </c>
      <c r="V18" s="2">
        <f t="array" ref="V18">MIN(IF(NOT(ISNA(M18:U18)),M18:U18))</f>
        <v>0</v>
      </c>
    </row>
    <row r="19" spans="1:22" x14ac:dyDescent="0.25">
      <c r="A19" t="s">
        <v>34</v>
      </c>
      <c r="B19" t="str">
        <f t="shared" si="0"/>
        <v>FHL1</v>
      </c>
      <c r="C19" t="str">
        <f t="shared" si="4"/>
        <v>2</v>
      </c>
      <c r="D19" t="str">
        <f t="shared" si="1"/>
        <v>2</v>
      </c>
      <c r="E19" t="str">
        <f t="shared" si="2"/>
        <v>FHL122</v>
      </c>
      <c r="F19">
        <f>VLOOKUP($A19,wt_data!$A$7:$S$173,15,0)</f>
        <v>0</v>
      </c>
      <c r="G19">
        <f>VLOOKUP($A19,wt_data!$A$7:$S$173,14,0)</f>
        <v>0.18478260899999999</v>
      </c>
      <c r="H19">
        <f>VLOOKUP($A19,wt_data!$A$7:$S$173,16,0)</f>
        <v>41.379310320000002</v>
      </c>
      <c r="L19" t="s">
        <v>220</v>
      </c>
      <c r="M19">
        <f t="shared" si="5"/>
        <v>0</v>
      </c>
      <c r="N19" t="e">
        <f t="shared" si="3"/>
        <v>#N/A</v>
      </c>
      <c r="O19" t="e">
        <f t="shared" si="3"/>
        <v>#N/A</v>
      </c>
      <c r="P19" t="e">
        <f t="shared" si="3"/>
        <v>#N/A</v>
      </c>
      <c r="Q19" t="e">
        <f t="shared" si="3"/>
        <v>#N/A</v>
      </c>
      <c r="R19" t="e">
        <f t="shared" si="3"/>
        <v>#N/A</v>
      </c>
      <c r="S19" t="e">
        <f t="shared" si="3"/>
        <v>#N/A</v>
      </c>
      <c r="T19" t="e">
        <f t="shared" si="3"/>
        <v>#N/A</v>
      </c>
      <c r="U19" t="e">
        <f t="shared" si="3"/>
        <v>#N/A</v>
      </c>
      <c r="V19" s="2">
        <f t="array" ref="V19">MIN(IF(NOT(ISNA(M19:U19)),M19:U19))</f>
        <v>0</v>
      </c>
    </row>
    <row r="20" spans="1:22" x14ac:dyDescent="0.25">
      <c r="A20" t="s">
        <v>118</v>
      </c>
      <c r="B20" t="str">
        <f t="shared" si="0"/>
        <v>FKH1</v>
      </c>
      <c r="C20" t="str">
        <f t="shared" si="4"/>
        <v>1</v>
      </c>
      <c r="D20" t="str">
        <f t="shared" si="1"/>
        <v>2</v>
      </c>
      <c r="E20" t="str">
        <f t="shared" si="2"/>
        <v>FKH112</v>
      </c>
      <c r="F20">
        <f>VLOOKUP($A20,wt_data!$A$7:$S$173,15,0)</f>
        <v>2.9999999999999997E-4</v>
      </c>
      <c r="G20">
        <f>VLOOKUP($A20,wt_data!$A$7:$S$173,14,0)</f>
        <v>0.20370370400000001</v>
      </c>
      <c r="H20">
        <f>VLOOKUP($A20,wt_data!$A$7:$S$173,16,0)</f>
        <v>13.793103439999999</v>
      </c>
      <c r="L20" t="s">
        <v>222</v>
      </c>
      <c r="M20" t="e">
        <f t="shared" si="5"/>
        <v>#N/A</v>
      </c>
      <c r="N20" t="e">
        <f t="shared" si="3"/>
        <v>#N/A</v>
      </c>
      <c r="O20" t="e">
        <f t="shared" si="3"/>
        <v>#N/A</v>
      </c>
      <c r="P20">
        <f t="shared" si="3"/>
        <v>0</v>
      </c>
      <c r="Q20" t="e">
        <f t="shared" si="3"/>
        <v>#N/A</v>
      </c>
      <c r="R20" t="e">
        <f t="shared" si="3"/>
        <v>#N/A</v>
      </c>
      <c r="S20" t="e">
        <f t="shared" si="3"/>
        <v>#N/A</v>
      </c>
      <c r="T20" t="e">
        <f t="shared" si="3"/>
        <v>#N/A</v>
      </c>
      <c r="U20" t="e">
        <f t="shared" si="3"/>
        <v>#N/A</v>
      </c>
      <c r="V20" s="2">
        <f t="array" ref="V20">MIN(IF(NOT(ISNA(M20:U20)),M20:U20))</f>
        <v>0</v>
      </c>
    </row>
    <row r="21" spans="1:22" x14ac:dyDescent="0.25">
      <c r="A21" t="s">
        <v>134</v>
      </c>
      <c r="B21" t="str">
        <f t="shared" si="0"/>
        <v>FKH2</v>
      </c>
      <c r="C21" t="str">
        <f t="shared" si="4"/>
        <v>1</v>
      </c>
      <c r="D21" t="str">
        <f t="shared" si="1"/>
        <v>1</v>
      </c>
      <c r="E21" t="str">
        <f t="shared" si="2"/>
        <v>FKH211</v>
      </c>
      <c r="F21">
        <f>VLOOKUP($A21,wt_data!$A$7:$S$173,15,0)</f>
        <v>2.8999999999999998E-3</v>
      </c>
      <c r="G21">
        <f>VLOOKUP($A21,wt_data!$A$7:$S$173,14,0)</f>
        <v>0.252631579</v>
      </c>
      <c r="H21">
        <f>VLOOKUP($A21,wt_data!$A$7:$S$173,16,0)</f>
        <v>68.965517199999994</v>
      </c>
      <c r="L21" t="s">
        <v>223</v>
      </c>
      <c r="M21">
        <f t="shared" si="5"/>
        <v>0</v>
      </c>
      <c r="N21" t="e">
        <f t="shared" si="3"/>
        <v>#N/A</v>
      </c>
      <c r="O21" t="e">
        <f t="shared" si="3"/>
        <v>#N/A</v>
      </c>
      <c r="P21" t="e">
        <f t="shared" si="3"/>
        <v>#N/A</v>
      </c>
      <c r="Q21" t="e">
        <f t="shared" si="3"/>
        <v>#N/A</v>
      </c>
      <c r="R21" t="e">
        <f t="shared" si="3"/>
        <v>#N/A</v>
      </c>
      <c r="S21" t="e">
        <f t="shared" si="3"/>
        <v>#N/A</v>
      </c>
      <c r="T21" t="e">
        <f t="shared" si="3"/>
        <v>#N/A</v>
      </c>
      <c r="U21" t="e">
        <f t="shared" si="3"/>
        <v>#N/A</v>
      </c>
      <c r="V21" s="2">
        <f t="array" ref="V21">MIN(IF(NOT(ISNA(M21:U21)),M21:U21))</f>
        <v>0</v>
      </c>
    </row>
    <row r="22" spans="1:22" x14ac:dyDescent="0.25">
      <c r="A22" t="s">
        <v>114</v>
      </c>
      <c r="B22" t="str">
        <f t="shared" si="0"/>
        <v>GAT1</v>
      </c>
      <c r="C22" t="str">
        <f t="shared" si="4"/>
        <v>1</v>
      </c>
      <c r="D22" t="str">
        <f t="shared" si="1"/>
        <v>1</v>
      </c>
      <c r="E22" t="str">
        <f t="shared" si="2"/>
        <v>GAT111</v>
      </c>
      <c r="F22">
        <f>VLOOKUP($A22,wt_data!$A$7:$S$173,15,0)</f>
        <v>2.0000000000000001E-4</v>
      </c>
      <c r="G22">
        <f>VLOOKUP($A22,wt_data!$A$7:$S$173,14,0)</f>
        <v>0.213675214</v>
      </c>
      <c r="H22">
        <f>VLOOKUP($A22,wt_data!$A$7:$S$173,16,0)</f>
        <v>20.689655160000001</v>
      </c>
      <c r="L22" t="s">
        <v>224</v>
      </c>
      <c r="M22" t="e">
        <f t="shared" si="5"/>
        <v>#N/A</v>
      </c>
      <c r="N22">
        <f t="shared" si="5"/>
        <v>0</v>
      </c>
      <c r="O22" t="e">
        <f t="shared" si="5"/>
        <v>#N/A</v>
      </c>
      <c r="P22" t="e">
        <f t="shared" si="5"/>
        <v>#N/A</v>
      </c>
      <c r="Q22" t="e">
        <f t="shared" si="5"/>
        <v>#N/A</v>
      </c>
      <c r="R22" t="e">
        <f t="shared" si="5"/>
        <v>#N/A</v>
      </c>
      <c r="S22" t="e">
        <f t="shared" si="5"/>
        <v>#N/A</v>
      </c>
      <c r="T22" t="e">
        <f t="shared" si="5"/>
        <v>#N/A</v>
      </c>
      <c r="U22" t="e">
        <f t="shared" si="5"/>
        <v>#N/A</v>
      </c>
      <c r="V22" s="2">
        <f t="array" ref="V22">MIN(IF(NOT(ISNA(M22:U22)),M22:U22))</f>
        <v>0</v>
      </c>
    </row>
    <row r="23" spans="1:22" x14ac:dyDescent="0.25">
      <c r="A23" t="s">
        <v>46</v>
      </c>
      <c r="B23" t="str">
        <f t="shared" si="0"/>
        <v>HCM1</v>
      </c>
      <c r="C23" t="str">
        <f t="shared" si="4"/>
        <v>2</v>
      </c>
      <c r="D23" t="str">
        <f t="shared" si="1"/>
        <v>2</v>
      </c>
      <c r="E23" t="str">
        <f t="shared" si="2"/>
        <v>HCM122</v>
      </c>
      <c r="F23">
        <f>VLOOKUP($A23,wt_data!$A$7:$S$173,15,0)</f>
        <v>0</v>
      </c>
      <c r="G23">
        <f>VLOOKUP($A23,wt_data!$A$7:$S$173,14,0)</f>
        <v>0.11904761899999999</v>
      </c>
      <c r="H23">
        <f>VLOOKUP($A23,wt_data!$A$7:$S$173,16,0)</f>
        <v>13.793103439999999</v>
      </c>
      <c r="L23" t="s">
        <v>226</v>
      </c>
      <c r="M23" t="e">
        <f t="shared" si="5"/>
        <v>#N/A</v>
      </c>
      <c r="N23" t="e">
        <f t="shared" si="5"/>
        <v>#N/A</v>
      </c>
      <c r="O23">
        <f t="shared" si="5"/>
        <v>0</v>
      </c>
      <c r="P23" t="e">
        <f t="shared" si="5"/>
        <v>#N/A</v>
      </c>
      <c r="Q23" t="e">
        <f t="shared" si="5"/>
        <v>#N/A</v>
      </c>
      <c r="R23" t="e">
        <f t="shared" si="5"/>
        <v>#N/A</v>
      </c>
      <c r="S23" t="e">
        <f t="shared" si="5"/>
        <v>#N/A</v>
      </c>
      <c r="T23" t="e">
        <f t="shared" si="5"/>
        <v>#N/A</v>
      </c>
      <c r="U23" t="e">
        <f t="shared" si="5"/>
        <v>#N/A</v>
      </c>
      <c r="V23" s="2">
        <f t="array" ref="V23">MIN(IF(NOT(ISNA(M23:U23)),M23:U23))</f>
        <v>0</v>
      </c>
    </row>
    <row r="24" spans="1:22" x14ac:dyDescent="0.25">
      <c r="A24" t="s">
        <v>87</v>
      </c>
      <c r="B24" t="str">
        <f t="shared" si="0"/>
        <v>INO4</v>
      </c>
      <c r="C24" t="str">
        <f t="shared" si="4"/>
        <v>2</v>
      </c>
      <c r="D24" t="str">
        <f t="shared" si="1"/>
        <v>1</v>
      </c>
      <c r="E24" t="str">
        <f t="shared" si="2"/>
        <v>INO421</v>
      </c>
      <c r="F24">
        <f>VLOOKUP($A24,wt_data!$A$7:$S$173,15,0)</f>
        <v>0.1598</v>
      </c>
      <c r="G24">
        <f>VLOOKUP($A24,wt_data!$A$7:$S$173,14,0)</f>
        <v>0.344615385</v>
      </c>
      <c r="H24">
        <f>VLOOKUP($A24,wt_data!$A$7:$S$173,16,0)</f>
        <v>27.586206879999999</v>
      </c>
      <c r="L24" t="s">
        <v>229</v>
      </c>
      <c r="M24" t="e">
        <f t="shared" si="5"/>
        <v>#N/A</v>
      </c>
      <c r="N24">
        <f t="shared" si="5"/>
        <v>0</v>
      </c>
      <c r="O24" t="e">
        <f t="shared" si="5"/>
        <v>#N/A</v>
      </c>
      <c r="P24" t="e">
        <f t="shared" si="5"/>
        <v>#N/A</v>
      </c>
      <c r="Q24" t="e">
        <f t="shared" si="5"/>
        <v>#N/A</v>
      </c>
      <c r="R24" t="e">
        <f t="shared" si="5"/>
        <v>#N/A</v>
      </c>
      <c r="S24" t="e">
        <f t="shared" si="5"/>
        <v>#N/A</v>
      </c>
      <c r="T24" t="e">
        <f t="shared" si="5"/>
        <v>#N/A</v>
      </c>
      <c r="U24" t="e">
        <f t="shared" si="5"/>
        <v>#N/A</v>
      </c>
      <c r="V24" s="2">
        <f t="array" ref="V24">MIN(IF(NOT(ISNA(M24:U24)),M24:U24))</f>
        <v>0</v>
      </c>
    </row>
    <row r="25" spans="1:22" x14ac:dyDescent="0.25">
      <c r="A25" t="s">
        <v>136</v>
      </c>
      <c r="B25" t="str">
        <f t="shared" si="0"/>
        <v>IXR1</v>
      </c>
      <c r="C25" t="str">
        <f t="shared" si="4"/>
        <v>2</v>
      </c>
      <c r="D25" t="str">
        <f t="shared" si="1"/>
        <v>1</v>
      </c>
      <c r="E25" t="str">
        <f t="shared" si="2"/>
        <v>IXR121</v>
      </c>
      <c r="F25">
        <f>VLOOKUP($A25,wt_data!$A$7:$S$173,15,0)</f>
        <v>4.3E-3</v>
      </c>
      <c r="G25">
        <f>VLOOKUP($A25,wt_data!$A$7:$S$173,14,0)</f>
        <v>0.26190476200000001</v>
      </c>
      <c r="H25">
        <f>VLOOKUP($A25,wt_data!$A$7:$S$173,16,0)</f>
        <v>62.068965480000003</v>
      </c>
      <c r="L25" t="s">
        <v>230</v>
      </c>
      <c r="M25" t="e">
        <f t="shared" si="5"/>
        <v>#N/A</v>
      </c>
      <c r="N25">
        <f t="shared" si="5"/>
        <v>0</v>
      </c>
      <c r="O25" t="e">
        <f t="shared" si="5"/>
        <v>#N/A</v>
      </c>
      <c r="P25" t="e">
        <f t="shared" si="5"/>
        <v>#N/A</v>
      </c>
      <c r="Q25" t="e">
        <f t="shared" si="5"/>
        <v>#N/A</v>
      </c>
      <c r="R25" t="e">
        <f t="shared" si="5"/>
        <v>#N/A</v>
      </c>
      <c r="S25" t="e">
        <f t="shared" si="5"/>
        <v>#N/A</v>
      </c>
      <c r="T25" t="e">
        <f t="shared" si="5"/>
        <v>#N/A</v>
      </c>
      <c r="U25" t="e">
        <f t="shared" si="5"/>
        <v>#N/A</v>
      </c>
      <c r="V25" s="2">
        <f t="array" ref="V25">MIN(IF(NOT(ISNA(M25:U25)),M25:U25))</f>
        <v>0</v>
      </c>
    </row>
    <row r="26" spans="1:22" x14ac:dyDescent="0.25">
      <c r="A26" t="s">
        <v>149</v>
      </c>
      <c r="B26" t="str">
        <f t="shared" si="0"/>
        <v>MBP1</v>
      </c>
      <c r="C26" t="str">
        <f t="shared" si="4"/>
        <v>1</v>
      </c>
      <c r="D26" t="str">
        <f t="shared" si="1"/>
        <v>1</v>
      </c>
      <c r="E26" t="str">
        <f t="shared" si="2"/>
        <v>MBP111</v>
      </c>
      <c r="F26">
        <f>VLOOKUP($A26,wt_data!$A$7:$S$173,15,0)</f>
        <v>1.3899999999999999E-2</v>
      </c>
      <c r="G26">
        <f>VLOOKUP($A26,wt_data!$A$7:$S$173,14,0)</f>
        <v>0.28421052600000002</v>
      </c>
      <c r="H26">
        <f>VLOOKUP($A26,wt_data!$A$7:$S$173,16,0)</f>
        <v>68.965517199999994</v>
      </c>
      <c r="L26" t="s">
        <v>231</v>
      </c>
      <c r="M26">
        <f t="shared" si="5"/>
        <v>0</v>
      </c>
      <c r="N26" t="e">
        <f t="shared" si="5"/>
        <v>#N/A</v>
      </c>
      <c r="O26" t="e">
        <f t="shared" si="5"/>
        <v>#N/A</v>
      </c>
      <c r="P26" t="e">
        <f t="shared" si="5"/>
        <v>#N/A</v>
      </c>
      <c r="Q26" t="e">
        <f t="shared" si="5"/>
        <v>#N/A</v>
      </c>
      <c r="R26" t="e">
        <f t="shared" si="5"/>
        <v>#N/A</v>
      </c>
      <c r="S26" t="e">
        <f t="shared" si="5"/>
        <v>#N/A</v>
      </c>
      <c r="T26" t="e">
        <f t="shared" si="5"/>
        <v>#N/A</v>
      </c>
      <c r="U26" t="e">
        <f t="shared" si="5"/>
        <v>#N/A</v>
      </c>
      <c r="V26" s="2">
        <f t="array" ref="V26">MIN(IF(NOT(ISNA(M26:U26)),M26:U26))</f>
        <v>0</v>
      </c>
    </row>
    <row r="27" spans="1:22" x14ac:dyDescent="0.25">
      <c r="A27" t="s">
        <v>47</v>
      </c>
      <c r="B27" t="str">
        <f t="shared" si="0"/>
        <v>MCM1</v>
      </c>
      <c r="C27" t="str">
        <f t="shared" si="4"/>
        <v>1</v>
      </c>
      <c r="D27" t="str">
        <f t="shared" si="1"/>
        <v>1</v>
      </c>
      <c r="E27" t="str">
        <f t="shared" si="2"/>
        <v>MCM111</v>
      </c>
      <c r="F27">
        <f>VLOOKUP($A27,wt_data!$A$7:$S$173,15,0)</f>
        <v>0</v>
      </c>
      <c r="G27">
        <f>VLOOKUP($A27,wt_data!$A$7:$S$173,14,0)</f>
        <v>0.17230769200000001</v>
      </c>
      <c r="H27">
        <f>VLOOKUP($A27,wt_data!$A$7:$S$173,16,0)</f>
        <v>27.586206879999999</v>
      </c>
      <c r="L27" t="s">
        <v>234</v>
      </c>
      <c r="M27" t="e">
        <f t="shared" si="5"/>
        <v>#N/A</v>
      </c>
      <c r="N27" t="e">
        <f t="shared" si="5"/>
        <v>#N/A</v>
      </c>
      <c r="O27">
        <f t="shared" si="5"/>
        <v>0</v>
      </c>
      <c r="P27" t="e">
        <f t="shared" si="5"/>
        <v>#N/A</v>
      </c>
      <c r="Q27" t="e">
        <f t="shared" si="5"/>
        <v>#N/A</v>
      </c>
      <c r="R27" t="e">
        <f t="shared" si="5"/>
        <v>#N/A</v>
      </c>
      <c r="S27" t="e">
        <f t="shared" si="5"/>
        <v>#N/A</v>
      </c>
      <c r="T27" t="e">
        <f t="shared" si="5"/>
        <v>#N/A</v>
      </c>
      <c r="U27" t="e">
        <f t="shared" si="5"/>
        <v>#N/A</v>
      </c>
      <c r="V27" s="2">
        <f t="array" ref="V27">MIN(IF(NOT(ISNA(M27:U27)),M27:U27))</f>
        <v>0</v>
      </c>
    </row>
    <row r="28" spans="1:22" x14ac:dyDescent="0.25">
      <c r="A28" t="s">
        <v>98</v>
      </c>
      <c r="B28" t="str">
        <f t="shared" si="0"/>
        <v>MET32</v>
      </c>
      <c r="C28" t="str">
        <f t="shared" si="4"/>
        <v>1</v>
      </c>
      <c r="D28" t="str">
        <f t="shared" si="1"/>
        <v>2</v>
      </c>
      <c r="E28" t="str">
        <f t="shared" si="2"/>
        <v>MET3212</v>
      </c>
      <c r="F28">
        <f>VLOOKUP($A28,wt_data!$A$7:$S$173,15,0)</f>
        <v>6.0499999999999998E-2</v>
      </c>
      <c r="G28">
        <f>VLOOKUP($A28,wt_data!$A$7:$S$173,14,0)</f>
        <v>0.31724137899999999</v>
      </c>
      <c r="H28">
        <f>VLOOKUP($A28,wt_data!$A$7:$S$173,16,0)</f>
        <v>0</v>
      </c>
      <c r="L28" t="s">
        <v>238</v>
      </c>
      <c r="M28" t="e">
        <f t="shared" si="5"/>
        <v>#N/A</v>
      </c>
      <c r="N28" t="e">
        <f t="shared" si="5"/>
        <v>#N/A</v>
      </c>
      <c r="O28" t="e">
        <f t="shared" si="5"/>
        <v>#N/A</v>
      </c>
      <c r="P28" t="e">
        <f t="shared" si="5"/>
        <v>#N/A</v>
      </c>
      <c r="Q28" t="e">
        <f t="shared" si="5"/>
        <v>#N/A</v>
      </c>
      <c r="R28" t="e">
        <f t="shared" si="5"/>
        <v>#N/A</v>
      </c>
      <c r="S28" t="e">
        <f t="shared" si="5"/>
        <v>#N/A</v>
      </c>
      <c r="T28">
        <f t="shared" si="5"/>
        <v>0</v>
      </c>
      <c r="U28" t="e">
        <f t="shared" si="5"/>
        <v>#N/A</v>
      </c>
      <c r="V28" s="2">
        <f t="array" ref="V28">MIN(IF(NOT(ISNA(M28:U28)),M28:U28))</f>
        <v>0</v>
      </c>
    </row>
    <row r="29" spans="1:22" x14ac:dyDescent="0.25">
      <c r="A29" t="s">
        <v>101</v>
      </c>
      <c r="B29" t="str">
        <f t="shared" si="0"/>
        <v>MSN2</v>
      </c>
      <c r="C29" t="str">
        <f t="shared" si="4"/>
        <v>2</v>
      </c>
      <c r="D29" t="str">
        <f t="shared" si="1"/>
        <v>1</v>
      </c>
      <c r="E29" t="str">
        <f t="shared" si="2"/>
        <v>MSN221</v>
      </c>
      <c r="F29">
        <f>VLOOKUP($A29,wt_data!$A$7:$S$173,15,0)</f>
        <v>0</v>
      </c>
      <c r="G29">
        <f>VLOOKUP($A29,wt_data!$A$7:$S$173,14,0)</f>
        <v>0.178947368</v>
      </c>
      <c r="H29">
        <f>VLOOKUP($A29,wt_data!$A$7:$S$173,16,0)</f>
        <v>68.965517199999994</v>
      </c>
      <c r="L29" t="s">
        <v>239</v>
      </c>
      <c r="M29">
        <f t="shared" si="5"/>
        <v>0</v>
      </c>
      <c r="N29" t="e">
        <f t="shared" si="5"/>
        <v>#N/A</v>
      </c>
      <c r="O29" t="e">
        <f t="shared" si="5"/>
        <v>#N/A</v>
      </c>
      <c r="P29" t="e">
        <f t="shared" si="5"/>
        <v>#N/A</v>
      </c>
      <c r="Q29" t="e">
        <f t="shared" si="5"/>
        <v>#N/A</v>
      </c>
      <c r="R29" t="e">
        <f t="shared" si="5"/>
        <v>#N/A</v>
      </c>
      <c r="S29" t="e">
        <f t="shared" si="5"/>
        <v>#N/A</v>
      </c>
      <c r="T29" t="e">
        <f t="shared" si="5"/>
        <v>#N/A</v>
      </c>
      <c r="U29" t="e">
        <f t="shared" si="5"/>
        <v>#N/A</v>
      </c>
      <c r="V29" s="2">
        <f t="array" ref="V29">MIN(IF(NOT(ISNA(M29:U29)),M29:U29))</f>
        <v>0</v>
      </c>
    </row>
    <row r="30" spans="1:22" x14ac:dyDescent="0.25">
      <c r="A30" t="s">
        <v>48</v>
      </c>
      <c r="B30" t="str">
        <f t="shared" si="0"/>
        <v>MSN4</v>
      </c>
      <c r="C30" t="str">
        <f t="shared" si="4"/>
        <v>2</v>
      </c>
      <c r="D30" t="str">
        <f t="shared" si="1"/>
        <v>2</v>
      </c>
      <c r="E30" t="str">
        <f t="shared" si="2"/>
        <v>MSN422</v>
      </c>
      <c r="F30">
        <f>VLOOKUP($A30,wt_data!$A$7:$S$173,15,0)</f>
        <v>0</v>
      </c>
      <c r="G30">
        <f>VLOOKUP($A30,wt_data!$A$7:$S$173,14,0)</f>
        <v>0.192118227</v>
      </c>
      <c r="H30">
        <f>VLOOKUP($A30,wt_data!$A$7:$S$173,16,0)</f>
        <v>6.8965517199999997</v>
      </c>
      <c r="L30" t="s">
        <v>209</v>
      </c>
      <c r="M30">
        <f t="shared" si="5"/>
        <v>2.0000000000000001E-4</v>
      </c>
      <c r="N30" t="e">
        <f t="shared" si="5"/>
        <v>#N/A</v>
      </c>
      <c r="O30" t="e">
        <f t="shared" si="5"/>
        <v>#N/A</v>
      </c>
      <c r="P30" t="e">
        <f t="shared" si="5"/>
        <v>#N/A</v>
      </c>
      <c r="Q30" t="e">
        <f t="shared" si="5"/>
        <v>#N/A</v>
      </c>
      <c r="R30" t="e">
        <f t="shared" si="5"/>
        <v>#N/A</v>
      </c>
      <c r="S30" t="e">
        <f t="shared" si="5"/>
        <v>#N/A</v>
      </c>
      <c r="T30" t="e">
        <f t="shared" si="5"/>
        <v>#N/A</v>
      </c>
      <c r="U30" t="e">
        <f t="shared" si="5"/>
        <v>#N/A</v>
      </c>
      <c r="V30" s="2">
        <f t="array" ref="V30">MIN(IF(NOT(ISNA(M30:U30)),M30:U30))</f>
        <v>2.0000000000000001E-4</v>
      </c>
    </row>
    <row r="31" spans="1:22" x14ac:dyDescent="0.25">
      <c r="A31" t="s">
        <v>56</v>
      </c>
      <c r="B31" t="str">
        <f t="shared" si="0"/>
        <v>NDD1</v>
      </c>
      <c r="C31" t="str">
        <f t="shared" si="4"/>
        <v>2</v>
      </c>
      <c r="D31" t="str">
        <f t="shared" si="1"/>
        <v>1</v>
      </c>
      <c r="E31" t="str">
        <f t="shared" si="2"/>
        <v>NDD121</v>
      </c>
      <c r="F31">
        <f>VLOOKUP($A31,wt_data!$A$7:$S$173,15,0)</f>
        <v>0</v>
      </c>
      <c r="G31">
        <f>VLOOKUP($A31,wt_data!$A$7:$S$173,14,0)</f>
        <v>0.10541310500000001</v>
      </c>
      <c r="H31">
        <f>VLOOKUP($A31,wt_data!$A$7:$S$173,16,0)</f>
        <v>20.689655160000001</v>
      </c>
      <c r="L31" t="s">
        <v>207</v>
      </c>
      <c r="M31" t="e">
        <f t="shared" si="5"/>
        <v>#N/A</v>
      </c>
      <c r="N31">
        <f t="shared" si="5"/>
        <v>2.9999999999999997E-4</v>
      </c>
      <c r="O31" t="e">
        <f t="shared" si="5"/>
        <v>#N/A</v>
      </c>
      <c r="P31" t="e">
        <f t="shared" si="5"/>
        <v>#N/A</v>
      </c>
      <c r="Q31" t="e">
        <f t="shared" si="5"/>
        <v>#N/A</v>
      </c>
      <c r="R31" t="e">
        <f t="shared" si="5"/>
        <v>#N/A</v>
      </c>
      <c r="S31" t="e">
        <f t="shared" si="5"/>
        <v>#N/A</v>
      </c>
      <c r="T31" t="e">
        <f t="shared" si="5"/>
        <v>#N/A</v>
      </c>
      <c r="U31" t="e">
        <f t="shared" si="5"/>
        <v>#N/A</v>
      </c>
      <c r="V31" s="2">
        <f t="array" ref="V31">MIN(IF(NOT(ISNA(M31:U31)),M31:U31))</f>
        <v>2.9999999999999997E-4</v>
      </c>
    </row>
    <row r="32" spans="1:22" x14ac:dyDescent="0.25">
      <c r="A32" t="s">
        <v>68</v>
      </c>
      <c r="B32" t="str">
        <f t="shared" si="0"/>
        <v>NRM1</v>
      </c>
      <c r="C32" t="str">
        <f t="shared" si="4"/>
        <v>2</v>
      </c>
      <c r="D32" t="str">
        <f t="shared" si="1"/>
        <v>2</v>
      </c>
      <c r="E32" t="str">
        <f t="shared" si="2"/>
        <v>NRM122</v>
      </c>
      <c r="F32">
        <f>VLOOKUP($A32,wt_data!$A$7:$S$173,15,0)</f>
        <v>0</v>
      </c>
      <c r="G32">
        <f>VLOOKUP($A32,wt_data!$A$7:$S$173,14,0)</f>
        <v>8.4656085000000006E-2</v>
      </c>
      <c r="H32">
        <f>VLOOKUP($A32,wt_data!$A$7:$S$173,16,0)</f>
        <v>13.793103439999999</v>
      </c>
      <c r="L32" t="s">
        <v>232</v>
      </c>
      <c r="M32" t="e">
        <f t="shared" si="5"/>
        <v>#N/A</v>
      </c>
      <c r="N32" t="e">
        <f t="shared" si="5"/>
        <v>#N/A</v>
      </c>
      <c r="O32" t="e">
        <f t="shared" si="5"/>
        <v>#N/A</v>
      </c>
      <c r="P32" t="e">
        <f t="shared" si="5"/>
        <v>#N/A</v>
      </c>
      <c r="Q32" t="e">
        <f t="shared" si="5"/>
        <v>#N/A</v>
      </c>
      <c r="R32">
        <f t="shared" si="5"/>
        <v>2.9999999999999997E-4</v>
      </c>
      <c r="S32" t="e">
        <f t="shared" si="5"/>
        <v>#N/A</v>
      </c>
      <c r="T32" t="e">
        <f t="shared" si="5"/>
        <v>#N/A</v>
      </c>
      <c r="U32" t="e">
        <f t="shared" si="5"/>
        <v>#N/A</v>
      </c>
      <c r="V32" s="2">
        <f t="array" ref="V32">MIN(IF(NOT(ISNA(M32:U32)),M32:U32))</f>
        <v>2.9999999999999997E-4</v>
      </c>
    </row>
    <row r="33" spans="1:22" x14ac:dyDescent="0.25">
      <c r="A33" t="s">
        <v>70</v>
      </c>
      <c r="B33" t="str">
        <f t="shared" si="0"/>
        <v>PCL1</v>
      </c>
      <c r="C33" t="str">
        <f t="shared" si="4"/>
        <v>1</v>
      </c>
      <c r="D33" t="str">
        <f t="shared" si="1"/>
        <v>1</v>
      </c>
      <c r="E33" t="str">
        <f t="shared" si="2"/>
        <v>PCL111</v>
      </c>
      <c r="F33">
        <f>VLOOKUP($A33,wt_data!$A$7:$S$173,15,0)</f>
        <v>0</v>
      </c>
      <c r="G33">
        <f>VLOOKUP($A33,wt_data!$A$7:$S$173,14,0)</f>
        <v>0.11724137900000001</v>
      </c>
      <c r="H33">
        <f>VLOOKUP($A33,wt_data!$A$7:$S$173,16,0)</f>
        <v>0</v>
      </c>
      <c r="L33" t="s">
        <v>237</v>
      </c>
      <c r="M33" t="e">
        <f t="shared" si="5"/>
        <v>#N/A</v>
      </c>
      <c r="N33">
        <f t="shared" si="5"/>
        <v>6.9999999999999999E-4</v>
      </c>
      <c r="O33" t="e">
        <f t="shared" si="5"/>
        <v>#N/A</v>
      </c>
      <c r="P33" t="e">
        <f t="shared" si="5"/>
        <v>#N/A</v>
      </c>
      <c r="Q33" t="e">
        <f t="shared" si="5"/>
        <v>#N/A</v>
      </c>
      <c r="R33" t="e">
        <f t="shared" si="5"/>
        <v>#N/A</v>
      </c>
      <c r="S33" t="e">
        <f t="shared" si="5"/>
        <v>#N/A</v>
      </c>
      <c r="T33" t="e">
        <f t="shared" si="5"/>
        <v>#N/A</v>
      </c>
      <c r="U33" t="e">
        <f t="shared" si="5"/>
        <v>#N/A</v>
      </c>
      <c r="V33" s="2">
        <f t="array" ref="V33">MIN(IF(NOT(ISNA(M33:U33)),M33:U33))</f>
        <v>6.9999999999999999E-4</v>
      </c>
    </row>
    <row r="34" spans="1:22" x14ac:dyDescent="0.25">
      <c r="A34" t="s">
        <v>131</v>
      </c>
      <c r="B34" t="str">
        <f t="shared" si="0"/>
        <v>PCL2</v>
      </c>
      <c r="C34" t="str">
        <f t="shared" si="4"/>
        <v>2</v>
      </c>
      <c r="D34" t="str">
        <f t="shared" si="1"/>
        <v>2</v>
      </c>
      <c r="E34" t="str">
        <f t="shared" si="2"/>
        <v>PCL222</v>
      </c>
      <c r="F34">
        <f>VLOOKUP($A34,wt_data!$A$7:$S$173,15,0)</f>
        <v>1.2999999999999999E-3</v>
      </c>
      <c r="G34">
        <f>VLOOKUP($A34,wt_data!$A$7:$S$173,14,0)</f>
        <v>0.23891625599999999</v>
      </c>
      <c r="H34">
        <f>VLOOKUP($A34,wt_data!$A$7:$S$173,16,0)</f>
        <v>6.8965517199999997</v>
      </c>
      <c r="L34" t="s">
        <v>192</v>
      </c>
      <c r="M34">
        <f t="shared" si="5"/>
        <v>8.9999999999999998E-4</v>
      </c>
      <c r="N34" t="e">
        <f t="shared" si="5"/>
        <v>#N/A</v>
      </c>
      <c r="O34" t="e">
        <f t="shared" si="5"/>
        <v>#N/A</v>
      </c>
      <c r="P34" t="e">
        <f t="shared" si="5"/>
        <v>#N/A</v>
      </c>
      <c r="Q34" t="e">
        <f t="shared" si="5"/>
        <v>#N/A</v>
      </c>
      <c r="R34" t="e">
        <f t="shared" si="5"/>
        <v>#N/A</v>
      </c>
      <c r="S34" t="e">
        <f t="shared" si="5"/>
        <v>#N/A</v>
      </c>
      <c r="T34" t="e">
        <f t="shared" si="5"/>
        <v>#N/A</v>
      </c>
      <c r="U34" t="e">
        <f t="shared" si="5"/>
        <v>#N/A</v>
      </c>
      <c r="V34" s="2">
        <f t="array" ref="V34">MIN(IF(NOT(ISNA(M34:U34)),M34:U34))</f>
        <v>8.9999999999999998E-4</v>
      </c>
    </row>
    <row r="35" spans="1:22" x14ac:dyDescent="0.25">
      <c r="A35" t="s">
        <v>74</v>
      </c>
      <c r="B35" t="str">
        <f t="shared" si="0"/>
        <v>PDS1</v>
      </c>
      <c r="C35" t="str">
        <f t="shared" si="4"/>
        <v>2</v>
      </c>
      <c r="D35" t="str">
        <f t="shared" si="1"/>
        <v>2</v>
      </c>
      <c r="E35" t="str">
        <f t="shared" si="2"/>
        <v>PDS122</v>
      </c>
      <c r="F35">
        <f>VLOOKUP($A35,wt_data!$A$7:$S$173,15,0)</f>
        <v>0</v>
      </c>
      <c r="G35">
        <f>VLOOKUP($A35,wt_data!$A$7:$S$173,14,0)</f>
        <v>9.2307691999999997E-2</v>
      </c>
      <c r="H35">
        <f>VLOOKUP($A35,wt_data!$A$7:$S$173,16,0)</f>
        <v>27.586206879999999</v>
      </c>
      <c r="L35" t="s">
        <v>221</v>
      </c>
      <c r="M35" t="e">
        <f t="shared" si="5"/>
        <v>#N/A</v>
      </c>
      <c r="N35" t="e">
        <f t="shared" si="5"/>
        <v>#N/A</v>
      </c>
      <c r="O35" t="e">
        <f t="shared" si="5"/>
        <v>#N/A</v>
      </c>
      <c r="P35">
        <f t="shared" si="5"/>
        <v>1.2999999999999999E-3</v>
      </c>
      <c r="Q35" t="e">
        <f t="shared" si="5"/>
        <v>#N/A</v>
      </c>
      <c r="R35" t="e">
        <f t="shared" si="5"/>
        <v>#N/A</v>
      </c>
      <c r="S35" t="e">
        <f t="shared" si="5"/>
        <v>#N/A</v>
      </c>
      <c r="T35" t="e">
        <f t="shared" si="5"/>
        <v>#N/A</v>
      </c>
      <c r="U35" t="e">
        <f t="shared" si="5"/>
        <v>#N/A</v>
      </c>
      <c r="V35" s="2">
        <f t="array" ref="V35">MIN(IF(NOT(ISNA(M35:U35)),M35:U35))</f>
        <v>1.2999999999999999E-3</v>
      </c>
    </row>
    <row r="36" spans="1:22" x14ac:dyDescent="0.25">
      <c r="A36" t="s">
        <v>77</v>
      </c>
      <c r="B36" t="str">
        <f t="shared" si="0"/>
        <v>PHD1</v>
      </c>
      <c r="C36" t="str">
        <f t="shared" si="4"/>
        <v>1</v>
      </c>
      <c r="D36" t="str">
        <f t="shared" si="1"/>
        <v>1</v>
      </c>
      <c r="E36" t="str">
        <f t="shared" si="2"/>
        <v>PHD111</v>
      </c>
      <c r="F36">
        <f>VLOOKUP($A36,wt_data!$A$7:$S$173,15,0)</f>
        <v>0</v>
      </c>
      <c r="G36">
        <f>VLOOKUP($A36,wt_data!$A$7:$S$173,14,0)</f>
        <v>0.17195767200000001</v>
      </c>
      <c r="H36">
        <f>VLOOKUP($A36,wt_data!$A$7:$S$173,16,0)</f>
        <v>13.793103439999999</v>
      </c>
      <c r="L36" t="s">
        <v>208</v>
      </c>
      <c r="M36">
        <f t="shared" si="5"/>
        <v>2.8999999999999998E-3</v>
      </c>
      <c r="N36" t="e">
        <f t="shared" si="5"/>
        <v>#N/A</v>
      </c>
      <c r="O36" t="e">
        <f t="shared" si="5"/>
        <v>#N/A</v>
      </c>
      <c r="P36" t="e">
        <f t="shared" si="5"/>
        <v>#N/A</v>
      </c>
      <c r="Q36" t="e">
        <f t="shared" si="5"/>
        <v>#N/A</v>
      </c>
      <c r="R36" t="e">
        <f t="shared" si="5"/>
        <v>#N/A</v>
      </c>
      <c r="S36" t="e">
        <f t="shared" si="5"/>
        <v>#N/A</v>
      </c>
      <c r="T36" t="e">
        <f t="shared" si="5"/>
        <v>#N/A</v>
      </c>
      <c r="U36" t="e">
        <f t="shared" si="5"/>
        <v>#N/A</v>
      </c>
      <c r="V36" s="2">
        <f t="array" ref="V36">MIN(IF(NOT(ISNA(M36:U36)),M36:U36))</f>
        <v>2.8999999999999998E-3</v>
      </c>
    </row>
    <row r="37" spans="1:22" x14ac:dyDescent="0.25">
      <c r="A37" t="s">
        <v>81</v>
      </c>
      <c r="B37" t="str">
        <f t="shared" si="0"/>
        <v>PLM2</v>
      </c>
      <c r="C37" t="str">
        <f t="shared" si="4"/>
        <v>1</v>
      </c>
      <c r="D37" t="str">
        <f t="shared" si="1"/>
        <v>2</v>
      </c>
      <c r="E37" t="str">
        <f t="shared" si="2"/>
        <v>PLM212</v>
      </c>
      <c r="F37">
        <f>VLOOKUP($A37,wt_data!$A$7:$S$173,15,0)</f>
        <v>0</v>
      </c>
      <c r="G37">
        <f>VLOOKUP($A37,wt_data!$A$7:$S$173,14,0)</f>
        <v>9.1133005000000003E-2</v>
      </c>
      <c r="H37">
        <f>VLOOKUP($A37,wt_data!$A$7:$S$173,16,0)</f>
        <v>6.8965517199999997</v>
      </c>
      <c r="L37" t="s">
        <v>235</v>
      </c>
      <c r="M37">
        <f t="shared" si="5"/>
        <v>3.5000000000000001E-3</v>
      </c>
      <c r="N37" t="e">
        <f t="shared" si="5"/>
        <v>#N/A</v>
      </c>
      <c r="O37" t="e">
        <f t="shared" si="5"/>
        <v>#N/A</v>
      </c>
      <c r="P37" t="e">
        <f t="shared" si="5"/>
        <v>#N/A</v>
      </c>
      <c r="Q37" t="e">
        <f t="shared" si="5"/>
        <v>#N/A</v>
      </c>
      <c r="R37" t="e">
        <f t="shared" si="5"/>
        <v>#N/A</v>
      </c>
      <c r="S37" t="e">
        <f t="shared" si="5"/>
        <v>#N/A</v>
      </c>
      <c r="T37" t="e">
        <f t="shared" si="5"/>
        <v>#N/A</v>
      </c>
      <c r="U37" t="e">
        <f t="shared" si="5"/>
        <v>#N/A</v>
      </c>
      <c r="V37" s="2">
        <f t="array" ref="V37">MIN(IF(NOT(ISNA(M37:U37)),M37:U37))</f>
        <v>3.5000000000000001E-3</v>
      </c>
    </row>
    <row r="38" spans="1:22" x14ac:dyDescent="0.25">
      <c r="A38" t="s">
        <v>128</v>
      </c>
      <c r="B38" t="str">
        <f t="shared" si="0"/>
        <v>RIM11</v>
      </c>
      <c r="C38" t="str">
        <f t="shared" si="4"/>
        <v>2</v>
      </c>
      <c r="D38" t="str">
        <f t="shared" si="1"/>
        <v>1</v>
      </c>
      <c r="E38" t="str">
        <f t="shared" si="2"/>
        <v>RIM1121</v>
      </c>
      <c r="F38">
        <f>VLOOKUP($A38,wt_data!$A$7:$S$173,15,0)</f>
        <v>0.22459999999999999</v>
      </c>
      <c r="G38">
        <f>VLOOKUP($A38,wt_data!$A$7:$S$173,14,0)</f>
        <v>0.35573122499999998</v>
      </c>
      <c r="H38">
        <f>VLOOKUP($A38,wt_data!$A$7:$S$173,16,0)</f>
        <v>48.27586204</v>
      </c>
      <c r="L38" t="s">
        <v>212</v>
      </c>
      <c r="M38" t="e">
        <f t="shared" si="5"/>
        <v>#N/A</v>
      </c>
      <c r="N38" t="e">
        <f t="shared" si="5"/>
        <v>#N/A</v>
      </c>
      <c r="O38">
        <f t="shared" si="5"/>
        <v>4.3E-3</v>
      </c>
      <c r="P38" t="e">
        <f t="shared" si="5"/>
        <v>#N/A</v>
      </c>
      <c r="Q38" t="e">
        <f t="shared" si="5"/>
        <v>#N/A</v>
      </c>
      <c r="R38" t="e">
        <f t="shared" si="5"/>
        <v>#N/A</v>
      </c>
      <c r="S38" t="e">
        <f t="shared" si="5"/>
        <v>#N/A</v>
      </c>
      <c r="T38" t="e">
        <f t="shared" si="5"/>
        <v>#N/A</v>
      </c>
      <c r="U38" t="e">
        <f t="shared" si="5"/>
        <v>#N/A</v>
      </c>
      <c r="V38" s="2">
        <f t="array" ref="V38">MIN(IF(NOT(ISNA(M38:U38)),M38:U38))</f>
        <v>4.3E-3</v>
      </c>
    </row>
    <row r="39" spans="1:22" x14ac:dyDescent="0.25">
      <c r="A39" t="s">
        <v>84</v>
      </c>
      <c r="B39" t="str">
        <f t="shared" si="0"/>
        <v>SFG1</v>
      </c>
      <c r="C39" t="str">
        <f t="shared" si="4"/>
        <v>2</v>
      </c>
      <c r="D39" t="str">
        <f t="shared" si="1"/>
        <v>1</v>
      </c>
      <c r="E39" t="str">
        <f t="shared" si="2"/>
        <v>SFG121</v>
      </c>
      <c r="F39">
        <f>VLOOKUP($A39,wt_data!$A$7:$S$173,15,0)</f>
        <v>0</v>
      </c>
      <c r="G39">
        <f>VLOOKUP($A39,wt_data!$A$7:$S$173,14,0)</f>
        <v>0.11954023</v>
      </c>
      <c r="H39">
        <f>VLOOKUP($A39,wt_data!$A$7:$S$173,16,0)</f>
        <v>0</v>
      </c>
      <c r="L39" t="s">
        <v>228</v>
      </c>
      <c r="M39" t="e">
        <f t="shared" si="5"/>
        <v>#N/A</v>
      </c>
      <c r="N39" t="e">
        <f t="shared" si="5"/>
        <v>#N/A</v>
      </c>
      <c r="O39" t="e">
        <f t="shared" si="5"/>
        <v>#N/A</v>
      </c>
      <c r="P39" t="e">
        <f t="shared" si="5"/>
        <v>#N/A</v>
      </c>
      <c r="Q39">
        <f t="shared" si="5"/>
        <v>9.1999999999999998E-3</v>
      </c>
      <c r="R39" t="e">
        <f t="shared" si="5"/>
        <v>#N/A</v>
      </c>
      <c r="S39" t="e">
        <f t="shared" si="5"/>
        <v>#N/A</v>
      </c>
      <c r="T39" t="e">
        <f t="shared" si="5"/>
        <v>#N/A</v>
      </c>
      <c r="U39" t="e">
        <f t="shared" si="5"/>
        <v>#N/A</v>
      </c>
      <c r="V39" s="2">
        <f t="array" ref="V39">MIN(IF(NOT(ISNA(M39:U39)),M39:U39))</f>
        <v>9.1999999999999998E-3</v>
      </c>
    </row>
    <row r="40" spans="1:22" x14ac:dyDescent="0.25">
      <c r="A40" t="s">
        <v>146</v>
      </c>
      <c r="B40" t="str">
        <f t="shared" si="0"/>
        <v>SIC1</v>
      </c>
      <c r="C40" t="str">
        <f t="shared" si="4"/>
        <v>1</v>
      </c>
      <c r="D40" t="str">
        <f t="shared" si="1"/>
        <v>1</v>
      </c>
      <c r="E40" t="str">
        <f t="shared" si="2"/>
        <v>SIC111</v>
      </c>
      <c r="F40">
        <f>VLOOKUP($A40,wt_data!$A$7:$S$173,15,0)</f>
        <v>9.7999999999999997E-3</v>
      </c>
      <c r="G40">
        <f>VLOOKUP($A40,wt_data!$A$7:$S$173,14,0)</f>
        <v>0.27513227499999998</v>
      </c>
      <c r="H40">
        <f>VLOOKUP($A40,wt_data!$A$7:$S$173,16,0)</f>
        <v>13.793103439999999</v>
      </c>
      <c r="L40" t="s">
        <v>195</v>
      </c>
      <c r="M40" t="e">
        <f t="shared" si="5"/>
        <v>#N/A</v>
      </c>
      <c r="N40">
        <f t="shared" si="5"/>
        <v>9.7999999999999997E-3</v>
      </c>
      <c r="O40" t="e">
        <f t="shared" si="5"/>
        <v>#N/A</v>
      </c>
      <c r="P40" t="e">
        <f t="shared" si="5"/>
        <v>#N/A</v>
      </c>
      <c r="Q40" t="e">
        <f t="shared" si="5"/>
        <v>#N/A</v>
      </c>
      <c r="R40" t="e">
        <f t="shared" si="5"/>
        <v>#N/A</v>
      </c>
      <c r="S40" t="e">
        <f t="shared" si="5"/>
        <v>#N/A</v>
      </c>
      <c r="T40" t="e">
        <f t="shared" si="5"/>
        <v>#N/A</v>
      </c>
      <c r="U40" t="e">
        <f t="shared" si="5"/>
        <v>#N/A</v>
      </c>
      <c r="V40" s="2">
        <f t="array" ref="V40">MIN(IF(NOT(ISNA(M40:U40)),M40:U40))</f>
        <v>9.7999999999999997E-3</v>
      </c>
    </row>
    <row r="41" spans="1:22" x14ac:dyDescent="0.25">
      <c r="A41" t="s">
        <v>141</v>
      </c>
      <c r="B41" t="str">
        <f t="shared" si="0"/>
        <v>STB1</v>
      </c>
      <c r="C41" t="str">
        <f t="shared" si="4"/>
        <v>3</v>
      </c>
      <c r="D41" t="str">
        <f t="shared" si="1"/>
        <v>1</v>
      </c>
      <c r="E41" t="str">
        <f t="shared" si="2"/>
        <v>STB131</v>
      </c>
      <c r="F41">
        <f>VLOOKUP($A41,wt_data!$A$7:$S$173,15,0)</f>
        <v>9.1999999999999998E-3</v>
      </c>
      <c r="G41">
        <f>VLOOKUP($A41,wt_data!$A$7:$S$173,14,0)</f>
        <v>0.28063241100000003</v>
      </c>
      <c r="H41">
        <f>VLOOKUP($A41,wt_data!$A$7:$S$173,16,0)</f>
        <v>48.27586204</v>
      </c>
      <c r="L41" t="s">
        <v>227</v>
      </c>
      <c r="M41">
        <f t="shared" si="5"/>
        <v>9.7999999999999997E-3</v>
      </c>
      <c r="N41" t="e">
        <f t="shared" si="5"/>
        <v>#N/A</v>
      </c>
      <c r="O41" t="e">
        <f t="shared" si="5"/>
        <v>#N/A</v>
      </c>
      <c r="P41" t="e">
        <f t="shared" si="5"/>
        <v>#N/A</v>
      </c>
      <c r="Q41" t="e">
        <f t="shared" si="5"/>
        <v>#N/A</v>
      </c>
      <c r="R41" t="e">
        <f t="shared" si="5"/>
        <v>#N/A</v>
      </c>
      <c r="S41" t="e">
        <f t="shared" si="5"/>
        <v>#N/A</v>
      </c>
      <c r="T41" t="e">
        <f t="shared" si="5"/>
        <v>#N/A</v>
      </c>
      <c r="U41" t="e">
        <f t="shared" si="5"/>
        <v>#N/A</v>
      </c>
      <c r="V41" s="2">
        <f t="array" ref="V41">MIN(IF(NOT(ISNA(M41:U41)),M41:U41))</f>
        <v>9.7999999999999997E-3</v>
      </c>
    </row>
    <row r="42" spans="1:22" x14ac:dyDescent="0.25">
      <c r="A42" t="s">
        <v>143</v>
      </c>
      <c r="B42" t="str">
        <f t="shared" si="0"/>
        <v>SWE1</v>
      </c>
      <c r="C42" t="str">
        <f t="shared" si="4"/>
        <v>1</v>
      </c>
      <c r="D42" t="str">
        <f t="shared" si="1"/>
        <v>2</v>
      </c>
      <c r="E42" t="str">
        <f t="shared" si="2"/>
        <v>SWE112</v>
      </c>
      <c r="F42">
        <f>VLOOKUP($A42,wt_data!$A$7:$S$173,15,0)</f>
        <v>0</v>
      </c>
      <c r="G42">
        <f>VLOOKUP($A42,wt_data!$A$7:$S$173,14,0)</f>
        <v>0.165242165</v>
      </c>
      <c r="H42">
        <f>VLOOKUP($A42,wt_data!$A$7:$S$173,16,0)</f>
        <v>20.689655160000001</v>
      </c>
      <c r="L42" t="s">
        <v>205</v>
      </c>
      <c r="M42" t="e">
        <f t="shared" si="5"/>
        <v>#N/A</v>
      </c>
      <c r="N42" t="e">
        <f t="shared" si="5"/>
        <v>#N/A</v>
      </c>
      <c r="O42">
        <f t="shared" si="5"/>
        <v>1.04E-2</v>
      </c>
      <c r="P42" t="e">
        <f t="shared" si="5"/>
        <v>#N/A</v>
      </c>
      <c r="Q42" t="e">
        <f t="shared" si="5"/>
        <v>#N/A</v>
      </c>
      <c r="R42" t="e">
        <f t="shared" si="5"/>
        <v>#N/A</v>
      </c>
      <c r="S42" t="e">
        <f t="shared" si="5"/>
        <v>#N/A</v>
      </c>
      <c r="T42" t="e">
        <f t="shared" si="5"/>
        <v>#N/A</v>
      </c>
      <c r="U42" t="e">
        <f t="shared" si="5"/>
        <v>#N/A</v>
      </c>
      <c r="V42" s="2">
        <f t="array" ref="V42">MIN(IF(NOT(ISNA(M42:U42)),M42:U42))</f>
        <v>1.04E-2</v>
      </c>
    </row>
    <row r="43" spans="1:22" x14ac:dyDescent="0.25">
      <c r="A43" t="s">
        <v>90</v>
      </c>
      <c r="B43" t="str">
        <f t="shared" si="0"/>
        <v>SWI4</v>
      </c>
      <c r="C43" t="str">
        <f t="shared" si="4"/>
        <v>1</v>
      </c>
      <c r="D43" t="str">
        <f t="shared" si="1"/>
        <v>2</v>
      </c>
      <c r="E43" t="str">
        <f t="shared" si="2"/>
        <v>SWI412</v>
      </c>
      <c r="F43">
        <f>VLOOKUP($A43,wt_data!$A$7:$S$173,15,0)</f>
        <v>0</v>
      </c>
      <c r="G43">
        <f>VLOOKUP($A43,wt_data!$A$7:$S$173,14,0)</f>
        <v>0.12</v>
      </c>
      <c r="H43">
        <f>VLOOKUP($A43,wt_data!$A$7:$S$173,16,0)</f>
        <v>27.586206879999999</v>
      </c>
      <c r="L43" t="s">
        <v>213</v>
      </c>
      <c r="M43">
        <f t="shared" si="5"/>
        <v>1.3899999999999999E-2</v>
      </c>
      <c r="N43" t="e">
        <f t="shared" si="5"/>
        <v>#N/A</v>
      </c>
      <c r="O43" t="e">
        <f t="shared" si="5"/>
        <v>#N/A</v>
      </c>
      <c r="P43" t="e">
        <f t="shared" si="5"/>
        <v>#N/A</v>
      </c>
      <c r="Q43" t="e">
        <f t="shared" si="5"/>
        <v>#N/A</v>
      </c>
      <c r="R43" t="e">
        <f t="shared" si="5"/>
        <v>#N/A</v>
      </c>
      <c r="S43" t="e">
        <f t="shared" si="5"/>
        <v>#N/A</v>
      </c>
      <c r="T43" t="e">
        <f t="shared" si="5"/>
        <v>#N/A</v>
      </c>
      <c r="U43" t="e">
        <f t="shared" si="5"/>
        <v>#N/A</v>
      </c>
      <c r="V43" s="2">
        <f t="array" ref="V43">MIN(IF(NOT(ISNA(M43:U43)),M43:U43))</f>
        <v>1.3899999999999999E-2</v>
      </c>
    </row>
    <row r="44" spans="1:22" x14ac:dyDescent="0.25">
      <c r="A44" t="s">
        <v>92</v>
      </c>
      <c r="B44" t="str">
        <f t="shared" si="0"/>
        <v>SWI5</v>
      </c>
      <c r="C44" t="str">
        <f t="shared" si="4"/>
        <v>1</v>
      </c>
      <c r="D44" t="str">
        <f t="shared" si="1"/>
        <v>1</v>
      </c>
      <c r="E44" t="str">
        <f t="shared" si="2"/>
        <v>SWI511</v>
      </c>
      <c r="F44">
        <f>VLOOKUP($A44,wt_data!$A$7:$S$173,15,0)</f>
        <v>0</v>
      </c>
      <c r="G44">
        <f>VLOOKUP($A44,wt_data!$A$7:$S$173,14,0)</f>
        <v>6.0846561E-2</v>
      </c>
      <c r="H44">
        <f>VLOOKUP($A44,wt_data!$A$7:$S$173,16,0)</f>
        <v>13.793103439999999</v>
      </c>
      <c r="L44" t="s">
        <v>204</v>
      </c>
      <c r="M44" t="e">
        <f t="shared" si="5"/>
        <v>#N/A</v>
      </c>
      <c r="N44" t="e">
        <f t="shared" si="5"/>
        <v>#N/A</v>
      </c>
      <c r="O44" t="e">
        <f t="shared" si="5"/>
        <v>#N/A</v>
      </c>
      <c r="P44" t="e">
        <f t="shared" si="5"/>
        <v>#N/A</v>
      </c>
      <c r="Q44" t="e">
        <f t="shared" si="5"/>
        <v>#N/A</v>
      </c>
      <c r="R44">
        <f t="shared" si="5"/>
        <v>2.3199999999999998E-2</v>
      </c>
      <c r="S44" t="e">
        <f t="shared" si="5"/>
        <v>#N/A</v>
      </c>
      <c r="T44" t="e">
        <f t="shared" si="5"/>
        <v>#N/A</v>
      </c>
      <c r="U44" t="e">
        <f t="shared" si="5"/>
        <v>#N/A</v>
      </c>
      <c r="V44" s="2">
        <f t="array" ref="V44">MIN(IF(NOT(ISNA(M44:U44)),M44:U44))</f>
        <v>2.3199999999999998E-2</v>
      </c>
    </row>
    <row r="45" spans="1:22" x14ac:dyDescent="0.25">
      <c r="A45" t="s">
        <v>159</v>
      </c>
      <c r="B45" t="str">
        <f t="shared" si="0"/>
        <v>SWI6</v>
      </c>
      <c r="C45" t="str">
        <f t="shared" si="4"/>
        <v>3</v>
      </c>
      <c r="D45" t="str">
        <f t="shared" si="1"/>
        <v>2</v>
      </c>
      <c r="E45" t="str">
        <f t="shared" si="2"/>
        <v>SWI632</v>
      </c>
      <c r="F45">
        <f>VLOOKUP($A45,wt_data!$A$7:$S$173,15,0)</f>
        <v>2.9999999999999997E-4</v>
      </c>
      <c r="G45">
        <f>VLOOKUP($A45,wt_data!$A$7:$S$173,14,0)</f>
        <v>0.224615385</v>
      </c>
      <c r="H45">
        <f>VLOOKUP($A45,wt_data!$A$7:$S$173,16,0)</f>
        <v>27.586206879999999</v>
      </c>
      <c r="L45" t="s">
        <v>215</v>
      </c>
      <c r="M45" t="e">
        <f t="shared" si="5"/>
        <v>#N/A</v>
      </c>
      <c r="N45">
        <f t="shared" si="5"/>
        <v>6.0499999999999998E-2</v>
      </c>
      <c r="O45" t="e">
        <f t="shared" si="5"/>
        <v>#N/A</v>
      </c>
      <c r="P45" t="e">
        <f t="shared" si="5"/>
        <v>#N/A</v>
      </c>
      <c r="Q45" t="e">
        <f t="shared" si="5"/>
        <v>#N/A</v>
      </c>
      <c r="R45" t="e">
        <f t="shared" si="5"/>
        <v>#N/A</v>
      </c>
      <c r="S45" t="e">
        <f t="shared" si="5"/>
        <v>#N/A</v>
      </c>
      <c r="T45" t="e">
        <f t="shared" si="5"/>
        <v>#N/A</v>
      </c>
      <c r="U45" t="e">
        <f t="shared" si="5"/>
        <v>#N/A</v>
      </c>
      <c r="V45" s="2">
        <f t="array" ref="V45">MIN(IF(NOT(ISNA(M45:U45)),M45:U45))</f>
        <v>6.0499999999999998E-2</v>
      </c>
    </row>
    <row r="46" spans="1:22" x14ac:dyDescent="0.25">
      <c r="A46" t="s">
        <v>162</v>
      </c>
      <c r="B46" t="str">
        <f t="shared" si="0"/>
        <v>TAF12</v>
      </c>
      <c r="C46" t="str">
        <f t="shared" si="4"/>
        <v>2</v>
      </c>
      <c r="D46" t="str">
        <f t="shared" si="1"/>
        <v>1</v>
      </c>
      <c r="E46" t="str">
        <f t="shared" si="2"/>
        <v>TAF1221</v>
      </c>
      <c r="F46">
        <f>VLOOKUP($A46,wt_data!$A$7:$S$173,15,0)</f>
        <v>6.1199999999999997E-2</v>
      </c>
      <c r="G46">
        <f>VLOOKUP($A46,wt_data!$A$7:$S$173,14,0)</f>
        <v>0.31884057999999998</v>
      </c>
      <c r="H46">
        <f>VLOOKUP($A46,wt_data!$A$7:$S$173,16,0)</f>
        <v>41.379310320000002</v>
      </c>
      <c r="L46" t="s">
        <v>233</v>
      </c>
      <c r="M46" t="e">
        <f t="shared" si="5"/>
        <v>#N/A</v>
      </c>
      <c r="N46" t="e">
        <f t="shared" si="5"/>
        <v>#N/A</v>
      </c>
      <c r="O46">
        <f t="shared" si="5"/>
        <v>6.1199999999999997E-2</v>
      </c>
      <c r="P46" t="e">
        <f t="shared" si="5"/>
        <v>#N/A</v>
      </c>
      <c r="Q46" t="e">
        <f t="shared" si="5"/>
        <v>#N/A</v>
      </c>
      <c r="R46" t="e">
        <f t="shared" si="5"/>
        <v>#N/A</v>
      </c>
      <c r="S46" t="e">
        <f t="shared" si="5"/>
        <v>#N/A</v>
      </c>
      <c r="T46" t="e">
        <f t="shared" si="5"/>
        <v>#N/A</v>
      </c>
      <c r="U46" t="e">
        <f t="shared" si="5"/>
        <v>#N/A</v>
      </c>
      <c r="V46" s="2">
        <f t="array" ref="V46">MIN(IF(NOT(ISNA(M46:U46)),M46:U46))</f>
        <v>6.1199999999999997E-2</v>
      </c>
    </row>
    <row r="47" spans="1:22" x14ac:dyDescent="0.25">
      <c r="A47" t="s">
        <v>104</v>
      </c>
      <c r="B47" t="str">
        <f t="shared" si="0"/>
        <v>TOS4</v>
      </c>
      <c r="C47" t="str">
        <f t="shared" si="4"/>
        <v>2</v>
      </c>
      <c r="D47" t="str">
        <f t="shared" si="1"/>
        <v>1</v>
      </c>
      <c r="E47" t="str">
        <f t="shared" si="2"/>
        <v>TOS421</v>
      </c>
      <c r="F47">
        <f>VLOOKUP($A47,wt_data!$A$7:$S$173,15,0)</f>
        <v>0</v>
      </c>
      <c r="G47">
        <f>VLOOKUP($A47,wt_data!$A$7:$S$173,14,0)</f>
        <v>8.3743841999999999E-2</v>
      </c>
      <c r="H47">
        <f>VLOOKUP($A47,wt_data!$A$7:$S$173,16,0)</f>
        <v>6.8965517199999997</v>
      </c>
      <c r="L47" t="s">
        <v>194</v>
      </c>
      <c r="M47">
        <f t="shared" si="5"/>
        <v>0.1016</v>
      </c>
      <c r="N47" t="e">
        <f t="shared" si="5"/>
        <v>#N/A</v>
      </c>
      <c r="O47" t="e">
        <f t="shared" si="5"/>
        <v>#N/A</v>
      </c>
      <c r="P47" t="e">
        <f t="shared" si="5"/>
        <v>#N/A</v>
      </c>
      <c r="Q47" t="e">
        <f t="shared" si="5"/>
        <v>#N/A</v>
      </c>
      <c r="R47" t="e">
        <f t="shared" si="5"/>
        <v>#N/A</v>
      </c>
      <c r="S47" t="e">
        <f t="shared" si="5"/>
        <v>#N/A</v>
      </c>
      <c r="T47" t="e">
        <f t="shared" si="5"/>
        <v>#N/A</v>
      </c>
      <c r="U47" t="e">
        <f t="shared" si="5"/>
        <v>#N/A</v>
      </c>
      <c r="V47" s="2">
        <f t="array" ref="V47">MIN(IF(NOT(ISNA(M47:U47)),M47:U47))</f>
        <v>0.1016</v>
      </c>
    </row>
    <row r="48" spans="1:22" x14ac:dyDescent="0.25">
      <c r="A48" t="s">
        <v>167</v>
      </c>
      <c r="B48" t="str">
        <f t="shared" si="0"/>
        <v>UME6</v>
      </c>
      <c r="C48" t="str">
        <f t="shared" si="4"/>
        <v>1</v>
      </c>
      <c r="D48" t="str">
        <f t="shared" si="1"/>
        <v>1</v>
      </c>
      <c r="E48" t="str">
        <f t="shared" si="2"/>
        <v>UME611</v>
      </c>
      <c r="F48">
        <f>VLOOKUP($A48,wt_data!$A$7:$S$173,15,0)</f>
        <v>3.5000000000000001E-3</v>
      </c>
      <c r="G48">
        <f>VLOOKUP($A48,wt_data!$A$7:$S$173,14,0)</f>
        <v>0.26210826199999998</v>
      </c>
      <c r="H48">
        <f>VLOOKUP($A48,wt_data!$A$7:$S$173,16,0)</f>
        <v>20.689655160000001</v>
      </c>
      <c r="L48" t="s">
        <v>199</v>
      </c>
      <c r="M48">
        <f t="shared" si="5"/>
        <v>0.11310000000000001</v>
      </c>
      <c r="N48" t="e">
        <f t="shared" si="5"/>
        <v>#N/A</v>
      </c>
      <c r="O48" t="e">
        <f t="shared" si="5"/>
        <v>#N/A</v>
      </c>
      <c r="P48" t="e">
        <f t="shared" si="5"/>
        <v>#N/A</v>
      </c>
      <c r="Q48" t="e">
        <f t="shared" si="5"/>
        <v>#N/A</v>
      </c>
      <c r="R48" t="e">
        <f t="shared" si="5"/>
        <v>#N/A</v>
      </c>
      <c r="S48" t="e">
        <f t="shared" ref="N48:U53" si="6">VLOOKUP($L48&amp;S$5,$E$5:$H$52,2,0)</f>
        <v>#N/A</v>
      </c>
      <c r="T48" t="e">
        <f t="shared" si="6"/>
        <v>#N/A</v>
      </c>
      <c r="U48" t="e">
        <f t="shared" si="6"/>
        <v>#N/A</v>
      </c>
      <c r="V48" s="2">
        <f t="array" ref="V48">MIN(IF(NOT(ISNA(M48:U48)),M48:U48))</f>
        <v>0.11310000000000001</v>
      </c>
    </row>
    <row r="49" spans="1:22" x14ac:dyDescent="0.25">
      <c r="A49" t="s">
        <v>172</v>
      </c>
      <c r="B49" t="str">
        <f t="shared" si="0"/>
        <v>VPS9</v>
      </c>
      <c r="C49" t="str">
        <f t="shared" si="4"/>
        <v>1</v>
      </c>
      <c r="D49" t="str">
        <f t="shared" si="1"/>
        <v>2</v>
      </c>
      <c r="E49" t="str">
        <f t="shared" si="2"/>
        <v>VPS912</v>
      </c>
      <c r="F49">
        <f>VLOOKUP($A49,wt_data!$A$7:$S$173,15,0)</f>
        <v>0.19550000000000001</v>
      </c>
      <c r="G49">
        <f>VLOOKUP($A49,wt_data!$A$7:$S$173,14,0)</f>
        <v>0.35076923100000001</v>
      </c>
      <c r="H49">
        <f>VLOOKUP($A49,wt_data!$A$7:$S$173,16,0)</f>
        <v>27.586206879999999</v>
      </c>
      <c r="L49" t="s">
        <v>211</v>
      </c>
      <c r="M49" t="e">
        <f t="shared" ref="M49:M53" si="7">VLOOKUP($L49&amp;M$5,$E$5:$H$52,2,0)</f>
        <v>#N/A</v>
      </c>
      <c r="N49" t="e">
        <f t="shared" si="6"/>
        <v>#N/A</v>
      </c>
      <c r="O49">
        <f t="shared" si="6"/>
        <v>0.1598</v>
      </c>
      <c r="P49" t="e">
        <f t="shared" si="6"/>
        <v>#N/A</v>
      </c>
      <c r="Q49" t="e">
        <f t="shared" si="6"/>
        <v>#N/A</v>
      </c>
      <c r="R49" t="e">
        <f t="shared" si="6"/>
        <v>#N/A</v>
      </c>
      <c r="S49" t="e">
        <f t="shared" si="6"/>
        <v>#N/A</v>
      </c>
      <c r="T49" t="e">
        <f t="shared" si="6"/>
        <v>#N/A</v>
      </c>
      <c r="U49" t="e">
        <f t="shared" si="6"/>
        <v>#N/A</v>
      </c>
      <c r="V49" s="2">
        <f t="array" ref="V49">MIN(IF(NOT(ISNA(M49:U49)),M49:U49))</f>
        <v>0.1598</v>
      </c>
    </row>
    <row r="50" spans="1:22" x14ac:dyDescent="0.25">
      <c r="A50" t="s">
        <v>176</v>
      </c>
      <c r="B50" t="str">
        <f t="shared" si="0"/>
        <v>WHI5</v>
      </c>
      <c r="C50" t="str">
        <f t="shared" si="4"/>
        <v>1</v>
      </c>
      <c r="D50" t="str">
        <f t="shared" si="1"/>
        <v>2</v>
      </c>
      <c r="E50" t="str">
        <f t="shared" si="2"/>
        <v>WHI512</v>
      </c>
      <c r="F50">
        <f>VLOOKUP($A50,wt_data!$A$7:$S$173,15,0)</f>
        <v>6.9999999999999999E-4</v>
      </c>
      <c r="G50">
        <f>VLOOKUP($A50,wt_data!$A$7:$S$173,14,0)</f>
        <v>0.23157894700000001</v>
      </c>
      <c r="H50">
        <f>VLOOKUP($A50,wt_data!$A$7:$S$173,16,0)</f>
        <v>68.965517199999994</v>
      </c>
      <c r="L50" t="s">
        <v>236</v>
      </c>
      <c r="M50" t="e">
        <f t="shared" si="7"/>
        <v>#N/A</v>
      </c>
      <c r="N50">
        <f t="shared" si="6"/>
        <v>0.19550000000000001</v>
      </c>
      <c r="O50" t="e">
        <f t="shared" si="6"/>
        <v>#N/A</v>
      </c>
      <c r="P50" t="e">
        <f t="shared" si="6"/>
        <v>#N/A</v>
      </c>
      <c r="Q50" t="e">
        <f t="shared" si="6"/>
        <v>#N/A</v>
      </c>
      <c r="R50" t="e">
        <f t="shared" si="6"/>
        <v>#N/A</v>
      </c>
      <c r="S50" t="e">
        <f t="shared" si="6"/>
        <v>#N/A</v>
      </c>
      <c r="T50" t="e">
        <f t="shared" si="6"/>
        <v>#N/A</v>
      </c>
      <c r="U50" t="e">
        <f t="shared" si="6"/>
        <v>#N/A</v>
      </c>
      <c r="V50" s="2">
        <f t="array" ref="V50">MIN(IF(NOT(ISNA(M50:U50)),M50:U50))</f>
        <v>0.19550000000000001</v>
      </c>
    </row>
    <row r="51" spans="1:22" x14ac:dyDescent="0.25">
      <c r="A51" t="s">
        <v>107</v>
      </c>
      <c r="B51" t="str">
        <f t="shared" si="0"/>
        <v>YHP1</v>
      </c>
      <c r="C51" t="str">
        <f t="shared" si="4"/>
        <v>wb</v>
      </c>
      <c r="D51" t="str">
        <f t="shared" si="1"/>
        <v>2</v>
      </c>
      <c r="E51" t="str">
        <f t="shared" si="2"/>
        <v>YHP1wb2</v>
      </c>
      <c r="F51">
        <f>VLOOKUP($A51,wt_data!$A$7:$S$173,15,0)</f>
        <v>0</v>
      </c>
      <c r="G51">
        <f>VLOOKUP($A51,wt_data!$A$7:$S$173,14,0)</f>
        <v>0.147126437</v>
      </c>
      <c r="H51">
        <f>VLOOKUP($A51,wt_data!$A$7:$S$173,16,0)</f>
        <v>0</v>
      </c>
      <c r="L51" t="s">
        <v>225</v>
      </c>
      <c r="M51" t="e">
        <f t="shared" si="7"/>
        <v>#N/A</v>
      </c>
      <c r="N51" t="e">
        <f t="shared" si="6"/>
        <v>#N/A</v>
      </c>
      <c r="O51">
        <f t="shared" si="6"/>
        <v>0.22459999999999999</v>
      </c>
      <c r="P51" t="e">
        <f t="shared" si="6"/>
        <v>#N/A</v>
      </c>
      <c r="Q51" t="e">
        <f t="shared" si="6"/>
        <v>#N/A</v>
      </c>
      <c r="R51" t="e">
        <f t="shared" si="6"/>
        <v>#N/A</v>
      </c>
      <c r="S51" t="e">
        <f t="shared" si="6"/>
        <v>#N/A</v>
      </c>
      <c r="T51" t="e">
        <f t="shared" si="6"/>
        <v>#N/A</v>
      </c>
      <c r="U51" t="e">
        <f t="shared" si="6"/>
        <v>#N/A</v>
      </c>
      <c r="V51" s="2">
        <f t="array" ref="V51">MIN(IF(NOT(ISNA(M51:U51)),M51:U51))</f>
        <v>0.22459999999999999</v>
      </c>
    </row>
    <row r="52" spans="1:22" x14ac:dyDescent="0.25">
      <c r="A52" t="s">
        <v>108</v>
      </c>
      <c r="B52" t="str">
        <f t="shared" si="0"/>
        <v>YOX1</v>
      </c>
      <c r="C52" t="str">
        <f t="shared" si="4"/>
        <v>1</v>
      </c>
      <c r="D52" t="str">
        <f t="shared" si="1"/>
        <v>1</v>
      </c>
      <c r="E52" t="str">
        <f t="shared" si="2"/>
        <v>YOX111</v>
      </c>
      <c r="F52">
        <f>VLOOKUP($A52,wt_data!$A$7:$S$173,15,0)</f>
        <v>0</v>
      </c>
      <c r="G52">
        <f>VLOOKUP($A52,wt_data!$A$7:$S$173,14,0)</f>
        <v>0.167487685</v>
      </c>
      <c r="H52">
        <f>VLOOKUP($A52,wt_data!$A$7:$S$173,16,0)</f>
        <v>6.8965517199999997</v>
      </c>
      <c r="L52" t="s">
        <v>193</v>
      </c>
      <c r="M52" t="e">
        <f t="shared" si="7"/>
        <v>#N/A</v>
      </c>
      <c r="N52">
        <f t="shared" si="6"/>
        <v>0.25790000000000002</v>
      </c>
      <c r="O52" t="e">
        <f t="shared" si="6"/>
        <v>#N/A</v>
      </c>
      <c r="P52" t="e">
        <f t="shared" si="6"/>
        <v>#N/A</v>
      </c>
      <c r="Q52" t="e">
        <f t="shared" si="6"/>
        <v>#N/A</v>
      </c>
      <c r="R52" t="e">
        <f t="shared" si="6"/>
        <v>#N/A</v>
      </c>
      <c r="S52" t="e">
        <f t="shared" si="6"/>
        <v>#N/A</v>
      </c>
      <c r="T52" t="e">
        <f t="shared" si="6"/>
        <v>#N/A</v>
      </c>
      <c r="U52" t="e">
        <f t="shared" si="6"/>
        <v>#N/A</v>
      </c>
      <c r="V52" s="2">
        <f t="array" ref="V52">MIN(IF(NOT(ISNA(M52:U52)),M52:U52))</f>
        <v>0.25790000000000002</v>
      </c>
    </row>
    <row r="53" spans="1:22" x14ac:dyDescent="0.25">
      <c r="L53" t="s">
        <v>191</v>
      </c>
      <c r="M53" t="e">
        <f t="shared" si="7"/>
        <v>#N/A</v>
      </c>
      <c r="N53" t="e">
        <f t="shared" si="6"/>
        <v>#N/A</v>
      </c>
      <c r="O53">
        <f t="shared" si="6"/>
        <v>0.29870000000000002</v>
      </c>
      <c r="P53" t="e">
        <f t="shared" si="6"/>
        <v>#N/A</v>
      </c>
      <c r="Q53" t="e">
        <f t="shared" si="6"/>
        <v>#N/A</v>
      </c>
      <c r="R53" t="e">
        <f t="shared" si="6"/>
        <v>#N/A</v>
      </c>
      <c r="S53" t="e">
        <f t="shared" si="6"/>
        <v>#N/A</v>
      </c>
      <c r="T53" t="e">
        <f t="shared" si="6"/>
        <v>#N/A</v>
      </c>
      <c r="U53" t="e">
        <f t="shared" si="6"/>
        <v>#N/A</v>
      </c>
      <c r="V53" s="2">
        <f t="array" ref="V53">MIN(IF(NOT(ISNA(M53:U53)),M53:U53))</f>
        <v>0.29870000000000002</v>
      </c>
    </row>
    <row r="56" spans="1:22" ht="21" x14ac:dyDescent="0.35">
      <c r="L56" s="7" t="s">
        <v>263</v>
      </c>
      <c r="M56" s="7"/>
      <c r="N56" s="7"/>
      <c r="O56" s="7"/>
      <c r="P56" s="7"/>
      <c r="Q56" s="7"/>
      <c r="R56" s="7"/>
      <c r="S56" s="7"/>
      <c r="T56" s="7"/>
      <c r="U56" s="7"/>
    </row>
    <row r="57" spans="1:22" x14ac:dyDescent="0.25">
      <c r="L57" s="5" t="s">
        <v>252</v>
      </c>
      <c r="M57" s="5">
        <v>11</v>
      </c>
      <c r="N57" s="5">
        <v>12</v>
      </c>
      <c r="O57" s="5">
        <v>21</v>
      </c>
      <c r="P57" s="5">
        <v>22</v>
      </c>
      <c r="Q57" s="5">
        <v>31</v>
      </c>
      <c r="R57" s="5">
        <v>32</v>
      </c>
      <c r="S57" s="5" t="s">
        <v>240</v>
      </c>
      <c r="T57" s="5" t="s">
        <v>241</v>
      </c>
      <c r="U57" s="5" t="s">
        <v>242</v>
      </c>
      <c r="V57" s="1"/>
    </row>
    <row r="58" spans="1:22" x14ac:dyDescent="0.25">
      <c r="L58" t="s">
        <v>189</v>
      </c>
      <c r="M58" t="e">
        <f>VLOOKUP($L58&amp;M$57,$E$5:$H$52,3,0)</f>
        <v>#N/A</v>
      </c>
      <c r="N58" t="e">
        <f t="shared" ref="N58:U58" si="8">VLOOKUP($L58&amp;N$57,$E$5:$H$52,3,0)</f>
        <v>#N/A</v>
      </c>
      <c r="O58" t="e">
        <f t="shared" si="8"/>
        <v>#N/A</v>
      </c>
      <c r="P58">
        <f t="shared" si="8"/>
        <v>5.6980057000000001E-2</v>
      </c>
      <c r="Q58" t="e">
        <f t="shared" si="8"/>
        <v>#N/A</v>
      </c>
      <c r="R58" t="e">
        <f t="shared" si="8"/>
        <v>#N/A</v>
      </c>
      <c r="S58" t="e">
        <f t="shared" si="8"/>
        <v>#N/A</v>
      </c>
      <c r="T58" t="e">
        <f t="shared" si="8"/>
        <v>#N/A</v>
      </c>
      <c r="U58" t="e">
        <f t="shared" si="8"/>
        <v>#N/A</v>
      </c>
      <c r="V58" s="2"/>
    </row>
    <row r="59" spans="1:22" x14ac:dyDescent="0.25">
      <c r="L59" t="s">
        <v>190</v>
      </c>
      <c r="M59" t="e">
        <f t="shared" ref="M59:U105" si="9">VLOOKUP($L59&amp;M$57,$E$5:$H$52,3,0)</f>
        <v>#N/A</v>
      </c>
      <c r="N59" t="e">
        <f t="shared" si="9"/>
        <v>#N/A</v>
      </c>
      <c r="O59">
        <f t="shared" si="9"/>
        <v>8.1280788000000007E-2</v>
      </c>
      <c r="P59" t="e">
        <f t="shared" si="9"/>
        <v>#N/A</v>
      </c>
      <c r="Q59" t="e">
        <f t="shared" si="9"/>
        <v>#N/A</v>
      </c>
      <c r="R59" t="e">
        <f t="shared" si="9"/>
        <v>#N/A</v>
      </c>
      <c r="S59" t="e">
        <f t="shared" si="9"/>
        <v>#N/A</v>
      </c>
      <c r="T59" t="e">
        <f t="shared" si="9"/>
        <v>#N/A</v>
      </c>
      <c r="U59" t="e">
        <f t="shared" si="9"/>
        <v>#N/A</v>
      </c>
      <c r="V59" s="2"/>
    </row>
    <row r="60" spans="1:22" x14ac:dyDescent="0.25">
      <c r="L60" t="s">
        <v>196</v>
      </c>
      <c r="M60" t="e">
        <f t="shared" si="9"/>
        <v>#N/A</v>
      </c>
      <c r="N60">
        <f t="shared" si="9"/>
        <v>8.3076922999999997E-2</v>
      </c>
      <c r="O60" t="e">
        <f t="shared" si="9"/>
        <v>#N/A</v>
      </c>
      <c r="P60" t="e">
        <f t="shared" si="9"/>
        <v>#N/A</v>
      </c>
      <c r="Q60" t="e">
        <f t="shared" si="9"/>
        <v>#N/A</v>
      </c>
      <c r="R60" t="e">
        <f t="shared" si="9"/>
        <v>#N/A</v>
      </c>
      <c r="S60" t="e">
        <f t="shared" si="9"/>
        <v>#N/A</v>
      </c>
      <c r="T60" t="e">
        <f t="shared" si="9"/>
        <v>#N/A</v>
      </c>
      <c r="U60" t="e">
        <f t="shared" si="9"/>
        <v>#N/A</v>
      </c>
      <c r="V60" s="2"/>
    </row>
    <row r="61" spans="1:22" x14ac:dyDescent="0.25">
      <c r="L61" t="s">
        <v>197</v>
      </c>
      <c r="M61" t="e">
        <f t="shared" si="9"/>
        <v>#N/A</v>
      </c>
      <c r="N61" t="e">
        <f t="shared" si="9"/>
        <v>#N/A</v>
      </c>
      <c r="O61">
        <f t="shared" si="9"/>
        <v>0.17195767200000001</v>
      </c>
      <c r="P61" t="e">
        <f t="shared" si="9"/>
        <v>#N/A</v>
      </c>
      <c r="Q61" t="e">
        <f t="shared" si="9"/>
        <v>#N/A</v>
      </c>
      <c r="R61" t="e">
        <f t="shared" si="9"/>
        <v>#N/A</v>
      </c>
      <c r="S61" t="e">
        <f t="shared" si="9"/>
        <v>#N/A</v>
      </c>
      <c r="T61" t="e">
        <f t="shared" si="9"/>
        <v>#N/A</v>
      </c>
      <c r="U61" t="e">
        <f t="shared" si="9"/>
        <v>#N/A</v>
      </c>
      <c r="V61" s="2"/>
    </row>
    <row r="62" spans="1:22" x14ac:dyDescent="0.25">
      <c r="L62" t="s">
        <v>198</v>
      </c>
      <c r="M62">
        <f t="shared" si="9"/>
        <v>0.16809116800000001</v>
      </c>
      <c r="N62" t="e">
        <f t="shared" si="9"/>
        <v>#N/A</v>
      </c>
      <c r="O62" t="e">
        <f t="shared" si="9"/>
        <v>#N/A</v>
      </c>
      <c r="P62" t="e">
        <f t="shared" si="9"/>
        <v>#N/A</v>
      </c>
      <c r="Q62" t="e">
        <f t="shared" si="9"/>
        <v>#N/A</v>
      </c>
      <c r="R62" t="e">
        <f t="shared" si="9"/>
        <v>#N/A</v>
      </c>
      <c r="S62" t="e">
        <f t="shared" si="9"/>
        <v>#N/A</v>
      </c>
      <c r="T62" t="e">
        <f t="shared" si="9"/>
        <v>#N/A</v>
      </c>
      <c r="U62" t="e">
        <f t="shared" si="9"/>
        <v>#N/A</v>
      </c>
      <c r="V62" s="2"/>
    </row>
    <row r="63" spans="1:22" x14ac:dyDescent="0.25">
      <c r="L63" t="s">
        <v>200</v>
      </c>
      <c r="M63" t="e">
        <f t="shared" si="9"/>
        <v>#N/A</v>
      </c>
      <c r="N63">
        <f t="shared" si="9"/>
        <v>9.2592593000000001E-2</v>
      </c>
      <c r="O63" t="e">
        <f t="shared" si="9"/>
        <v>#N/A</v>
      </c>
      <c r="P63" t="e">
        <f t="shared" si="9"/>
        <v>#N/A</v>
      </c>
      <c r="Q63" t="e">
        <f t="shared" si="9"/>
        <v>#N/A</v>
      </c>
      <c r="R63" t="e">
        <f t="shared" si="9"/>
        <v>#N/A</v>
      </c>
      <c r="S63" t="e">
        <f t="shared" si="9"/>
        <v>#N/A</v>
      </c>
      <c r="T63" t="e">
        <f t="shared" si="9"/>
        <v>#N/A</v>
      </c>
      <c r="U63" t="e">
        <f t="shared" si="9"/>
        <v>#N/A</v>
      </c>
      <c r="V63" s="2"/>
    </row>
    <row r="64" spans="1:22" x14ac:dyDescent="0.25">
      <c r="L64" t="s">
        <v>206</v>
      </c>
      <c r="M64" t="e">
        <f t="shared" si="9"/>
        <v>#N/A</v>
      </c>
      <c r="N64" t="e">
        <f t="shared" si="9"/>
        <v>#N/A</v>
      </c>
      <c r="O64" t="e">
        <f t="shared" si="9"/>
        <v>#N/A</v>
      </c>
      <c r="P64">
        <f t="shared" si="9"/>
        <v>0.18478260899999999</v>
      </c>
      <c r="Q64" t="e">
        <f t="shared" si="9"/>
        <v>#N/A</v>
      </c>
      <c r="R64" t="e">
        <f t="shared" si="9"/>
        <v>#N/A</v>
      </c>
      <c r="S64" t="e">
        <f t="shared" si="9"/>
        <v>#N/A</v>
      </c>
      <c r="T64" t="e">
        <f t="shared" si="9"/>
        <v>#N/A</v>
      </c>
      <c r="U64" t="e">
        <f t="shared" si="9"/>
        <v>#N/A</v>
      </c>
      <c r="V64" s="2"/>
    </row>
    <row r="65" spans="12:22" x14ac:dyDescent="0.25">
      <c r="L65" t="s">
        <v>210</v>
      </c>
      <c r="M65" t="e">
        <f t="shared" si="9"/>
        <v>#N/A</v>
      </c>
      <c r="N65" t="e">
        <f t="shared" si="9"/>
        <v>#N/A</v>
      </c>
      <c r="O65" t="e">
        <f t="shared" si="9"/>
        <v>#N/A</v>
      </c>
      <c r="P65">
        <f t="shared" si="9"/>
        <v>0.11904761899999999</v>
      </c>
      <c r="Q65" t="e">
        <f t="shared" si="9"/>
        <v>#N/A</v>
      </c>
      <c r="R65" t="e">
        <f t="shared" si="9"/>
        <v>#N/A</v>
      </c>
      <c r="S65" t="e">
        <f t="shared" si="9"/>
        <v>#N/A</v>
      </c>
      <c r="T65" t="e">
        <f t="shared" si="9"/>
        <v>#N/A</v>
      </c>
      <c r="U65" t="e">
        <f t="shared" si="9"/>
        <v>#N/A</v>
      </c>
      <c r="V65" s="2"/>
    </row>
    <row r="66" spans="12:22" x14ac:dyDescent="0.25">
      <c r="L66" t="s">
        <v>214</v>
      </c>
      <c r="M66">
        <f t="shared" si="9"/>
        <v>0.17230769200000001</v>
      </c>
      <c r="N66" t="e">
        <f t="shared" si="9"/>
        <v>#N/A</v>
      </c>
      <c r="O66" t="e">
        <f t="shared" si="9"/>
        <v>#N/A</v>
      </c>
      <c r="P66" t="e">
        <f t="shared" si="9"/>
        <v>#N/A</v>
      </c>
      <c r="Q66" t="e">
        <f t="shared" si="9"/>
        <v>#N/A</v>
      </c>
      <c r="R66" t="e">
        <f t="shared" si="9"/>
        <v>#N/A</v>
      </c>
      <c r="S66" t="e">
        <f t="shared" si="9"/>
        <v>#N/A</v>
      </c>
      <c r="T66" t="e">
        <f t="shared" si="9"/>
        <v>#N/A</v>
      </c>
      <c r="U66" t="e">
        <f t="shared" si="9"/>
        <v>#N/A</v>
      </c>
      <c r="V66" s="2"/>
    </row>
    <row r="67" spans="12:22" x14ac:dyDescent="0.25">
      <c r="L67" t="s">
        <v>216</v>
      </c>
      <c r="M67" t="e">
        <f t="shared" si="9"/>
        <v>#N/A</v>
      </c>
      <c r="N67" t="e">
        <f t="shared" si="9"/>
        <v>#N/A</v>
      </c>
      <c r="O67">
        <f t="shared" si="9"/>
        <v>0.178947368</v>
      </c>
      <c r="P67" t="e">
        <f t="shared" si="9"/>
        <v>#N/A</v>
      </c>
      <c r="Q67" t="e">
        <f t="shared" si="9"/>
        <v>#N/A</v>
      </c>
      <c r="R67" t="e">
        <f t="shared" si="9"/>
        <v>#N/A</v>
      </c>
      <c r="S67" t="e">
        <f t="shared" si="9"/>
        <v>#N/A</v>
      </c>
      <c r="T67" t="e">
        <f t="shared" si="9"/>
        <v>#N/A</v>
      </c>
      <c r="U67" t="e">
        <f t="shared" si="9"/>
        <v>#N/A</v>
      </c>
      <c r="V67" s="2"/>
    </row>
    <row r="68" spans="12:22" x14ac:dyDescent="0.25">
      <c r="L68" t="s">
        <v>217</v>
      </c>
      <c r="M68" t="e">
        <f t="shared" si="9"/>
        <v>#N/A</v>
      </c>
      <c r="N68" t="e">
        <f t="shared" si="9"/>
        <v>#N/A</v>
      </c>
      <c r="O68" t="e">
        <f t="shared" si="9"/>
        <v>#N/A</v>
      </c>
      <c r="P68">
        <f t="shared" si="9"/>
        <v>0.192118227</v>
      </c>
      <c r="Q68" t="e">
        <f t="shared" si="9"/>
        <v>#N/A</v>
      </c>
      <c r="R68" t="e">
        <f t="shared" si="9"/>
        <v>#N/A</v>
      </c>
      <c r="S68" t="e">
        <f t="shared" si="9"/>
        <v>#N/A</v>
      </c>
      <c r="T68" t="e">
        <f t="shared" si="9"/>
        <v>#N/A</v>
      </c>
      <c r="U68" t="e">
        <f t="shared" si="9"/>
        <v>#N/A</v>
      </c>
      <c r="V68" s="2"/>
    </row>
    <row r="69" spans="12:22" x14ac:dyDescent="0.25">
      <c r="L69" t="s">
        <v>218</v>
      </c>
      <c r="M69" t="e">
        <f t="shared" si="9"/>
        <v>#N/A</v>
      </c>
      <c r="N69" t="e">
        <f t="shared" si="9"/>
        <v>#N/A</v>
      </c>
      <c r="O69">
        <f t="shared" si="9"/>
        <v>0.10541310500000001</v>
      </c>
      <c r="P69" t="e">
        <f t="shared" si="9"/>
        <v>#N/A</v>
      </c>
      <c r="Q69" t="e">
        <f t="shared" si="9"/>
        <v>#N/A</v>
      </c>
      <c r="R69" t="e">
        <f t="shared" si="9"/>
        <v>#N/A</v>
      </c>
      <c r="S69" t="e">
        <f t="shared" si="9"/>
        <v>#N/A</v>
      </c>
      <c r="T69" t="e">
        <f t="shared" si="9"/>
        <v>#N/A</v>
      </c>
      <c r="U69" t="e">
        <f t="shared" si="9"/>
        <v>#N/A</v>
      </c>
      <c r="V69" s="2"/>
    </row>
    <row r="70" spans="12:22" x14ac:dyDescent="0.25">
      <c r="L70" t="s">
        <v>219</v>
      </c>
      <c r="M70" t="e">
        <f t="shared" si="9"/>
        <v>#N/A</v>
      </c>
      <c r="N70" t="e">
        <f t="shared" si="9"/>
        <v>#N/A</v>
      </c>
      <c r="O70" t="e">
        <f t="shared" si="9"/>
        <v>#N/A</v>
      </c>
      <c r="P70">
        <f t="shared" si="9"/>
        <v>8.4656085000000006E-2</v>
      </c>
      <c r="Q70" t="e">
        <f t="shared" si="9"/>
        <v>#N/A</v>
      </c>
      <c r="R70" t="e">
        <f t="shared" si="9"/>
        <v>#N/A</v>
      </c>
      <c r="S70" t="e">
        <f t="shared" si="9"/>
        <v>#N/A</v>
      </c>
      <c r="T70" t="e">
        <f t="shared" si="9"/>
        <v>#N/A</v>
      </c>
      <c r="U70" t="e">
        <f t="shared" si="9"/>
        <v>#N/A</v>
      </c>
      <c r="V70" s="2"/>
    </row>
    <row r="71" spans="12:22" x14ac:dyDescent="0.25">
      <c r="L71" t="s">
        <v>220</v>
      </c>
      <c r="M71">
        <f t="shared" si="9"/>
        <v>0.11724137900000001</v>
      </c>
      <c r="N71" t="e">
        <f t="shared" si="9"/>
        <v>#N/A</v>
      </c>
      <c r="O71" t="e">
        <f t="shared" si="9"/>
        <v>#N/A</v>
      </c>
      <c r="P71" t="e">
        <f t="shared" si="9"/>
        <v>#N/A</v>
      </c>
      <c r="Q71" t="e">
        <f t="shared" si="9"/>
        <v>#N/A</v>
      </c>
      <c r="R71" t="e">
        <f t="shared" si="9"/>
        <v>#N/A</v>
      </c>
      <c r="S71" t="e">
        <f t="shared" si="9"/>
        <v>#N/A</v>
      </c>
      <c r="T71" t="e">
        <f t="shared" si="9"/>
        <v>#N/A</v>
      </c>
      <c r="U71" t="e">
        <f t="shared" si="9"/>
        <v>#N/A</v>
      </c>
      <c r="V71" s="2"/>
    </row>
    <row r="72" spans="12:22" x14ac:dyDescent="0.25">
      <c r="L72" t="s">
        <v>222</v>
      </c>
      <c r="M72" t="e">
        <f t="shared" si="9"/>
        <v>#N/A</v>
      </c>
      <c r="N72" t="e">
        <f t="shared" si="9"/>
        <v>#N/A</v>
      </c>
      <c r="O72" t="e">
        <f t="shared" si="9"/>
        <v>#N/A</v>
      </c>
      <c r="P72">
        <f t="shared" si="9"/>
        <v>9.2307691999999997E-2</v>
      </c>
      <c r="Q72" t="e">
        <f t="shared" si="9"/>
        <v>#N/A</v>
      </c>
      <c r="R72" t="e">
        <f t="shared" si="9"/>
        <v>#N/A</v>
      </c>
      <c r="S72" t="e">
        <f t="shared" si="9"/>
        <v>#N/A</v>
      </c>
      <c r="T72" t="e">
        <f t="shared" si="9"/>
        <v>#N/A</v>
      </c>
      <c r="U72" t="e">
        <f t="shared" si="9"/>
        <v>#N/A</v>
      </c>
      <c r="V72" s="2"/>
    </row>
    <row r="73" spans="12:22" x14ac:dyDescent="0.25">
      <c r="L73" t="s">
        <v>223</v>
      </c>
      <c r="M73">
        <f t="shared" si="9"/>
        <v>0.17195767200000001</v>
      </c>
      <c r="N73" t="e">
        <f t="shared" si="9"/>
        <v>#N/A</v>
      </c>
      <c r="O73" t="e">
        <f t="shared" si="9"/>
        <v>#N/A</v>
      </c>
      <c r="P73" t="e">
        <f t="shared" si="9"/>
        <v>#N/A</v>
      </c>
      <c r="Q73" t="e">
        <f t="shared" si="9"/>
        <v>#N/A</v>
      </c>
      <c r="R73" t="e">
        <f t="shared" si="9"/>
        <v>#N/A</v>
      </c>
      <c r="S73" t="e">
        <f t="shared" si="9"/>
        <v>#N/A</v>
      </c>
      <c r="T73" t="e">
        <f t="shared" si="9"/>
        <v>#N/A</v>
      </c>
      <c r="U73" t="e">
        <f t="shared" si="9"/>
        <v>#N/A</v>
      </c>
      <c r="V73" s="2"/>
    </row>
    <row r="74" spans="12:22" x14ac:dyDescent="0.25">
      <c r="L74" t="s">
        <v>224</v>
      </c>
      <c r="M74" t="e">
        <f t="shared" si="9"/>
        <v>#N/A</v>
      </c>
      <c r="N74">
        <f t="shared" si="9"/>
        <v>9.1133005000000003E-2</v>
      </c>
      <c r="O74" t="e">
        <f t="shared" si="9"/>
        <v>#N/A</v>
      </c>
      <c r="P74" t="e">
        <f t="shared" si="9"/>
        <v>#N/A</v>
      </c>
      <c r="Q74" t="e">
        <f t="shared" si="9"/>
        <v>#N/A</v>
      </c>
      <c r="R74" t="e">
        <f t="shared" si="9"/>
        <v>#N/A</v>
      </c>
      <c r="S74" t="e">
        <f t="shared" si="9"/>
        <v>#N/A</v>
      </c>
      <c r="T74" t="e">
        <f t="shared" si="9"/>
        <v>#N/A</v>
      </c>
      <c r="U74" t="e">
        <f t="shared" si="9"/>
        <v>#N/A</v>
      </c>
      <c r="V74" s="2"/>
    </row>
    <row r="75" spans="12:22" x14ac:dyDescent="0.25">
      <c r="L75" t="s">
        <v>226</v>
      </c>
      <c r="M75" t="e">
        <f t="shared" si="9"/>
        <v>#N/A</v>
      </c>
      <c r="N75" t="e">
        <f t="shared" si="9"/>
        <v>#N/A</v>
      </c>
      <c r="O75">
        <f t="shared" si="9"/>
        <v>0.11954023</v>
      </c>
      <c r="P75" t="e">
        <f t="shared" si="9"/>
        <v>#N/A</v>
      </c>
      <c r="Q75" t="e">
        <f t="shared" si="9"/>
        <v>#N/A</v>
      </c>
      <c r="R75" t="e">
        <f t="shared" si="9"/>
        <v>#N/A</v>
      </c>
      <c r="S75" t="e">
        <f t="shared" si="9"/>
        <v>#N/A</v>
      </c>
      <c r="T75" t="e">
        <f t="shared" si="9"/>
        <v>#N/A</v>
      </c>
      <c r="U75" t="e">
        <f t="shared" si="9"/>
        <v>#N/A</v>
      </c>
      <c r="V75" s="2"/>
    </row>
    <row r="76" spans="12:22" x14ac:dyDescent="0.25">
      <c r="L76" t="s">
        <v>229</v>
      </c>
      <c r="M76" t="e">
        <f t="shared" si="9"/>
        <v>#N/A</v>
      </c>
      <c r="N76">
        <f t="shared" si="9"/>
        <v>0.165242165</v>
      </c>
      <c r="O76" t="e">
        <f t="shared" si="9"/>
        <v>#N/A</v>
      </c>
      <c r="P76" t="e">
        <f t="shared" si="9"/>
        <v>#N/A</v>
      </c>
      <c r="Q76" t="e">
        <f t="shared" si="9"/>
        <v>#N/A</v>
      </c>
      <c r="R76" t="e">
        <f t="shared" si="9"/>
        <v>#N/A</v>
      </c>
      <c r="S76" t="e">
        <f t="shared" si="9"/>
        <v>#N/A</v>
      </c>
      <c r="T76" t="e">
        <f t="shared" si="9"/>
        <v>#N/A</v>
      </c>
      <c r="U76" t="e">
        <f t="shared" si="9"/>
        <v>#N/A</v>
      </c>
      <c r="V76" s="2"/>
    </row>
    <row r="77" spans="12:22" x14ac:dyDescent="0.25">
      <c r="L77" t="s">
        <v>230</v>
      </c>
      <c r="M77" t="e">
        <f t="shared" si="9"/>
        <v>#N/A</v>
      </c>
      <c r="N77">
        <f t="shared" si="9"/>
        <v>0.12</v>
      </c>
      <c r="O77" t="e">
        <f t="shared" si="9"/>
        <v>#N/A</v>
      </c>
      <c r="P77" t="e">
        <f t="shared" si="9"/>
        <v>#N/A</v>
      </c>
      <c r="Q77" t="e">
        <f t="shared" si="9"/>
        <v>#N/A</v>
      </c>
      <c r="R77" t="e">
        <f t="shared" si="9"/>
        <v>#N/A</v>
      </c>
      <c r="S77" t="e">
        <f t="shared" si="9"/>
        <v>#N/A</v>
      </c>
      <c r="T77" t="e">
        <f t="shared" si="9"/>
        <v>#N/A</v>
      </c>
      <c r="U77" t="e">
        <f t="shared" si="9"/>
        <v>#N/A</v>
      </c>
      <c r="V77" s="2"/>
    </row>
    <row r="78" spans="12:22" x14ac:dyDescent="0.25">
      <c r="L78" t="s">
        <v>231</v>
      </c>
      <c r="M78">
        <f t="shared" si="9"/>
        <v>6.0846561E-2</v>
      </c>
      <c r="N78" t="e">
        <f t="shared" si="9"/>
        <v>#N/A</v>
      </c>
      <c r="O78" t="e">
        <f t="shared" si="9"/>
        <v>#N/A</v>
      </c>
      <c r="P78" t="e">
        <f t="shared" si="9"/>
        <v>#N/A</v>
      </c>
      <c r="Q78" t="e">
        <f t="shared" si="9"/>
        <v>#N/A</v>
      </c>
      <c r="R78" t="e">
        <f t="shared" si="9"/>
        <v>#N/A</v>
      </c>
      <c r="S78" t="e">
        <f t="shared" si="9"/>
        <v>#N/A</v>
      </c>
      <c r="T78" t="e">
        <f t="shared" si="9"/>
        <v>#N/A</v>
      </c>
      <c r="U78" t="e">
        <f t="shared" si="9"/>
        <v>#N/A</v>
      </c>
      <c r="V78" s="2"/>
    </row>
    <row r="79" spans="12:22" x14ac:dyDescent="0.25">
      <c r="L79" t="s">
        <v>234</v>
      </c>
      <c r="M79" t="e">
        <f t="shared" si="9"/>
        <v>#N/A</v>
      </c>
      <c r="N79" t="e">
        <f t="shared" si="9"/>
        <v>#N/A</v>
      </c>
      <c r="O79">
        <f t="shared" si="9"/>
        <v>8.3743841999999999E-2</v>
      </c>
      <c r="P79" t="e">
        <f t="shared" si="9"/>
        <v>#N/A</v>
      </c>
      <c r="Q79" t="e">
        <f t="shared" si="9"/>
        <v>#N/A</v>
      </c>
      <c r="R79" t="e">
        <f t="shared" si="9"/>
        <v>#N/A</v>
      </c>
      <c r="S79" t="e">
        <f t="shared" si="9"/>
        <v>#N/A</v>
      </c>
      <c r="T79" t="e">
        <f t="shared" si="9"/>
        <v>#N/A</v>
      </c>
      <c r="U79" t="e">
        <f t="shared" si="9"/>
        <v>#N/A</v>
      </c>
      <c r="V79" s="2"/>
    </row>
    <row r="80" spans="12:22" x14ac:dyDescent="0.25">
      <c r="L80" t="s">
        <v>238</v>
      </c>
      <c r="M80" t="e">
        <f t="shared" si="9"/>
        <v>#N/A</v>
      </c>
      <c r="N80" t="e">
        <f t="shared" si="9"/>
        <v>#N/A</v>
      </c>
      <c r="O80" t="e">
        <f t="shared" si="9"/>
        <v>#N/A</v>
      </c>
      <c r="P80" t="e">
        <f t="shared" si="9"/>
        <v>#N/A</v>
      </c>
      <c r="Q80" t="e">
        <f t="shared" si="9"/>
        <v>#N/A</v>
      </c>
      <c r="R80" t="e">
        <f t="shared" si="9"/>
        <v>#N/A</v>
      </c>
      <c r="S80" t="e">
        <f t="shared" si="9"/>
        <v>#N/A</v>
      </c>
      <c r="T80">
        <f t="shared" si="9"/>
        <v>0.147126437</v>
      </c>
      <c r="U80" t="e">
        <f t="shared" si="9"/>
        <v>#N/A</v>
      </c>
      <c r="V80" s="2"/>
    </row>
    <row r="81" spans="12:22" x14ac:dyDescent="0.25">
      <c r="L81" t="s">
        <v>239</v>
      </c>
      <c r="M81">
        <f t="shared" si="9"/>
        <v>0.167487685</v>
      </c>
      <c r="N81" t="e">
        <f t="shared" si="9"/>
        <v>#N/A</v>
      </c>
      <c r="O81" t="e">
        <f t="shared" si="9"/>
        <v>#N/A</v>
      </c>
      <c r="P81" t="e">
        <f t="shared" si="9"/>
        <v>#N/A</v>
      </c>
      <c r="Q81" t="e">
        <f t="shared" si="9"/>
        <v>#N/A</v>
      </c>
      <c r="R81" t="e">
        <f t="shared" si="9"/>
        <v>#N/A</v>
      </c>
      <c r="S81" t="e">
        <f t="shared" si="9"/>
        <v>#N/A</v>
      </c>
      <c r="T81" t="e">
        <f t="shared" si="9"/>
        <v>#N/A</v>
      </c>
      <c r="U81" t="e">
        <f t="shared" si="9"/>
        <v>#N/A</v>
      </c>
      <c r="V81" s="2"/>
    </row>
    <row r="82" spans="12:22" x14ac:dyDescent="0.25">
      <c r="L82" t="s">
        <v>209</v>
      </c>
      <c r="M82">
        <f t="shared" si="9"/>
        <v>0.213675214</v>
      </c>
      <c r="N82" t="e">
        <f t="shared" si="9"/>
        <v>#N/A</v>
      </c>
      <c r="O82" t="e">
        <f t="shared" si="9"/>
        <v>#N/A</v>
      </c>
      <c r="P82" t="e">
        <f t="shared" si="9"/>
        <v>#N/A</v>
      </c>
      <c r="Q82" t="e">
        <f t="shared" si="9"/>
        <v>#N/A</v>
      </c>
      <c r="R82" t="e">
        <f t="shared" si="9"/>
        <v>#N/A</v>
      </c>
      <c r="S82" t="e">
        <f t="shared" si="9"/>
        <v>#N/A</v>
      </c>
      <c r="T82" t="e">
        <f t="shared" si="9"/>
        <v>#N/A</v>
      </c>
      <c r="U82" t="e">
        <f t="shared" si="9"/>
        <v>#N/A</v>
      </c>
      <c r="V82" s="2"/>
    </row>
    <row r="83" spans="12:22" x14ac:dyDescent="0.25">
      <c r="L83" t="s">
        <v>207</v>
      </c>
      <c r="M83" t="e">
        <f t="shared" si="9"/>
        <v>#N/A</v>
      </c>
      <c r="N83">
        <f t="shared" si="9"/>
        <v>0.20370370400000001</v>
      </c>
      <c r="O83" t="e">
        <f t="shared" si="9"/>
        <v>#N/A</v>
      </c>
      <c r="P83" t="e">
        <f t="shared" si="9"/>
        <v>#N/A</v>
      </c>
      <c r="Q83" t="e">
        <f t="shared" si="9"/>
        <v>#N/A</v>
      </c>
      <c r="R83" t="e">
        <f t="shared" si="9"/>
        <v>#N/A</v>
      </c>
      <c r="S83" t="e">
        <f t="shared" si="9"/>
        <v>#N/A</v>
      </c>
      <c r="T83" t="e">
        <f t="shared" si="9"/>
        <v>#N/A</v>
      </c>
      <c r="U83" t="e">
        <f t="shared" si="9"/>
        <v>#N/A</v>
      </c>
      <c r="V83" s="2"/>
    </row>
    <row r="84" spans="12:22" x14ac:dyDescent="0.25">
      <c r="L84" t="s">
        <v>232</v>
      </c>
      <c r="M84" t="e">
        <f t="shared" si="9"/>
        <v>#N/A</v>
      </c>
      <c r="N84" t="e">
        <f t="shared" si="9"/>
        <v>#N/A</v>
      </c>
      <c r="O84" t="e">
        <f t="shared" si="9"/>
        <v>#N/A</v>
      </c>
      <c r="P84" t="e">
        <f t="shared" si="9"/>
        <v>#N/A</v>
      </c>
      <c r="Q84" t="e">
        <f t="shared" si="9"/>
        <v>#N/A</v>
      </c>
      <c r="R84">
        <f t="shared" si="9"/>
        <v>0.224615385</v>
      </c>
      <c r="S84" t="e">
        <f t="shared" si="9"/>
        <v>#N/A</v>
      </c>
      <c r="T84" t="e">
        <f t="shared" si="9"/>
        <v>#N/A</v>
      </c>
      <c r="U84" t="e">
        <f t="shared" si="9"/>
        <v>#N/A</v>
      </c>
      <c r="V84" s="2"/>
    </row>
    <row r="85" spans="12:22" x14ac:dyDescent="0.25">
      <c r="L85" t="s">
        <v>237</v>
      </c>
      <c r="M85" t="e">
        <f t="shared" si="9"/>
        <v>#N/A</v>
      </c>
      <c r="N85">
        <f t="shared" ref="N85:U100" si="10">VLOOKUP($L85&amp;N$57,$E$5:$H$52,3,0)</f>
        <v>0.23157894700000001</v>
      </c>
      <c r="O85" t="e">
        <f t="shared" si="10"/>
        <v>#N/A</v>
      </c>
      <c r="P85" t="e">
        <f t="shared" si="10"/>
        <v>#N/A</v>
      </c>
      <c r="Q85" t="e">
        <f t="shared" si="10"/>
        <v>#N/A</v>
      </c>
      <c r="R85" t="e">
        <f t="shared" si="10"/>
        <v>#N/A</v>
      </c>
      <c r="S85" t="e">
        <f t="shared" si="10"/>
        <v>#N/A</v>
      </c>
      <c r="T85" t="e">
        <f t="shared" si="10"/>
        <v>#N/A</v>
      </c>
      <c r="U85" t="e">
        <f t="shared" si="10"/>
        <v>#N/A</v>
      </c>
      <c r="V85" s="2"/>
    </row>
    <row r="86" spans="12:22" x14ac:dyDescent="0.25">
      <c r="L86" t="s">
        <v>192</v>
      </c>
      <c r="M86">
        <f t="shared" si="9"/>
        <v>0.23448275900000001</v>
      </c>
      <c r="N86" t="e">
        <f t="shared" si="10"/>
        <v>#N/A</v>
      </c>
      <c r="O86" t="e">
        <f t="shared" si="10"/>
        <v>#N/A</v>
      </c>
      <c r="P86" t="e">
        <f t="shared" si="10"/>
        <v>#N/A</v>
      </c>
      <c r="Q86" t="e">
        <f t="shared" si="10"/>
        <v>#N/A</v>
      </c>
      <c r="R86" t="e">
        <f t="shared" si="10"/>
        <v>#N/A</v>
      </c>
      <c r="S86" t="e">
        <f t="shared" si="10"/>
        <v>#N/A</v>
      </c>
      <c r="T86" t="e">
        <f t="shared" si="10"/>
        <v>#N/A</v>
      </c>
      <c r="U86" t="e">
        <f t="shared" si="10"/>
        <v>#N/A</v>
      </c>
      <c r="V86" s="2"/>
    </row>
    <row r="87" spans="12:22" x14ac:dyDescent="0.25">
      <c r="L87" t="s">
        <v>221</v>
      </c>
      <c r="M87" t="e">
        <f t="shared" si="9"/>
        <v>#N/A</v>
      </c>
      <c r="N87" t="e">
        <f t="shared" si="10"/>
        <v>#N/A</v>
      </c>
      <c r="O87" t="e">
        <f t="shared" si="10"/>
        <v>#N/A</v>
      </c>
      <c r="P87">
        <f t="shared" si="10"/>
        <v>0.23891625599999999</v>
      </c>
      <c r="Q87" t="e">
        <f t="shared" si="10"/>
        <v>#N/A</v>
      </c>
      <c r="R87" t="e">
        <f t="shared" si="10"/>
        <v>#N/A</v>
      </c>
      <c r="S87" t="e">
        <f t="shared" si="10"/>
        <v>#N/A</v>
      </c>
      <c r="T87" t="e">
        <f t="shared" si="10"/>
        <v>#N/A</v>
      </c>
      <c r="U87" t="e">
        <f t="shared" si="10"/>
        <v>#N/A</v>
      </c>
      <c r="V87" s="2"/>
    </row>
    <row r="88" spans="12:22" x14ac:dyDescent="0.25">
      <c r="L88" t="s">
        <v>208</v>
      </c>
      <c r="M88">
        <f t="shared" si="9"/>
        <v>0.252631579</v>
      </c>
      <c r="N88" t="e">
        <f t="shared" si="10"/>
        <v>#N/A</v>
      </c>
      <c r="O88" t="e">
        <f t="shared" si="10"/>
        <v>#N/A</v>
      </c>
      <c r="P88" t="e">
        <f t="shared" si="10"/>
        <v>#N/A</v>
      </c>
      <c r="Q88" t="e">
        <f t="shared" si="10"/>
        <v>#N/A</v>
      </c>
      <c r="R88" t="e">
        <f t="shared" si="10"/>
        <v>#N/A</v>
      </c>
      <c r="S88" t="e">
        <f t="shared" si="10"/>
        <v>#N/A</v>
      </c>
      <c r="T88" t="e">
        <f t="shared" si="10"/>
        <v>#N/A</v>
      </c>
      <c r="U88" t="e">
        <f t="shared" si="10"/>
        <v>#N/A</v>
      </c>
      <c r="V88" s="2"/>
    </row>
    <row r="89" spans="12:22" x14ac:dyDescent="0.25">
      <c r="L89" t="s">
        <v>235</v>
      </c>
      <c r="M89">
        <f t="shared" si="9"/>
        <v>0.26210826199999998</v>
      </c>
      <c r="N89" t="e">
        <f t="shared" si="10"/>
        <v>#N/A</v>
      </c>
      <c r="O89" t="e">
        <f t="shared" si="10"/>
        <v>#N/A</v>
      </c>
      <c r="P89" t="e">
        <f t="shared" si="10"/>
        <v>#N/A</v>
      </c>
      <c r="Q89" t="e">
        <f t="shared" si="10"/>
        <v>#N/A</v>
      </c>
      <c r="R89" t="e">
        <f t="shared" si="10"/>
        <v>#N/A</v>
      </c>
      <c r="S89" t="e">
        <f t="shared" si="10"/>
        <v>#N/A</v>
      </c>
      <c r="T89" t="e">
        <f t="shared" si="10"/>
        <v>#N/A</v>
      </c>
      <c r="U89" t="e">
        <f t="shared" si="10"/>
        <v>#N/A</v>
      </c>
      <c r="V89" s="2"/>
    </row>
    <row r="90" spans="12:22" x14ac:dyDescent="0.25">
      <c r="L90" t="s">
        <v>212</v>
      </c>
      <c r="M90" t="e">
        <f t="shared" si="9"/>
        <v>#N/A</v>
      </c>
      <c r="N90" t="e">
        <f t="shared" si="10"/>
        <v>#N/A</v>
      </c>
      <c r="O90">
        <f t="shared" si="10"/>
        <v>0.26190476200000001</v>
      </c>
      <c r="P90" t="e">
        <f t="shared" si="10"/>
        <v>#N/A</v>
      </c>
      <c r="Q90" t="e">
        <f t="shared" si="10"/>
        <v>#N/A</v>
      </c>
      <c r="R90" t="e">
        <f t="shared" si="10"/>
        <v>#N/A</v>
      </c>
      <c r="S90" t="e">
        <f t="shared" si="10"/>
        <v>#N/A</v>
      </c>
      <c r="T90" t="e">
        <f t="shared" si="10"/>
        <v>#N/A</v>
      </c>
      <c r="U90" t="e">
        <f t="shared" si="10"/>
        <v>#N/A</v>
      </c>
      <c r="V90" s="2"/>
    </row>
    <row r="91" spans="12:22" x14ac:dyDescent="0.25">
      <c r="L91" t="s">
        <v>228</v>
      </c>
      <c r="M91" t="e">
        <f t="shared" si="9"/>
        <v>#N/A</v>
      </c>
      <c r="N91" t="e">
        <f t="shared" si="10"/>
        <v>#N/A</v>
      </c>
      <c r="O91" t="e">
        <f t="shared" si="10"/>
        <v>#N/A</v>
      </c>
      <c r="P91" t="e">
        <f t="shared" si="10"/>
        <v>#N/A</v>
      </c>
      <c r="Q91">
        <f t="shared" si="10"/>
        <v>0.28063241100000003</v>
      </c>
      <c r="R91" t="e">
        <f t="shared" si="10"/>
        <v>#N/A</v>
      </c>
      <c r="S91" t="e">
        <f t="shared" si="10"/>
        <v>#N/A</v>
      </c>
      <c r="T91" t="e">
        <f t="shared" si="10"/>
        <v>#N/A</v>
      </c>
      <c r="U91" t="e">
        <f t="shared" si="10"/>
        <v>#N/A</v>
      </c>
      <c r="V91" s="2"/>
    </row>
    <row r="92" spans="12:22" x14ac:dyDescent="0.25">
      <c r="L92" t="s">
        <v>195</v>
      </c>
      <c r="M92" t="e">
        <f t="shared" si="9"/>
        <v>#N/A</v>
      </c>
      <c r="N92">
        <f t="shared" si="10"/>
        <v>0.279202279</v>
      </c>
      <c r="O92" t="e">
        <f t="shared" si="10"/>
        <v>#N/A</v>
      </c>
      <c r="P92" t="e">
        <f t="shared" si="10"/>
        <v>#N/A</v>
      </c>
      <c r="Q92" t="e">
        <f t="shared" si="10"/>
        <v>#N/A</v>
      </c>
      <c r="R92" t="e">
        <f t="shared" si="10"/>
        <v>#N/A</v>
      </c>
      <c r="S92" t="e">
        <f t="shared" si="10"/>
        <v>#N/A</v>
      </c>
      <c r="T92" t="e">
        <f t="shared" si="10"/>
        <v>#N/A</v>
      </c>
      <c r="U92" t="e">
        <f t="shared" si="10"/>
        <v>#N/A</v>
      </c>
      <c r="V92" s="2"/>
    </row>
    <row r="93" spans="12:22" x14ac:dyDescent="0.25">
      <c r="L93" t="s">
        <v>227</v>
      </c>
      <c r="M93">
        <f t="shared" si="9"/>
        <v>0.27513227499999998</v>
      </c>
      <c r="N93" t="e">
        <f t="shared" si="10"/>
        <v>#N/A</v>
      </c>
      <c r="O93" t="e">
        <f t="shared" si="10"/>
        <v>#N/A</v>
      </c>
      <c r="P93" t="e">
        <f t="shared" si="10"/>
        <v>#N/A</v>
      </c>
      <c r="Q93" t="e">
        <f t="shared" si="10"/>
        <v>#N/A</v>
      </c>
      <c r="R93" t="e">
        <f t="shared" si="10"/>
        <v>#N/A</v>
      </c>
      <c r="S93" t="e">
        <f t="shared" si="10"/>
        <v>#N/A</v>
      </c>
      <c r="T93" t="e">
        <f t="shared" si="10"/>
        <v>#N/A</v>
      </c>
      <c r="U93" t="e">
        <f t="shared" si="10"/>
        <v>#N/A</v>
      </c>
      <c r="V93" s="2"/>
    </row>
    <row r="94" spans="12:22" x14ac:dyDescent="0.25">
      <c r="L94" t="s">
        <v>205</v>
      </c>
      <c r="M94" t="e">
        <f t="shared" si="9"/>
        <v>#N/A</v>
      </c>
      <c r="N94" t="e">
        <f t="shared" si="10"/>
        <v>#N/A</v>
      </c>
      <c r="O94">
        <f t="shared" si="10"/>
        <v>0.27894736799999997</v>
      </c>
      <c r="P94" t="e">
        <f t="shared" si="10"/>
        <v>#N/A</v>
      </c>
      <c r="Q94" t="e">
        <f t="shared" si="10"/>
        <v>#N/A</v>
      </c>
      <c r="R94" t="e">
        <f t="shared" si="10"/>
        <v>#N/A</v>
      </c>
      <c r="S94" t="e">
        <f t="shared" si="10"/>
        <v>#N/A</v>
      </c>
      <c r="T94" t="e">
        <f t="shared" si="10"/>
        <v>#N/A</v>
      </c>
      <c r="U94" t="e">
        <f t="shared" si="10"/>
        <v>#N/A</v>
      </c>
      <c r="V94" s="2"/>
    </row>
    <row r="95" spans="12:22" x14ac:dyDescent="0.25">
      <c r="L95" t="s">
        <v>213</v>
      </c>
      <c r="M95">
        <f t="shared" si="9"/>
        <v>0.28421052600000002</v>
      </c>
      <c r="N95" t="e">
        <f t="shared" si="10"/>
        <v>#N/A</v>
      </c>
      <c r="O95" t="e">
        <f t="shared" si="10"/>
        <v>#N/A</v>
      </c>
      <c r="P95" t="e">
        <f t="shared" si="10"/>
        <v>#N/A</v>
      </c>
      <c r="Q95" t="e">
        <f t="shared" si="10"/>
        <v>#N/A</v>
      </c>
      <c r="R95" t="e">
        <f t="shared" si="10"/>
        <v>#N/A</v>
      </c>
      <c r="S95" t="e">
        <f t="shared" si="10"/>
        <v>#N/A</v>
      </c>
      <c r="T95" t="e">
        <f t="shared" si="10"/>
        <v>#N/A</v>
      </c>
      <c r="U95" t="e">
        <f t="shared" si="10"/>
        <v>#N/A</v>
      </c>
      <c r="V95" s="2"/>
    </row>
    <row r="96" spans="12:22" x14ac:dyDescent="0.25">
      <c r="L96" t="s">
        <v>204</v>
      </c>
      <c r="M96" t="e">
        <f t="shared" si="9"/>
        <v>#N/A</v>
      </c>
      <c r="N96" t="e">
        <f t="shared" si="10"/>
        <v>#N/A</v>
      </c>
      <c r="O96" t="e">
        <f t="shared" si="10"/>
        <v>#N/A</v>
      </c>
      <c r="P96" t="e">
        <f t="shared" si="10"/>
        <v>#N/A</v>
      </c>
      <c r="Q96" t="e">
        <f t="shared" si="10"/>
        <v>#N/A</v>
      </c>
      <c r="R96">
        <f t="shared" si="10"/>
        <v>0.29629629600000001</v>
      </c>
      <c r="S96" t="e">
        <f t="shared" si="10"/>
        <v>#N/A</v>
      </c>
      <c r="T96" t="e">
        <f t="shared" si="10"/>
        <v>#N/A</v>
      </c>
      <c r="U96" t="e">
        <f t="shared" si="10"/>
        <v>#N/A</v>
      </c>
      <c r="V96" s="2"/>
    </row>
    <row r="97" spans="12:22" x14ac:dyDescent="0.25">
      <c r="L97" t="s">
        <v>215</v>
      </c>
      <c r="M97" t="e">
        <f t="shared" si="9"/>
        <v>#N/A</v>
      </c>
      <c r="N97">
        <f t="shared" si="10"/>
        <v>0.31724137899999999</v>
      </c>
      <c r="O97" t="e">
        <f t="shared" si="10"/>
        <v>#N/A</v>
      </c>
      <c r="P97" t="e">
        <f t="shared" si="10"/>
        <v>#N/A</v>
      </c>
      <c r="Q97" t="e">
        <f t="shared" si="10"/>
        <v>#N/A</v>
      </c>
      <c r="R97" t="e">
        <f t="shared" si="10"/>
        <v>#N/A</v>
      </c>
      <c r="S97" t="e">
        <f t="shared" si="10"/>
        <v>#N/A</v>
      </c>
      <c r="T97" t="e">
        <f t="shared" si="10"/>
        <v>#N/A</v>
      </c>
      <c r="U97" t="e">
        <f t="shared" si="10"/>
        <v>#N/A</v>
      </c>
      <c r="V97" s="2"/>
    </row>
    <row r="98" spans="12:22" x14ac:dyDescent="0.25">
      <c r="L98" t="s">
        <v>233</v>
      </c>
      <c r="M98" t="e">
        <f t="shared" si="9"/>
        <v>#N/A</v>
      </c>
      <c r="N98" t="e">
        <f t="shared" si="10"/>
        <v>#N/A</v>
      </c>
      <c r="O98">
        <f t="shared" si="10"/>
        <v>0.31884057999999998</v>
      </c>
      <c r="P98" t="e">
        <f t="shared" si="10"/>
        <v>#N/A</v>
      </c>
      <c r="Q98" t="e">
        <f t="shared" si="10"/>
        <v>#N/A</v>
      </c>
      <c r="R98" t="e">
        <f t="shared" si="10"/>
        <v>#N/A</v>
      </c>
      <c r="S98" t="e">
        <f t="shared" si="10"/>
        <v>#N/A</v>
      </c>
      <c r="T98" t="e">
        <f t="shared" si="10"/>
        <v>#N/A</v>
      </c>
      <c r="U98" t="e">
        <f t="shared" si="10"/>
        <v>#N/A</v>
      </c>
      <c r="V98" s="2"/>
    </row>
    <row r="99" spans="12:22" x14ac:dyDescent="0.25">
      <c r="L99" t="s">
        <v>194</v>
      </c>
      <c r="M99">
        <f t="shared" si="9"/>
        <v>0.33333333300000001</v>
      </c>
      <c r="N99" t="e">
        <f t="shared" si="10"/>
        <v>#N/A</v>
      </c>
      <c r="O99" t="e">
        <f t="shared" si="10"/>
        <v>#N/A</v>
      </c>
      <c r="P99" t="e">
        <f t="shared" si="10"/>
        <v>#N/A</v>
      </c>
      <c r="Q99" t="e">
        <f t="shared" si="10"/>
        <v>#N/A</v>
      </c>
      <c r="R99" t="e">
        <f t="shared" si="10"/>
        <v>#N/A</v>
      </c>
      <c r="S99" t="e">
        <f t="shared" si="10"/>
        <v>#N/A</v>
      </c>
      <c r="T99" t="e">
        <f t="shared" si="10"/>
        <v>#N/A</v>
      </c>
      <c r="U99" t="e">
        <f t="shared" si="10"/>
        <v>#N/A</v>
      </c>
      <c r="V99" s="2"/>
    </row>
    <row r="100" spans="12:22" x14ac:dyDescent="0.25">
      <c r="L100" t="s">
        <v>199</v>
      </c>
      <c r="M100">
        <f t="shared" si="9"/>
        <v>0.33497536900000002</v>
      </c>
      <c r="N100" t="e">
        <f t="shared" si="10"/>
        <v>#N/A</v>
      </c>
      <c r="O100" t="e">
        <f t="shared" si="10"/>
        <v>#N/A</v>
      </c>
      <c r="P100" t="e">
        <f t="shared" si="10"/>
        <v>#N/A</v>
      </c>
      <c r="Q100" t="e">
        <f t="shared" si="10"/>
        <v>#N/A</v>
      </c>
      <c r="R100" t="e">
        <f t="shared" si="10"/>
        <v>#N/A</v>
      </c>
      <c r="S100" t="e">
        <f t="shared" si="10"/>
        <v>#N/A</v>
      </c>
      <c r="T100" t="e">
        <f t="shared" si="10"/>
        <v>#N/A</v>
      </c>
      <c r="U100" t="e">
        <f t="shared" si="10"/>
        <v>#N/A</v>
      </c>
      <c r="V100" s="2"/>
    </row>
    <row r="101" spans="12:22" x14ac:dyDescent="0.25">
      <c r="L101" t="s">
        <v>211</v>
      </c>
      <c r="M101" t="e">
        <f t="shared" si="9"/>
        <v>#N/A</v>
      </c>
      <c r="N101" t="e">
        <f t="shared" ref="N101:U105" si="11">VLOOKUP($L101&amp;N$57,$E$5:$H$52,3,0)</f>
        <v>#N/A</v>
      </c>
      <c r="O101">
        <f t="shared" si="11"/>
        <v>0.344615385</v>
      </c>
      <c r="P101" t="e">
        <f t="shared" si="11"/>
        <v>#N/A</v>
      </c>
      <c r="Q101" t="e">
        <f t="shared" si="11"/>
        <v>#N/A</v>
      </c>
      <c r="R101" t="e">
        <f t="shared" si="11"/>
        <v>#N/A</v>
      </c>
      <c r="S101" t="e">
        <f t="shared" si="11"/>
        <v>#N/A</v>
      </c>
      <c r="T101" t="e">
        <f t="shared" si="11"/>
        <v>#N/A</v>
      </c>
      <c r="U101" t="e">
        <f t="shared" si="11"/>
        <v>#N/A</v>
      </c>
      <c r="V101" s="2"/>
    </row>
    <row r="102" spans="12:22" x14ac:dyDescent="0.25">
      <c r="L102" t="s">
        <v>236</v>
      </c>
      <c r="M102" t="e">
        <f t="shared" si="9"/>
        <v>#N/A</v>
      </c>
      <c r="N102">
        <f t="shared" si="11"/>
        <v>0.35076923100000001</v>
      </c>
      <c r="O102" t="e">
        <f t="shared" si="11"/>
        <v>#N/A</v>
      </c>
      <c r="P102" t="e">
        <f t="shared" si="11"/>
        <v>#N/A</v>
      </c>
      <c r="Q102" t="e">
        <f t="shared" si="11"/>
        <v>#N/A</v>
      </c>
      <c r="R102" t="e">
        <f t="shared" si="11"/>
        <v>#N/A</v>
      </c>
      <c r="S102" t="e">
        <f t="shared" si="11"/>
        <v>#N/A</v>
      </c>
      <c r="T102" t="e">
        <f t="shared" si="11"/>
        <v>#N/A</v>
      </c>
      <c r="U102" t="e">
        <f t="shared" si="11"/>
        <v>#N/A</v>
      </c>
      <c r="V102" s="2"/>
    </row>
    <row r="103" spans="12:22" x14ac:dyDescent="0.25">
      <c r="L103" t="s">
        <v>225</v>
      </c>
      <c r="M103" t="e">
        <f t="shared" si="9"/>
        <v>#N/A</v>
      </c>
      <c r="N103" t="e">
        <f t="shared" si="11"/>
        <v>#N/A</v>
      </c>
      <c r="O103">
        <f t="shared" si="11"/>
        <v>0.35573122499999998</v>
      </c>
      <c r="P103" t="e">
        <f t="shared" si="11"/>
        <v>#N/A</v>
      </c>
      <c r="Q103" t="e">
        <f t="shared" si="11"/>
        <v>#N/A</v>
      </c>
      <c r="R103" t="e">
        <f t="shared" si="11"/>
        <v>#N/A</v>
      </c>
      <c r="S103" t="e">
        <f t="shared" si="11"/>
        <v>#N/A</v>
      </c>
      <c r="T103" t="e">
        <f t="shared" si="11"/>
        <v>#N/A</v>
      </c>
      <c r="U103" t="e">
        <f t="shared" si="11"/>
        <v>#N/A</v>
      </c>
      <c r="V103" s="2"/>
    </row>
    <row r="104" spans="12:22" x14ac:dyDescent="0.25">
      <c r="L104" t="s">
        <v>193</v>
      </c>
      <c r="M104" t="e">
        <f t="shared" si="9"/>
        <v>#N/A</v>
      </c>
      <c r="N104">
        <f t="shared" si="11"/>
        <v>0.36</v>
      </c>
      <c r="O104" t="e">
        <f t="shared" si="11"/>
        <v>#N/A</v>
      </c>
      <c r="P104" t="e">
        <f t="shared" si="11"/>
        <v>#N/A</v>
      </c>
      <c r="Q104" t="e">
        <f t="shared" si="11"/>
        <v>#N/A</v>
      </c>
      <c r="R104" t="e">
        <f t="shared" si="11"/>
        <v>#N/A</v>
      </c>
      <c r="S104" t="e">
        <f t="shared" si="11"/>
        <v>#N/A</v>
      </c>
      <c r="T104" t="e">
        <f t="shared" si="11"/>
        <v>#N/A</v>
      </c>
      <c r="U104" t="e">
        <f t="shared" si="11"/>
        <v>#N/A</v>
      </c>
      <c r="V104" s="2"/>
    </row>
    <row r="105" spans="12:22" x14ac:dyDescent="0.25">
      <c r="L105" t="s">
        <v>191</v>
      </c>
      <c r="M105" t="e">
        <f t="shared" si="9"/>
        <v>#N/A</v>
      </c>
      <c r="N105" t="e">
        <f t="shared" si="11"/>
        <v>#N/A</v>
      </c>
      <c r="O105">
        <f t="shared" si="11"/>
        <v>0.366666667</v>
      </c>
      <c r="P105" t="e">
        <f t="shared" si="11"/>
        <v>#N/A</v>
      </c>
      <c r="Q105" t="e">
        <f t="shared" si="11"/>
        <v>#N/A</v>
      </c>
      <c r="R105" t="e">
        <f t="shared" si="11"/>
        <v>#N/A</v>
      </c>
      <c r="S105" t="e">
        <f t="shared" si="11"/>
        <v>#N/A</v>
      </c>
      <c r="T105" t="e">
        <f t="shared" si="11"/>
        <v>#N/A</v>
      </c>
      <c r="U105" t="e">
        <f t="shared" si="11"/>
        <v>#N/A</v>
      </c>
      <c r="V105" s="2"/>
    </row>
    <row r="108" spans="12:22" ht="21" x14ac:dyDescent="0.35">
      <c r="L108" s="7" t="s">
        <v>260</v>
      </c>
      <c r="M108" s="7"/>
      <c r="N108" s="7"/>
      <c r="O108" s="7"/>
      <c r="P108" s="7"/>
      <c r="Q108" s="7"/>
      <c r="R108" s="7"/>
      <c r="S108" s="7"/>
      <c r="T108" s="7"/>
      <c r="U108" s="7"/>
    </row>
    <row r="109" spans="12:22" x14ac:dyDescent="0.25">
      <c r="L109" s="5" t="s">
        <v>252</v>
      </c>
      <c r="M109" s="5">
        <v>11</v>
      </c>
      <c r="N109" s="5">
        <v>12</v>
      </c>
      <c r="O109" s="5">
        <v>21</v>
      </c>
      <c r="P109" s="5">
        <v>22</v>
      </c>
      <c r="Q109" s="5">
        <v>31</v>
      </c>
      <c r="R109" s="5">
        <v>32</v>
      </c>
      <c r="S109" s="5" t="s">
        <v>240</v>
      </c>
      <c r="T109" s="5" t="s">
        <v>241</v>
      </c>
      <c r="U109" s="5" t="s">
        <v>242</v>
      </c>
      <c r="V109" s="8" t="s">
        <v>261</v>
      </c>
    </row>
    <row r="110" spans="12:22" x14ac:dyDescent="0.25">
      <c r="L110" t="s">
        <v>220</v>
      </c>
      <c r="M110">
        <f>VLOOKUP($L110&amp;M$109,$E$5:$H$52,4,0)</f>
        <v>0</v>
      </c>
      <c r="N110" t="e">
        <f t="shared" ref="N110:U125" si="12">VLOOKUP($L110&amp;N$109,$E$5:$H$52,4,0)</f>
        <v>#N/A</v>
      </c>
      <c r="O110" t="e">
        <f t="shared" si="12"/>
        <v>#N/A</v>
      </c>
      <c r="P110" t="e">
        <f t="shared" si="12"/>
        <v>#N/A</v>
      </c>
      <c r="Q110" t="e">
        <f t="shared" si="12"/>
        <v>#N/A</v>
      </c>
      <c r="R110" t="e">
        <f t="shared" si="12"/>
        <v>#N/A</v>
      </c>
      <c r="S110" t="e">
        <f t="shared" si="12"/>
        <v>#N/A</v>
      </c>
      <c r="T110" t="e">
        <f t="shared" si="12"/>
        <v>#N/A</v>
      </c>
      <c r="U110" t="e">
        <f t="shared" si="12"/>
        <v>#N/A</v>
      </c>
      <c r="V110" s="2">
        <f t="array" ref="V110">MIN(IF(NOT(ISNA(M110:U110)),M110:U110))</f>
        <v>0</v>
      </c>
    </row>
    <row r="111" spans="12:22" x14ac:dyDescent="0.25">
      <c r="L111" t="s">
        <v>226</v>
      </c>
      <c r="M111" t="e">
        <f t="shared" ref="M111:U157" si="13">VLOOKUP($L111&amp;M$109,$E$5:$H$52,4,0)</f>
        <v>#N/A</v>
      </c>
      <c r="N111" t="e">
        <f t="shared" si="12"/>
        <v>#N/A</v>
      </c>
      <c r="O111">
        <f t="shared" si="12"/>
        <v>0</v>
      </c>
      <c r="P111" t="e">
        <f t="shared" si="12"/>
        <v>#N/A</v>
      </c>
      <c r="Q111" t="e">
        <f t="shared" si="12"/>
        <v>#N/A</v>
      </c>
      <c r="R111" t="e">
        <f t="shared" si="12"/>
        <v>#N/A</v>
      </c>
      <c r="S111" t="e">
        <f t="shared" si="12"/>
        <v>#N/A</v>
      </c>
      <c r="T111" t="e">
        <f t="shared" si="12"/>
        <v>#N/A</v>
      </c>
      <c r="U111" t="e">
        <f t="shared" si="12"/>
        <v>#N/A</v>
      </c>
      <c r="V111" s="2">
        <f t="array" ref="V111">MIN(IF(NOT(ISNA(M111:U111)),M111:U111))</f>
        <v>0</v>
      </c>
    </row>
    <row r="112" spans="12:22" x14ac:dyDescent="0.25">
      <c r="L112" t="s">
        <v>238</v>
      </c>
      <c r="M112" t="e">
        <f t="shared" si="13"/>
        <v>#N/A</v>
      </c>
      <c r="N112" t="e">
        <f t="shared" si="12"/>
        <v>#N/A</v>
      </c>
      <c r="O112" t="e">
        <f t="shared" si="12"/>
        <v>#N/A</v>
      </c>
      <c r="P112" t="e">
        <f t="shared" si="12"/>
        <v>#N/A</v>
      </c>
      <c r="Q112" t="e">
        <f t="shared" si="12"/>
        <v>#N/A</v>
      </c>
      <c r="R112" t="e">
        <f t="shared" si="12"/>
        <v>#N/A</v>
      </c>
      <c r="S112" t="e">
        <f t="shared" si="12"/>
        <v>#N/A</v>
      </c>
      <c r="T112">
        <f t="shared" si="12"/>
        <v>0</v>
      </c>
      <c r="U112" t="e">
        <f t="shared" si="12"/>
        <v>#N/A</v>
      </c>
      <c r="V112" s="2">
        <f t="array" ref="V112">MIN(IF(NOT(ISNA(M112:U112)),M112:U112))</f>
        <v>0</v>
      </c>
    </row>
    <row r="113" spans="12:22" x14ac:dyDescent="0.25">
      <c r="L113" t="s">
        <v>192</v>
      </c>
      <c r="M113">
        <f t="shared" si="13"/>
        <v>0</v>
      </c>
      <c r="N113" t="e">
        <f t="shared" si="12"/>
        <v>#N/A</v>
      </c>
      <c r="O113" t="e">
        <f t="shared" si="12"/>
        <v>#N/A</v>
      </c>
      <c r="P113" t="e">
        <f t="shared" si="12"/>
        <v>#N/A</v>
      </c>
      <c r="Q113" t="e">
        <f t="shared" si="12"/>
        <v>#N/A</v>
      </c>
      <c r="R113" t="e">
        <f t="shared" si="12"/>
        <v>#N/A</v>
      </c>
      <c r="S113" t="e">
        <f t="shared" si="12"/>
        <v>#N/A</v>
      </c>
      <c r="T113" t="e">
        <f t="shared" si="12"/>
        <v>#N/A</v>
      </c>
      <c r="U113" t="e">
        <f t="shared" si="12"/>
        <v>#N/A</v>
      </c>
      <c r="V113" s="2">
        <f t="array" ref="V113">MIN(IF(NOT(ISNA(M113:U113)),M113:U113))</f>
        <v>0</v>
      </c>
    </row>
    <row r="114" spans="12:22" x14ac:dyDescent="0.25">
      <c r="L114" t="s">
        <v>215</v>
      </c>
      <c r="M114" t="e">
        <f t="shared" si="13"/>
        <v>#N/A</v>
      </c>
      <c r="N114">
        <f t="shared" si="12"/>
        <v>0</v>
      </c>
      <c r="O114" t="e">
        <f t="shared" si="12"/>
        <v>#N/A</v>
      </c>
      <c r="P114" t="e">
        <f t="shared" si="12"/>
        <v>#N/A</v>
      </c>
      <c r="Q114" t="e">
        <f t="shared" si="12"/>
        <v>#N/A</v>
      </c>
      <c r="R114" t="e">
        <f t="shared" si="12"/>
        <v>#N/A</v>
      </c>
      <c r="S114" t="e">
        <f t="shared" si="12"/>
        <v>#N/A</v>
      </c>
      <c r="T114" t="e">
        <f t="shared" si="12"/>
        <v>#N/A</v>
      </c>
      <c r="U114" t="e">
        <f t="shared" si="12"/>
        <v>#N/A</v>
      </c>
      <c r="V114" s="2">
        <f t="array" ref="V114">MIN(IF(NOT(ISNA(M114:U114)),M114:U114))</f>
        <v>0</v>
      </c>
    </row>
    <row r="115" spans="12:22" x14ac:dyDescent="0.25">
      <c r="L115" t="s">
        <v>190</v>
      </c>
      <c r="M115" t="e">
        <f t="shared" si="13"/>
        <v>#N/A</v>
      </c>
      <c r="N115" t="e">
        <f t="shared" si="12"/>
        <v>#N/A</v>
      </c>
      <c r="O115">
        <f t="shared" si="12"/>
        <v>6.8965517199999997</v>
      </c>
      <c r="P115" t="e">
        <f t="shared" si="12"/>
        <v>#N/A</v>
      </c>
      <c r="Q115" t="e">
        <f t="shared" si="12"/>
        <v>#N/A</v>
      </c>
      <c r="R115" t="e">
        <f t="shared" si="12"/>
        <v>#N/A</v>
      </c>
      <c r="S115" t="e">
        <f t="shared" si="12"/>
        <v>#N/A</v>
      </c>
      <c r="T115" t="e">
        <f t="shared" si="12"/>
        <v>#N/A</v>
      </c>
      <c r="U115" t="e">
        <f t="shared" si="12"/>
        <v>#N/A</v>
      </c>
      <c r="V115" s="2">
        <f t="array" ref="V115">MIN(IF(NOT(ISNA(M115:U115)),M115:U115))</f>
        <v>6.8965517199999997</v>
      </c>
    </row>
    <row r="116" spans="12:22" x14ac:dyDescent="0.25">
      <c r="L116" t="s">
        <v>217</v>
      </c>
      <c r="M116" t="e">
        <f t="shared" si="13"/>
        <v>#N/A</v>
      </c>
      <c r="N116" t="e">
        <f t="shared" si="12"/>
        <v>#N/A</v>
      </c>
      <c r="O116" t="e">
        <f t="shared" si="12"/>
        <v>#N/A</v>
      </c>
      <c r="P116">
        <f t="shared" si="12"/>
        <v>6.8965517199999997</v>
      </c>
      <c r="Q116" t="e">
        <f t="shared" si="12"/>
        <v>#N/A</v>
      </c>
      <c r="R116" t="e">
        <f t="shared" si="12"/>
        <v>#N/A</v>
      </c>
      <c r="S116" t="e">
        <f t="shared" si="12"/>
        <v>#N/A</v>
      </c>
      <c r="T116" t="e">
        <f t="shared" si="12"/>
        <v>#N/A</v>
      </c>
      <c r="U116" t="e">
        <f t="shared" si="12"/>
        <v>#N/A</v>
      </c>
      <c r="V116" s="2">
        <f t="array" ref="V116">MIN(IF(NOT(ISNA(M116:U116)),M116:U116))</f>
        <v>6.8965517199999997</v>
      </c>
    </row>
    <row r="117" spans="12:22" x14ac:dyDescent="0.25">
      <c r="L117" t="s">
        <v>224</v>
      </c>
      <c r="M117" t="e">
        <f t="shared" si="13"/>
        <v>#N/A</v>
      </c>
      <c r="N117">
        <f t="shared" si="12"/>
        <v>6.8965517199999997</v>
      </c>
      <c r="O117" t="e">
        <f t="shared" si="12"/>
        <v>#N/A</v>
      </c>
      <c r="P117" t="e">
        <f t="shared" si="12"/>
        <v>#N/A</v>
      </c>
      <c r="Q117" t="e">
        <f t="shared" si="12"/>
        <v>#N/A</v>
      </c>
      <c r="R117" t="e">
        <f t="shared" si="12"/>
        <v>#N/A</v>
      </c>
      <c r="S117" t="e">
        <f t="shared" si="12"/>
        <v>#N/A</v>
      </c>
      <c r="T117" t="e">
        <f t="shared" si="12"/>
        <v>#N/A</v>
      </c>
      <c r="U117" t="e">
        <f t="shared" si="12"/>
        <v>#N/A</v>
      </c>
      <c r="V117" s="2">
        <f t="array" ref="V117">MIN(IF(NOT(ISNA(M117:U117)),M117:U117))</f>
        <v>6.8965517199999997</v>
      </c>
    </row>
    <row r="118" spans="12:22" x14ac:dyDescent="0.25">
      <c r="L118" t="s">
        <v>234</v>
      </c>
      <c r="M118" t="e">
        <f t="shared" si="13"/>
        <v>#N/A</v>
      </c>
      <c r="N118" t="e">
        <f t="shared" si="12"/>
        <v>#N/A</v>
      </c>
      <c r="O118">
        <f t="shared" si="12"/>
        <v>6.8965517199999997</v>
      </c>
      <c r="P118" t="e">
        <f t="shared" si="12"/>
        <v>#N/A</v>
      </c>
      <c r="Q118" t="e">
        <f t="shared" si="12"/>
        <v>#N/A</v>
      </c>
      <c r="R118" t="e">
        <f t="shared" si="12"/>
        <v>#N/A</v>
      </c>
      <c r="S118" t="e">
        <f t="shared" si="12"/>
        <v>#N/A</v>
      </c>
      <c r="T118" t="e">
        <f t="shared" si="12"/>
        <v>#N/A</v>
      </c>
      <c r="U118" t="e">
        <f t="shared" si="12"/>
        <v>#N/A</v>
      </c>
      <c r="V118" s="2">
        <f t="array" ref="V118">MIN(IF(NOT(ISNA(M118:U118)),M118:U118))</f>
        <v>6.8965517199999997</v>
      </c>
    </row>
    <row r="119" spans="12:22" x14ac:dyDescent="0.25">
      <c r="L119" t="s">
        <v>239</v>
      </c>
      <c r="M119">
        <f t="shared" si="13"/>
        <v>6.8965517199999997</v>
      </c>
      <c r="N119" t="e">
        <f t="shared" si="12"/>
        <v>#N/A</v>
      </c>
      <c r="O119" t="e">
        <f t="shared" si="12"/>
        <v>#N/A</v>
      </c>
      <c r="P119" t="e">
        <f t="shared" si="12"/>
        <v>#N/A</v>
      </c>
      <c r="Q119" t="e">
        <f t="shared" si="12"/>
        <v>#N/A</v>
      </c>
      <c r="R119" t="e">
        <f t="shared" si="12"/>
        <v>#N/A</v>
      </c>
      <c r="S119" t="e">
        <f t="shared" si="12"/>
        <v>#N/A</v>
      </c>
      <c r="T119" t="e">
        <f t="shared" si="12"/>
        <v>#N/A</v>
      </c>
      <c r="U119" t="e">
        <f t="shared" si="12"/>
        <v>#N/A</v>
      </c>
      <c r="V119" s="2">
        <f t="array" ref="V119">MIN(IF(NOT(ISNA(M119:U119)),M119:U119))</f>
        <v>6.8965517199999997</v>
      </c>
    </row>
    <row r="120" spans="12:22" x14ac:dyDescent="0.25">
      <c r="L120" t="s">
        <v>221</v>
      </c>
      <c r="M120" t="e">
        <f t="shared" si="13"/>
        <v>#N/A</v>
      </c>
      <c r="N120" t="e">
        <f t="shared" si="12"/>
        <v>#N/A</v>
      </c>
      <c r="O120" t="e">
        <f t="shared" si="12"/>
        <v>#N/A</v>
      </c>
      <c r="P120">
        <f t="shared" si="12"/>
        <v>6.8965517199999997</v>
      </c>
      <c r="Q120" t="e">
        <f t="shared" si="12"/>
        <v>#N/A</v>
      </c>
      <c r="R120" t="e">
        <f t="shared" si="12"/>
        <v>#N/A</v>
      </c>
      <c r="S120" t="e">
        <f t="shared" si="12"/>
        <v>#N/A</v>
      </c>
      <c r="T120" t="e">
        <f t="shared" si="12"/>
        <v>#N/A</v>
      </c>
      <c r="U120" t="e">
        <f t="shared" si="12"/>
        <v>#N/A</v>
      </c>
      <c r="V120" s="2">
        <f t="array" ref="V120">MIN(IF(NOT(ISNA(M120:U120)),M120:U120))</f>
        <v>6.8965517199999997</v>
      </c>
    </row>
    <row r="121" spans="12:22" x14ac:dyDescent="0.25">
      <c r="L121" t="s">
        <v>199</v>
      </c>
      <c r="M121">
        <f t="shared" si="13"/>
        <v>6.8965517199999997</v>
      </c>
      <c r="N121" t="e">
        <f t="shared" si="12"/>
        <v>#N/A</v>
      </c>
      <c r="O121" t="e">
        <f t="shared" si="12"/>
        <v>#N/A</v>
      </c>
      <c r="P121" t="e">
        <f t="shared" si="12"/>
        <v>#N/A</v>
      </c>
      <c r="Q121" t="e">
        <f t="shared" si="12"/>
        <v>#N/A</v>
      </c>
      <c r="R121" t="e">
        <f t="shared" si="12"/>
        <v>#N/A</v>
      </c>
      <c r="S121" t="e">
        <f t="shared" si="12"/>
        <v>#N/A</v>
      </c>
      <c r="T121" t="e">
        <f t="shared" si="12"/>
        <v>#N/A</v>
      </c>
      <c r="U121" t="e">
        <f t="shared" si="12"/>
        <v>#N/A</v>
      </c>
      <c r="V121" s="2">
        <f t="array" ref="V121">MIN(IF(NOT(ISNA(M121:U121)),M121:U121))</f>
        <v>6.8965517199999997</v>
      </c>
    </row>
    <row r="122" spans="12:22" x14ac:dyDescent="0.25">
      <c r="L122" t="s">
        <v>197</v>
      </c>
      <c r="M122" t="e">
        <f t="shared" si="13"/>
        <v>#N/A</v>
      </c>
      <c r="N122" t="e">
        <f t="shared" si="12"/>
        <v>#N/A</v>
      </c>
      <c r="O122">
        <f t="shared" si="12"/>
        <v>13.793103439999999</v>
      </c>
      <c r="P122" t="e">
        <f t="shared" si="12"/>
        <v>#N/A</v>
      </c>
      <c r="Q122" t="e">
        <f t="shared" si="12"/>
        <v>#N/A</v>
      </c>
      <c r="R122" t="e">
        <f t="shared" si="12"/>
        <v>#N/A</v>
      </c>
      <c r="S122" t="e">
        <f t="shared" si="12"/>
        <v>#N/A</v>
      </c>
      <c r="T122" t="e">
        <f t="shared" si="12"/>
        <v>#N/A</v>
      </c>
      <c r="U122" t="e">
        <f t="shared" si="12"/>
        <v>#N/A</v>
      </c>
      <c r="V122" s="2">
        <f t="array" ref="V122">MIN(IF(NOT(ISNA(M122:U122)),M122:U122))</f>
        <v>13.793103439999999</v>
      </c>
    </row>
    <row r="123" spans="12:22" x14ac:dyDescent="0.25">
      <c r="L123" t="s">
        <v>200</v>
      </c>
      <c r="M123" t="e">
        <f t="shared" si="13"/>
        <v>#N/A</v>
      </c>
      <c r="N123">
        <f t="shared" si="12"/>
        <v>13.793103439999999</v>
      </c>
      <c r="O123" t="e">
        <f t="shared" si="12"/>
        <v>#N/A</v>
      </c>
      <c r="P123" t="e">
        <f t="shared" si="12"/>
        <v>#N/A</v>
      </c>
      <c r="Q123" t="e">
        <f t="shared" si="12"/>
        <v>#N/A</v>
      </c>
      <c r="R123" t="e">
        <f t="shared" si="12"/>
        <v>#N/A</v>
      </c>
      <c r="S123" t="e">
        <f t="shared" si="12"/>
        <v>#N/A</v>
      </c>
      <c r="T123" t="e">
        <f t="shared" si="12"/>
        <v>#N/A</v>
      </c>
      <c r="U123" t="e">
        <f t="shared" si="12"/>
        <v>#N/A</v>
      </c>
      <c r="V123" s="2">
        <f t="array" ref="V123">MIN(IF(NOT(ISNA(M123:U123)),M123:U123))</f>
        <v>13.793103439999999</v>
      </c>
    </row>
    <row r="124" spans="12:22" x14ac:dyDescent="0.25">
      <c r="L124" t="s">
        <v>210</v>
      </c>
      <c r="M124" t="e">
        <f t="shared" si="13"/>
        <v>#N/A</v>
      </c>
      <c r="N124" t="e">
        <f t="shared" si="12"/>
        <v>#N/A</v>
      </c>
      <c r="O124" t="e">
        <f t="shared" si="12"/>
        <v>#N/A</v>
      </c>
      <c r="P124">
        <f t="shared" si="12"/>
        <v>13.793103439999999</v>
      </c>
      <c r="Q124" t="e">
        <f t="shared" si="12"/>
        <v>#N/A</v>
      </c>
      <c r="R124" t="e">
        <f t="shared" si="12"/>
        <v>#N/A</v>
      </c>
      <c r="S124" t="e">
        <f t="shared" si="12"/>
        <v>#N/A</v>
      </c>
      <c r="T124" t="e">
        <f t="shared" si="12"/>
        <v>#N/A</v>
      </c>
      <c r="U124" t="e">
        <f t="shared" si="12"/>
        <v>#N/A</v>
      </c>
      <c r="V124" s="2">
        <f t="array" ref="V124">MIN(IF(NOT(ISNA(M124:U124)),M124:U124))</f>
        <v>13.793103439999999</v>
      </c>
    </row>
    <row r="125" spans="12:22" x14ac:dyDescent="0.25">
      <c r="L125" t="s">
        <v>219</v>
      </c>
      <c r="M125" t="e">
        <f t="shared" si="13"/>
        <v>#N/A</v>
      </c>
      <c r="N125" t="e">
        <f t="shared" si="12"/>
        <v>#N/A</v>
      </c>
      <c r="O125" t="e">
        <f t="shared" si="12"/>
        <v>#N/A</v>
      </c>
      <c r="P125">
        <f t="shared" si="12"/>
        <v>13.793103439999999</v>
      </c>
      <c r="Q125" t="e">
        <f t="shared" si="12"/>
        <v>#N/A</v>
      </c>
      <c r="R125" t="e">
        <f t="shared" si="12"/>
        <v>#N/A</v>
      </c>
      <c r="S125" t="e">
        <f t="shared" si="12"/>
        <v>#N/A</v>
      </c>
      <c r="T125" t="e">
        <f t="shared" si="12"/>
        <v>#N/A</v>
      </c>
      <c r="U125" t="e">
        <f t="shared" si="12"/>
        <v>#N/A</v>
      </c>
      <c r="V125" s="2">
        <f t="array" ref="V125">MIN(IF(NOT(ISNA(M125:U125)),M125:U125))</f>
        <v>13.793103439999999</v>
      </c>
    </row>
    <row r="126" spans="12:22" x14ac:dyDescent="0.25">
      <c r="L126" t="s">
        <v>223</v>
      </c>
      <c r="M126">
        <f t="shared" si="13"/>
        <v>13.793103439999999</v>
      </c>
      <c r="N126" t="e">
        <f t="shared" si="13"/>
        <v>#N/A</v>
      </c>
      <c r="O126" t="e">
        <f t="shared" si="13"/>
        <v>#N/A</v>
      </c>
      <c r="P126" t="e">
        <f t="shared" si="13"/>
        <v>#N/A</v>
      </c>
      <c r="Q126" t="e">
        <f t="shared" si="13"/>
        <v>#N/A</v>
      </c>
      <c r="R126" t="e">
        <f t="shared" si="13"/>
        <v>#N/A</v>
      </c>
      <c r="S126" t="e">
        <f t="shared" si="13"/>
        <v>#N/A</v>
      </c>
      <c r="T126" t="e">
        <f t="shared" si="13"/>
        <v>#N/A</v>
      </c>
      <c r="U126" t="e">
        <f t="shared" si="13"/>
        <v>#N/A</v>
      </c>
      <c r="V126" s="2">
        <f t="array" ref="V126">MIN(IF(NOT(ISNA(M126:U126)),M126:U126))</f>
        <v>13.793103439999999</v>
      </c>
    </row>
    <row r="127" spans="12:22" x14ac:dyDescent="0.25">
      <c r="L127" t="s">
        <v>231</v>
      </c>
      <c r="M127">
        <f t="shared" si="13"/>
        <v>13.793103439999999</v>
      </c>
      <c r="N127" t="e">
        <f t="shared" si="13"/>
        <v>#N/A</v>
      </c>
      <c r="O127" t="e">
        <f t="shared" si="13"/>
        <v>#N/A</v>
      </c>
      <c r="P127" t="e">
        <f t="shared" si="13"/>
        <v>#N/A</v>
      </c>
      <c r="Q127" t="e">
        <f t="shared" si="13"/>
        <v>#N/A</v>
      </c>
      <c r="R127" t="e">
        <f t="shared" si="13"/>
        <v>#N/A</v>
      </c>
      <c r="S127" t="e">
        <f t="shared" si="13"/>
        <v>#N/A</v>
      </c>
      <c r="T127" t="e">
        <f t="shared" si="13"/>
        <v>#N/A</v>
      </c>
      <c r="U127" t="e">
        <f t="shared" si="13"/>
        <v>#N/A</v>
      </c>
      <c r="V127" s="2">
        <f t="array" ref="V127">MIN(IF(NOT(ISNA(M127:U127)),M127:U127))</f>
        <v>13.793103439999999</v>
      </c>
    </row>
    <row r="128" spans="12:22" x14ac:dyDescent="0.25">
      <c r="L128" t="s">
        <v>207</v>
      </c>
      <c r="M128" t="e">
        <f t="shared" si="13"/>
        <v>#N/A</v>
      </c>
      <c r="N128">
        <f t="shared" si="13"/>
        <v>13.793103439999999</v>
      </c>
      <c r="O128" t="e">
        <f t="shared" si="13"/>
        <v>#N/A</v>
      </c>
      <c r="P128" t="e">
        <f t="shared" si="13"/>
        <v>#N/A</v>
      </c>
      <c r="Q128" t="e">
        <f t="shared" si="13"/>
        <v>#N/A</v>
      </c>
      <c r="R128" t="e">
        <f t="shared" si="13"/>
        <v>#N/A</v>
      </c>
      <c r="S128" t="e">
        <f t="shared" si="13"/>
        <v>#N/A</v>
      </c>
      <c r="T128" t="e">
        <f t="shared" si="13"/>
        <v>#N/A</v>
      </c>
      <c r="U128" t="e">
        <f t="shared" si="13"/>
        <v>#N/A</v>
      </c>
      <c r="V128" s="2">
        <f t="array" ref="V128">MIN(IF(NOT(ISNA(M128:U128)),M128:U128))</f>
        <v>13.793103439999999</v>
      </c>
    </row>
    <row r="129" spans="12:22" x14ac:dyDescent="0.25">
      <c r="L129" t="s">
        <v>227</v>
      </c>
      <c r="M129">
        <f t="shared" si="13"/>
        <v>13.793103439999999</v>
      </c>
      <c r="N129" t="e">
        <f t="shared" si="13"/>
        <v>#N/A</v>
      </c>
      <c r="O129" t="e">
        <f t="shared" si="13"/>
        <v>#N/A</v>
      </c>
      <c r="P129" t="e">
        <f t="shared" si="13"/>
        <v>#N/A</v>
      </c>
      <c r="Q129" t="e">
        <f t="shared" si="13"/>
        <v>#N/A</v>
      </c>
      <c r="R129" t="e">
        <f t="shared" si="13"/>
        <v>#N/A</v>
      </c>
      <c r="S129" t="e">
        <f t="shared" si="13"/>
        <v>#N/A</v>
      </c>
      <c r="T129" t="e">
        <f t="shared" si="13"/>
        <v>#N/A</v>
      </c>
      <c r="U129" t="e">
        <f t="shared" si="13"/>
        <v>#N/A</v>
      </c>
      <c r="V129" s="2">
        <f t="array" ref="V129">MIN(IF(NOT(ISNA(M129:U129)),M129:U129))</f>
        <v>13.793103439999999</v>
      </c>
    </row>
    <row r="130" spans="12:22" x14ac:dyDescent="0.25">
      <c r="L130" t="s">
        <v>204</v>
      </c>
      <c r="M130" t="e">
        <f t="shared" si="13"/>
        <v>#N/A</v>
      </c>
      <c r="N130" t="e">
        <f t="shared" si="13"/>
        <v>#N/A</v>
      </c>
      <c r="O130" t="e">
        <f t="shared" si="13"/>
        <v>#N/A</v>
      </c>
      <c r="P130" t="e">
        <f t="shared" si="13"/>
        <v>#N/A</v>
      </c>
      <c r="Q130" t="e">
        <f t="shared" si="13"/>
        <v>#N/A</v>
      </c>
      <c r="R130">
        <f t="shared" si="13"/>
        <v>13.793103439999999</v>
      </c>
      <c r="S130" t="e">
        <f t="shared" si="13"/>
        <v>#N/A</v>
      </c>
      <c r="T130" t="e">
        <f t="shared" si="13"/>
        <v>#N/A</v>
      </c>
      <c r="U130" t="e">
        <f t="shared" si="13"/>
        <v>#N/A</v>
      </c>
      <c r="V130" s="2">
        <f t="array" ref="V130">MIN(IF(NOT(ISNA(M130:U130)),M130:U130))</f>
        <v>13.793103439999999</v>
      </c>
    </row>
    <row r="131" spans="12:22" x14ac:dyDescent="0.25">
      <c r="L131" t="s">
        <v>194</v>
      </c>
      <c r="M131">
        <f t="shared" si="13"/>
        <v>13.793103439999999</v>
      </c>
      <c r="N131" t="e">
        <f t="shared" si="13"/>
        <v>#N/A</v>
      </c>
      <c r="O131" t="e">
        <f t="shared" si="13"/>
        <v>#N/A</v>
      </c>
      <c r="P131" t="e">
        <f t="shared" si="13"/>
        <v>#N/A</v>
      </c>
      <c r="Q131" t="e">
        <f t="shared" si="13"/>
        <v>#N/A</v>
      </c>
      <c r="R131" t="e">
        <f t="shared" si="13"/>
        <v>#N/A</v>
      </c>
      <c r="S131" t="e">
        <f t="shared" si="13"/>
        <v>#N/A</v>
      </c>
      <c r="T131" t="e">
        <f t="shared" si="13"/>
        <v>#N/A</v>
      </c>
      <c r="U131" t="e">
        <f t="shared" si="13"/>
        <v>#N/A</v>
      </c>
      <c r="V131" s="2">
        <f t="array" ref="V131">MIN(IF(NOT(ISNA(M131:U131)),M131:U131))</f>
        <v>13.793103439999999</v>
      </c>
    </row>
    <row r="132" spans="12:22" x14ac:dyDescent="0.25">
      <c r="L132" t="s">
        <v>189</v>
      </c>
      <c r="M132" t="e">
        <f t="shared" si="13"/>
        <v>#N/A</v>
      </c>
      <c r="N132" t="e">
        <f t="shared" si="13"/>
        <v>#N/A</v>
      </c>
      <c r="O132" t="e">
        <f t="shared" si="13"/>
        <v>#N/A</v>
      </c>
      <c r="P132">
        <f t="shared" si="13"/>
        <v>20.689655160000001</v>
      </c>
      <c r="Q132" t="e">
        <f t="shared" si="13"/>
        <v>#N/A</v>
      </c>
      <c r="R132" t="e">
        <f t="shared" si="13"/>
        <v>#N/A</v>
      </c>
      <c r="S132" t="e">
        <f t="shared" si="13"/>
        <v>#N/A</v>
      </c>
      <c r="T132" t="e">
        <f t="shared" si="13"/>
        <v>#N/A</v>
      </c>
      <c r="U132" t="e">
        <f t="shared" si="13"/>
        <v>#N/A</v>
      </c>
      <c r="V132" s="2">
        <f t="array" ref="V132">MIN(IF(NOT(ISNA(M132:U132)),M132:U132))</f>
        <v>20.689655160000001</v>
      </c>
    </row>
    <row r="133" spans="12:22" x14ac:dyDescent="0.25">
      <c r="L133" t="s">
        <v>198</v>
      </c>
      <c r="M133">
        <f t="shared" si="13"/>
        <v>20.689655160000001</v>
      </c>
      <c r="N133" t="e">
        <f t="shared" si="13"/>
        <v>#N/A</v>
      </c>
      <c r="O133" t="e">
        <f t="shared" si="13"/>
        <v>#N/A</v>
      </c>
      <c r="P133" t="e">
        <f t="shared" si="13"/>
        <v>#N/A</v>
      </c>
      <c r="Q133" t="e">
        <f t="shared" si="13"/>
        <v>#N/A</v>
      </c>
      <c r="R133" t="e">
        <f t="shared" si="13"/>
        <v>#N/A</v>
      </c>
      <c r="S133" t="e">
        <f t="shared" si="13"/>
        <v>#N/A</v>
      </c>
      <c r="T133" t="e">
        <f t="shared" si="13"/>
        <v>#N/A</v>
      </c>
      <c r="U133" t="e">
        <f t="shared" si="13"/>
        <v>#N/A</v>
      </c>
      <c r="V133" s="2">
        <f t="array" ref="V133">MIN(IF(NOT(ISNA(M133:U133)),M133:U133))</f>
        <v>20.689655160000001</v>
      </c>
    </row>
    <row r="134" spans="12:22" x14ac:dyDescent="0.25">
      <c r="L134" t="s">
        <v>218</v>
      </c>
      <c r="M134" t="e">
        <f t="shared" si="13"/>
        <v>#N/A</v>
      </c>
      <c r="N134" t="e">
        <f t="shared" si="13"/>
        <v>#N/A</v>
      </c>
      <c r="O134">
        <f t="shared" si="13"/>
        <v>20.689655160000001</v>
      </c>
      <c r="P134" t="e">
        <f t="shared" si="13"/>
        <v>#N/A</v>
      </c>
      <c r="Q134" t="e">
        <f t="shared" si="13"/>
        <v>#N/A</v>
      </c>
      <c r="R134" t="e">
        <f t="shared" si="13"/>
        <v>#N/A</v>
      </c>
      <c r="S134" t="e">
        <f t="shared" si="13"/>
        <v>#N/A</v>
      </c>
      <c r="T134" t="e">
        <f t="shared" si="13"/>
        <v>#N/A</v>
      </c>
      <c r="U134" t="e">
        <f t="shared" si="13"/>
        <v>#N/A</v>
      </c>
      <c r="V134" s="2">
        <f t="array" ref="V134">MIN(IF(NOT(ISNA(M134:U134)),M134:U134))</f>
        <v>20.689655160000001</v>
      </c>
    </row>
    <row r="135" spans="12:22" x14ac:dyDescent="0.25">
      <c r="L135" t="s">
        <v>229</v>
      </c>
      <c r="M135" t="e">
        <f t="shared" si="13"/>
        <v>#N/A</v>
      </c>
      <c r="N135">
        <f t="shared" si="13"/>
        <v>20.689655160000001</v>
      </c>
      <c r="O135" t="e">
        <f t="shared" si="13"/>
        <v>#N/A</v>
      </c>
      <c r="P135" t="e">
        <f t="shared" si="13"/>
        <v>#N/A</v>
      </c>
      <c r="Q135" t="e">
        <f t="shared" si="13"/>
        <v>#N/A</v>
      </c>
      <c r="R135" t="e">
        <f t="shared" si="13"/>
        <v>#N/A</v>
      </c>
      <c r="S135" t="e">
        <f t="shared" si="13"/>
        <v>#N/A</v>
      </c>
      <c r="T135" t="e">
        <f t="shared" si="13"/>
        <v>#N/A</v>
      </c>
      <c r="U135" t="e">
        <f t="shared" si="13"/>
        <v>#N/A</v>
      </c>
      <c r="V135" s="2">
        <f t="array" ref="V135">MIN(IF(NOT(ISNA(M135:U135)),M135:U135))</f>
        <v>20.689655160000001</v>
      </c>
    </row>
    <row r="136" spans="12:22" x14ac:dyDescent="0.25">
      <c r="L136" t="s">
        <v>209</v>
      </c>
      <c r="M136">
        <f t="shared" si="13"/>
        <v>20.689655160000001</v>
      </c>
      <c r="N136" t="e">
        <f t="shared" si="13"/>
        <v>#N/A</v>
      </c>
      <c r="O136" t="e">
        <f t="shared" si="13"/>
        <v>#N/A</v>
      </c>
      <c r="P136" t="e">
        <f t="shared" si="13"/>
        <v>#N/A</v>
      </c>
      <c r="Q136" t="e">
        <f t="shared" si="13"/>
        <v>#N/A</v>
      </c>
      <c r="R136" t="e">
        <f t="shared" si="13"/>
        <v>#N/A</v>
      </c>
      <c r="S136" t="e">
        <f t="shared" si="13"/>
        <v>#N/A</v>
      </c>
      <c r="T136" t="e">
        <f t="shared" si="13"/>
        <v>#N/A</v>
      </c>
      <c r="U136" t="e">
        <f t="shared" si="13"/>
        <v>#N/A</v>
      </c>
      <c r="V136" s="2">
        <f t="array" ref="V136">MIN(IF(NOT(ISNA(M136:U136)),M136:U136))</f>
        <v>20.689655160000001</v>
      </c>
    </row>
    <row r="137" spans="12:22" x14ac:dyDescent="0.25">
      <c r="L137" t="s">
        <v>235</v>
      </c>
      <c r="M137">
        <f t="shared" si="13"/>
        <v>20.689655160000001</v>
      </c>
      <c r="N137" t="e">
        <f t="shared" si="13"/>
        <v>#N/A</v>
      </c>
      <c r="O137" t="e">
        <f t="shared" si="13"/>
        <v>#N/A</v>
      </c>
      <c r="P137" t="e">
        <f t="shared" si="13"/>
        <v>#N/A</v>
      </c>
      <c r="Q137" t="e">
        <f t="shared" si="13"/>
        <v>#N/A</v>
      </c>
      <c r="R137" t="e">
        <f t="shared" si="13"/>
        <v>#N/A</v>
      </c>
      <c r="S137" t="e">
        <f t="shared" si="13"/>
        <v>#N/A</v>
      </c>
      <c r="T137" t="e">
        <f t="shared" si="13"/>
        <v>#N/A</v>
      </c>
      <c r="U137" t="e">
        <f t="shared" si="13"/>
        <v>#N/A</v>
      </c>
      <c r="V137" s="2">
        <f t="array" ref="V137">MIN(IF(NOT(ISNA(M137:U137)),M137:U137))</f>
        <v>20.689655160000001</v>
      </c>
    </row>
    <row r="138" spans="12:22" x14ac:dyDescent="0.25">
      <c r="L138" t="s">
        <v>195</v>
      </c>
      <c r="M138" t="e">
        <f t="shared" si="13"/>
        <v>#N/A</v>
      </c>
      <c r="N138">
        <f t="shared" si="13"/>
        <v>20.689655160000001</v>
      </c>
      <c r="O138" t="e">
        <f t="shared" si="13"/>
        <v>#N/A</v>
      </c>
      <c r="P138" t="e">
        <f t="shared" si="13"/>
        <v>#N/A</v>
      </c>
      <c r="Q138" t="e">
        <f t="shared" si="13"/>
        <v>#N/A</v>
      </c>
      <c r="R138" t="e">
        <f t="shared" si="13"/>
        <v>#N/A</v>
      </c>
      <c r="S138" t="e">
        <f t="shared" si="13"/>
        <v>#N/A</v>
      </c>
      <c r="T138" t="e">
        <f t="shared" si="13"/>
        <v>#N/A</v>
      </c>
      <c r="U138" t="e">
        <f t="shared" si="13"/>
        <v>#N/A</v>
      </c>
      <c r="V138" s="2">
        <f t="array" ref="V138">MIN(IF(NOT(ISNA(M138:U138)),M138:U138))</f>
        <v>20.689655160000001</v>
      </c>
    </row>
    <row r="139" spans="12:22" x14ac:dyDescent="0.25">
      <c r="L139" t="s">
        <v>196</v>
      </c>
      <c r="M139" t="e">
        <f t="shared" si="13"/>
        <v>#N/A</v>
      </c>
      <c r="N139">
        <f t="shared" si="13"/>
        <v>27.586206879999999</v>
      </c>
      <c r="O139" t="e">
        <f t="shared" si="13"/>
        <v>#N/A</v>
      </c>
      <c r="P139" t="e">
        <f t="shared" si="13"/>
        <v>#N/A</v>
      </c>
      <c r="Q139" t="e">
        <f t="shared" si="13"/>
        <v>#N/A</v>
      </c>
      <c r="R139" t="e">
        <f t="shared" si="13"/>
        <v>#N/A</v>
      </c>
      <c r="S139" t="e">
        <f t="shared" si="13"/>
        <v>#N/A</v>
      </c>
      <c r="T139" t="e">
        <f t="shared" si="13"/>
        <v>#N/A</v>
      </c>
      <c r="U139" t="e">
        <f t="shared" si="13"/>
        <v>#N/A</v>
      </c>
      <c r="V139" s="2">
        <f t="array" ref="V139">MIN(IF(NOT(ISNA(M139:U139)),M139:U139))</f>
        <v>27.586206879999999</v>
      </c>
    </row>
    <row r="140" spans="12:22" x14ac:dyDescent="0.25">
      <c r="L140" t="s">
        <v>214</v>
      </c>
      <c r="M140">
        <f t="shared" si="13"/>
        <v>27.586206879999999</v>
      </c>
      <c r="N140" t="e">
        <f t="shared" si="13"/>
        <v>#N/A</v>
      </c>
      <c r="O140" t="e">
        <f t="shared" si="13"/>
        <v>#N/A</v>
      </c>
      <c r="P140" t="e">
        <f t="shared" si="13"/>
        <v>#N/A</v>
      </c>
      <c r="Q140" t="e">
        <f t="shared" si="13"/>
        <v>#N/A</v>
      </c>
      <c r="R140" t="e">
        <f t="shared" si="13"/>
        <v>#N/A</v>
      </c>
      <c r="S140" t="e">
        <f t="shared" si="13"/>
        <v>#N/A</v>
      </c>
      <c r="T140" t="e">
        <f t="shared" si="13"/>
        <v>#N/A</v>
      </c>
      <c r="U140" t="e">
        <f t="shared" si="13"/>
        <v>#N/A</v>
      </c>
      <c r="V140" s="2">
        <f t="array" ref="V140">MIN(IF(NOT(ISNA(M140:U140)),M140:U140))</f>
        <v>27.586206879999999</v>
      </c>
    </row>
    <row r="141" spans="12:22" x14ac:dyDescent="0.25">
      <c r="L141" t="s">
        <v>222</v>
      </c>
      <c r="M141" t="e">
        <f t="shared" si="13"/>
        <v>#N/A</v>
      </c>
      <c r="N141" t="e">
        <f t="shared" si="13"/>
        <v>#N/A</v>
      </c>
      <c r="O141" t="e">
        <f t="shared" si="13"/>
        <v>#N/A</v>
      </c>
      <c r="P141">
        <f t="shared" si="13"/>
        <v>27.586206879999999</v>
      </c>
      <c r="Q141" t="e">
        <f t="shared" si="13"/>
        <v>#N/A</v>
      </c>
      <c r="R141" t="e">
        <f t="shared" si="13"/>
        <v>#N/A</v>
      </c>
      <c r="S141" t="e">
        <f t="shared" si="13"/>
        <v>#N/A</v>
      </c>
      <c r="T141" t="e">
        <f t="shared" si="13"/>
        <v>#N/A</v>
      </c>
      <c r="U141" t="e">
        <f t="shared" si="13"/>
        <v>#N/A</v>
      </c>
      <c r="V141" s="2">
        <f t="array" ref="V141">MIN(IF(NOT(ISNA(M141:U141)),M141:U141))</f>
        <v>27.586206879999999</v>
      </c>
    </row>
    <row r="142" spans="12:22" x14ac:dyDescent="0.25">
      <c r="L142" t="s">
        <v>230</v>
      </c>
      <c r="M142" t="e">
        <f t="shared" si="13"/>
        <v>#N/A</v>
      </c>
      <c r="N142">
        <f t="shared" si="13"/>
        <v>27.586206879999999</v>
      </c>
      <c r="O142" t="e">
        <f t="shared" si="13"/>
        <v>#N/A</v>
      </c>
      <c r="P142" t="e">
        <f t="shared" si="13"/>
        <v>#N/A</v>
      </c>
      <c r="Q142" t="e">
        <f t="shared" si="13"/>
        <v>#N/A</v>
      </c>
      <c r="R142" t="e">
        <f t="shared" si="13"/>
        <v>#N/A</v>
      </c>
      <c r="S142" t="e">
        <f t="shared" si="13"/>
        <v>#N/A</v>
      </c>
      <c r="T142" t="e">
        <f t="shared" si="13"/>
        <v>#N/A</v>
      </c>
      <c r="U142" t="e">
        <f t="shared" si="13"/>
        <v>#N/A</v>
      </c>
      <c r="V142" s="2">
        <f t="array" ref="V142">MIN(IF(NOT(ISNA(M142:U142)),M142:U142))</f>
        <v>27.586206879999999</v>
      </c>
    </row>
    <row r="143" spans="12:22" x14ac:dyDescent="0.25">
      <c r="L143" t="s">
        <v>232</v>
      </c>
      <c r="M143" t="e">
        <f t="shared" si="13"/>
        <v>#N/A</v>
      </c>
      <c r="N143" t="e">
        <f t="shared" si="13"/>
        <v>#N/A</v>
      </c>
      <c r="O143" t="e">
        <f t="shared" si="13"/>
        <v>#N/A</v>
      </c>
      <c r="P143" t="e">
        <f t="shared" si="13"/>
        <v>#N/A</v>
      </c>
      <c r="Q143" t="e">
        <f t="shared" si="13"/>
        <v>#N/A</v>
      </c>
      <c r="R143">
        <f t="shared" si="13"/>
        <v>27.586206879999999</v>
      </c>
      <c r="S143" t="e">
        <f t="shared" si="13"/>
        <v>#N/A</v>
      </c>
      <c r="T143" t="e">
        <f t="shared" si="13"/>
        <v>#N/A</v>
      </c>
      <c r="U143" t="e">
        <f t="shared" si="13"/>
        <v>#N/A</v>
      </c>
      <c r="V143" s="2">
        <f t="array" ref="V143">MIN(IF(NOT(ISNA(M143:U143)),M143:U143))</f>
        <v>27.586206879999999</v>
      </c>
    </row>
    <row r="144" spans="12:22" x14ac:dyDescent="0.25">
      <c r="L144" t="s">
        <v>211</v>
      </c>
      <c r="M144" t="e">
        <f t="shared" si="13"/>
        <v>#N/A</v>
      </c>
      <c r="N144" t="e">
        <f t="shared" si="13"/>
        <v>#N/A</v>
      </c>
      <c r="O144">
        <f t="shared" si="13"/>
        <v>27.586206879999999</v>
      </c>
      <c r="P144" t="e">
        <f t="shared" si="13"/>
        <v>#N/A</v>
      </c>
      <c r="Q144" t="e">
        <f t="shared" si="13"/>
        <v>#N/A</v>
      </c>
      <c r="R144" t="e">
        <f t="shared" si="13"/>
        <v>#N/A</v>
      </c>
      <c r="S144" t="e">
        <f t="shared" si="13"/>
        <v>#N/A</v>
      </c>
      <c r="T144" t="e">
        <f t="shared" si="13"/>
        <v>#N/A</v>
      </c>
      <c r="U144" t="e">
        <f t="shared" si="13"/>
        <v>#N/A</v>
      </c>
      <c r="V144" s="2">
        <f t="array" ref="V144">MIN(IF(NOT(ISNA(M144:U144)),M144:U144))</f>
        <v>27.586206879999999</v>
      </c>
    </row>
    <row r="145" spans="12:22" x14ac:dyDescent="0.25">
      <c r="L145" t="s">
        <v>236</v>
      </c>
      <c r="M145" t="e">
        <f t="shared" si="13"/>
        <v>#N/A</v>
      </c>
      <c r="N145">
        <f t="shared" si="13"/>
        <v>27.586206879999999</v>
      </c>
      <c r="O145" t="e">
        <f t="shared" si="13"/>
        <v>#N/A</v>
      </c>
      <c r="P145" t="e">
        <f t="shared" si="13"/>
        <v>#N/A</v>
      </c>
      <c r="Q145" t="e">
        <f t="shared" si="13"/>
        <v>#N/A</v>
      </c>
      <c r="R145" t="e">
        <f t="shared" si="13"/>
        <v>#N/A</v>
      </c>
      <c r="S145" t="e">
        <f t="shared" si="13"/>
        <v>#N/A</v>
      </c>
      <c r="T145" t="e">
        <f t="shared" si="13"/>
        <v>#N/A</v>
      </c>
      <c r="U145" t="e">
        <f t="shared" si="13"/>
        <v>#N/A</v>
      </c>
      <c r="V145" s="2">
        <f t="array" ref="V145">MIN(IF(NOT(ISNA(M145:U145)),M145:U145))</f>
        <v>27.586206879999999</v>
      </c>
    </row>
    <row r="146" spans="12:22" x14ac:dyDescent="0.25">
      <c r="L146" t="s">
        <v>193</v>
      </c>
      <c r="M146" t="e">
        <f t="shared" si="13"/>
        <v>#N/A</v>
      </c>
      <c r="N146">
        <f t="shared" si="13"/>
        <v>27.586206879999999</v>
      </c>
      <c r="O146" t="e">
        <f t="shared" si="13"/>
        <v>#N/A</v>
      </c>
      <c r="P146" t="e">
        <f t="shared" si="13"/>
        <v>#N/A</v>
      </c>
      <c r="Q146" t="e">
        <f t="shared" si="13"/>
        <v>#N/A</v>
      </c>
      <c r="R146" t="e">
        <f t="shared" si="13"/>
        <v>#N/A</v>
      </c>
      <c r="S146" t="e">
        <f t="shared" si="13"/>
        <v>#N/A</v>
      </c>
      <c r="T146" t="e">
        <f t="shared" si="13"/>
        <v>#N/A</v>
      </c>
      <c r="U146" t="e">
        <f t="shared" si="13"/>
        <v>#N/A</v>
      </c>
      <c r="V146" s="2">
        <f t="array" ref="V146">MIN(IF(NOT(ISNA(M146:U146)),M146:U146))</f>
        <v>27.586206879999999</v>
      </c>
    </row>
    <row r="147" spans="12:22" x14ac:dyDescent="0.25">
      <c r="L147" t="s">
        <v>206</v>
      </c>
      <c r="M147" t="e">
        <f t="shared" si="13"/>
        <v>#N/A</v>
      </c>
      <c r="N147" t="e">
        <f t="shared" si="13"/>
        <v>#N/A</v>
      </c>
      <c r="O147" t="e">
        <f t="shared" si="13"/>
        <v>#N/A</v>
      </c>
      <c r="P147">
        <f t="shared" si="13"/>
        <v>41.379310320000002</v>
      </c>
      <c r="Q147" t="e">
        <f t="shared" si="13"/>
        <v>#N/A</v>
      </c>
      <c r="R147" t="e">
        <f t="shared" si="13"/>
        <v>#N/A</v>
      </c>
      <c r="S147" t="e">
        <f t="shared" si="13"/>
        <v>#N/A</v>
      </c>
      <c r="T147" t="e">
        <f t="shared" si="13"/>
        <v>#N/A</v>
      </c>
      <c r="U147" t="e">
        <f t="shared" si="13"/>
        <v>#N/A</v>
      </c>
      <c r="V147" s="2">
        <f t="array" ref="V147">MIN(IF(NOT(ISNA(M147:U147)),M147:U147))</f>
        <v>41.379310320000002</v>
      </c>
    </row>
    <row r="148" spans="12:22" x14ac:dyDescent="0.25">
      <c r="L148" t="s">
        <v>233</v>
      </c>
      <c r="M148" t="e">
        <f t="shared" si="13"/>
        <v>#N/A</v>
      </c>
      <c r="N148" t="e">
        <f t="shared" si="13"/>
        <v>#N/A</v>
      </c>
      <c r="O148">
        <f t="shared" si="13"/>
        <v>41.379310320000002</v>
      </c>
      <c r="P148" t="e">
        <f t="shared" si="13"/>
        <v>#N/A</v>
      </c>
      <c r="Q148" t="e">
        <f t="shared" si="13"/>
        <v>#N/A</v>
      </c>
      <c r="R148" t="e">
        <f t="shared" si="13"/>
        <v>#N/A</v>
      </c>
      <c r="S148" t="e">
        <f t="shared" si="13"/>
        <v>#N/A</v>
      </c>
      <c r="T148" t="e">
        <f t="shared" si="13"/>
        <v>#N/A</v>
      </c>
      <c r="U148" t="e">
        <f t="shared" si="13"/>
        <v>#N/A</v>
      </c>
      <c r="V148" s="2">
        <f t="array" ref="V148">MIN(IF(NOT(ISNA(M148:U148)),M148:U148))</f>
        <v>41.379310320000002</v>
      </c>
    </row>
    <row r="149" spans="12:22" x14ac:dyDescent="0.25">
      <c r="L149" t="s">
        <v>228</v>
      </c>
      <c r="M149" t="e">
        <f t="shared" si="13"/>
        <v>#N/A</v>
      </c>
      <c r="N149" t="e">
        <f t="shared" si="13"/>
        <v>#N/A</v>
      </c>
      <c r="O149" t="e">
        <f t="shared" si="13"/>
        <v>#N/A</v>
      </c>
      <c r="P149" t="e">
        <f t="shared" si="13"/>
        <v>#N/A</v>
      </c>
      <c r="Q149">
        <f t="shared" si="13"/>
        <v>48.27586204</v>
      </c>
      <c r="R149" t="e">
        <f t="shared" si="13"/>
        <v>#N/A</v>
      </c>
      <c r="S149" t="e">
        <f t="shared" si="13"/>
        <v>#N/A</v>
      </c>
      <c r="T149" t="e">
        <f t="shared" si="13"/>
        <v>#N/A</v>
      </c>
      <c r="U149" t="e">
        <f t="shared" si="13"/>
        <v>#N/A</v>
      </c>
      <c r="V149" s="2">
        <f t="array" ref="V149">MIN(IF(NOT(ISNA(M149:U149)),M149:U149))</f>
        <v>48.27586204</v>
      </c>
    </row>
    <row r="150" spans="12:22" x14ac:dyDescent="0.25">
      <c r="L150" t="s">
        <v>225</v>
      </c>
      <c r="M150" t="e">
        <f t="shared" si="13"/>
        <v>#N/A</v>
      </c>
      <c r="N150" t="e">
        <f t="shared" si="13"/>
        <v>#N/A</v>
      </c>
      <c r="O150">
        <f t="shared" si="13"/>
        <v>48.27586204</v>
      </c>
      <c r="P150" t="e">
        <f t="shared" si="13"/>
        <v>#N/A</v>
      </c>
      <c r="Q150" t="e">
        <f t="shared" si="13"/>
        <v>#N/A</v>
      </c>
      <c r="R150" t="e">
        <f t="shared" si="13"/>
        <v>#N/A</v>
      </c>
      <c r="S150" t="e">
        <f t="shared" si="13"/>
        <v>#N/A</v>
      </c>
      <c r="T150" t="e">
        <f t="shared" si="13"/>
        <v>#N/A</v>
      </c>
      <c r="U150" t="e">
        <f t="shared" si="13"/>
        <v>#N/A</v>
      </c>
      <c r="V150" s="2">
        <f t="array" ref="V150">MIN(IF(NOT(ISNA(M150:U150)),M150:U150))</f>
        <v>48.27586204</v>
      </c>
    </row>
    <row r="151" spans="12:22" x14ac:dyDescent="0.25">
      <c r="L151" t="s">
        <v>212</v>
      </c>
      <c r="M151" t="e">
        <f t="shared" si="13"/>
        <v>#N/A</v>
      </c>
      <c r="N151" t="e">
        <f t="shared" si="13"/>
        <v>#N/A</v>
      </c>
      <c r="O151">
        <f t="shared" si="13"/>
        <v>62.068965480000003</v>
      </c>
      <c r="P151" t="e">
        <f t="shared" si="13"/>
        <v>#N/A</v>
      </c>
      <c r="Q151" t="e">
        <f t="shared" si="13"/>
        <v>#N/A</v>
      </c>
      <c r="R151" t="e">
        <f t="shared" si="13"/>
        <v>#N/A</v>
      </c>
      <c r="S151" t="e">
        <f t="shared" si="13"/>
        <v>#N/A</v>
      </c>
      <c r="T151" t="e">
        <f t="shared" si="13"/>
        <v>#N/A</v>
      </c>
      <c r="U151" t="e">
        <f t="shared" si="13"/>
        <v>#N/A</v>
      </c>
      <c r="V151" s="2">
        <f t="array" ref="V151">MIN(IF(NOT(ISNA(M151:U151)),M151:U151))</f>
        <v>62.068965480000003</v>
      </c>
    </row>
    <row r="152" spans="12:22" x14ac:dyDescent="0.25">
      <c r="L152" t="s">
        <v>191</v>
      </c>
      <c r="M152" t="e">
        <f t="shared" si="13"/>
        <v>#N/A</v>
      </c>
      <c r="N152" t="e">
        <f t="shared" si="13"/>
        <v>#N/A</v>
      </c>
      <c r="O152">
        <f t="shared" si="13"/>
        <v>62.068965480000003</v>
      </c>
      <c r="P152" t="e">
        <f t="shared" si="13"/>
        <v>#N/A</v>
      </c>
      <c r="Q152" t="e">
        <f t="shared" si="13"/>
        <v>#N/A</v>
      </c>
      <c r="R152" t="e">
        <f t="shared" si="13"/>
        <v>#N/A</v>
      </c>
      <c r="S152" t="e">
        <f t="shared" ref="N152:U157" si="14">VLOOKUP($L152&amp;S$109,$E$5:$H$52,4,0)</f>
        <v>#N/A</v>
      </c>
      <c r="T152" t="e">
        <f t="shared" si="14"/>
        <v>#N/A</v>
      </c>
      <c r="U152" t="e">
        <f t="shared" si="14"/>
        <v>#N/A</v>
      </c>
      <c r="V152" s="2">
        <f t="array" ref="V152">MIN(IF(NOT(ISNA(M152:U152)),M152:U152))</f>
        <v>62.068965480000003</v>
      </c>
    </row>
    <row r="153" spans="12:22" x14ac:dyDescent="0.25">
      <c r="L153" t="s">
        <v>216</v>
      </c>
      <c r="M153" t="e">
        <f t="shared" ref="M153:M157" si="15">VLOOKUP($L153&amp;M$109,$E$5:$H$52,4,0)</f>
        <v>#N/A</v>
      </c>
      <c r="N153" t="e">
        <f t="shared" si="14"/>
        <v>#N/A</v>
      </c>
      <c r="O153">
        <f t="shared" si="14"/>
        <v>68.965517199999994</v>
      </c>
      <c r="P153" t="e">
        <f t="shared" si="14"/>
        <v>#N/A</v>
      </c>
      <c r="Q153" t="e">
        <f t="shared" si="14"/>
        <v>#N/A</v>
      </c>
      <c r="R153" t="e">
        <f t="shared" si="14"/>
        <v>#N/A</v>
      </c>
      <c r="S153" t="e">
        <f t="shared" si="14"/>
        <v>#N/A</v>
      </c>
      <c r="T153" t="e">
        <f t="shared" si="14"/>
        <v>#N/A</v>
      </c>
      <c r="U153" t="e">
        <f t="shared" si="14"/>
        <v>#N/A</v>
      </c>
      <c r="V153" s="2">
        <f t="array" ref="V153">MIN(IF(NOT(ISNA(M153:U153)),M153:U153))</f>
        <v>68.965517199999994</v>
      </c>
    </row>
    <row r="154" spans="12:22" x14ac:dyDescent="0.25">
      <c r="L154" t="s">
        <v>237</v>
      </c>
      <c r="M154" t="e">
        <f t="shared" si="15"/>
        <v>#N/A</v>
      </c>
      <c r="N154">
        <f t="shared" si="14"/>
        <v>68.965517199999994</v>
      </c>
      <c r="O154" t="e">
        <f t="shared" si="14"/>
        <v>#N/A</v>
      </c>
      <c r="P154" t="e">
        <f t="shared" si="14"/>
        <v>#N/A</v>
      </c>
      <c r="Q154" t="e">
        <f t="shared" si="14"/>
        <v>#N/A</v>
      </c>
      <c r="R154" t="e">
        <f t="shared" si="14"/>
        <v>#N/A</v>
      </c>
      <c r="S154" t="e">
        <f t="shared" si="14"/>
        <v>#N/A</v>
      </c>
      <c r="T154" t="e">
        <f t="shared" si="14"/>
        <v>#N/A</v>
      </c>
      <c r="U154" t="e">
        <f t="shared" si="14"/>
        <v>#N/A</v>
      </c>
      <c r="V154" s="2">
        <f t="array" ref="V154">MIN(IF(NOT(ISNA(M154:U154)),M154:U154))</f>
        <v>68.965517199999994</v>
      </c>
    </row>
    <row r="155" spans="12:22" x14ac:dyDescent="0.25">
      <c r="L155" t="s">
        <v>208</v>
      </c>
      <c r="M155">
        <f t="shared" si="15"/>
        <v>68.965517199999994</v>
      </c>
      <c r="N155" t="e">
        <f t="shared" si="14"/>
        <v>#N/A</v>
      </c>
      <c r="O155" t="e">
        <f t="shared" si="14"/>
        <v>#N/A</v>
      </c>
      <c r="P155" t="e">
        <f t="shared" si="14"/>
        <v>#N/A</v>
      </c>
      <c r="Q155" t="e">
        <f t="shared" si="14"/>
        <v>#N/A</v>
      </c>
      <c r="R155" t="e">
        <f t="shared" si="14"/>
        <v>#N/A</v>
      </c>
      <c r="S155" t="e">
        <f t="shared" si="14"/>
        <v>#N/A</v>
      </c>
      <c r="T155" t="e">
        <f t="shared" si="14"/>
        <v>#N/A</v>
      </c>
      <c r="U155" t="e">
        <f t="shared" si="14"/>
        <v>#N/A</v>
      </c>
      <c r="V155" s="2">
        <f t="array" ref="V155">MIN(IF(NOT(ISNA(M155:U155)),M155:U155))</f>
        <v>68.965517199999994</v>
      </c>
    </row>
    <row r="156" spans="12:22" x14ac:dyDescent="0.25">
      <c r="L156" t="s">
        <v>205</v>
      </c>
      <c r="M156" t="e">
        <f t="shared" si="15"/>
        <v>#N/A</v>
      </c>
      <c r="N156" t="e">
        <f t="shared" si="14"/>
        <v>#N/A</v>
      </c>
      <c r="O156">
        <f t="shared" si="14"/>
        <v>68.965517199999994</v>
      </c>
      <c r="P156" t="e">
        <f t="shared" si="14"/>
        <v>#N/A</v>
      </c>
      <c r="Q156" t="e">
        <f t="shared" si="14"/>
        <v>#N/A</v>
      </c>
      <c r="R156" t="e">
        <f t="shared" si="14"/>
        <v>#N/A</v>
      </c>
      <c r="S156" t="e">
        <f t="shared" si="14"/>
        <v>#N/A</v>
      </c>
      <c r="T156" t="e">
        <f t="shared" si="14"/>
        <v>#N/A</v>
      </c>
      <c r="U156" t="e">
        <f t="shared" si="14"/>
        <v>#N/A</v>
      </c>
      <c r="V156" s="2">
        <f t="array" ref="V156">MIN(IF(NOT(ISNA(M156:U156)),M156:U156))</f>
        <v>68.965517199999994</v>
      </c>
    </row>
    <row r="157" spans="12:22" x14ac:dyDescent="0.25">
      <c r="L157" t="s">
        <v>213</v>
      </c>
      <c r="M157">
        <f t="shared" si="15"/>
        <v>68.965517199999994</v>
      </c>
      <c r="N157" t="e">
        <f t="shared" si="14"/>
        <v>#N/A</v>
      </c>
      <c r="O157" t="e">
        <f t="shared" si="14"/>
        <v>#N/A</v>
      </c>
      <c r="P157" t="e">
        <f t="shared" si="14"/>
        <v>#N/A</v>
      </c>
      <c r="Q157" t="e">
        <f t="shared" si="14"/>
        <v>#N/A</v>
      </c>
      <c r="R157" t="e">
        <f t="shared" si="14"/>
        <v>#N/A</v>
      </c>
      <c r="S157" t="e">
        <f t="shared" si="14"/>
        <v>#N/A</v>
      </c>
      <c r="T157" t="e">
        <f t="shared" si="14"/>
        <v>#N/A</v>
      </c>
      <c r="U157" t="e">
        <f t="shared" si="14"/>
        <v>#N/A</v>
      </c>
      <c r="V157" s="2">
        <f t="array" ref="V157">MIN(IF(NOT(ISNA(M157:U157)),M157:U157))</f>
        <v>68.965517199999994</v>
      </c>
    </row>
  </sheetData>
  <mergeCells count="4">
    <mergeCell ref="A1:H1"/>
    <mergeCell ref="L4:U4"/>
    <mergeCell ref="L56:U56"/>
    <mergeCell ref="L108:U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wt_data</vt:lpstr>
      <vt:lpstr>clb1-6_data</vt:lpstr>
      <vt:lpstr>tables</vt:lpstr>
      <vt:lpstr>wt_kt_diss_all</vt:lpstr>
      <vt:lpstr>wt_kt_diss_hc</vt:lpstr>
      <vt:lpstr>wt_kt_diss_best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Motta</cp:lastModifiedBy>
  <dcterms:created xsi:type="dcterms:W3CDTF">2018-03-24T19:24:24Z</dcterms:created>
  <dcterms:modified xsi:type="dcterms:W3CDTF">2018-03-26T16:45:50Z</dcterms:modified>
</cp:coreProperties>
</file>