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ot_s\Documents\Game Dev\Y4\Emerging-Technologies\Assignment 4\Appendices\"/>
    </mc:Choice>
  </mc:AlternateContent>
  <xr:revisionPtr revIDLastSave="0" documentId="13_ncr:1_{D8BA4B3F-B115-4D44-AE04-8D28E499D707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Response visualization sample" sheetId="1" r:id="rId1"/>
    <sheet name="SUS_Score_sample" sheetId="2" r:id="rId2"/>
    <sheet name="TLX sample" sheetId="3" r:id="rId3"/>
    <sheet name="PQ" sheetId="4" r:id="rId4"/>
    <sheet name="GEQ sample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k8T8kKBqfKdLXy1a/X0TUq24yJg=="/>
    </ext>
  </extLst>
</workbook>
</file>

<file path=xl/calcChain.xml><?xml version="1.0" encoding="utf-8"?>
<calcChain xmlns="http://schemas.openxmlformats.org/spreadsheetml/2006/main">
  <c r="G22" i="4" l="1"/>
  <c r="G21" i="4"/>
  <c r="C28" i="4" s="1"/>
  <c r="C26" i="4"/>
  <c r="E23" i="4"/>
  <c r="G17" i="4"/>
  <c r="G20" i="4" s="1"/>
  <c r="I22" i="4"/>
  <c r="K21" i="4"/>
  <c r="K20" i="4"/>
  <c r="I21" i="4"/>
  <c r="E22" i="4"/>
  <c r="C25" i="4"/>
  <c r="C20" i="4"/>
  <c r="E20" i="4"/>
  <c r="I19" i="4"/>
  <c r="G19" i="4"/>
  <c r="E19" i="4"/>
  <c r="K18" i="4"/>
  <c r="I18" i="4"/>
  <c r="G18" i="4"/>
  <c r="E18" i="4"/>
  <c r="K17" i="4"/>
  <c r="I17" i="4"/>
  <c r="E17" i="4"/>
  <c r="C23" i="4"/>
  <c r="C22" i="4"/>
  <c r="C21" i="4"/>
  <c r="C19" i="4"/>
  <c r="C18" i="4"/>
  <c r="C17" i="4"/>
  <c r="I5" i="3"/>
  <c r="I6" i="3"/>
  <c r="I7" i="3"/>
  <c r="I8" i="3"/>
  <c r="I4" i="3"/>
  <c r="H9" i="3"/>
  <c r="G9" i="3"/>
  <c r="F9" i="3"/>
  <c r="E9" i="3"/>
  <c r="D9" i="3"/>
  <c r="C9" i="3"/>
  <c r="J4" i="3" l="1"/>
  <c r="J31" i="5"/>
  <c r="J28" i="5"/>
  <c r="X21" i="5"/>
  <c r="W21" i="5"/>
  <c r="V21" i="5"/>
  <c r="U21" i="5"/>
  <c r="T21" i="5"/>
  <c r="S21" i="5"/>
  <c r="R21" i="5"/>
  <c r="X20" i="5"/>
  <c r="W20" i="5"/>
  <c r="V20" i="5"/>
  <c r="U20" i="5"/>
  <c r="T20" i="5"/>
  <c r="S20" i="5"/>
  <c r="R20" i="5"/>
  <c r="X19" i="5"/>
  <c r="W19" i="5"/>
  <c r="V19" i="5"/>
  <c r="U19" i="5"/>
  <c r="T19" i="5"/>
  <c r="S19" i="5"/>
  <c r="R19" i="5"/>
  <c r="X18" i="5"/>
  <c r="W18" i="5"/>
  <c r="V18" i="5"/>
  <c r="U18" i="5"/>
  <c r="T18" i="5"/>
  <c r="S18" i="5"/>
  <c r="R18" i="5"/>
  <c r="X17" i="5"/>
  <c r="W17" i="5"/>
  <c r="V17" i="5"/>
  <c r="U17" i="5"/>
  <c r="T17" i="5"/>
  <c r="S17" i="5"/>
  <c r="R17" i="5"/>
  <c r="X16" i="5"/>
  <c r="W16" i="5"/>
  <c r="V16" i="5"/>
  <c r="U16" i="5"/>
  <c r="T16" i="5"/>
  <c r="S16" i="5"/>
  <c r="R16" i="5"/>
  <c r="X15" i="5"/>
  <c r="W15" i="5"/>
  <c r="V15" i="5"/>
  <c r="U15" i="5"/>
  <c r="T15" i="5"/>
  <c r="S15" i="5"/>
  <c r="R15" i="5"/>
  <c r="X14" i="5"/>
  <c r="W14" i="5"/>
  <c r="V14" i="5"/>
  <c r="U14" i="5"/>
  <c r="T14" i="5"/>
  <c r="S14" i="5"/>
  <c r="R14" i="5"/>
  <c r="X13" i="5"/>
  <c r="W13" i="5"/>
  <c r="V13" i="5"/>
  <c r="U13" i="5"/>
  <c r="T13" i="5"/>
  <c r="S13" i="5"/>
  <c r="R13" i="5"/>
  <c r="X12" i="5"/>
  <c r="W12" i="5"/>
  <c r="V12" i="5"/>
  <c r="U12" i="5"/>
  <c r="T12" i="5"/>
  <c r="S12" i="5"/>
  <c r="R12" i="5"/>
  <c r="X11" i="5"/>
  <c r="W11" i="5"/>
  <c r="V11" i="5"/>
  <c r="U11" i="5"/>
  <c r="T11" i="5"/>
  <c r="S11" i="5"/>
  <c r="R11" i="5"/>
  <c r="X10" i="5"/>
  <c r="W10" i="5"/>
  <c r="V10" i="5"/>
  <c r="U10" i="5"/>
  <c r="T10" i="5"/>
  <c r="S10" i="5"/>
  <c r="R10" i="5"/>
  <c r="X9" i="5"/>
  <c r="W9" i="5"/>
  <c r="V9" i="5"/>
  <c r="U9" i="5"/>
  <c r="T9" i="5"/>
  <c r="S9" i="5"/>
  <c r="R9" i="5"/>
  <c r="X8" i="5"/>
  <c r="W8" i="5"/>
  <c r="V8" i="5"/>
  <c r="U8" i="5"/>
  <c r="T8" i="5"/>
  <c r="S8" i="5"/>
  <c r="R8" i="5"/>
  <c r="X7" i="5"/>
  <c r="W7" i="5"/>
  <c r="V7" i="5"/>
  <c r="U7" i="5"/>
  <c r="T7" i="5"/>
  <c r="S7" i="5"/>
  <c r="R7" i="5"/>
  <c r="X6" i="5"/>
  <c r="W6" i="5"/>
  <c r="V6" i="5"/>
  <c r="U6" i="5"/>
  <c r="T6" i="5"/>
  <c r="S6" i="5"/>
  <c r="R6" i="5"/>
  <c r="X5" i="5"/>
  <c r="W5" i="5"/>
  <c r="V5" i="5"/>
  <c r="U5" i="5"/>
  <c r="G27" i="5" s="1"/>
  <c r="T5" i="5"/>
  <c r="S5" i="5"/>
  <c r="R5" i="5"/>
  <c r="X4" i="5"/>
  <c r="W4" i="5"/>
  <c r="V4" i="5"/>
  <c r="U4" i="5"/>
  <c r="T4" i="5"/>
  <c r="S4" i="5"/>
  <c r="R4" i="5"/>
  <c r="X3" i="5"/>
  <c r="J30" i="5" s="1"/>
  <c r="W3" i="5"/>
  <c r="I30" i="5" s="1"/>
  <c r="V3" i="5"/>
  <c r="H30" i="5" s="1"/>
  <c r="U3" i="5"/>
  <c r="G30" i="5" s="1"/>
  <c r="T3" i="5"/>
  <c r="F30" i="5" s="1"/>
  <c r="S3" i="5"/>
  <c r="E30" i="5" s="1"/>
  <c r="R3" i="5"/>
  <c r="D30" i="5" s="1"/>
  <c r="X2" i="5"/>
  <c r="J27" i="5" s="1"/>
  <c r="W2" i="5"/>
  <c r="I27" i="5" s="1"/>
  <c r="V2" i="5"/>
  <c r="H27" i="5" s="1"/>
  <c r="U2" i="5"/>
  <c r="T2" i="5"/>
  <c r="F27" i="5" s="1"/>
  <c r="S2" i="5"/>
  <c r="E27" i="5" s="1"/>
  <c r="R2" i="5"/>
  <c r="D27" i="5" s="1"/>
  <c r="L7" i="2"/>
  <c r="L6" i="2"/>
  <c r="L5" i="2"/>
  <c r="L4" i="2"/>
  <c r="L3" i="2"/>
  <c r="K6" i="1"/>
  <c r="J6" i="1"/>
  <c r="I6" i="1"/>
  <c r="H6" i="1"/>
  <c r="G6" i="1"/>
  <c r="F6" i="1"/>
  <c r="E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  <c r="M3" i="2" l="1"/>
</calcChain>
</file>

<file path=xl/sharedStrings.xml><?xml version="1.0" encoding="utf-8"?>
<sst xmlns="http://schemas.openxmlformats.org/spreadsheetml/2006/main" count="194" uniqueCount="105">
  <si>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</si>
  <si>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</si>
  <si>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</si>
  <si>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</si>
  <si>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</si>
  <si>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</si>
  <si>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</si>
  <si>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</si>
  <si>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</si>
  <si>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</si>
  <si>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</si>
  <si>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</si>
  <si>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</si>
  <si>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</si>
  <si>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</si>
  <si>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Note that this example only shows the visualization for 3 participants, you need to adjust it to show 5.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</si>
  <si>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</si>
  <si>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</si>
  <si>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</si>
  <si>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</si>
  <si>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</si>
  <si>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</si>
  <si>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</si>
  <si>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</si>
  <si>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</si>
  <si>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</si>
  <si>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</si>
  <si>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</si>
  <si>
    <t>Mental Demand</t>
  </si>
  <si>
    <t>Physical Demand</t>
  </si>
  <si>
    <t>Temporal Demand</t>
  </si>
  <si>
    <t>Performance</t>
  </si>
  <si>
    <t>Effort</t>
  </si>
  <si>
    <t>Frustration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</si>
  <si>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</si>
  <si>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</si>
  <si>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</si>
  <si>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</si>
  <si>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</si>
  <si>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</si>
  <si>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</si>
  <si>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</si>
  <si>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</si>
  <si>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 xml:space="preserve"> How much were you able to control events? </t>
  </si>
  <si>
    <t xml:space="preserve"> How responsive was the environment to actions that you initiated (or performed)?</t>
  </si>
  <si>
    <t xml:space="preserve">How natural did your interactions with the environment seem? </t>
  </si>
  <si>
    <t xml:space="preserve">How much did the visual aspects of the environment involve you? </t>
  </si>
  <si>
    <t xml:space="preserve">How natural was the mechanism which controlled movement through the environment? </t>
  </si>
  <si>
    <t xml:space="preserve"> How compelling was your sense of objects moving through space? </t>
  </si>
  <si>
    <t xml:space="preserve">How much did your experiences in the virtual environment seem consistent with your real world experiences? </t>
  </si>
  <si>
    <t xml:space="preserve"> Were you able to anticipate what would happen next in response to the actions that you performed? </t>
  </si>
  <si>
    <t xml:space="preserve">How completely were you able to actively survey or search the environment using vision? </t>
  </si>
  <si>
    <t xml:space="preserve">How compelling was your sense of moving around inside the virtual environment? </t>
  </si>
  <si>
    <t xml:space="preserve">How closely were you able to examine objects? </t>
  </si>
  <si>
    <t xml:space="preserve">How well could you examine objects from multiple viewpoints? </t>
  </si>
  <si>
    <t xml:space="preserve"> How involved were you in the virtual environment experience? </t>
  </si>
  <si>
    <t xml:space="preserve">How quickly did you adjust to the virtual environment experience? </t>
  </si>
  <si>
    <t>How much delay did you experience between your actions and the expected outcomes?</t>
  </si>
  <si>
    <t xml:space="preserve">How proficient in moving and interacting with the virtual environment did you feel at the end of the experience? </t>
  </si>
  <si>
    <t xml:space="preserve">How much did the visual display quality interfere or distract you from performing assigned tasks or required activities? </t>
  </si>
  <si>
    <t xml:space="preserve"> How much did the control devices interfere with the performance of assigned tasks or with other activities? </t>
  </si>
  <si>
    <t xml:space="preserve"> How well could you concentrate on the assigned tasks or required activities rather than on the mechanisms used to perform those tasks or activities? </t>
  </si>
  <si>
    <t>Realism</t>
  </si>
  <si>
    <t>Possibility to act</t>
  </si>
  <si>
    <t>Quality of interface</t>
  </si>
  <si>
    <t>Possibility to examine</t>
  </si>
  <si>
    <t>Self-evaluation of performance</t>
  </si>
  <si>
    <t>What is your participant number?</t>
  </si>
  <si>
    <t>Version</t>
  </si>
  <si>
    <t>I was interested in the game's story.</t>
  </si>
  <si>
    <t>I felt successful.</t>
  </si>
  <si>
    <t>I felt bored.</t>
  </si>
  <si>
    <t>I found it impressive.</t>
  </si>
  <si>
    <t>I forgot everything around me.</t>
  </si>
  <si>
    <t>I felt frustrated.</t>
  </si>
  <si>
    <t>I found it tiresome.</t>
  </si>
  <si>
    <t>I felt irritable.</t>
  </si>
  <si>
    <t>I felt skillful.</t>
  </si>
  <si>
    <t>I felt completely absorbed.</t>
  </si>
  <si>
    <t>I felt Content</t>
  </si>
  <si>
    <t>I felt challenged.</t>
  </si>
  <si>
    <t>L had to put a lot of effort into it.</t>
  </si>
  <si>
    <t>I felt good.</t>
  </si>
  <si>
    <t>Scores:</t>
  </si>
  <si>
    <t>Competence</t>
  </si>
  <si>
    <t>Sensory and Imaginative Immersion</t>
  </si>
  <si>
    <t>Flow</t>
  </si>
  <si>
    <t>Tension</t>
  </si>
  <si>
    <t>Challenge</t>
  </si>
  <si>
    <t>Negative Affect</t>
  </si>
  <si>
    <t>Positive Affect</t>
  </si>
  <si>
    <t>Adaptive</t>
  </si>
  <si>
    <t>Non-Adaptive</t>
  </si>
  <si>
    <t>Non Adaptive</t>
  </si>
  <si>
    <t>Adaptive Averages</t>
  </si>
  <si>
    <t>Non-Adaptive Averages</t>
  </si>
  <si>
    <t>Participant</t>
  </si>
  <si>
    <t>Inverse</t>
  </si>
  <si>
    <t>Average</t>
  </si>
  <si>
    <t>Standard Deviation</t>
  </si>
  <si>
    <t>Individual Mean</t>
  </si>
  <si>
    <t>Total Mean</t>
  </si>
  <si>
    <t>Average Score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</si>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</sst>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1155CC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/>
    <xf numFmtId="0" fontId="1" fillId="3" borderId="2" xfId="0" applyFont="1" applyFill="1" applyBorder="1" applyAlignment="1">
      <alignment horizontal="right" wrapText="1"/>
    </xf>
    <xf numFmtId="0" fontId="3" fillId="0" borderId="0" xfId="0" applyFont="1"/>
    <xf numFmtId="0" fontId="1" fillId="2" borderId="0" xfId="0" applyFont="1" applyFill="1" applyAlignment="1">
      <alignment wrapText="1"/>
    </xf>
    <xf numFmtId="0" fontId="4" fillId="0" borderId="0" xfId="0" applyFont="1"/>
    <xf numFmtId="0" fontId="4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  <xf numFmtId="0" fontId="1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'Response visualization sample'!$A$2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sample'!$B$2:$K$2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66-45B7-8620-701DA8EC1858}"/>
            </c:ext>
          </c:extLst>
        </c:ser>
        <c:ser>
          <c:idx val="1"/>
          <c:order val="1"/>
          <c:tx>
            <c:strRef>
              <c:f>'Response visualization sample'!$A$3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66-45B7-8620-701DA8EC1858}"/>
            </c:ext>
          </c:extLst>
        </c:ser>
        <c:ser>
          <c:idx val="2"/>
          <c:order val="2"/>
          <c:tx>
            <c:strRef>
              <c:f>'Response visualization sample'!$A$4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sample'!$B$4:$K$4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66-45B7-8620-701DA8EC1858}"/>
            </c:ext>
          </c:extLst>
        </c:ser>
        <c:ser>
          <c:idx val="3"/>
          <c:order val="3"/>
          <c:tx>
            <c:strRef>
              <c:f>'Response visualization sample'!$A$5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sample'!$B$5:$K$5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566-45B7-8620-701DA8EC1858}"/>
            </c:ext>
          </c:extLst>
        </c:ser>
        <c:ser>
          <c:idx val="4"/>
          <c:order val="4"/>
          <c:tx>
            <c:strRef>
              <c:f>'Response visualization sample'!$A$6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566-45B7-8620-701DA8EC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2542390"/>
        <c:axId val="444856479"/>
      </c:barChart>
      <c:catAx>
        <c:axId val="922542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4856479"/>
        <c:crosses val="autoZero"/>
        <c:auto val="1"/>
        <c:lblAlgn val="ctr"/>
        <c:lblOffset val="100"/>
        <c:noMultiLvlLbl val="1"/>
      </c:catAx>
      <c:valAx>
        <c:axId val="444856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2542390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'TLX sample'!$C$14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sample'!$C$15:$C$20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BC-404D-BB24-E3A0691C34DB}"/>
            </c:ext>
          </c:extLst>
        </c:ser>
        <c:ser>
          <c:idx val="1"/>
          <c:order val="1"/>
          <c:tx>
            <c:strRef>
              <c:f>'TLX sample'!$D$14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sample'!$D$15:$D$20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BC-404D-BB24-E3A0691C34DB}"/>
            </c:ext>
          </c:extLst>
        </c:ser>
        <c:ser>
          <c:idx val="2"/>
          <c:order val="2"/>
          <c:tx>
            <c:strRef>
              <c:f>'TLX sample'!$E$14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sample'!$E$15:$E$20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BC-404D-BB24-E3A0691C34DB}"/>
            </c:ext>
          </c:extLst>
        </c:ser>
        <c:ser>
          <c:idx val="3"/>
          <c:order val="3"/>
          <c:tx>
            <c:strRef>
              <c:f>'TLX sample'!$F$14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sample'!$F$15:$F$20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2BC-404D-BB24-E3A0691C34DB}"/>
            </c:ext>
          </c:extLst>
        </c:ser>
        <c:ser>
          <c:idx val="4"/>
          <c:order val="4"/>
          <c:tx>
            <c:strRef>
              <c:f>'TLX sample'!$G$14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sample'!$G$15:$G$20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2BC-404D-BB24-E3A0691C34DB}"/>
            </c:ext>
          </c:extLst>
        </c:ser>
        <c:ser>
          <c:idx val="5"/>
          <c:order val="5"/>
          <c:tx>
            <c:strRef>
              <c:f>'TLX sample'!$H$14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'TLX sample'!$B$15:$B$20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'TLX sample'!$H$15:$H$20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2BC-404D-BB24-E3A0691C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290912"/>
        <c:axId val="608934601"/>
      </c:barChart>
      <c:catAx>
        <c:axId val="2832909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8934601"/>
        <c:crosses val="autoZero"/>
        <c:auto val="1"/>
        <c:lblAlgn val="ctr"/>
        <c:lblOffset val="100"/>
        <c:noMultiLvlLbl val="1"/>
      </c:catAx>
      <c:valAx>
        <c:axId val="608934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29091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17</xdr:row>
      <xdr:rowOff>133350</xdr:rowOff>
    </xdr:from>
    <xdr:ext cx="4371975" cy="2886075"/>
    <xdr:graphicFrame macro="">
      <xdr:nvGraphicFramePr>
        <xdr:cNvPr id="1363534714" name="Chart 1">
          <a:extLst>
            <a:ext uri="{FF2B5EF4-FFF2-40B4-BE49-F238E27FC236}">
              <a16:creationId xmlns:a16="http://schemas.microsoft.com/office/drawing/2014/main" id="{00000000-0008-0000-0000-00007AE3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6</xdr:row>
      <xdr:rowOff>152400</xdr:rowOff>
    </xdr:from>
    <xdr:ext cx="4343400" cy="2200275"/>
    <xdr:graphicFrame macro="">
      <xdr:nvGraphicFramePr>
        <xdr:cNvPr id="461874146" name="Chart 2">
          <a:extLst>
            <a:ext uri="{FF2B5EF4-FFF2-40B4-BE49-F238E27FC236}">
              <a16:creationId xmlns:a16="http://schemas.microsoft.com/office/drawing/2014/main" id="{00000000-0008-0000-0200-0000E2A3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6.5703125" customWidth="1"/>
    <col min="2" max="26" width="8.7109375" customWidth="1"/>
  </cols>
  <sheetData>
    <row r="1" spans="1:2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27" x14ac:dyDescent="0.25">
      <c r="A2" s="3" t="s">
        <v>10</v>
      </c>
      <c r="B2" s="4">
        <f>COUNTIF(SUS_Score_sample!B$3:B$100, "1")</f>
        <v>0</v>
      </c>
      <c r="C2" s="4">
        <f>COUNTIF(SUS_Score_sample!C$3:C$100, "1")</f>
        <v>3</v>
      </c>
      <c r="D2" s="4">
        <f>COUNTIF(SUS_Score_sample!D$3:D$100, "1")</f>
        <v>0</v>
      </c>
      <c r="E2" s="4">
        <f>COUNTIF(SUS_Score_sample!E$3:E$100, "1")</f>
        <v>3</v>
      </c>
      <c r="F2" s="4">
        <f>COUNTIF(SUS_Score_sample!F$3:F$100, "1")</f>
        <v>0</v>
      </c>
      <c r="G2" s="4">
        <f>COUNTIF(SUS_Score_sample!G$3:G$100, "1")</f>
        <v>2</v>
      </c>
      <c r="H2" s="4">
        <f>COUNTIF(SUS_Score_sample!H$3:H$100, "1")</f>
        <v>0</v>
      </c>
      <c r="I2" s="4">
        <f>COUNTIF(SUS_Score_sample!I$3:I$100, "1")</f>
        <v>2</v>
      </c>
      <c r="J2" s="4">
        <f>COUNTIF(SUS_Score_sample!J$3:J$100, "1")</f>
        <v>0</v>
      </c>
      <c r="K2" s="4">
        <f>COUNTIF(SUS_Score_sample!K$3:K$100, "1")</f>
        <v>2</v>
      </c>
    </row>
    <row r="3" spans="1:27" x14ac:dyDescent="0.25">
      <c r="A3" s="3" t="s">
        <v>11</v>
      </c>
      <c r="B3" s="4">
        <f>COUNTIF(SUS_Score_sample!B$3:B$100, "2")</f>
        <v>1</v>
      </c>
      <c r="C3" s="4">
        <f>COUNTIF(SUS_Score_sample!C$3:C$100, "2")</f>
        <v>2</v>
      </c>
      <c r="D3" s="4">
        <f>COUNTIF(SUS_Score_sample!D$3:D$100, "2")</f>
        <v>0</v>
      </c>
      <c r="E3" s="4">
        <f>COUNTIF(SUS_Score_sample!E$3:E$100, "2")</f>
        <v>2</v>
      </c>
      <c r="F3" s="4">
        <f>COUNTIF(SUS_Score_sample!F$3:F$100, "2")</f>
        <v>1</v>
      </c>
      <c r="G3" s="4">
        <f>COUNTIF(SUS_Score_sample!G$3:G$100, "2")</f>
        <v>3</v>
      </c>
      <c r="H3" s="4">
        <f>COUNTIF(SUS_Score_sample!H$3:H$100, "2")</f>
        <v>0</v>
      </c>
      <c r="I3" s="4">
        <f>COUNTIF(SUS_Score_sample!I$3:I$100, "2")</f>
        <v>2</v>
      </c>
      <c r="J3" s="4">
        <f>COUNTIF(SUS_Score_sample!J$3:J$100, "2")</f>
        <v>0</v>
      </c>
      <c r="K3" s="4">
        <f>COUNTIF(SUS_Score_sample!K$3:K$100, "2")</f>
        <v>3</v>
      </c>
    </row>
    <row r="4" spans="1:27" x14ac:dyDescent="0.25">
      <c r="A4" s="3" t="s">
        <v>12</v>
      </c>
      <c r="B4" s="4">
        <v>1</v>
      </c>
      <c r="C4" s="4">
        <f>COUNTIF(SUS_Score_sample!C$3:C$100, "3")</f>
        <v>0</v>
      </c>
      <c r="D4" s="4">
        <f>COUNTIF(SUS_Score_sample!D$3:D$100, "3")</f>
        <v>1</v>
      </c>
      <c r="E4" s="4">
        <f>COUNTIF(SUS_Score_sample!E$3:E$100, "3")</f>
        <v>0</v>
      </c>
      <c r="F4" s="4">
        <f>COUNTIF(SUS_Score_sample!F$3:F$100, "3")</f>
        <v>1</v>
      </c>
      <c r="G4" s="4">
        <f>COUNTIF(SUS_Score_sample!G$3:G$100, "3")</f>
        <v>0</v>
      </c>
      <c r="H4" s="4">
        <f>COUNTIF(SUS_Score_sample!H$3:H$100, "3")</f>
        <v>2</v>
      </c>
      <c r="I4" s="4">
        <f>COUNTIF(SUS_Score_sample!I$3:I$100, "3")</f>
        <v>1</v>
      </c>
      <c r="J4" s="4">
        <f>COUNTIF(SUS_Score_sample!J$3:J$100, "3")</f>
        <v>1</v>
      </c>
      <c r="K4" s="4">
        <f>COUNTIF(SUS_Score_sample!K$3:K$100, "3")</f>
        <v>0</v>
      </c>
    </row>
    <row r="5" spans="1:27" x14ac:dyDescent="0.25">
      <c r="A5" s="3" t="s">
        <v>13</v>
      </c>
      <c r="B5" s="4">
        <f>COUNTIF(SUS_Score_sample!B$3:B$100, "4")</f>
        <v>3</v>
      </c>
      <c r="C5" s="4">
        <f>COUNTIF(SUS_Score_sample!C$3:C$100, "4")</f>
        <v>0</v>
      </c>
      <c r="D5" s="4">
        <f>COUNTIF(SUS_Score_sample!D$3:D$100, "4")</f>
        <v>2</v>
      </c>
      <c r="E5" s="4">
        <f>COUNTIF(SUS_Score_sample!E$3:E$100, "4")</f>
        <v>0</v>
      </c>
      <c r="F5" s="4">
        <f>COUNTIF(SUS_Score_sample!F$3:F$100, "4")</f>
        <v>3</v>
      </c>
      <c r="G5" s="4">
        <f>COUNTIF(SUS_Score_sample!G$3:G$100, "4")</f>
        <v>0</v>
      </c>
      <c r="H5" s="4">
        <f>COUNTIF(SUS_Score_sample!H$3:H$100, "4")</f>
        <v>3</v>
      </c>
      <c r="I5" s="4">
        <f>COUNTIF(SUS_Score_sample!I$3:I$100, "4")</f>
        <v>0</v>
      </c>
      <c r="J5" s="4">
        <f>COUNTIF(SUS_Score_sample!J$3:J$100, "4")</f>
        <v>3</v>
      </c>
      <c r="K5" s="4">
        <f>COUNTIF(SUS_Score_sample!K$3:K$100, "4")</f>
        <v>0</v>
      </c>
    </row>
    <row r="6" spans="1:27" x14ac:dyDescent="0.25">
      <c r="A6" s="3" t="s">
        <v>14</v>
      </c>
      <c r="B6" s="4">
        <f>COUNTIF(SUS_Score_sample!B$3:B$100, "5")</f>
        <v>0</v>
      </c>
      <c r="C6" s="4">
        <f>COUNTIF(SUS_Score_sample!C$3:C$100, "5")</f>
        <v>0</v>
      </c>
      <c r="D6" s="4">
        <v>2</v>
      </c>
      <c r="E6" s="4">
        <f>COUNTIF(SUS_Score_sample!E$3:E$100, "5")</f>
        <v>0</v>
      </c>
      <c r="F6" s="4">
        <f>COUNTIF(SUS_Score_sample!F$3:F$100, "5")</f>
        <v>0</v>
      </c>
      <c r="G6" s="4">
        <f>COUNTIF(SUS_Score_sample!G$3:G$100, "5")</f>
        <v>0</v>
      </c>
      <c r="H6" s="4">
        <f>COUNTIF(SUS_Score_sample!H$3:H$100, "5")</f>
        <v>0</v>
      </c>
      <c r="I6" s="4">
        <f>COUNTIF(SUS_Score_sample!I$3:I$100, "5")</f>
        <v>0</v>
      </c>
      <c r="J6" s="4">
        <f>COUNTIF(SUS_Score_sample!J$3:J$100, "5")</f>
        <v>1</v>
      </c>
      <c r="K6" s="4">
        <f>COUNTIF(SUS_Score_sample!K$3:K$100, "5")</f>
        <v>0</v>
      </c>
    </row>
    <row r="10" spans="1:2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" customHeight="1" x14ac:dyDescent="0.25"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3"/>
    </row>
    <row r="12" spans="1:27" ht="15" customHeight="1" x14ac:dyDescent="0.25"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</row>
    <row r="13" spans="1:27" ht="15" customHeight="1" x14ac:dyDescent="0.25"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3"/>
    </row>
    <row r="14" spans="1:27" ht="15" customHeight="1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/>
    </row>
    <row r="15" spans="1:27" ht="15" customHeight="1" x14ac:dyDescent="0.25"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3"/>
    </row>
    <row r="16" spans="1:27" x14ac:dyDescent="0.25">
      <c r="A16" s="5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workbookViewId="0">
      <selection activeCell="O7" sqref="O7"/>
    </sheetView>
  </sheetViews>
  <sheetFormatPr defaultColWidth="14.42578125" defaultRowHeight="15" customHeight="1" x14ac:dyDescent="0.25"/>
  <cols>
    <col min="1" max="1" width="12.28515625" customWidth="1"/>
    <col min="2" max="27" width="8.7109375" customWidth="1"/>
  </cols>
  <sheetData>
    <row r="1" spans="1:21" ht="15.75" thickBot="1" x14ac:dyDescent="0.3">
      <c r="A1" s="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/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t="s">
        <v>98</v>
      </c>
      <c r="N2" s="7"/>
    </row>
    <row r="3" spans="1:21" x14ac:dyDescent="0.25">
      <c r="A3" s="7">
        <v>1</v>
      </c>
      <c r="B3" s="7">
        <v>4</v>
      </c>
      <c r="C3" s="7">
        <v>1</v>
      </c>
      <c r="D3" s="7">
        <v>4</v>
      </c>
      <c r="E3" s="7">
        <v>1</v>
      </c>
      <c r="F3" s="7">
        <v>4</v>
      </c>
      <c r="G3" s="7">
        <v>1</v>
      </c>
      <c r="H3" s="7">
        <v>4</v>
      </c>
      <c r="I3" s="7">
        <v>1</v>
      </c>
      <c r="J3" s="7">
        <v>4</v>
      </c>
      <c r="K3" s="7">
        <v>1</v>
      </c>
      <c r="L3" s="3">
        <f t="shared" ref="L3:L7" si="0">((B3+D3+F3+H3+J3-5)+(25-(C3+E3+G3+I3+K3)))*2.5</f>
        <v>87.5</v>
      </c>
      <c r="M3">
        <f>AVERAGE(L3:L7)</f>
        <v>77</v>
      </c>
    </row>
    <row r="4" spans="1:21" x14ac:dyDescent="0.25">
      <c r="A4" s="7">
        <v>2</v>
      </c>
      <c r="B4" s="7">
        <v>4</v>
      </c>
      <c r="C4" s="7">
        <v>2</v>
      </c>
      <c r="D4" s="7">
        <v>5</v>
      </c>
      <c r="E4" s="7">
        <v>1</v>
      </c>
      <c r="F4" s="7">
        <v>4</v>
      </c>
      <c r="G4" s="7">
        <v>2</v>
      </c>
      <c r="H4" s="7">
        <v>4</v>
      </c>
      <c r="I4" s="7">
        <v>2</v>
      </c>
      <c r="J4" s="7">
        <v>5</v>
      </c>
      <c r="K4" s="7">
        <v>1</v>
      </c>
      <c r="L4" s="3">
        <f t="shared" si="0"/>
        <v>85</v>
      </c>
    </row>
    <row r="5" spans="1:21" x14ac:dyDescent="0.25">
      <c r="A5" s="7">
        <v>3</v>
      </c>
      <c r="B5" s="7">
        <v>2</v>
      </c>
      <c r="C5" s="7">
        <v>2</v>
      </c>
      <c r="D5" s="7">
        <v>3</v>
      </c>
      <c r="E5" s="7">
        <v>2</v>
      </c>
      <c r="F5" s="7">
        <v>2</v>
      </c>
      <c r="G5" s="7">
        <v>2</v>
      </c>
      <c r="H5" s="7">
        <v>3</v>
      </c>
      <c r="I5" s="7">
        <v>2</v>
      </c>
      <c r="J5" s="7">
        <v>4</v>
      </c>
      <c r="K5" s="7">
        <v>2</v>
      </c>
      <c r="L5" s="3">
        <f t="shared" si="0"/>
        <v>60</v>
      </c>
    </row>
    <row r="6" spans="1:21" x14ac:dyDescent="0.25">
      <c r="A6" s="7">
        <v>4</v>
      </c>
      <c r="B6" s="7">
        <v>4</v>
      </c>
      <c r="C6" s="7">
        <v>1</v>
      </c>
      <c r="D6" s="7">
        <v>5</v>
      </c>
      <c r="E6" s="7">
        <v>1</v>
      </c>
      <c r="F6" s="7">
        <v>4</v>
      </c>
      <c r="G6" s="7">
        <v>1</v>
      </c>
      <c r="H6" s="7">
        <v>4</v>
      </c>
      <c r="I6" s="7">
        <v>1</v>
      </c>
      <c r="J6" s="7">
        <v>4</v>
      </c>
      <c r="K6" s="7">
        <v>2</v>
      </c>
      <c r="L6" s="3">
        <f t="shared" si="0"/>
        <v>87.5</v>
      </c>
    </row>
    <row r="7" spans="1:21" x14ac:dyDescent="0.25">
      <c r="A7" s="7">
        <v>5</v>
      </c>
      <c r="B7" s="7">
        <v>3</v>
      </c>
      <c r="C7" s="7">
        <v>1</v>
      </c>
      <c r="D7" s="7">
        <v>4</v>
      </c>
      <c r="E7" s="7">
        <v>2</v>
      </c>
      <c r="F7" s="7">
        <v>3</v>
      </c>
      <c r="G7" s="7">
        <v>2</v>
      </c>
      <c r="H7" s="7">
        <v>3</v>
      </c>
      <c r="I7" s="7">
        <v>3</v>
      </c>
      <c r="J7" s="7">
        <v>3</v>
      </c>
      <c r="K7" s="7">
        <v>2</v>
      </c>
      <c r="L7" s="3">
        <f t="shared" si="0"/>
        <v>65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000"/>
  <sheetViews>
    <sheetView workbookViewId="0">
      <selection activeCell="V11" sqref="V11"/>
    </sheetView>
  </sheetViews>
  <sheetFormatPr defaultColWidth="14.42578125" defaultRowHeight="15" customHeight="1" x14ac:dyDescent="0.25"/>
  <cols>
    <col min="1" max="1" width="8.7109375" customWidth="1"/>
    <col min="2" max="2" width="15.85546875" customWidth="1"/>
    <col min="3" max="8" width="8.7109375" customWidth="1"/>
    <col min="9" max="10" width="14.42578125" customWidth="1"/>
    <col min="11" max="26" width="8.7109375" customWidth="1"/>
  </cols>
  <sheetData>
    <row r="2" spans="2:21" ht="15" customHeight="1" thickBot="1" x14ac:dyDescent="0.3"/>
    <row r="3" spans="2:21" ht="15.75" thickBot="1" x14ac:dyDescent="0.3">
      <c r="B3" t="s">
        <v>96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20" t="s">
        <v>100</v>
      </c>
      <c r="J3" s="20" t="s">
        <v>101</v>
      </c>
    </row>
    <row r="4" spans="2:21" ht="15.75" thickBot="1" x14ac:dyDescent="0.3">
      <c r="B4">
        <v>1</v>
      </c>
      <c r="C4" s="9">
        <v>1</v>
      </c>
      <c r="D4" s="9">
        <v>1</v>
      </c>
      <c r="E4" s="9">
        <v>1</v>
      </c>
      <c r="F4" s="9">
        <v>4</v>
      </c>
      <c r="G4" s="9">
        <v>2</v>
      </c>
      <c r="H4" s="9">
        <v>1</v>
      </c>
      <c r="I4">
        <f>AVERAGE(C4:H4)</f>
        <v>1.6666666666666667</v>
      </c>
      <c r="J4">
        <f>AVERAGE(I4:I8)</f>
        <v>2</v>
      </c>
    </row>
    <row r="5" spans="2:21" x14ac:dyDescent="0.25">
      <c r="B5">
        <v>2</v>
      </c>
      <c r="C5" s="9">
        <v>2</v>
      </c>
      <c r="D5" s="9">
        <v>3</v>
      </c>
      <c r="E5" s="9">
        <v>1</v>
      </c>
      <c r="F5" s="9">
        <v>3</v>
      </c>
      <c r="G5" s="9">
        <v>3</v>
      </c>
      <c r="H5" s="9">
        <v>2</v>
      </c>
      <c r="I5">
        <f t="shared" ref="I5:I8" si="0">AVERAGE(C5:H5)</f>
        <v>2.3333333333333335</v>
      </c>
    </row>
    <row r="6" spans="2:21" x14ac:dyDescent="0.25">
      <c r="B6">
        <v>3</v>
      </c>
      <c r="C6" s="9">
        <v>1</v>
      </c>
      <c r="D6" s="9">
        <v>1</v>
      </c>
      <c r="E6" s="9">
        <v>1</v>
      </c>
      <c r="F6" s="9">
        <v>5</v>
      </c>
      <c r="G6" s="9">
        <v>3</v>
      </c>
      <c r="H6" s="9">
        <v>1</v>
      </c>
      <c r="I6">
        <f t="shared" si="0"/>
        <v>2</v>
      </c>
    </row>
    <row r="7" spans="2:21" x14ac:dyDescent="0.25">
      <c r="B7">
        <v>4</v>
      </c>
      <c r="C7" s="10">
        <v>1</v>
      </c>
      <c r="D7" s="9">
        <v>2</v>
      </c>
      <c r="E7" s="9">
        <v>1</v>
      </c>
      <c r="F7" s="9">
        <v>4</v>
      </c>
      <c r="G7" s="9">
        <v>1</v>
      </c>
      <c r="H7" s="9">
        <v>1</v>
      </c>
      <c r="I7">
        <f t="shared" si="0"/>
        <v>1.6666666666666667</v>
      </c>
    </row>
    <row r="8" spans="2:21" ht="15" customHeight="1" x14ac:dyDescent="0.25">
      <c r="B8">
        <v>5</v>
      </c>
      <c r="C8" s="19">
        <v>2</v>
      </c>
      <c r="D8" s="19">
        <v>2</v>
      </c>
      <c r="E8" s="19">
        <v>1</v>
      </c>
      <c r="F8" s="19">
        <v>4</v>
      </c>
      <c r="G8" s="19">
        <v>3</v>
      </c>
      <c r="H8" s="19">
        <v>2</v>
      </c>
      <c r="I8">
        <f t="shared" si="0"/>
        <v>2.3333333333333335</v>
      </c>
    </row>
    <row r="9" spans="2:21" ht="15" customHeight="1" thickBot="1" x14ac:dyDescent="0.3">
      <c r="B9" s="20" t="s">
        <v>102</v>
      </c>
      <c r="C9">
        <f>AVERAGE(C4:C8)</f>
        <v>1.4</v>
      </c>
      <c r="D9">
        <f t="shared" ref="D9:H9" si="1">AVERAGE(D4:D8)</f>
        <v>1.8</v>
      </c>
      <c r="E9">
        <f t="shared" si="1"/>
        <v>1</v>
      </c>
      <c r="F9">
        <f t="shared" si="1"/>
        <v>4</v>
      </c>
      <c r="G9">
        <f t="shared" si="1"/>
        <v>2.4</v>
      </c>
      <c r="H9">
        <f t="shared" si="1"/>
        <v>1.4</v>
      </c>
    </row>
    <row r="10" spans="2:21" ht="15.75" thickBot="1" x14ac:dyDescent="0.3">
      <c r="U10" s="9">
        <v>3</v>
      </c>
    </row>
    <row r="11" spans="2:21" ht="15.75" thickBot="1" x14ac:dyDescent="0.3">
      <c r="U11" s="9">
        <v>2</v>
      </c>
    </row>
    <row r="12" spans="2:21" ht="15.75" thickBot="1" x14ac:dyDescent="0.3">
      <c r="U12" s="9">
        <v>5</v>
      </c>
    </row>
    <row r="13" spans="2:21" ht="15.75" thickBot="1" x14ac:dyDescent="0.3">
      <c r="U13" s="9">
        <v>3</v>
      </c>
    </row>
    <row r="14" spans="2:21" ht="15.75" thickBot="1" x14ac:dyDescent="0.3">
      <c r="B14" s="11"/>
      <c r="C14" s="11">
        <v>1</v>
      </c>
      <c r="D14" s="11">
        <v>2</v>
      </c>
      <c r="E14" s="11">
        <v>3</v>
      </c>
      <c r="F14" s="11">
        <v>4</v>
      </c>
      <c r="G14" s="11">
        <v>5</v>
      </c>
      <c r="H14" s="11">
        <v>6</v>
      </c>
      <c r="U14" s="19">
        <v>4</v>
      </c>
    </row>
    <row r="15" spans="2:21" ht="15.75" thickBot="1" x14ac:dyDescent="0.3">
      <c r="B15" s="11" t="s">
        <v>28</v>
      </c>
      <c r="C15" s="11">
        <v>3</v>
      </c>
      <c r="D15" s="12">
        <v>2</v>
      </c>
      <c r="E15" s="11"/>
      <c r="F15" s="12"/>
      <c r="G15" s="11"/>
      <c r="H15" s="11"/>
    </row>
    <row r="16" spans="2:21" ht="15.75" thickBot="1" x14ac:dyDescent="0.3">
      <c r="B16" s="13" t="s">
        <v>29</v>
      </c>
      <c r="C16" s="11">
        <v>2</v>
      </c>
      <c r="D16" s="12">
        <v>2</v>
      </c>
      <c r="E16" s="12">
        <v>1</v>
      </c>
      <c r="F16" s="11"/>
      <c r="G16" s="12"/>
      <c r="H16" s="11"/>
    </row>
    <row r="17" spans="2:8" ht="15" customHeight="1" thickBot="1" x14ac:dyDescent="0.3">
      <c r="B17" s="11" t="s">
        <v>30</v>
      </c>
      <c r="C17" s="12">
        <v>5</v>
      </c>
      <c r="D17" s="12"/>
      <c r="E17" s="11"/>
      <c r="F17" s="11"/>
      <c r="G17" s="11"/>
      <c r="H17" s="11"/>
    </row>
    <row r="18" spans="2:8" ht="15" customHeight="1" thickBot="1" x14ac:dyDescent="0.3">
      <c r="B18" s="11" t="s">
        <v>31</v>
      </c>
      <c r="C18" s="11">
        <v>0</v>
      </c>
      <c r="D18" s="11">
        <v>0</v>
      </c>
      <c r="E18" s="12">
        <v>1</v>
      </c>
      <c r="F18" s="11">
        <v>3</v>
      </c>
      <c r="G18" s="12">
        <v>1</v>
      </c>
      <c r="H18" s="12"/>
    </row>
    <row r="19" spans="2:8" ht="15" customHeight="1" thickBot="1" x14ac:dyDescent="0.3">
      <c r="B19" s="11" t="s">
        <v>32</v>
      </c>
      <c r="C19" s="11">
        <v>1</v>
      </c>
      <c r="D19" s="12">
        <v>1</v>
      </c>
      <c r="E19" s="11">
        <v>3</v>
      </c>
      <c r="F19" s="12"/>
      <c r="G19" s="11"/>
      <c r="H19" s="11"/>
    </row>
    <row r="20" spans="2:8" ht="15" customHeight="1" thickBot="1" x14ac:dyDescent="0.3">
      <c r="B20" s="11" t="s">
        <v>33</v>
      </c>
      <c r="C20" s="12">
        <v>3</v>
      </c>
      <c r="D20" s="12">
        <v>2</v>
      </c>
      <c r="E20" s="11"/>
      <c r="F20" s="12"/>
      <c r="G20" s="11"/>
      <c r="H20" s="11"/>
    </row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U28"/>
  <sheetViews>
    <sheetView tabSelected="1" workbookViewId="0">
      <selection activeCell="F33" sqref="F33"/>
    </sheetView>
  </sheetViews>
  <sheetFormatPr defaultColWidth="14.42578125" defaultRowHeight="15" customHeight="1" x14ac:dyDescent="0.25"/>
  <cols>
    <col min="2" max="2" width="23" customWidth="1"/>
    <col min="3" max="3" width="18.140625" customWidth="1"/>
    <col min="4" max="4" width="18" customWidth="1"/>
    <col min="5" max="5" width="14.28515625" customWidth="1"/>
    <col min="6" max="6" width="21.7109375" customWidth="1"/>
    <col min="8" max="8" width="21.5703125" customWidth="1"/>
    <col min="10" max="10" width="30.7109375" customWidth="1"/>
  </cols>
  <sheetData>
    <row r="2" spans="2:21" x14ac:dyDescent="0.25"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34</v>
      </c>
      <c r="N2" s="14" t="s">
        <v>35</v>
      </c>
      <c r="O2" s="14" t="s">
        <v>36</v>
      </c>
      <c r="P2" s="14" t="s">
        <v>37</v>
      </c>
      <c r="Q2" s="14" t="s">
        <v>38</v>
      </c>
      <c r="R2" s="14" t="s">
        <v>39</v>
      </c>
      <c r="S2" s="14" t="s">
        <v>40</v>
      </c>
      <c r="T2" s="14" t="s">
        <v>41</v>
      </c>
      <c r="U2" s="14" t="s">
        <v>42</v>
      </c>
    </row>
    <row r="3" spans="2:21" x14ac:dyDescent="0.25">
      <c r="B3" t="s">
        <v>96</v>
      </c>
      <c r="C3" s="15" t="s">
        <v>43</v>
      </c>
      <c r="D3" s="15" t="s">
        <v>44</v>
      </c>
      <c r="E3" s="15" t="s">
        <v>45</v>
      </c>
      <c r="F3" s="15" t="s">
        <v>46</v>
      </c>
      <c r="G3" s="15" t="s">
        <v>47</v>
      </c>
      <c r="H3" s="15" t="s">
        <v>48</v>
      </c>
      <c r="I3" s="15" t="s">
        <v>49</v>
      </c>
      <c r="J3" s="15" t="s">
        <v>50</v>
      </c>
      <c r="K3" s="15" t="s">
        <v>51</v>
      </c>
      <c r="L3" s="15" t="s">
        <v>52</v>
      </c>
      <c r="M3" s="15" t="s">
        <v>53</v>
      </c>
      <c r="N3" s="15" t="s">
        <v>54</v>
      </c>
      <c r="O3" s="15" t="s">
        <v>55</v>
      </c>
      <c r="P3" s="15" t="s">
        <v>57</v>
      </c>
      <c r="Q3" s="15" t="s">
        <v>56</v>
      </c>
      <c r="R3" s="15" t="s">
        <v>58</v>
      </c>
      <c r="S3" s="15" t="s">
        <v>59</v>
      </c>
      <c r="T3" s="15" t="s">
        <v>60</v>
      </c>
      <c r="U3" s="15" t="s">
        <v>61</v>
      </c>
    </row>
    <row r="4" spans="2:21" ht="15" customHeight="1" x14ac:dyDescent="0.25">
      <c r="B4">
        <v>1</v>
      </c>
      <c r="C4">
        <v>7</v>
      </c>
      <c r="D4">
        <v>6</v>
      </c>
      <c r="E4">
        <v>7</v>
      </c>
      <c r="F4">
        <v>6</v>
      </c>
      <c r="G4">
        <v>6</v>
      </c>
      <c r="H4">
        <v>7</v>
      </c>
      <c r="I4">
        <v>7</v>
      </c>
      <c r="J4">
        <v>7</v>
      </c>
      <c r="K4">
        <v>7</v>
      </c>
      <c r="L4">
        <v>4</v>
      </c>
      <c r="M4">
        <v>6</v>
      </c>
      <c r="N4">
        <v>7</v>
      </c>
      <c r="O4">
        <v>5</v>
      </c>
      <c r="P4">
        <v>1</v>
      </c>
      <c r="Q4">
        <v>4</v>
      </c>
      <c r="R4">
        <v>6</v>
      </c>
      <c r="S4">
        <v>2</v>
      </c>
      <c r="T4">
        <v>1</v>
      </c>
      <c r="U4">
        <v>6</v>
      </c>
    </row>
    <row r="5" spans="2:21" ht="15" customHeight="1" x14ac:dyDescent="0.25">
      <c r="B5">
        <v>2</v>
      </c>
      <c r="C5">
        <v>6</v>
      </c>
      <c r="D5">
        <v>6</v>
      </c>
      <c r="E5">
        <v>6</v>
      </c>
      <c r="F5">
        <v>2</v>
      </c>
      <c r="G5">
        <v>1</v>
      </c>
      <c r="H5">
        <v>1</v>
      </c>
      <c r="I5">
        <v>5</v>
      </c>
      <c r="J5">
        <v>6</v>
      </c>
      <c r="K5">
        <v>6</v>
      </c>
      <c r="L5">
        <v>1</v>
      </c>
      <c r="M5">
        <v>5</v>
      </c>
      <c r="N5">
        <v>4</v>
      </c>
      <c r="O5">
        <v>4</v>
      </c>
      <c r="P5">
        <v>2</v>
      </c>
      <c r="Q5">
        <v>2</v>
      </c>
      <c r="R5">
        <v>4</v>
      </c>
      <c r="S5">
        <v>4</v>
      </c>
      <c r="T5">
        <v>4</v>
      </c>
      <c r="U5">
        <v>5</v>
      </c>
    </row>
    <row r="6" spans="2:21" ht="15" customHeight="1" x14ac:dyDescent="0.25">
      <c r="B6">
        <v>3</v>
      </c>
      <c r="C6">
        <v>5</v>
      </c>
      <c r="D6">
        <v>6</v>
      </c>
      <c r="E6">
        <v>4</v>
      </c>
      <c r="F6">
        <v>6</v>
      </c>
      <c r="G6">
        <v>5</v>
      </c>
      <c r="H6">
        <v>6</v>
      </c>
      <c r="I6">
        <v>5</v>
      </c>
      <c r="J6">
        <v>6</v>
      </c>
      <c r="K6">
        <v>6</v>
      </c>
      <c r="L6">
        <v>5</v>
      </c>
      <c r="M6">
        <v>7</v>
      </c>
      <c r="N6">
        <v>7</v>
      </c>
      <c r="O6">
        <v>6</v>
      </c>
      <c r="P6">
        <v>1</v>
      </c>
      <c r="Q6">
        <v>6</v>
      </c>
      <c r="R6">
        <v>6</v>
      </c>
      <c r="S6">
        <v>1</v>
      </c>
      <c r="T6">
        <v>1</v>
      </c>
      <c r="U6">
        <v>5</v>
      </c>
    </row>
    <row r="7" spans="2:21" ht="15" customHeight="1" x14ac:dyDescent="0.25">
      <c r="B7">
        <v>4</v>
      </c>
      <c r="C7">
        <v>5</v>
      </c>
      <c r="D7">
        <v>7</v>
      </c>
      <c r="E7">
        <v>5</v>
      </c>
      <c r="F7">
        <v>7</v>
      </c>
      <c r="G7">
        <v>6</v>
      </c>
      <c r="H7">
        <v>5</v>
      </c>
      <c r="I7">
        <v>4</v>
      </c>
      <c r="J7">
        <v>7</v>
      </c>
      <c r="K7">
        <v>7</v>
      </c>
      <c r="L7">
        <v>5</v>
      </c>
      <c r="M7">
        <v>7</v>
      </c>
      <c r="N7">
        <v>7</v>
      </c>
      <c r="O7">
        <v>7</v>
      </c>
      <c r="P7">
        <v>1</v>
      </c>
      <c r="Q7">
        <v>7</v>
      </c>
      <c r="R7">
        <v>4</v>
      </c>
      <c r="S7">
        <v>1</v>
      </c>
      <c r="T7">
        <v>1</v>
      </c>
      <c r="U7">
        <v>7</v>
      </c>
    </row>
    <row r="8" spans="2:21" ht="15" customHeight="1" x14ac:dyDescent="0.25">
      <c r="B8">
        <v>5</v>
      </c>
      <c r="C8">
        <v>6</v>
      </c>
      <c r="D8">
        <v>6</v>
      </c>
      <c r="E8">
        <v>5</v>
      </c>
      <c r="F8">
        <v>6</v>
      </c>
      <c r="G8">
        <v>5</v>
      </c>
      <c r="H8">
        <v>5</v>
      </c>
      <c r="I8">
        <v>5</v>
      </c>
      <c r="J8">
        <v>6</v>
      </c>
      <c r="K8">
        <v>6</v>
      </c>
      <c r="L8">
        <v>4</v>
      </c>
      <c r="M8">
        <v>6</v>
      </c>
      <c r="N8">
        <v>6</v>
      </c>
      <c r="O8">
        <v>5</v>
      </c>
      <c r="P8">
        <v>1</v>
      </c>
      <c r="Q8">
        <v>6</v>
      </c>
      <c r="R8">
        <v>5</v>
      </c>
      <c r="S8">
        <v>2</v>
      </c>
      <c r="T8">
        <v>1</v>
      </c>
      <c r="U8">
        <v>6</v>
      </c>
    </row>
    <row r="16" spans="2:21" x14ac:dyDescent="0.25">
      <c r="B16" s="14" t="s">
        <v>62</v>
      </c>
      <c r="C16" t="s">
        <v>98</v>
      </c>
      <c r="D16" s="14" t="s">
        <v>63</v>
      </c>
      <c r="E16" t="s">
        <v>98</v>
      </c>
      <c r="F16" s="14" t="s">
        <v>64</v>
      </c>
      <c r="H16" s="14" t="s">
        <v>65</v>
      </c>
      <c r="I16" t="s">
        <v>98</v>
      </c>
      <c r="J16" s="14" t="s">
        <v>66</v>
      </c>
      <c r="K16" t="s">
        <v>98</v>
      </c>
    </row>
    <row r="17" spans="2:11" x14ac:dyDescent="0.25">
      <c r="B17" s="14" t="s">
        <v>2</v>
      </c>
      <c r="C17">
        <f>AVERAGE(E4:E8)</f>
        <v>5.4</v>
      </c>
      <c r="D17" t="s">
        <v>0</v>
      </c>
      <c r="E17">
        <f>AVERAGE(C4:C8)</f>
        <v>5.8</v>
      </c>
      <c r="F17" t="s">
        <v>37</v>
      </c>
      <c r="G17">
        <f>AVERAGE(P4:P8)</f>
        <v>1.2</v>
      </c>
      <c r="H17" t="s">
        <v>34</v>
      </c>
      <c r="I17">
        <f>AVERAGE(M4:M8)</f>
        <v>6.2</v>
      </c>
      <c r="J17" t="s">
        <v>38</v>
      </c>
      <c r="K17">
        <f>AVERAGE(Q4:Q8)</f>
        <v>5</v>
      </c>
    </row>
    <row r="18" spans="2:11" x14ac:dyDescent="0.25">
      <c r="B18" s="14" t="s">
        <v>3</v>
      </c>
      <c r="C18">
        <f>AVERAGE(F4:F8)</f>
        <v>5.4</v>
      </c>
      <c r="D18" t="s">
        <v>1</v>
      </c>
      <c r="E18">
        <f>AVERAGE(D4:D8)</f>
        <v>6.2</v>
      </c>
      <c r="F18" t="s">
        <v>40</v>
      </c>
      <c r="G18">
        <f>AVERAGE(S4:S8)</f>
        <v>2</v>
      </c>
      <c r="H18" t="s">
        <v>35</v>
      </c>
      <c r="I18">
        <f>AVERAGE(N4:N8)</f>
        <v>6.2</v>
      </c>
      <c r="J18" t="s">
        <v>39</v>
      </c>
      <c r="K18">
        <f>AVERAGE(R4:R8)</f>
        <v>5</v>
      </c>
    </row>
    <row r="19" spans="2:11" x14ac:dyDescent="0.25">
      <c r="B19" s="14" t="s">
        <v>4</v>
      </c>
      <c r="C19">
        <f>AVERAGE(G4:G8)</f>
        <v>4.5999999999999996</v>
      </c>
      <c r="D19" t="s">
        <v>7</v>
      </c>
      <c r="E19">
        <f>AVERAGE(J4:J8)</f>
        <v>6.4</v>
      </c>
      <c r="F19" t="s">
        <v>41</v>
      </c>
      <c r="G19">
        <f>AVERAGE(T4:T8)</f>
        <v>1.6</v>
      </c>
      <c r="H19" t="s">
        <v>42</v>
      </c>
      <c r="I19">
        <f>AVERAGE(U4:U8)</f>
        <v>5.8</v>
      </c>
    </row>
    <row r="20" spans="2:11" x14ac:dyDescent="0.25">
      <c r="B20" s="14" t="s">
        <v>5</v>
      </c>
      <c r="C20">
        <f>AVERAGE(H4:H8)</f>
        <v>4.8</v>
      </c>
      <c r="D20" t="s">
        <v>8</v>
      </c>
      <c r="E20">
        <f>AVERAGE(K4:K8)</f>
        <v>6.4</v>
      </c>
      <c r="F20" t="s">
        <v>104</v>
      </c>
      <c r="G20">
        <f>SUM(G17:G19)</f>
        <v>4.8000000000000007</v>
      </c>
      <c r="J20" t="s">
        <v>104</v>
      </c>
      <c r="K20">
        <f>SUM(K17:K18)</f>
        <v>10</v>
      </c>
    </row>
    <row r="21" spans="2:11" x14ac:dyDescent="0.25">
      <c r="B21" s="14" t="s">
        <v>6</v>
      </c>
      <c r="C21">
        <f>AVERAGE(I4:I8)</f>
        <v>5.2</v>
      </c>
      <c r="F21" t="s">
        <v>97</v>
      </c>
      <c r="G21">
        <f>(21-G20)</f>
        <v>16.2</v>
      </c>
      <c r="H21" t="s">
        <v>104</v>
      </c>
      <c r="I21">
        <f>SUM(I17:I19)</f>
        <v>18.2</v>
      </c>
      <c r="J21" t="s">
        <v>99</v>
      </c>
      <c r="K21">
        <f>STDEV(K17:K18)</f>
        <v>0</v>
      </c>
    </row>
    <row r="22" spans="2:11" x14ac:dyDescent="0.25">
      <c r="B22" s="14" t="s">
        <v>9</v>
      </c>
      <c r="C22">
        <f>AVERAGE(L4:L8)</f>
        <v>3.8</v>
      </c>
      <c r="D22" t="s">
        <v>104</v>
      </c>
      <c r="E22">
        <f>SUM(E17:E20)</f>
        <v>24.799999999999997</v>
      </c>
      <c r="F22" t="s">
        <v>99</v>
      </c>
      <c r="G22">
        <f>STDEV(G17:G19)</f>
        <v>0.39999999999999852</v>
      </c>
      <c r="H22" t="s">
        <v>99</v>
      </c>
      <c r="I22">
        <f>STDEV(I17:I19)</f>
        <v>0.23094010767585052</v>
      </c>
    </row>
    <row r="23" spans="2:11" x14ac:dyDescent="0.25">
      <c r="B23" s="14" t="s">
        <v>36</v>
      </c>
      <c r="C23">
        <f>AVERAGE(O4:O8)</f>
        <v>5.4</v>
      </c>
      <c r="D23" t="s">
        <v>99</v>
      </c>
      <c r="E23">
        <f>STDEV(E17:E20)</f>
        <v>0.28284271247461928</v>
      </c>
    </row>
    <row r="25" spans="2:11" ht="15" customHeight="1" x14ac:dyDescent="0.25">
      <c r="B25" t="s">
        <v>104</v>
      </c>
      <c r="C25">
        <f>SUM(C17:C23)</f>
        <v>34.6</v>
      </c>
    </row>
    <row r="26" spans="2:11" ht="15" customHeight="1" x14ac:dyDescent="0.25">
      <c r="B26" t="s">
        <v>99</v>
      </c>
      <c r="C26">
        <f>STDEV(C17:C23)</f>
        <v>0.5968169536721224</v>
      </c>
    </row>
    <row r="28" spans="2:11" ht="15" customHeight="1" x14ac:dyDescent="0.25">
      <c r="B28" t="s">
        <v>103</v>
      </c>
      <c r="C28">
        <f>SUM(C25,E22,G21,I21,K20)</f>
        <v>103.8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31"/>
  <sheetViews>
    <sheetView workbookViewId="0"/>
  </sheetViews>
  <sheetFormatPr defaultColWidth="14.42578125" defaultRowHeight="15" customHeight="1" x14ac:dyDescent="0.25"/>
  <sheetData>
    <row r="1" spans="1:24" x14ac:dyDescent="0.25">
      <c r="A1" s="15" t="s">
        <v>67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  <c r="Q1" s="16" t="s">
        <v>83</v>
      </c>
      <c r="R1" s="15" t="s">
        <v>84</v>
      </c>
      <c r="S1" s="15" t="s">
        <v>85</v>
      </c>
      <c r="T1" s="15" t="s">
        <v>86</v>
      </c>
      <c r="U1" s="15" t="s">
        <v>87</v>
      </c>
      <c r="V1" s="15" t="s">
        <v>88</v>
      </c>
      <c r="W1" s="15" t="s">
        <v>89</v>
      </c>
      <c r="X1" s="15" t="s">
        <v>90</v>
      </c>
    </row>
    <row r="2" spans="1:24" x14ac:dyDescent="0.25">
      <c r="A2" s="17">
        <v>1</v>
      </c>
      <c r="B2" s="15" t="s">
        <v>91</v>
      </c>
      <c r="C2" s="17">
        <v>4</v>
      </c>
      <c r="D2" s="17">
        <v>4</v>
      </c>
      <c r="E2" s="17">
        <v>1</v>
      </c>
      <c r="F2" s="17">
        <v>2</v>
      </c>
      <c r="G2" s="17">
        <v>4</v>
      </c>
      <c r="H2" s="17">
        <v>4</v>
      </c>
      <c r="I2" s="17">
        <v>1</v>
      </c>
      <c r="J2" s="17">
        <v>2</v>
      </c>
      <c r="K2" s="17">
        <v>1</v>
      </c>
      <c r="L2" s="17">
        <v>3</v>
      </c>
      <c r="M2" s="17"/>
      <c r="N2" s="17">
        <v>3</v>
      </c>
      <c r="O2" s="17">
        <v>2</v>
      </c>
      <c r="P2" s="17">
        <v>4</v>
      </c>
      <c r="Q2" s="15"/>
      <c r="R2" s="17">
        <f t="shared" ref="R2:R21" si="0">SUM(D2,K2)/2</f>
        <v>2.5</v>
      </c>
      <c r="S2" s="17">
        <f t="shared" ref="S2:S21" si="1">SUM(C2,F2)/2</f>
        <v>3</v>
      </c>
      <c r="T2" s="17">
        <f t="shared" ref="T2:T21" si="2">SUM(G2,L2)/2</f>
        <v>3.5</v>
      </c>
      <c r="U2" s="17">
        <f t="shared" ref="U2:U21" si="3">SUM(H2,J2)/2</f>
        <v>3</v>
      </c>
      <c r="V2" s="17">
        <f t="shared" ref="V2:V21" si="4">SUM(N2,O2)/2</f>
        <v>2.5</v>
      </c>
      <c r="W2" s="17">
        <f t="shared" ref="W2:W21" si="5">SUM(E2,I2)/2</f>
        <v>1</v>
      </c>
      <c r="X2" s="17">
        <f t="shared" ref="X2:X21" si="6">SUM(M2,P2)/2</f>
        <v>2</v>
      </c>
    </row>
    <row r="3" spans="1:24" x14ac:dyDescent="0.25">
      <c r="A3" s="15"/>
      <c r="B3" s="15" t="s">
        <v>92</v>
      </c>
      <c r="C3" s="17">
        <v>4</v>
      </c>
      <c r="D3" s="17">
        <v>4</v>
      </c>
      <c r="E3" s="17">
        <v>0</v>
      </c>
      <c r="F3" s="17">
        <v>2</v>
      </c>
      <c r="G3" s="17">
        <v>4</v>
      </c>
      <c r="H3" s="17">
        <v>3</v>
      </c>
      <c r="I3" s="17">
        <v>1</v>
      </c>
      <c r="J3" s="17">
        <v>1</v>
      </c>
      <c r="K3" s="17">
        <v>2</v>
      </c>
      <c r="L3" s="17">
        <v>3</v>
      </c>
      <c r="M3" s="17"/>
      <c r="N3" s="17">
        <v>3</v>
      </c>
      <c r="O3" s="17">
        <v>2</v>
      </c>
      <c r="P3" s="17">
        <v>3</v>
      </c>
      <c r="Q3" s="15"/>
      <c r="R3" s="17">
        <f t="shared" si="0"/>
        <v>3</v>
      </c>
      <c r="S3" s="17">
        <f t="shared" si="1"/>
        <v>3</v>
      </c>
      <c r="T3" s="17">
        <f t="shared" si="2"/>
        <v>3.5</v>
      </c>
      <c r="U3" s="17">
        <f t="shared" si="3"/>
        <v>2</v>
      </c>
      <c r="V3" s="17">
        <f t="shared" si="4"/>
        <v>2.5</v>
      </c>
      <c r="W3" s="17">
        <f t="shared" si="5"/>
        <v>0.5</v>
      </c>
      <c r="X3" s="17">
        <f t="shared" si="6"/>
        <v>1.5</v>
      </c>
    </row>
    <row r="4" spans="1:24" x14ac:dyDescent="0.25">
      <c r="A4" s="17">
        <v>2</v>
      </c>
      <c r="B4" s="15" t="s">
        <v>93</v>
      </c>
      <c r="C4" s="17">
        <v>4</v>
      </c>
      <c r="D4" s="17">
        <v>4</v>
      </c>
      <c r="E4" s="17">
        <v>0</v>
      </c>
      <c r="F4" s="17">
        <v>4</v>
      </c>
      <c r="G4" s="17">
        <v>2</v>
      </c>
      <c r="H4" s="17">
        <v>0</v>
      </c>
      <c r="I4" s="17">
        <v>0</v>
      </c>
      <c r="J4" s="17">
        <v>0</v>
      </c>
      <c r="K4" s="17">
        <v>3</v>
      </c>
      <c r="L4" s="17">
        <v>1</v>
      </c>
      <c r="M4" s="17"/>
      <c r="N4" s="17">
        <v>1</v>
      </c>
      <c r="O4" s="17">
        <v>0</v>
      </c>
      <c r="P4" s="17">
        <v>2</v>
      </c>
      <c r="Q4" s="15"/>
      <c r="R4" s="17">
        <f t="shared" si="0"/>
        <v>3.5</v>
      </c>
      <c r="S4" s="17">
        <f t="shared" si="1"/>
        <v>4</v>
      </c>
      <c r="T4" s="17">
        <f t="shared" si="2"/>
        <v>1.5</v>
      </c>
      <c r="U4" s="17">
        <f t="shared" si="3"/>
        <v>0</v>
      </c>
      <c r="V4" s="17">
        <f t="shared" si="4"/>
        <v>0.5</v>
      </c>
      <c r="W4" s="17">
        <f t="shared" si="5"/>
        <v>0</v>
      </c>
      <c r="X4" s="17">
        <f t="shared" si="6"/>
        <v>1</v>
      </c>
    </row>
    <row r="5" spans="1:24" x14ac:dyDescent="0.25">
      <c r="A5" s="15"/>
      <c r="B5" s="15" t="s">
        <v>91</v>
      </c>
      <c r="C5" s="17">
        <v>2</v>
      </c>
      <c r="D5" s="17">
        <v>4</v>
      </c>
      <c r="E5" s="17">
        <v>0</v>
      </c>
      <c r="F5" s="17">
        <v>2</v>
      </c>
      <c r="G5" s="17">
        <v>2</v>
      </c>
      <c r="H5" s="17">
        <v>1</v>
      </c>
      <c r="I5" s="17">
        <v>0</v>
      </c>
      <c r="J5" s="17">
        <v>0</v>
      </c>
      <c r="K5" s="17">
        <v>3</v>
      </c>
      <c r="L5" s="17">
        <v>2</v>
      </c>
      <c r="M5" s="17"/>
      <c r="N5" s="17">
        <v>1</v>
      </c>
      <c r="O5" s="17">
        <v>1</v>
      </c>
      <c r="P5" s="17">
        <v>2</v>
      </c>
      <c r="Q5" s="15"/>
      <c r="R5" s="17">
        <f t="shared" si="0"/>
        <v>3.5</v>
      </c>
      <c r="S5" s="17">
        <f t="shared" si="1"/>
        <v>2</v>
      </c>
      <c r="T5" s="17">
        <f t="shared" si="2"/>
        <v>2</v>
      </c>
      <c r="U5" s="17">
        <f t="shared" si="3"/>
        <v>0.5</v>
      </c>
      <c r="V5" s="17">
        <f t="shared" si="4"/>
        <v>1</v>
      </c>
      <c r="W5" s="17">
        <f t="shared" si="5"/>
        <v>0</v>
      </c>
      <c r="X5" s="17">
        <f t="shared" si="6"/>
        <v>1</v>
      </c>
    </row>
    <row r="6" spans="1:24" x14ac:dyDescent="0.25">
      <c r="A6" s="17">
        <v>3</v>
      </c>
      <c r="B6" s="15" t="s">
        <v>91</v>
      </c>
      <c r="C6" s="17">
        <v>1</v>
      </c>
      <c r="D6" s="17">
        <v>4</v>
      </c>
      <c r="E6" s="17">
        <v>0</v>
      </c>
      <c r="F6" s="17">
        <v>3</v>
      </c>
      <c r="G6" s="17">
        <v>0</v>
      </c>
      <c r="H6" s="17">
        <v>0</v>
      </c>
      <c r="I6" s="17">
        <v>0</v>
      </c>
      <c r="J6" s="17">
        <v>0</v>
      </c>
      <c r="K6" s="17">
        <v>2</v>
      </c>
      <c r="L6" s="17">
        <v>2</v>
      </c>
      <c r="M6" s="17"/>
      <c r="N6" s="17">
        <v>2</v>
      </c>
      <c r="O6" s="17">
        <v>2</v>
      </c>
      <c r="P6" s="17">
        <v>2</v>
      </c>
      <c r="Q6" s="15"/>
      <c r="R6" s="17">
        <f t="shared" si="0"/>
        <v>3</v>
      </c>
      <c r="S6" s="17">
        <f t="shared" si="1"/>
        <v>2</v>
      </c>
      <c r="T6" s="17">
        <f t="shared" si="2"/>
        <v>1</v>
      </c>
      <c r="U6" s="17">
        <f t="shared" si="3"/>
        <v>0</v>
      </c>
      <c r="V6" s="17">
        <f t="shared" si="4"/>
        <v>2</v>
      </c>
      <c r="W6" s="17">
        <f t="shared" si="5"/>
        <v>0</v>
      </c>
      <c r="X6" s="17">
        <f t="shared" si="6"/>
        <v>1</v>
      </c>
    </row>
    <row r="7" spans="1:24" x14ac:dyDescent="0.25">
      <c r="A7" s="15"/>
      <c r="B7" s="15" t="s">
        <v>92</v>
      </c>
      <c r="C7" s="17">
        <v>2</v>
      </c>
      <c r="D7" s="17">
        <v>2</v>
      </c>
      <c r="E7" s="17">
        <v>0</v>
      </c>
      <c r="F7" s="17">
        <v>3</v>
      </c>
      <c r="G7" s="17">
        <v>0</v>
      </c>
      <c r="H7" s="17">
        <v>0</v>
      </c>
      <c r="I7" s="17">
        <v>0</v>
      </c>
      <c r="J7" s="17">
        <v>0</v>
      </c>
      <c r="K7" s="17">
        <v>2</v>
      </c>
      <c r="L7" s="17">
        <v>2</v>
      </c>
      <c r="M7" s="17"/>
      <c r="N7" s="17">
        <v>2</v>
      </c>
      <c r="O7" s="17">
        <v>1</v>
      </c>
      <c r="P7" s="17">
        <v>2</v>
      </c>
      <c r="Q7" s="15"/>
      <c r="R7" s="17">
        <f t="shared" si="0"/>
        <v>2</v>
      </c>
      <c r="S7" s="17">
        <f t="shared" si="1"/>
        <v>2.5</v>
      </c>
      <c r="T7" s="17">
        <f t="shared" si="2"/>
        <v>1</v>
      </c>
      <c r="U7" s="17">
        <f t="shared" si="3"/>
        <v>0</v>
      </c>
      <c r="V7" s="17">
        <f t="shared" si="4"/>
        <v>1.5</v>
      </c>
      <c r="W7" s="17">
        <f t="shared" si="5"/>
        <v>0</v>
      </c>
      <c r="X7" s="17">
        <f t="shared" si="6"/>
        <v>1</v>
      </c>
    </row>
    <row r="8" spans="1:24" x14ac:dyDescent="0.25">
      <c r="A8" s="17">
        <v>4</v>
      </c>
      <c r="B8" s="15" t="s">
        <v>93</v>
      </c>
      <c r="C8" s="17">
        <v>4</v>
      </c>
      <c r="D8" s="17">
        <v>4</v>
      </c>
      <c r="E8" s="17">
        <v>0</v>
      </c>
      <c r="F8" s="17">
        <v>4</v>
      </c>
      <c r="G8" s="17">
        <v>0</v>
      </c>
      <c r="H8" s="17">
        <v>0</v>
      </c>
      <c r="I8" s="17">
        <v>0</v>
      </c>
      <c r="J8" s="17">
        <v>0</v>
      </c>
      <c r="K8" s="17">
        <v>4</v>
      </c>
      <c r="L8" s="17">
        <v>3</v>
      </c>
      <c r="M8" s="17"/>
      <c r="N8" s="17">
        <v>2</v>
      </c>
      <c r="O8" s="17">
        <v>0</v>
      </c>
      <c r="P8" s="17">
        <v>4</v>
      </c>
      <c r="Q8" s="15"/>
      <c r="R8" s="17">
        <f t="shared" si="0"/>
        <v>4</v>
      </c>
      <c r="S8" s="17">
        <f t="shared" si="1"/>
        <v>4</v>
      </c>
      <c r="T8" s="17">
        <f t="shared" si="2"/>
        <v>1.5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2</v>
      </c>
    </row>
    <row r="9" spans="1:24" x14ac:dyDescent="0.25">
      <c r="A9" s="15"/>
      <c r="B9" s="15" t="s">
        <v>91</v>
      </c>
      <c r="C9" s="17">
        <v>4</v>
      </c>
      <c r="D9" s="17">
        <v>4</v>
      </c>
      <c r="E9" s="17">
        <v>0</v>
      </c>
      <c r="F9" s="17">
        <v>4</v>
      </c>
      <c r="G9" s="17">
        <v>3</v>
      </c>
      <c r="H9" s="17">
        <v>0</v>
      </c>
      <c r="I9" s="17">
        <v>0</v>
      </c>
      <c r="J9" s="17">
        <v>0</v>
      </c>
      <c r="K9" s="17">
        <v>4</v>
      </c>
      <c r="L9" s="17">
        <v>3</v>
      </c>
      <c r="M9" s="17"/>
      <c r="N9" s="17">
        <v>2</v>
      </c>
      <c r="O9" s="17">
        <v>2</v>
      </c>
      <c r="P9" s="17">
        <v>4</v>
      </c>
      <c r="Q9" s="15"/>
      <c r="R9" s="17">
        <f t="shared" si="0"/>
        <v>4</v>
      </c>
      <c r="S9" s="17">
        <f t="shared" si="1"/>
        <v>4</v>
      </c>
      <c r="T9" s="17">
        <f t="shared" si="2"/>
        <v>3</v>
      </c>
      <c r="U9" s="17">
        <f t="shared" si="3"/>
        <v>0</v>
      </c>
      <c r="V9" s="17">
        <f t="shared" si="4"/>
        <v>2</v>
      </c>
      <c r="W9" s="17">
        <f t="shared" si="5"/>
        <v>0</v>
      </c>
      <c r="X9" s="17">
        <f t="shared" si="6"/>
        <v>2</v>
      </c>
    </row>
    <row r="10" spans="1:24" x14ac:dyDescent="0.25">
      <c r="A10" s="17">
        <v>5</v>
      </c>
      <c r="B10" s="15" t="s">
        <v>91</v>
      </c>
      <c r="C10" s="17">
        <v>4</v>
      </c>
      <c r="D10" s="17">
        <v>4</v>
      </c>
      <c r="E10" s="17">
        <v>0</v>
      </c>
      <c r="F10" s="17">
        <v>4</v>
      </c>
      <c r="G10" s="17">
        <v>4</v>
      </c>
      <c r="H10" s="17">
        <v>0</v>
      </c>
      <c r="I10" s="17">
        <v>1</v>
      </c>
      <c r="J10" s="17">
        <v>0</v>
      </c>
      <c r="K10" s="17">
        <v>2</v>
      </c>
      <c r="L10" s="17">
        <v>4</v>
      </c>
      <c r="M10" s="17"/>
      <c r="N10" s="17">
        <v>4</v>
      </c>
      <c r="O10" s="17">
        <v>4</v>
      </c>
      <c r="P10" s="17">
        <v>2</v>
      </c>
      <c r="Q10" s="15"/>
      <c r="R10" s="17">
        <f t="shared" si="0"/>
        <v>3</v>
      </c>
      <c r="S10" s="17">
        <f t="shared" si="1"/>
        <v>4</v>
      </c>
      <c r="T10" s="17">
        <f t="shared" si="2"/>
        <v>4</v>
      </c>
      <c r="U10" s="17">
        <f t="shared" si="3"/>
        <v>0</v>
      </c>
      <c r="V10" s="17">
        <f t="shared" si="4"/>
        <v>4</v>
      </c>
      <c r="W10" s="17">
        <f t="shared" si="5"/>
        <v>0.5</v>
      </c>
      <c r="X10" s="17">
        <f t="shared" si="6"/>
        <v>1</v>
      </c>
    </row>
    <row r="11" spans="1:24" x14ac:dyDescent="0.25">
      <c r="A11" s="15"/>
      <c r="B11" s="15" t="s">
        <v>92</v>
      </c>
      <c r="C11" s="17">
        <v>4</v>
      </c>
      <c r="D11" s="17">
        <v>4</v>
      </c>
      <c r="E11" s="17">
        <v>0</v>
      </c>
      <c r="F11" s="17">
        <v>4</v>
      </c>
      <c r="G11" s="17">
        <v>4</v>
      </c>
      <c r="H11" s="17">
        <v>0</v>
      </c>
      <c r="I11" s="17">
        <v>0</v>
      </c>
      <c r="J11" s="17">
        <v>0</v>
      </c>
      <c r="K11" s="17">
        <v>4</v>
      </c>
      <c r="L11" s="17">
        <v>4</v>
      </c>
      <c r="M11" s="17"/>
      <c r="N11" s="17">
        <v>3</v>
      </c>
      <c r="O11" s="17">
        <v>4</v>
      </c>
      <c r="P11" s="17">
        <v>3</v>
      </c>
      <c r="Q11" s="15"/>
      <c r="R11" s="17">
        <f t="shared" si="0"/>
        <v>4</v>
      </c>
      <c r="S11" s="17">
        <f t="shared" si="1"/>
        <v>4</v>
      </c>
      <c r="T11" s="17">
        <f t="shared" si="2"/>
        <v>4</v>
      </c>
      <c r="U11" s="17">
        <f t="shared" si="3"/>
        <v>0</v>
      </c>
      <c r="V11" s="17">
        <f t="shared" si="4"/>
        <v>3.5</v>
      </c>
      <c r="W11" s="17">
        <f t="shared" si="5"/>
        <v>0</v>
      </c>
      <c r="X11" s="17">
        <f t="shared" si="6"/>
        <v>1.5</v>
      </c>
    </row>
    <row r="12" spans="1:24" x14ac:dyDescent="0.25">
      <c r="A12" s="17">
        <v>6</v>
      </c>
      <c r="B12" s="15" t="s">
        <v>93</v>
      </c>
      <c r="C12" s="17">
        <v>3</v>
      </c>
      <c r="D12" s="17">
        <v>4</v>
      </c>
      <c r="E12" s="17">
        <v>1</v>
      </c>
      <c r="F12" s="17">
        <v>4</v>
      </c>
      <c r="G12" s="17">
        <v>4</v>
      </c>
      <c r="H12" s="17">
        <v>1</v>
      </c>
      <c r="I12" s="17">
        <v>0</v>
      </c>
      <c r="J12" s="17">
        <v>0</v>
      </c>
      <c r="K12" s="17">
        <v>3</v>
      </c>
      <c r="L12" s="17">
        <v>4</v>
      </c>
      <c r="M12" s="17"/>
      <c r="N12" s="17">
        <v>3</v>
      </c>
      <c r="O12" s="17">
        <v>1</v>
      </c>
      <c r="P12" s="17">
        <v>4</v>
      </c>
      <c r="Q12" s="15"/>
      <c r="R12" s="17">
        <f t="shared" si="0"/>
        <v>3.5</v>
      </c>
      <c r="S12" s="17">
        <f t="shared" si="1"/>
        <v>3.5</v>
      </c>
      <c r="T12" s="17">
        <f t="shared" si="2"/>
        <v>4</v>
      </c>
      <c r="U12" s="17">
        <f t="shared" si="3"/>
        <v>0.5</v>
      </c>
      <c r="V12" s="17">
        <f t="shared" si="4"/>
        <v>2</v>
      </c>
      <c r="W12" s="17">
        <f t="shared" si="5"/>
        <v>0.5</v>
      </c>
      <c r="X12" s="17">
        <f t="shared" si="6"/>
        <v>2</v>
      </c>
    </row>
    <row r="13" spans="1:24" x14ac:dyDescent="0.25">
      <c r="A13" s="15"/>
      <c r="B13" s="15" t="s">
        <v>91</v>
      </c>
      <c r="C13" s="17">
        <v>2</v>
      </c>
      <c r="D13" s="17">
        <v>4</v>
      </c>
      <c r="E13" s="17">
        <v>0</v>
      </c>
      <c r="F13" s="17">
        <v>4</v>
      </c>
      <c r="G13" s="17">
        <v>4</v>
      </c>
      <c r="H13" s="17">
        <v>0</v>
      </c>
      <c r="I13" s="17">
        <v>0</v>
      </c>
      <c r="J13" s="17">
        <v>0</v>
      </c>
      <c r="K13" s="17">
        <v>3</v>
      </c>
      <c r="L13" s="17">
        <v>4</v>
      </c>
      <c r="M13" s="17"/>
      <c r="N13" s="17">
        <v>3</v>
      </c>
      <c r="O13" s="17">
        <v>2</v>
      </c>
      <c r="P13" s="17">
        <v>4</v>
      </c>
      <c r="Q13" s="15"/>
      <c r="R13" s="17">
        <f t="shared" si="0"/>
        <v>3.5</v>
      </c>
      <c r="S13" s="17">
        <f t="shared" si="1"/>
        <v>3</v>
      </c>
      <c r="T13" s="17">
        <f t="shared" si="2"/>
        <v>4</v>
      </c>
      <c r="U13" s="17">
        <f t="shared" si="3"/>
        <v>0</v>
      </c>
      <c r="V13" s="17">
        <f t="shared" si="4"/>
        <v>2.5</v>
      </c>
      <c r="W13" s="17">
        <f t="shared" si="5"/>
        <v>0</v>
      </c>
      <c r="X13" s="17">
        <f t="shared" si="6"/>
        <v>2</v>
      </c>
    </row>
    <row r="14" spans="1:24" x14ac:dyDescent="0.25">
      <c r="A14" s="17">
        <v>7</v>
      </c>
      <c r="B14" s="15" t="s">
        <v>91</v>
      </c>
      <c r="C14" s="17">
        <v>2</v>
      </c>
      <c r="D14" s="17">
        <v>3</v>
      </c>
      <c r="E14" s="17">
        <v>1</v>
      </c>
      <c r="F14" s="17">
        <v>2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/>
      <c r="N14" s="17">
        <v>3</v>
      </c>
      <c r="O14" s="17">
        <v>1</v>
      </c>
      <c r="P14" s="17">
        <v>3</v>
      </c>
      <c r="Q14" s="15"/>
      <c r="R14" s="17">
        <f t="shared" si="0"/>
        <v>2</v>
      </c>
      <c r="S14" s="17">
        <f t="shared" si="1"/>
        <v>2</v>
      </c>
      <c r="T14" s="17">
        <f t="shared" si="2"/>
        <v>1</v>
      </c>
      <c r="U14" s="17">
        <f t="shared" si="3"/>
        <v>1</v>
      </c>
      <c r="V14" s="17">
        <f t="shared" si="4"/>
        <v>2</v>
      </c>
      <c r="W14" s="17">
        <f t="shared" si="5"/>
        <v>1</v>
      </c>
      <c r="X14" s="17">
        <f t="shared" si="6"/>
        <v>1.5</v>
      </c>
    </row>
    <row r="15" spans="1:24" x14ac:dyDescent="0.25">
      <c r="A15" s="15"/>
      <c r="B15" s="15" t="s">
        <v>92</v>
      </c>
      <c r="C15" s="17">
        <v>2</v>
      </c>
      <c r="D15" s="17">
        <v>3</v>
      </c>
      <c r="E15" s="17">
        <v>1</v>
      </c>
      <c r="F15" s="17">
        <v>3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/>
      <c r="N15" s="17">
        <v>3</v>
      </c>
      <c r="O15" s="17">
        <v>1</v>
      </c>
      <c r="P15" s="17">
        <v>3</v>
      </c>
      <c r="Q15" s="15"/>
      <c r="R15" s="17">
        <f t="shared" si="0"/>
        <v>2</v>
      </c>
      <c r="S15" s="17">
        <f t="shared" si="1"/>
        <v>2.5</v>
      </c>
      <c r="T15" s="17">
        <f t="shared" si="2"/>
        <v>1</v>
      </c>
      <c r="U15" s="17">
        <f t="shared" si="3"/>
        <v>1</v>
      </c>
      <c r="V15" s="17">
        <f t="shared" si="4"/>
        <v>2</v>
      </c>
      <c r="W15" s="17">
        <f t="shared" si="5"/>
        <v>1</v>
      </c>
      <c r="X15" s="17">
        <f t="shared" si="6"/>
        <v>1.5</v>
      </c>
    </row>
    <row r="16" spans="1:24" x14ac:dyDescent="0.25">
      <c r="A16" s="17">
        <v>8</v>
      </c>
      <c r="B16" s="15" t="s">
        <v>93</v>
      </c>
      <c r="C16" s="17">
        <v>4</v>
      </c>
      <c r="D16" s="17">
        <v>4</v>
      </c>
      <c r="E16" s="17">
        <v>0</v>
      </c>
      <c r="F16" s="17">
        <v>3</v>
      </c>
      <c r="G16" s="17">
        <v>4</v>
      </c>
      <c r="H16" s="17">
        <v>4</v>
      </c>
      <c r="I16" s="17">
        <v>0</v>
      </c>
      <c r="J16" s="17">
        <v>0</v>
      </c>
      <c r="K16" s="17">
        <v>2</v>
      </c>
      <c r="L16" s="17">
        <v>4</v>
      </c>
      <c r="M16" s="17"/>
      <c r="N16" s="17">
        <v>3</v>
      </c>
      <c r="O16" s="17">
        <v>1</v>
      </c>
      <c r="P16" s="17">
        <v>2</v>
      </c>
      <c r="Q16" s="15"/>
      <c r="R16" s="17">
        <f t="shared" si="0"/>
        <v>3</v>
      </c>
      <c r="S16" s="17">
        <f t="shared" si="1"/>
        <v>3.5</v>
      </c>
      <c r="T16" s="17">
        <f t="shared" si="2"/>
        <v>4</v>
      </c>
      <c r="U16" s="17">
        <f t="shared" si="3"/>
        <v>2</v>
      </c>
      <c r="V16" s="17">
        <f t="shared" si="4"/>
        <v>2</v>
      </c>
      <c r="W16" s="17">
        <f t="shared" si="5"/>
        <v>0</v>
      </c>
      <c r="X16" s="17">
        <f t="shared" si="6"/>
        <v>1</v>
      </c>
    </row>
    <row r="17" spans="1:24" x14ac:dyDescent="0.25">
      <c r="A17" s="15"/>
      <c r="B17" s="15" t="s">
        <v>91</v>
      </c>
      <c r="C17" s="17">
        <v>4</v>
      </c>
      <c r="D17" s="17">
        <v>4</v>
      </c>
      <c r="E17" s="17">
        <v>0</v>
      </c>
      <c r="F17" s="17">
        <v>4</v>
      </c>
      <c r="G17" s="17">
        <v>4</v>
      </c>
      <c r="H17" s="17">
        <v>0</v>
      </c>
      <c r="I17" s="17">
        <v>0</v>
      </c>
      <c r="J17" s="17">
        <v>0</v>
      </c>
      <c r="K17" s="17">
        <v>4</v>
      </c>
      <c r="L17" s="17">
        <v>4</v>
      </c>
      <c r="M17" s="17"/>
      <c r="N17" s="17">
        <v>2</v>
      </c>
      <c r="O17" s="17">
        <v>2</v>
      </c>
      <c r="P17" s="17">
        <v>3</v>
      </c>
      <c r="Q17" s="15"/>
      <c r="R17" s="17">
        <f t="shared" si="0"/>
        <v>4</v>
      </c>
      <c r="S17" s="17">
        <f t="shared" si="1"/>
        <v>4</v>
      </c>
      <c r="T17" s="17">
        <f t="shared" si="2"/>
        <v>4</v>
      </c>
      <c r="U17" s="17">
        <f t="shared" si="3"/>
        <v>0</v>
      </c>
      <c r="V17" s="17">
        <f t="shared" si="4"/>
        <v>2</v>
      </c>
      <c r="W17" s="17">
        <f t="shared" si="5"/>
        <v>0</v>
      </c>
      <c r="X17" s="17">
        <f t="shared" si="6"/>
        <v>1.5</v>
      </c>
    </row>
    <row r="18" spans="1:24" x14ac:dyDescent="0.25">
      <c r="A18" s="17">
        <v>9</v>
      </c>
      <c r="B18" s="15" t="s">
        <v>91</v>
      </c>
      <c r="C18" s="17">
        <v>3</v>
      </c>
      <c r="D18" s="17">
        <v>4</v>
      </c>
      <c r="E18" s="17">
        <v>1</v>
      </c>
      <c r="F18" s="17">
        <v>3</v>
      </c>
      <c r="G18" s="17">
        <v>3</v>
      </c>
      <c r="H18" s="17">
        <v>1</v>
      </c>
      <c r="I18" s="17">
        <v>1</v>
      </c>
      <c r="J18" s="17">
        <v>1</v>
      </c>
      <c r="K18" s="17">
        <v>4</v>
      </c>
      <c r="L18" s="17">
        <v>3</v>
      </c>
      <c r="M18" s="17"/>
      <c r="N18" s="17">
        <v>1</v>
      </c>
      <c r="O18" s="17">
        <v>0</v>
      </c>
      <c r="P18" s="17">
        <v>3</v>
      </c>
      <c r="Q18" s="15"/>
      <c r="R18" s="17">
        <f t="shared" si="0"/>
        <v>4</v>
      </c>
      <c r="S18" s="17">
        <f t="shared" si="1"/>
        <v>3</v>
      </c>
      <c r="T18" s="17">
        <f t="shared" si="2"/>
        <v>3</v>
      </c>
      <c r="U18" s="17">
        <f t="shared" si="3"/>
        <v>1</v>
      </c>
      <c r="V18" s="17">
        <f t="shared" si="4"/>
        <v>0.5</v>
      </c>
      <c r="W18" s="17">
        <f t="shared" si="5"/>
        <v>1</v>
      </c>
      <c r="X18" s="17">
        <f t="shared" si="6"/>
        <v>1.5</v>
      </c>
    </row>
    <row r="19" spans="1:24" x14ac:dyDescent="0.25">
      <c r="A19" s="15"/>
      <c r="B19" s="15" t="s">
        <v>92</v>
      </c>
      <c r="C19" s="17">
        <v>3</v>
      </c>
      <c r="D19" s="17">
        <v>3</v>
      </c>
      <c r="E19" s="17">
        <v>3</v>
      </c>
      <c r="F19" s="17">
        <v>1</v>
      </c>
      <c r="G19" s="17">
        <v>1</v>
      </c>
      <c r="H19" s="17">
        <v>3</v>
      </c>
      <c r="I19" s="17">
        <v>1</v>
      </c>
      <c r="J19" s="17">
        <v>1</v>
      </c>
      <c r="K19" s="17">
        <v>3</v>
      </c>
      <c r="L19" s="17">
        <v>2</v>
      </c>
      <c r="M19" s="17"/>
      <c r="N19" s="17">
        <v>1</v>
      </c>
      <c r="O19" s="17">
        <v>1</v>
      </c>
      <c r="P19" s="17">
        <v>3</v>
      </c>
      <c r="Q19" s="15"/>
      <c r="R19" s="17">
        <f t="shared" si="0"/>
        <v>3</v>
      </c>
      <c r="S19" s="17">
        <f t="shared" si="1"/>
        <v>2</v>
      </c>
      <c r="T19" s="17">
        <f t="shared" si="2"/>
        <v>1.5</v>
      </c>
      <c r="U19" s="17">
        <f t="shared" si="3"/>
        <v>2</v>
      </c>
      <c r="V19" s="17">
        <f t="shared" si="4"/>
        <v>1</v>
      </c>
      <c r="W19" s="17">
        <f t="shared" si="5"/>
        <v>2</v>
      </c>
      <c r="X19" s="17">
        <f t="shared" si="6"/>
        <v>1.5</v>
      </c>
    </row>
    <row r="20" spans="1:24" x14ac:dyDescent="0.25">
      <c r="A20" s="17">
        <v>10</v>
      </c>
      <c r="B20" s="15" t="s">
        <v>93</v>
      </c>
      <c r="C20" s="17">
        <v>3</v>
      </c>
      <c r="D20" s="17">
        <v>4</v>
      </c>
      <c r="E20" s="17">
        <v>1</v>
      </c>
      <c r="F20" s="17">
        <v>4</v>
      </c>
      <c r="G20" s="17">
        <v>4</v>
      </c>
      <c r="H20" s="17">
        <v>0</v>
      </c>
      <c r="I20" s="17">
        <v>0</v>
      </c>
      <c r="J20" s="17">
        <v>0</v>
      </c>
      <c r="K20" s="17">
        <v>2</v>
      </c>
      <c r="L20" s="17">
        <v>3</v>
      </c>
      <c r="M20" s="17"/>
      <c r="N20" s="17">
        <v>3</v>
      </c>
      <c r="O20" s="17">
        <v>1</v>
      </c>
      <c r="P20" s="17">
        <v>4</v>
      </c>
      <c r="Q20" s="15"/>
      <c r="R20" s="17">
        <f t="shared" si="0"/>
        <v>3</v>
      </c>
      <c r="S20" s="17">
        <f t="shared" si="1"/>
        <v>3.5</v>
      </c>
      <c r="T20" s="17">
        <f t="shared" si="2"/>
        <v>3.5</v>
      </c>
      <c r="U20" s="17">
        <f t="shared" si="3"/>
        <v>0</v>
      </c>
      <c r="V20" s="17">
        <f t="shared" si="4"/>
        <v>2</v>
      </c>
      <c r="W20" s="17">
        <f t="shared" si="5"/>
        <v>0.5</v>
      </c>
      <c r="X20" s="17">
        <f t="shared" si="6"/>
        <v>2</v>
      </c>
    </row>
    <row r="21" spans="1:24" x14ac:dyDescent="0.25">
      <c r="A21" s="15"/>
      <c r="B21" s="15" t="s">
        <v>91</v>
      </c>
      <c r="C21" s="17">
        <v>3</v>
      </c>
      <c r="D21" s="17">
        <v>3</v>
      </c>
      <c r="E21" s="17">
        <v>2</v>
      </c>
      <c r="F21" s="17">
        <v>3</v>
      </c>
      <c r="G21" s="17">
        <v>4</v>
      </c>
      <c r="H21" s="17">
        <v>1</v>
      </c>
      <c r="I21" s="17">
        <v>1</v>
      </c>
      <c r="J21" s="17">
        <v>3</v>
      </c>
      <c r="K21" s="17">
        <v>3</v>
      </c>
      <c r="L21" s="17">
        <v>4</v>
      </c>
      <c r="M21" s="17"/>
      <c r="N21" s="17">
        <v>2</v>
      </c>
      <c r="O21" s="17">
        <v>1</v>
      </c>
      <c r="P21" s="17">
        <v>2</v>
      </c>
      <c r="Q21" s="15"/>
      <c r="R21" s="17">
        <f t="shared" si="0"/>
        <v>3</v>
      </c>
      <c r="S21" s="17">
        <f t="shared" si="1"/>
        <v>3</v>
      </c>
      <c r="T21" s="17">
        <f t="shared" si="2"/>
        <v>4</v>
      </c>
      <c r="U21" s="17">
        <f t="shared" si="3"/>
        <v>2</v>
      </c>
      <c r="V21" s="17">
        <f t="shared" si="4"/>
        <v>1.5</v>
      </c>
      <c r="W21" s="17">
        <f t="shared" si="5"/>
        <v>1.5</v>
      </c>
      <c r="X21" s="17">
        <f t="shared" si="6"/>
        <v>1</v>
      </c>
    </row>
    <row r="22" spans="1:24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6" t="s">
        <v>94</v>
      </c>
      <c r="D26" s="15" t="s">
        <v>84</v>
      </c>
      <c r="E26" s="15" t="s">
        <v>85</v>
      </c>
      <c r="F26" s="15" t="s">
        <v>86</v>
      </c>
      <c r="G26" s="15" t="s">
        <v>87</v>
      </c>
      <c r="H26" s="15" t="s">
        <v>88</v>
      </c>
      <c r="I26" s="15" t="s">
        <v>89</v>
      </c>
      <c r="J26" s="15" t="s">
        <v>90</v>
      </c>
      <c r="K26" s="15"/>
      <c r="L26" s="15"/>
      <c r="M26" s="15"/>
      <c r="N26" s="15"/>
      <c r="O26" s="15"/>
      <c r="P26" s="15"/>
      <c r="Q26" s="16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7">
        <f t="shared" ref="D27:J27" si="7">SUM(R2,R5,R6,R9,R10,R13,R14,R17,R18,R21)/10</f>
        <v>3.25</v>
      </c>
      <c r="E27" s="17">
        <f t="shared" si="7"/>
        <v>3</v>
      </c>
      <c r="F27" s="17">
        <f t="shared" si="7"/>
        <v>2.95</v>
      </c>
      <c r="G27" s="17">
        <f t="shared" si="7"/>
        <v>0.75</v>
      </c>
      <c r="H27" s="17">
        <f t="shared" si="7"/>
        <v>2</v>
      </c>
      <c r="I27" s="17">
        <f t="shared" si="7"/>
        <v>0.5</v>
      </c>
      <c r="J27" s="17">
        <f t="shared" si="7"/>
        <v>1.45</v>
      </c>
      <c r="K27" s="15"/>
      <c r="L27" s="15"/>
      <c r="M27" s="15"/>
      <c r="N27" s="15"/>
      <c r="O27" s="15"/>
      <c r="P27" s="15"/>
      <c r="Q27" s="15"/>
      <c r="R27" s="17"/>
      <c r="S27" s="17"/>
      <c r="T27" s="17"/>
      <c r="U27" s="17"/>
      <c r="V27" s="17"/>
      <c r="W27" s="17"/>
      <c r="X27" s="17"/>
    </row>
    <row r="28" spans="1:24" ht="15" customHeight="1" x14ac:dyDescent="0.4">
      <c r="A28" s="15"/>
      <c r="B28" s="15"/>
      <c r="C28" s="15"/>
      <c r="D28" s="15"/>
      <c r="E28" s="15"/>
      <c r="F28" s="15"/>
      <c r="G28" s="15"/>
      <c r="H28" s="15"/>
      <c r="I28" s="15"/>
      <c r="J28" s="18">
        <f>SUM(X27,X30,X31,X34,X35,X38,X39,X42,X43)/10</f>
        <v>0</v>
      </c>
      <c r="K28" s="15"/>
      <c r="L28" s="15"/>
      <c r="M28" s="15"/>
      <c r="N28" s="15"/>
      <c r="O28" s="15"/>
      <c r="P28" s="15"/>
      <c r="Q28" s="15"/>
      <c r="R28" s="17"/>
      <c r="S28" s="17"/>
      <c r="T28" s="17"/>
      <c r="U28" s="17"/>
      <c r="V28" s="17"/>
      <c r="W28" s="17"/>
      <c r="X28" s="17"/>
    </row>
    <row r="29" spans="1:24" x14ac:dyDescent="0.25">
      <c r="A29" s="15"/>
      <c r="B29" s="15"/>
      <c r="C29" s="16" t="s">
        <v>95</v>
      </c>
      <c r="D29" s="15" t="s">
        <v>84</v>
      </c>
      <c r="E29" s="15" t="s">
        <v>85</v>
      </c>
      <c r="F29" s="15" t="s">
        <v>86</v>
      </c>
      <c r="G29" s="15" t="s">
        <v>87</v>
      </c>
      <c r="H29" s="15" t="s">
        <v>88</v>
      </c>
      <c r="I29" s="15" t="s">
        <v>89</v>
      </c>
      <c r="J29" s="15" t="s">
        <v>90</v>
      </c>
      <c r="K29" s="15"/>
      <c r="L29" s="15"/>
      <c r="M29" s="15"/>
      <c r="N29" s="15"/>
      <c r="O29" s="15"/>
      <c r="P29" s="15"/>
      <c r="Q29" s="15"/>
      <c r="R29" s="17"/>
      <c r="S29" s="17"/>
      <c r="T29" s="17"/>
      <c r="U29" s="17"/>
      <c r="V29" s="17"/>
      <c r="W29" s="17"/>
      <c r="X29" s="17"/>
    </row>
    <row r="30" spans="1:24" x14ac:dyDescent="0.25">
      <c r="A30" s="15"/>
      <c r="B30" s="15"/>
      <c r="C30" s="15"/>
      <c r="D30" s="17">
        <f t="shared" ref="D30:J30" si="8">SUM(R3,R4,R7,R8,R11,R12,R15,R16,R19,R20)/10</f>
        <v>3.1</v>
      </c>
      <c r="E30" s="17">
        <f t="shared" si="8"/>
        <v>3.25</v>
      </c>
      <c r="F30" s="17">
        <f t="shared" si="8"/>
        <v>2.5499999999999998</v>
      </c>
      <c r="G30" s="17">
        <f t="shared" si="8"/>
        <v>0.75</v>
      </c>
      <c r="H30" s="17">
        <f t="shared" si="8"/>
        <v>1.8</v>
      </c>
      <c r="I30" s="17">
        <f t="shared" si="8"/>
        <v>0.45</v>
      </c>
      <c r="J30" s="17">
        <f t="shared" si="8"/>
        <v>1.5</v>
      </c>
      <c r="K30" s="15"/>
      <c r="L30" s="15"/>
      <c r="M30" s="15"/>
      <c r="N30" s="15"/>
      <c r="O30" s="15"/>
      <c r="P30" s="15"/>
      <c r="Q30" s="15"/>
      <c r="R30" s="17"/>
      <c r="S30" s="17"/>
      <c r="T30" s="17"/>
      <c r="U30" s="17"/>
      <c r="V30" s="17"/>
      <c r="W30" s="17"/>
      <c r="X30" s="17"/>
    </row>
    <row r="31" spans="1:24" ht="15" customHeight="1" x14ac:dyDescent="0.4">
      <c r="A31" s="15"/>
      <c r="B31" s="15"/>
      <c r="C31" s="15"/>
      <c r="D31" s="15"/>
      <c r="E31" s="15"/>
      <c r="F31" s="15"/>
      <c r="G31" s="15"/>
      <c r="H31" s="15"/>
      <c r="I31" s="15"/>
      <c r="J31" s="18">
        <f>SUM(X28,X29,X32,X33,X36,X37,X40,X41,X44,X45)/10</f>
        <v>0</v>
      </c>
      <c r="K31" s="15"/>
      <c r="L31" s="15"/>
      <c r="M31" s="15"/>
      <c r="N31" s="15"/>
      <c r="O31" s="15"/>
      <c r="P31" s="15"/>
      <c r="Q31" s="15"/>
      <c r="R31" s="17"/>
      <c r="S31" s="17"/>
      <c r="T31" s="17"/>
      <c r="U31" s="17"/>
      <c r="V31" s="17"/>
      <c r="W31" s="17"/>
      <c r="X3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 visualization sample</vt:lpstr>
      <vt:lpstr>SUS_Score_sample</vt:lpstr>
      <vt:lpstr>TLX sample</vt:lpstr>
      <vt:lpstr>PQ</vt:lpstr>
      <vt:lpstr>GEQ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joffre uribe</dc:creator>
  <cp:lastModifiedBy>Ehren</cp:lastModifiedBy>
  <dcterms:created xsi:type="dcterms:W3CDTF">2020-07-09T18:19:24Z</dcterms:created>
  <dcterms:modified xsi:type="dcterms:W3CDTF">2023-03-20T03:19:08Z</dcterms:modified>
</cp:coreProperties>
</file>