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lce\Documents\Cursos DIO\curso Excell -Dio\Fundos imobiliários\"/>
    </mc:Choice>
  </mc:AlternateContent>
  <bookViews>
    <workbookView xWindow="0" yWindow="0" windowWidth="28800" windowHeight="12330"/>
  </bookViews>
  <sheets>
    <sheet name="PLAY_INVEST" sheetId="1" r:id="rId1"/>
    <sheet name="Play_invest_apoio" sheetId="2" r:id="rId2"/>
  </sheets>
  <definedNames>
    <definedName name="aporte">PLAY_INVEST!$D$15</definedName>
    <definedName name="qtd_anos">PLAY_INVEST!$D$16</definedName>
    <definedName name="redimento_carteira">PLAY_INVEST!$D$11</definedName>
    <definedName name="taxa_mensal">PLAY_INVEST!$D$17</definedName>
    <definedName name="Z_516B07DF_C3D3_4FF6_87EB_640347C98EA5_.wvu.Cols" localSheetId="0" hidden="1">PLAY_INVEST!$J:$XFD</definedName>
  </definedNames>
  <calcPr calcId="162913"/>
  <customWorkbookViews>
    <customWorkbookView name="Dulce - Modo de exibição pessoal" guid="{516B07DF-C3D3-4FF6-87EB-640347C98EA5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G6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D31" i="1"/>
  <c r="D34" i="1" l="1"/>
  <c r="D37" i="1"/>
  <c r="D36" i="1"/>
  <c r="D38" i="1"/>
  <c r="D35" i="1"/>
  <c r="D39" i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</calcChain>
</file>

<file path=xl/sharedStrings.xml><?xml version="1.0" encoding="utf-8"?>
<sst xmlns="http://schemas.openxmlformats.org/spreadsheetml/2006/main" count="71" uniqueCount="37">
  <si>
    <t>investimento mensal</t>
  </si>
  <si>
    <t>Quanto investir por mês?</t>
  </si>
  <si>
    <t>Por Quantos Anos?</t>
  </si>
  <si>
    <t>Taxa de rendimento mensal:</t>
  </si>
  <si>
    <t>Qual o patrimônio acumulado?</t>
  </si>
  <si>
    <t>Quanto de dividendos mensais?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</si>
  <si>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</si>
  <si>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</si>
  <si>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</si>
  <si>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</si>
  <si>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</si>
  <si>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</si>
  <si>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Configurações</t>
  </si>
  <si>
    <t>rendimento carteira</t>
  </si>
  <si>
    <t>Salário</t>
  </si>
  <si>
    <t>Sugestão investimento</t>
  </si>
  <si>
    <t>Dividendo</t>
  </si>
  <si>
    <t>Perfil</t>
  </si>
  <si>
    <t>Agressivo</t>
  </si>
  <si>
    <t>VALOR A SER INVESTIDO POR MÈS</t>
  </si>
  <si>
    <t>TIPO DE FII</t>
  </si>
  <si>
    <t>Percentual Sugerido</t>
  </si>
  <si>
    <t>PAPEL</t>
  </si>
  <si>
    <t>TIJOLO</t>
  </si>
  <si>
    <t>HIBRIDOS</t>
  </si>
  <si>
    <t>FOFs</t>
  </si>
  <si>
    <t>DESENVOLVIMENTO</t>
  </si>
  <si>
    <t>HOTELARIAS</t>
  </si>
  <si>
    <t>tipo de FII</t>
  </si>
  <si>
    <t>Conservador</t>
  </si>
  <si>
    <t>PERFIL</t>
  </si>
  <si>
    <t>Percentual</t>
  </si>
  <si>
    <t>CHAVE</t>
  </si>
  <si>
    <t>Moderado</t>
  </si>
  <si>
    <t>moderado-TIJOLO</t>
  </si>
  <si>
    <t>Valores</t>
  </si>
  <si>
    <t>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</si>
</sst>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164" formatCode="0.000%"/>
    <numFmt numFmtId="165" formatCode="&quot;R$&quot;\ #,##0.00"/>
    <numFmt numFmtId="166" formatCode="&quot;R$&quot;\ #,##0.000;[Red]\-&quot;R$&quot;\ 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indexed="6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2" fillId="2" borderId="9" xfId="0" applyFont="1" applyFill="1" applyBorder="1"/>
    <xf numFmtId="8" fontId="0" fillId="3" borderId="4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8" fontId="0" fillId="4" borderId="11" xfId="0" applyNumberFormat="1" applyFill="1" applyBorder="1" applyAlignment="1">
      <alignment horizontal="center"/>
    </xf>
    <xf numFmtId="166" fontId="0" fillId="4" borderId="12" xfId="0" applyNumberFormat="1" applyFill="1" applyBorder="1" applyAlignment="1">
      <alignment horizontal="center"/>
    </xf>
    <xf numFmtId="8" fontId="0" fillId="4" borderId="14" xfId="0" applyNumberFormat="1" applyFill="1" applyBorder="1" applyAlignment="1">
      <alignment horizontal="center"/>
    </xf>
    <xf numFmtId="166" fontId="0" fillId="4" borderId="15" xfId="0" applyNumberFormat="1" applyFill="1" applyBorder="1" applyAlignment="1">
      <alignment horizontal="center"/>
    </xf>
    <xf numFmtId="8" fontId="0" fillId="4" borderId="17" xfId="0" applyNumberForma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3" fillId="6" borderId="25" xfId="0" applyFont="1" applyFill="1" applyBorder="1" applyAlignment="1">
      <alignment horizontal="left"/>
    </xf>
    <xf numFmtId="0" fontId="0" fillId="5" borderId="19" xfId="0" applyFill="1" applyBorder="1" applyAlignment="1">
      <alignment horizontal="left" indent="1"/>
    </xf>
    <xf numFmtId="0" fontId="0" fillId="5" borderId="21" xfId="0" applyFill="1" applyBorder="1" applyAlignment="1">
      <alignment horizontal="left" indent="1"/>
    </xf>
    <xf numFmtId="0" fontId="0" fillId="5" borderId="23" xfId="0" applyFill="1" applyBorder="1" applyAlignment="1">
      <alignment horizontal="left" indent="1"/>
    </xf>
    <xf numFmtId="0" fontId="0" fillId="3" borderId="1" xfId="0" applyFont="1" applyFill="1" applyBorder="1" applyAlignment="1">
      <alignment horizontal="left" vertical="center" indent="1"/>
    </xf>
    <xf numFmtId="0" fontId="0" fillId="3" borderId="3" xfId="0" applyFont="1" applyFill="1" applyBorder="1" applyAlignment="1">
      <alignment horizontal="left" vertical="center" indent="1"/>
    </xf>
    <xf numFmtId="0" fontId="0" fillId="3" borderId="6" xfId="0" applyFont="1" applyFill="1" applyBorder="1" applyAlignment="1">
      <alignment horizontal="left" vertical="center" indent="1"/>
    </xf>
    <xf numFmtId="0" fontId="0" fillId="4" borderId="10" xfId="0" applyFont="1" applyFill="1" applyBorder="1" applyAlignment="1">
      <alignment horizontal="left" vertical="center" indent="1"/>
    </xf>
    <xf numFmtId="0" fontId="0" fillId="4" borderId="13" xfId="0" applyFont="1" applyFill="1" applyBorder="1" applyAlignment="1">
      <alignment horizontal="left" vertical="center" indent="1"/>
    </xf>
    <xf numFmtId="0" fontId="0" fillId="4" borderId="16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/>
    </xf>
    <xf numFmtId="0" fontId="5" fillId="7" borderId="0" xfId="1"/>
    <xf numFmtId="0" fontId="3" fillId="6" borderId="27" xfId="0" applyFont="1" applyFill="1" applyBorder="1" applyAlignment="1">
      <alignment horizontal="left"/>
    </xf>
    <xf numFmtId="0" fontId="0" fillId="5" borderId="28" xfId="0" applyFill="1" applyBorder="1" applyAlignment="1">
      <alignment horizontal="left" indent="1"/>
    </xf>
    <xf numFmtId="0" fontId="0" fillId="5" borderId="29" xfId="0" applyFill="1" applyBorder="1" applyAlignment="1">
      <alignment horizontal="left" indent="1"/>
    </xf>
    <xf numFmtId="0" fontId="0" fillId="5" borderId="30" xfId="0" applyFill="1" applyBorder="1" applyAlignment="1">
      <alignment horizontal="left" indent="1"/>
    </xf>
    <xf numFmtId="0" fontId="0" fillId="3" borderId="31" xfId="0" applyFont="1" applyFill="1" applyBorder="1" applyAlignment="1">
      <alignment horizontal="left" vertical="center" indent="1"/>
    </xf>
    <xf numFmtId="0" fontId="0" fillId="3" borderId="32" xfId="0" applyFont="1" applyFill="1" applyBorder="1" applyAlignment="1">
      <alignment horizontal="left" vertical="center" indent="1"/>
    </xf>
    <xf numFmtId="0" fontId="0" fillId="3" borderId="33" xfId="0" applyFont="1" applyFill="1" applyBorder="1" applyAlignment="1">
      <alignment horizontal="left" vertical="center" indent="1"/>
    </xf>
    <xf numFmtId="0" fontId="2" fillId="0" borderId="0" xfId="0" applyFont="1" applyFill="1"/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/>
    <xf numFmtId="0" fontId="0" fillId="0" borderId="34" xfId="0" applyBorder="1" applyAlignment="1">
      <alignment horizontal="center"/>
    </xf>
    <xf numFmtId="9" fontId="0" fillId="0" borderId="34" xfId="0" applyNumberFormat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5" fillId="7" borderId="0" xfId="1" applyNumberFormat="1"/>
    <xf numFmtId="0" fontId="1" fillId="8" borderId="35" xfId="0" applyFont="1" applyFill="1" applyBorder="1" applyAlignment="1">
      <alignment horizontal="center"/>
    </xf>
    <xf numFmtId="9" fontId="6" fillId="0" borderId="36" xfId="0" applyNumberFormat="1" applyFont="1" applyBorder="1" applyAlignment="1">
      <alignment horizontal="center"/>
    </xf>
    <xf numFmtId="9" fontId="6" fillId="0" borderId="37" xfId="0" applyNumberFormat="1" applyFon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1" fillId="8" borderId="39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165" fontId="0" fillId="0" borderId="41" xfId="0" applyNumberFormat="1" applyBorder="1"/>
    <xf numFmtId="0" fontId="0" fillId="0" borderId="40" xfId="0" applyBorder="1" applyAlignment="1">
      <alignment horizontal="center"/>
    </xf>
    <xf numFmtId="0" fontId="0" fillId="0" borderId="42" xfId="0" applyFill="1" applyBorder="1" applyAlignment="1">
      <alignment horizontal="center"/>
    </xf>
    <xf numFmtId="165" fontId="0" fillId="0" borderId="43" xfId="0" applyNumberFormat="1" applyFill="1" applyBorder="1"/>
    <xf numFmtId="0" fontId="2" fillId="0" borderId="0" xfId="0" applyFont="1" applyProtection="1">
      <protection locked="0"/>
    </xf>
    <xf numFmtId="0" fontId="5" fillId="7" borderId="0" xfId="1" applyProtection="1">
      <protection locked="0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5" fontId="0" fillId="3" borderId="2" xfId="0" applyNumberFormat="1" applyFill="1" applyBorder="1" applyAlignment="1" applyProtection="1">
      <alignment horizontal="center"/>
      <protection locked="0"/>
    </xf>
    <xf numFmtId="165" fontId="0" fillId="5" borderId="20" xfId="0" applyNumberFormat="1" applyFill="1" applyBorder="1" applyAlignment="1" applyProtection="1">
      <alignment horizontal="left"/>
      <protection locked="0"/>
    </xf>
    <xf numFmtId="9" fontId="0" fillId="5" borderId="22" xfId="0" applyNumberFormat="1" applyFill="1" applyBorder="1" applyAlignment="1" applyProtection="1">
      <alignment horizontal="left"/>
      <protection locked="0"/>
    </xf>
    <xf numFmtId="165" fontId="0" fillId="5" borderId="24" xfId="0" applyNumberFormat="1" applyFill="1" applyBorder="1" applyAlignment="1" applyProtection="1">
      <alignment horizontal="left"/>
      <protection locked="0"/>
    </xf>
    <xf numFmtId="1" fontId="0" fillId="3" borderId="4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PLAY_INVEST!$C$33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PLAY_INVEST!$B$34:$B$39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PLAY_INVEST!$C$34:$C$39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E-4EAD-8DE4-007D334AAB3B}"/>
            </c:ext>
          </c:extLst>
        </c:ser>
        <c:ser>
          <c:idx val="1"/>
          <c:order val="1"/>
          <c:tx>
            <c:strRef>
              <c:f>PLAY_INVEST!$D$33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PLAY_INVEST!$B$34:$B$39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PLAY_INVEST!$D$34:$D$39</c:f>
              <c:numCache>
                <c:formatCode>"R$"\ #,##0.00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E-4EAD-8DE4-007D334AAB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76200</xdr:rowOff>
    </xdr:from>
    <xdr:to>
      <xdr:col>3</xdr:col>
      <xdr:colOff>2371725</xdr:colOff>
      <xdr:row>6</xdr:row>
      <xdr:rowOff>0</xdr:rowOff>
    </xdr:to>
    <xdr:sp macro="" textlink="">
      <xdr:nvSpPr>
        <xdr:cNvPr id="2" name="Retângulo 1"/>
        <xdr:cNvSpPr/>
      </xdr:nvSpPr>
      <xdr:spPr>
        <a:xfrm>
          <a:off x="590549" y="76200"/>
          <a:ext cx="7800976" cy="1066800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latin typeface="Bodoni MT Black" panose="02070A03080606020203" pitchFamily="18" charset="0"/>
            </a:rPr>
            <a:t>     PLAY</a:t>
          </a:r>
          <a:r>
            <a:rPr lang="pt-BR" sz="4000" baseline="0">
              <a:latin typeface="Bodoni MT Black" panose="02070A03080606020203" pitchFamily="18" charset="0"/>
            </a:rPr>
            <a:t> </a:t>
          </a:r>
          <a:r>
            <a:rPr lang="pt-BR" sz="4000">
              <a:latin typeface="Bodoni MT Black" panose="02070A03080606020203" pitchFamily="18" charset="0"/>
            </a:rPr>
            <a:t> INVEST</a:t>
          </a:r>
        </a:p>
      </xdr:txBody>
    </xdr:sp>
    <xdr:clientData/>
  </xdr:twoCellAnchor>
  <xdr:twoCellAnchor editAs="oneCell">
    <xdr:from>
      <xdr:col>1</xdr:col>
      <xdr:colOff>171448</xdr:colOff>
      <xdr:row>0</xdr:row>
      <xdr:rowOff>180975</xdr:rowOff>
    </xdr:from>
    <xdr:to>
      <xdr:col>1</xdr:col>
      <xdr:colOff>1133475</xdr:colOff>
      <xdr:row>5</xdr:row>
      <xdr:rowOff>57150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48" y="180975"/>
          <a:ext cx="962027" cy="828675"/>
        </a:xfrm>
        <a:prstGeom prst="rect">
          <a:avLst/>
        </a:prstGeom>
      </xdr:spPr>
    </xdr:pic>
    <xdr:clientData/>
  </xdr:twoCellAnchor>
  <xdr:twoCellAnchor>
    <xdr:from>
      <xdr:col>1</xdr:col>
      <xdr:colOff>2247900</xdr:colOff>
      <xdr:row>40</xdr:row>
      <xdr:rowOff>19050</xdr:rowOff>
    </xdr:from>
    <xdr:to>
      <xdr:col>3</xdr:col>
      <xdr:colOff>523875</xdr:colOff>
      <xdr:row>50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3904CEC-CD6B-4885-AF60-B0773FB29E37}">
  <header guid="{13904CEC-CD6B-4885-AF60-B0773FB29E37}" dateTime="2025-05-26T19:11:13" maxSheetId="3" userName="Dulce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7:I39"/>
  <sheetViews>
    <sheetView showGridLines="0" tabSelected="1" topLeftCell="A13" workbookViewId="0">
      <selection activeCell="G32" sqref="G32"/>
    </sheetView>
  </sheetViews>
  <sheetFormatPr defaultColWidth="0" defaultRowHeight="15" x14ac:dyDescent="0.25"/>
  <cols>
    <col min="1" max="1" width="9.140625" style="2" customWidth="1"/>
    <col min="2" max="3" width="40.5703125" customWidth="1"/>
    <col min="4" max="4" width="35.7109375" customWidth="1"/>
    <col min="5" max="5" width="12.42578125" customWidth="1"/>
    <col min="6" max="6" width="21.140625" customWidth="1"/>
    <col min="7" max="7" width="12.7109375" customWidth="1"/>
    <col min="8" max="9" width="9.140625" customWidth="1"/>
    <col min="10" max="16384" width="9.140625" hidden="1"/>
  </cols>
  <sheetData>
    <row r="7" spans="2:6" ht="18.75" x14ac:dyDescent="0.3">
      <c r="F7" s="1"/>
    </row>
    <row r="8" spans="2:6" ht="19.5" thickBot="1" x14ac:dyDescent="0.35">
      <c r="F8" s="1"/>
    </row>
    <row r="9" spans="2:6" ht="19.5" thickBot="1" x14ac:dyDescent="0.35">
      <c r="B9" s="15" t="s">
        <v>12</v>
      </c>
      <c r="C9" s="27"/>
      <c r="D9" s="6"/>
      <c r="F9" s="1"/>
    </row>
    <row r="10" spans="2:6" x14ac:dyDescent="0.25">
      <c r="B10" s="16" t="s">
        <v>14</v>
      </c>
      <c r="C10" s="28"/>
      <c r="D10" s="62">
        <v>2000</v>
      </c>
    </row>
    <row r="11" spans="2:6" x14ac:dyDescent="0.25">
      <c r="B11" s="17" t="s">
        <v>13</v>
      </c>
      <c r="C11" s="29"/>
      <c r="D11" s="63">
        <v>0.01</v>
      </c>
    </row>
    <row r="12" spans="2:6" ht="15.75" thickBot="1" x14ac:dyDescent="0.3">
      <c r="B12" s="18" t="s">
        <v>15</v>
      </c>
      <c r="C12" s="30"/>
      <c r="D12" s="64">
        <f>D10*30%</f>
        <v>600</v>
      </c>
    </row>
    <row r="14" spans="2:6" ht="18.75" x14ac:dyDescent="0.3">
      <c r="B14" s="25" t="s">
        <v>0</v>
      </c>
      <c r="C14" s="25"/>
      <c r="D14" s="25"/>
    </row>
    <row r="15" spans="2:6" x14ac:dyDescent="0.25">
      <c r="B15" s="19" t="s">
        <v>1</v>
      </c>
      <c r="C15" s="31"/>
      <c r="D15" s="61">
        <v>200</v>
      </c>
    </row>
    <row r="16" spans="2:6" x14ac:dyDescent="0.25">
      <c r="B16" s="20" t="s">
        <v>2</v>
      </c>
      <c r="C16" s="32"/>
      <c r="D16" s="65">
        <v>10</v>
      </c>
    </row>
    <row r="17" spans="1:4" x14ac:dyDescent="0.25">
      <c r="B17" s="20" t="s">
        <v>3</v>
      </c>
      <c r="C17" s="32"/>
      <c r="D17" s="66">
        <v>1.0789999999999999E-2</v>
      </c>
    </row>
    <row r="18" spans="1:4" x14ac:dyDescent="0.25">
      <c r="B18" s="20" t="s">
        <v>4</v>
      </c>
      <c r="C18" s="32"/>
      <c r="D18" s="4">
        <f>FV(taxa_mensal,qtd_anos*12,aporte*-1)</f>
        <v>48656.842506034438</v>
      </c>
    </row>
    <row r="19" spans="1:4" ht="15.75" thickBot="1" x14ac:dyDescent="0.3">
      <c r="B19" s="21" t="s">
        <v>5</v>
      </c>
      <c r="C19" s="33"/>
      <c r="D19" s="5">
        <f>D18*D17</f>
        <v>525.0073306401116</v>
      </c>
    </row>
    <row r="21" spans="1:4" ht="18.75" x14ac:dyDescent="0.3">
      <c r="B21" s="13" t="s">
        <v>10</v>
      </c>
      <c r="C21" s="14"/>
      <c r="D21" s="3" t="s">
        <v>16</v>
      </c>
    </row>
    <row r="22" spans="1:4" x14ac:dyDescent="0.25">
      <c r="A22" s="2">
        <v>2</v>
      </c>
      <c r="B22" s="22" t="s">
        <v>6</v>
      </c>
      <c r="C22" s="7">
        <f>FV($D$17,$A22*12,$D$15*-1)</f>
        <v>5445.5254595290435</v>
      </c>
      <c r="D22" s="8">
        <f>C22*1.079%</f>
        <v>58.757219708318374</v>
      </c>
    </row>
    <row r="23" spans="1:4" x14ac:dyDescent="0.25">
      <c r="A23" s="2">
        <v>5</v>
      </c>
      <c r="B23" s="23" t="s">
        <v>7</v>
      </c>
      <c r="C23" s="9">
        <f t="shared" ref="C23:C26" si="0">FV($D$17,$A23*12,$D$15*-1)</f>
        <v>16755.382799697527</v>
      </c>
      <c r="D23" s="10">
        <f>C23*1.079%</f>
        <v>180.7905804087363</v>
      </c>
    </row>
    <row r="24" spans="1:4" x14ac:dyDescent="0.25">
      <c r="A24" s="2">
        <v>10</v>
      </c>
      <c r="B24" s="23" t="s">
        <v>8</v>
      </c>
      <c r="C24" s="9">
        <f t="shared" si="0"/>
        <v>48656.842506034438</v>
      </c>
      <c r="D24" s="10">
        <f>C24*1.079%</f>
        <v>525.0073306401116</v>
      </c>
    </row>
    <row r="25" spans="1:4" x14ac:dyDescent="0.25">
      <c r="A25" s="2">
        <v>20</v>
      </c>
      <c r="B25" s="23" t="s">
        <v>9</v>
      </c>
      <c r="C25" s="9">
        <f t="shared" si="0"/>
        <v>225039.68001941612</v>
      </c>
      <c r="D25" s="10">
        <f>C25*1.079%</f>
        <v>2428.1781474094996</v>
      </c>
    </row>
    <row r="26" spans="1:4" ht="15.75" thickBot="1" x14ac:dyDescent="0.3">
      <c r="A26" s="2">
        <v>30</v>
      </c>
      <c r="B26" s="24" t="s">
        <v>11</v>
      </c>
      <c r="C26" s="11">
        <f t="shared" si="0"/>
        <v>864433.93100094295</v>
      </c>
      <c r="D26" s="12">
        <f>C26*1.079%</f>
        <v>9327.2421155001739</v>
      </c>
    </row>
    <row r="30" spans="1:4" x14ac:dyDescent="0.25">
      <c r="A30" s="57"/>
      <c r="B30" s="58" t="s">
        <v>17</v>
      </c>
      <c r="C30" s="58"/>
      <c r="D30" s="58" t="s">
        <v>18</v>
      </c>
    </row>
    <row r="31" spans="1:4" x14ac:dyDescent="0.25">
      <c r="A31" s="57"/>
      <c r="B31" s="59" t="s">
        <v>19</v>
      </c>
      <c r="C31" s="59"/>
      <c r="D31" s="60">
        <f>aporte</f>
        <v>200</v>
      </c>
    </row>
    <row r="33" spans="1:4" x14ac:dyDescent="0.25">
      <c r="A33" s="34"/>
      <c r="B33" s="50" t="s">
        <v>20</v>
      </c>
      <c r="C33" s="47" t="s">
        <v>21</v>
      </c>
      <c r="D33" s="51" t="s">
        <v>35</v>
      </c>
    </row>
    <row r="34" spans="1:4" x14ac:dyDescent="0.25">
      <c r="A34" s="34"/>
      <c r="B34" s="52" t="s">
        <v>22</v>
      </c>
      <c r="C34" s="48">
        <f>VLOOKUP($D$30&amp;"-"&amp;B34,Play_invest_apoio!$A:$D,4,FALSE)</f>
        <v>0.5</v>
      </c>
      <c r="D34" s="53">
        <f>$D$31*C34</f>
        <v>100</v>
      </c>
    </row>
    <row r="35" spans="1:4" x14ac:dyDescent="0.25">
      <c r="B35" s="54" t="s">
        <v>23</v>
      </c>
      <c r="C35" s="48">
        <f>VLOOKUP($D$30&amp;"-"&amp;B35,Play_invest_apoio!$A:$D,4,FALSE)</f>
        <v>0.1</v>
      </c>
      <c r="D35" s="53">
        <f t="shared" ref="D35:D39" si="1">$D$31*C35</f>
        <v>20</v>
      </c>
    </row>
    <row r="36" spans="1:4" x14ac:dyDescent="0.25">
      <c r="B36" s="54" t="s">
        <v>24</v>
      </c>
      <c r="C36" s="48">
        <f>VLOOKUP($D$30&amp;"-"&amp;B36,Play_invest_apoio!$A:$D,4,FALSE)</f>
        <v>0.05</v>
      </c>
      <c r="D36" s="53">
        <f t="shared" si="1"/>
        <v>10</v>
      </c>
    </row>
    <row r="37" spans="1:4" x14ac:dyDescent="0.25">
      <c r="B37" s="54" t="s">
        <v>25</v>
      </c>
      <c r="C37" s="48">
        <f>VLOOKUP($D$30&amp;"-"&amp;B37,Play_invest_apoio!$A:$D,4,FALSE)</f>
        <v>0.05</v>
      </c>
      <c r="D37" s="53">
        <f t="shared" si="1"/>
        <v>10</v>
      </c>
    </row>
    <row r="38" spans="1:4" x14ac:dyDescent="0.25">
      <c r="B38" s="54" t="s">
        <v>26</v>
      </c>
      <c r="C38" s="48">
        <f>VLOOKUP($D$30&amp;"-"&amp;B38,Play_invest_apoio!$A:$D,4,FALSE)</f>
        <v>0.2</v>
      </c>
      <c r="D38" s="53">
        <f t="shared" si="1"/>
        <v>40</v>
      </c>
    </row>
    <row r="39" spans="1:4" x14ac:dyDescent="0.25">
      <c r="A39" s="34"/>
      <c r="B39" s="55" t="s">
        <v>27</v>
      </c>
      <c r="C39" s="49">
        <f>VLOOKUP($D$30&amp;"-"&amp;B39,Play_invest_apoio!$A:$D,4,FALSE)</f>
        <v>0.1</v>
      </c>
      <c r="D39" s="56">
        <f t="shared" si="1"/>
        <v>20</v>
      </c>
    </row>
  </sheetData>
  <sheetProtection selectLockedCells="1"/>
  <customSheetViews>
    <customSheetView guid="{516B07DF-C3D3-4FF6-87EB-640347C98EA5}" showGridLines="0" hiddenColumns="1" topLeftCell="A52">
      <selection activeCell="G32" sqref="G32"/>
      <pageMargins left="0.511811024" right="0.511811024" top="0.78740157499999996" bottom="0.78740157499999996" header="0.31496062000000002" footer="0.31496062000000002"/>
      <pageSetup paperSize="9" orientation="portrait" r:id="rId1"/>
    </customSheetView>
  </customSheetViews>
  <mergeCells count="1">
    <mergeCell ref="B14:D14"/>
  </mergeCells>
  <dataValidations count="1">
    <dataValidation type="list" allowBlank="1" showInputMessage="1" showErrorMessage="1" sqref="D30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9"/>
  <sheetViews>
    <sheetView workbookViewId="0">
      <selection activeCell="E39" sqref="E39"/>
    </sheetView>
  </sheetViews>
  <sheetFormatPr defaultRowHeight="15" x14ac:dyDescent="0.25"/>
  <cols>
    <col min="1" max="1" width="25.28515625" customWidth="1"/>
    <col min="2" max="2" width="13" customWidth="1"/>
    <col min="3" max="3" width="20" style="38" customWidth="1"/>
    <col min="4" max="4" width="15.42578125" style="38" customWidth="1"/>
    <col min="6" max="6" width="17" customWidth="1"/>
  </cols>
  <sheetData>
    <row r="1" spans="1:7" x14ac:dyDescent="0.25">
      <c r="A1" t="s">
        <v>32</v>
      </c>
      <c r="B1" t="s">
        <v>30</v>
      </c>
      <c r="C1" s="38" t="s">
        <v>28</v>
      </c>
      <c r="D1" s="38" t="s">
        <v>31</v>
      </c>
    </row>
    <row r="2" spans="1:7" x14ac:dyDescent="0.25">
      <c r="A2" t="str">
        <f>B2&amp;"-"&amp;C2</f>
        <v>Conservador-PAPEL</v>
      </c>
      <c r="B2" t="s">
        <v>29</v>
      </c>
      <c r="C2" s="37" t="s">
        <v>22</v>
      </c>
      <c r="D2" s="35">
        <v>0.3</v>
      </c>
      <c r="E2" s="35"/>
    </row>
    <row r="3" spans="1:7" x14ac:dyDescent="0.25">
      <c r="A3" t="str">
        <f t="shared" ref="A3:A19" si="0">B3&amp;"-"&amp;C3</f>
        <v>Conservador-TIJOLO</v>
      </c>
      <c r="B3" t="s">
        <v>29</v>
      </c>
      <c r="C3" s="38" t="s">
        <v>23</v>
      </c>
      <c r="D3" s="36">
        <v>0.5</v>
      </c>
      <c r="E3" s="36"/>
    </row>
    <row r="4" spans="1:7" x14ac:dyDescent="0.25">
      <c r="A4" t="str">
        <f t="shared" si="0"/>
        <v>Conservador-HIBRIDOS</v>
      </c>
      <c r="B4" t="s">
        <v>29</v>
      </c>
      <c r="C4" s="38" t="s">
        <v>24</v>
      </c>
      <c r="D4" s="36">
        <v>0.1</v>
      </c>
      <c r="E4" s="36"/>
    </row>
    <row r="5" spans="1:7" x14ac:dyDescent="0.25">
      <c r="A5" t="str">
        <f t="shared" si="0"/>
        <v>Conservador-FOFs</v>
      </c>
      <c r="B5" t="s">
        <v>29</v>
      </c>
      <c r="C5" s="38" t="s">
        <v>25</v>
      </c>
      <c r="D5" s="36">
        <v>0.1</v>
      </c>
      <c r="E5" s="36"/>
    </row>
    <row r="6" spans="1:7" x14ac:dyDescent="0.25">
      <c r="A6" s="42" t="str">
        <f t="shared" si="0"/>
        <v>Conservador-DESENVOLVIMENTO</v>
      </c>
      <c r="B6" s="42" t="s">
        <v>29</v>
      </c>
      <c r="C6" s="44" t="s">
        <v>26</v>
      </c>
      <c r="D6" s="45">
        <v>0</v>
      </c>
      <c r="E6" s="45"/>
      <c r="F6" s="26" t="s">
        <v>34</v>
      </c>
      <c r="G6" s="46">
        <f>VLOOKUP(F6,$A:$D,4,FALSE)</f>
        <v>0.35</v>
      </c>
    </row>
    <row r="7" spans="1:7" ht="15.75" thickBot="1" x14ac:dyDescent="0.3">
      <c r="A7" s="39" t="str">
        <f t="shared" si="0"/>
        <v>Conservador-HOTELARIAS</v>
      </c>
      <c r="B7" s="39" t="s">
        <v>29</v>
      </c>
      <c r="C7" s="40" t="s">
        <v>27</v>
      </c>
      <c r="D7" s="41">
        <v>0</v>
      </c>
      <c r="E7" s="45"/>
    </row>
    <row r="8" spans="1:7" x14ac:dyDescent="0.25">
      <c r="A8" s="42" t="str">
        <f t="shared" si="0"/>
        <v>Moderado-PAPEL</v>
      </c>
      <c r="B8" s="42" t="s">
        <v>33</v>
      </c>
      <c r="C8" s="43" t="s">
        <v>22</v>
      </c>
      <c r="D8" s="45">
        <v>0.32</v>
      </c>
    </row>
    <row r="9" spans="1:7" x14ac:dyDescent="0.25">
      <c r="A9" s="42" t="str">
        <f t="shared" si="0"/>
        <v>Moderado-TIJOLO</v>
      </c>
      <c r="B9" s="42" t="s">
        <v>33</v>
      </c>
      <c r="C9" s="44" t="s">
        <v>23</v>
      </c>
      <c r="D9" s="45">
        <v>0.35</v>
      </c>
    </row>
    <row r="10" spans="1:7" x14ac:dyDescent="0.25">
      <c r="A10" s="42" t="str">
        <f t="shared" si="0"/>
        <v>Moderado-HIBRIDOS</v>
      </c>
      <c r="B10" s="42" t="s">
        <v>33</v>
      </c>
      <c r="C10" s="44" t="s">
        <v>24</v>
      </c>
      <c r="D10" s="45">
        <v>0.08</v>
      </c>
    </row>
    <row r="11" spans="1:7" x14ac:dyDescent="0.25">
      <c r="A11" s="42" t="str">
        <f t="shared" si="0"/>
        <v>Moderado-FOFs</v>
      </c>
      <c r="B11" s="42" t="s">
        <v>33</v>
      </c>
      <c r="C11" s="44" t="s">
        <v>25</v>
      </c>
      <c r="D11" s="45">
        <v>0.05</v>
      </c>
    </row>
    <row r="12" spans="1:7" x14ac:dyDescent="0.25">
      <c r="A12" s="42" t="str">
        <f t="shared" si="0"/>
        <v>Moderado-DESENVOLVIMENTO</v>
      </c>
      <c r="B12" s="42" t="s">
        <v>33</v>
      </c>
      <c r="C12" s="44" t="s">
        <v>26</v>
      </c>
      <c r="D12" s="45">
        <v>0.1</v>
      </c>
    </row>
    <row r="13" spans="1:7" ht="15.75" thickBot="1" x14ac:dyDescent="0.3">
      <c r="A13" s="39" t="str">
        <f t="shared" si="0"/>
        <v>Moderado-HOTELARIAS</v>
      </c>
      <c r="B13" s="39" t="s">
        <v>33</v>
      </c>
      <c r="C13" s="40" t="s">
        <v>27</v>
      </c>
      <c r="D13" s="41" t="s">
        <v>36</v>
      </c>
    </row>
    <row r="14" spans="1:7" x14ac:dyDescent="0.25">
      <c r="A14" t="str">
        <f t="shared" si="0"/>
        <v>Agressivo-PAPEL</v>
      </c>
      <c r="B14" t="s">
        <v>18</v>
      </c>
      <c r="C14" s="37" t="s">
        <v>22</v>
      </c>
      <c r="D14" s="36">
        <v>0.5</v>
      </c>
    </row>
    <row r="15" spans="1:7" x14ac:dyDescent="0.25">
      <c r="A15" t="str">
        <f t="shared" si="0"/>
        <v>Agressivo-TIJOLO</v>
      </c>
      <c r="B15" t="s">
        <v>18</v>
      </c>
      <c r="C15" s="38" t="s">
        <v>23</v>
      </c>
      <c r="D15" s="36">
        <v>0.1</v>
      </c>
    </row>
    <row r="16" spans="1:7" x14ac:dyDescent="0.25">
      <c r="A16" t="str">
        <f t="shared" si="0"/>
        <v>Agressivo-HIBRIDOS</v>
      </c>
      <c r="B16" t="s">
        <v>18</v>
      </c>
      <c r="C16" s="38" t="s">
        <v>24</v>
      </c>
      <c r="D16" s="36">
        <v>0.05</v>
      </c>
    </row>
    <row r="17" spans="1:4" x14ac:dyDescent="0.25">
      <c r="A17" t="str">
        <f t="shared" si="0"/>
        <v>Agressivo-FOFs</v>
      </c>
      <c r="B17" t="s">
        <v>18</v>
      </c>
      <c r="C17" s="38" t="s">
        <v>25</v>
      </c>
      <c r="D17" s="36">
        <v>0.05</v>
      </c>
    </row>
    <row r="18" spans="1:4" x14ac:dyDescent="0.25">
      <c r="A18" t="str">
        <f t="shared" si="0"/>
        <v>Agressivo-DESENVOLVIMENTO</v>
      </c>
      <c r="B18" t="s">
        <v>18</v>
      </c>
      <c r="C18" s="38" t="s">
        <v>26</v>
      </c>
      <c r="D18" s="36">
        <v>0.2</v>
      </c>
    </row>
    <row r="19" spans="1:4" x14ac:dyDescent="0.25">
      <c r="A19" t="str">
        <f t="shared" si="0"/>
        <v>Agressivo-HOTELARIAS</v>
      </c>
      <c r="B19" t="s">
        <v>18</v>
      </c>
      <c r="C19" s="38" t="s">
        <v>27</v>
      </c>
      <c r="D19" s="36">
        <v>0.1</v>
      </c>
    </row>
  </sheetData>
  <customSheetViews>
    <customSheetView guid="{516B07DF-C3D3-4FF6-87EB-640347C98EA5}">
      <selection activeCell="E39" sqref="E39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PLAY_INVEST</vt:lpstr>
      <vt:lpstr>Play_invest_apoio</vt:lpstr>
      <vt:lpstr>aporte</vt:lpstr>
      <vt:lpstr>qtd_anos</vt:lpstr>
      <vt:lpstr>redimento_carteira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Dulce</dc:creator>
  <cp:lastModifiedBy>Dulce</cp:lastModifiedBy>
  <dcterms:created xsi:type="dcterms:W3CDTF">2025-05-24T15:24:01Z</dcterms:created>
  <dcterms:modified xsi:type="dcterms:W3CDTF">2025-05-26T22:12:22Z</dcterms:modified>
</cp:coreProperties>
</file>